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xml" PartName="/xl/drawings/drawing10.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1.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AD8304F2-5B2F-4FE9-ACA0-BE700A3A1622}"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DHS02" sheetId="139" r:id="rId5"/>
    <sheet name="WHS03" sheetId="140" r:id="rId6"/>
    <sheet name="AIS05" sheetId="142" r:id="rId7"/>
    <sheet name="MICS06" sheetId="141" r:id="rId8"/>
    <sheet name="MICS11" sheetId="143" r:id="rId9"/>
    <sheet name="MICS14" sheetId="144" r:id="rId10"/>
    <sheet name="data_summary" sheetId="145" r:id="rId1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<sst xmlns="http://schemas.openxmlformats.org/spreadsheetml/2006/main" count="28625" uniqueCount="666">
  <si>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</si>
  <si>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</si>
  <si>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</si>
  <si>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</si>
  <si>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</si>
  <si>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</si>
  <si>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</si>
  <si>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</si>
  <si>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</si>
  <si>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</si>
  <si>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</si>
  <si>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</si>
  <si>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</si>
  <si>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</si>
  <si>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</si>
  <si>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</si>
  <si>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</si>
  <si>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</si>
  <si>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</si>
  <si>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</si>
  <si>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</si>
  <si>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</si>
  <si>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</si>
  <si>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</si>
  <si>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</si>
  <si>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</si>
  <si>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</si>
  <si>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</si>
  <si>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</si>
  <si>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</si>
  <si>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</si>
  <si>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</si>
  <si>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</si>
  <si>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</si>
  <si>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</si>
  <si>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</si>
  <si>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</si>
  <si>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</si>
  <si>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</si>
  <si>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</si>
  <si>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</si>
  <si>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</si>
  <si>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</si>
  <si>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</si>
  <si>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</si>
  <si>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</si>
  <si>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</si>
  <si>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</si>
  <si>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</si>
  <si>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</si>
  <si>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</si>
  <si>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</si>
  <si>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</si>
  <si>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</si>
  <si>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</si>
  <si>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</si>
  <si>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</si>
  <si>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</si>
  <si>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</si>
  <si>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</si>
  <si>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</si>
  <si>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</si>
  <si>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</si>
  <si>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</si>
  <si>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</si>
  <si>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</si>
  <si>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</si>
  <si>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</si>
  <si>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</si>
  <si>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</si>
  <si>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</si>
  <si>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</si>
  <si>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</si>
  <si>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</si>
  <si>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</si>
  <si>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</si>
  <si>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</si>
  <si>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</si>
  <si>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</si>
  <si>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</si>
  <si>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</si>
  <si>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</si>
  <si>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</si>
  <si>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</si>
  <si>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</si>
  <si>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</si>
  <si>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</si>
  <si>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</si>
  <si>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</si>
  <si>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</si>
  <si>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</si>
  <si>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</si>
  <si>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</si>
  <si>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</si>
  <si>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</si>
  <si>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</si>
  <si>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</si>
  <si>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</si>
  <si>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</si>
  <si>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</si>
  <si>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</si>
  <si>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</si>
  <si>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</si>
  <si>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</si>
  <si>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</si>
  <si>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</si>
  <si>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</si>
  <si>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</si>
  <si>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</si>
  <si>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</si>
  <si>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</si>
  <si>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</si>
  <si>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</si>
  <si>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</si>
  <si>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</si>
  <si>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</si>
  <si>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</si>
  <si>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</si>
  <si>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</si>
  <si>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</si>
  <si>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</si>
  <si>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</si>
  <si>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</si>
  <si>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</si>
  <si>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</si>
  <si>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</si>
  <si>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</si>
  <si>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</si>
  <si>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</si>
  <si>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</si>
  <si>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</si>
  <si>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</si>
  <si>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</si>
  <si>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</si>
  <si>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</si>
  <si>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</si>
  <si>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</si>
  <si>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</si>
  <si>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</si>
  <si>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</si>
  <si>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</si>
  <si>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</si>
  <si>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</si>
  <si>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</si>
  <si>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</si>
  <si>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</si>
  <si>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</si>
  <si>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Ratio of Improved wells based on:</t>
  </si>
  <si>
    <t>Time to improved source based on:</t>
  </si>
  <si>
    <t>Central Coast</t>
  </si>
  <si>
    <t>Central Highlands</t>
  </si>
  <si>
    <t>Mekong River Delta</t>
  </si>
  <si>
    <t>North Central</t>
  </si>
  <si>
    <t>Northern Uplands</t>
  </si>
  <si>
    <t>Red River Delta</t>
  </si>
  <si>
    <t>Southeast</t>
  </si>
  <si>
    <t>Improved Water source on premises</t>
  </si>
  <si>
    <t>Source of drinking water</t>
  </si>
  <si>
    <t>Piped into residence</t>
  </si>
  <si>
    <t>Public tap</t>
  </si>
  <si>
    <t>Well in residence</t>
  </si>
  <si>
    <t>Public well</t>
  </si>
  <si>
    <t>Spring</t>
  </si>
  <si>
    <t>River, stream</t>
  </si>
  <si>
    <t>Pond, lake</t>
  </si>
  <si>
    <t>Dam</t>
  </si>
  <si>
    <t>Rainwater</t>
  </si>
  <si>
    <t>Tanker truck</t>
  </si>
  <si>
    <t>Shared among Improved Sanitation</t>
  </si>
  <si>
    <t>Own flush toilet</t>
  </si>
  <si>
    <t>Shared flush toilet</t>
  </si>
  <si>
    <t>Trad. pit toilet</t>
  </si>
  <si>
    <t>Vent.imp.pit latrine</t>
  </si>
  <si>
    <t>No facility, bush</t>
  </si>
  <si>
    <t>OTHER</t>
  </si>
  <si>
    <t>Total</t>
  </si>
  <si>
    <t>DHS02</t>
  </si>
  <si>
    <t>Viet Nam</t>
  </si>
  <si>
    <t>Count</t>
  </si>
  <si>
    <t>W_text_t</t>
  </si>
  <si>
    <t/>
  </si>
  <si>
    <t>W_text_i</t>
  </si>
  <si>
    <t>S_text_s</t>
  </si>
  <si>
    <t>Ratio of Shared improved based on:</t>
  </si>
  <si>
    <t>S_text_i</t>
  </si>
  <si>
    <t>Ratio of Improved latrines based on:</t>
  </si>
  <si>
    <t>Urban/Rural</t>
  </si>
  <si>
    <t>Urban</t>
  </si>
  <si>
    <t>Rural</t>
  </si>
  <si>
    <t>Missing</t>
  </si>
  <si>
    <t>2002</t>
  </si>
  <si>
    <t>Component Matrix</t>
  </si>
  <si>
    <t>Component</t>
  </si>
  <si>
    <t>1</t>
  </si>
  <si>
    <t>if has finished principal floor</t>
  </si>
  <si>
    <t>Has telephone</t>
  </si>
  <si>
    <t>Has refrigerator</t>
  </si>
  <si>
    <t>if has dirt, sand, dung as principal floor in dwelling</t>
  </si>
  <si>
    <t>Has motorcycle</t>
  </si>
  <si>
    <t>if has natural material roofing</t>
  </si>
  <si>
    <t>Has television</t>
  </si>
  <si>
    <t>Has electricity</t>
  </si>
  <si>
    <t>Has washing machine</t>
  </si>
  <si>
    <t>if roof from cement</t>
  </si>
  <si>
    <t>Has bicycle</t>
  </si>
  <si>
    <t>Has radio</t>
  </si>
  <si>
    <t>Number of members per sleeping room</t>
  </si>
  <si>
    <t>if has tiles/fibro/asbestos for roof</t>
  </si>
  <si>
    <t>Has sewing machine</t>
  </si>
  <si>
    <t>if has rough wood/bamboo principal floor in dwelling</t>
  </si>
  <si>
    <t>Has car</t>
  </si>
  <si>
    <t>Has Boat</t>
  </si>
  <si>
    <t>if roof from galvanized iron/alu</t>
  </si>
  <si>
    <t>Has ploughing machine</t>
  </si>
  <si>
    <t>Has motor scooter</t>
  </si>
  <si>
    <t>if has other type of flooring</t>
  </si>
  <si>
    <t>if has other roofing</t>
  </si>
  <si>
    <t>Communalities</t>
  </si>
  <si>
    <t>Extraction</t>
  </si>
  <si>
    <t>Total Variance Explained</t>
  </si>
  <si>
    <t>Extraction Sums of Squared Loadings</t>
  </si>
  <si>
    <t>% of Variance</t>
  </si>
  <si>
    <t>Cumulative %</t>
  </si>
  <si>
    <t>Component Score Coefficient Matrix</t>
  </si>
  <si>
    <t>Component Score Covariance Matrix</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</si>
  <si>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</si>
  <si>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</si>
  <si>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</si>
  <si>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</si>
  <si>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</si>
  <si>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</si>
  <si>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</si>
  <si>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</si>
  <si>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</si>
  <si>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</si>
  <si>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</si>
  <si>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</si>
  <si>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</si>
  <si>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</si>
  <si>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</si>
  <si>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</si>
  <si>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</si>
  <si>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WHS03</t>
  </si>
  <si>
    <t>2003</t>
  </si>
  <si>
    <t>Has hard floor</t>
  </si>
  <si>
    <t>Uses gaz fuel</t>
  </si>
  <si>
    <t>Has hearth floor</t>
  </si>
  <si>
    <t>Has Refrigerator</t>
  </si>
  <si>
    <t>Has Vacuum cleaner</t>
  </si>
  <si>
    <t>Has cement, brick, stone or wood wall</t>
  </si>
  <si>
    <t>Has Cellular phone</t>
  </si>
  <si>
    <t>Has DVD</t>
  </si>
  <si>
    <t>Uses open fire without chimney</t>
  </si>
  <si>
    <t>Has Video</t>
  </si>
  <si>
    <t>Has Internet</t>
  </si>
  <si>
    <t>Has Security system</t>
  </si>
  <si>
    <t>Uses charcoal fuel</t>
  </si>
  <si>
    <t>Uses wood fuel</t>
  </si>
  <si>
    <t>Has Stereo</t>
  </si>
  <si>
    <t>Uses separate building as kitchen</t>
  </si>
  <si>
    <t>Has Clothes washing machine</t>
  </si>
  <si>
    <t>Uses wood heating</t>
  </si>
  <si>
    <t>Has Telephone</t>
  </si>
  <si>
    <t>Has Car</t>
  </si>
  <si>
    <t>Has Computer</t>
  </si>
  <si>
    <t>Has thatch wall</t>
  </si>
  <si>
    <t>Has TV</t>
  </si>
  <si>
    <t>Uses living or sleeping room as kitchen</t>
  </si>
  <si>
    <t>Has Second home</t>
  </si>
  <si>
    <t>Heats house</t>
  </si>
  <si>
    <t>Uses separate room as kitchen</t>
  </si>
  <si>
    <t>Has metal sheet wall</t>
  </si>
  <si>
    <t>Has plastic sheet wall</t>
  </si>
  <si>
    <t>Has Employee</t>
  </si>
  <si>
    <t>Uses coal fuel</t>
  </si>
  <si>
    <t>Uses agriculture crop fuel</t>
  </si>
  <si>
    <t>Has mud brick wall</t>
  </si>
  <si>
    <t>Has Magazine</t>
  </si>
  <si>
    <t>Has Camera</t>
  </si>
  <si>
    <t>Uses closed stove with chimney</t>
  </si>
  <si>
    <t>Uses charcoal heating</t>
  </si>
  <si>
    <t>Uses electricity fuel</t>
  </si>
  <si>
    <t>Uses open fire with chimney</t>
  </si>
  <si>
    <t>Uses electricity heating</t>
  </si>
  <si>
    <t>Has Dish washing machine</t>
  </si>
  <si>
    <t>Uses kerozene fuel</t>
  </si>
  <si>
    <t>Has Bicycle</t>
  </si>
  <si>
    <t>Uses gaz heating</t>
  </si>
  <si>
    <t>Uses shrubs grass fuel</t>
  </si>
  <si>
    <t>Kooks outdoor</t>
  </si>
  <si>
    <t>Uses coal heating</t>
  </si>
  <si>
    <t>Uses agriculture crop heating</t>
  </si>
  <si>
    <t>Uses animal dung fuel</t>
  </si>
  <si>
    <t>Mekong river Delta</t>
  </si>
  <si>
    <t>North Central Coast</t>
  </si>
  <si>
    <t>North East</t>
  </si>
  <si>
    <t>North West</t>
  </si>
  <si>
    <t>Red river Delta</t>
  </si>
  <si>
    <t>South Central Coast</t>
  </si>
  <si>
    <t>South East</t>
  </si>
  <si>
    <t>Main source of drinking water</t>
  </si>
  <si>
    <t>Piped into dwelling</t>
  </si>
  <si>
    <t>Piped into yard or plot</t>
  </si>
  <si>
    <t>Public tap/standpipe</t>
  </si>
  <si>
    <t>Tubewell/borehole</t>
  </si>
  <si>
    <t>Protected well</t>
  </si>
  <si>
    <t>Unprotected well</t>
  </si>
  <si>
    <t>Protected spring</t>
  </si>
  <si>
    <t>Unprotected spring</t>
  </si>
  <si>
    <t>Rainwater collection</t>
  </si>
  <si>
    <t>Tanker-truck</t>
  </si>
  <si>
    <t>Cart with small tank/drum</t>
  </si>
  <si>
    <t>Bottled water</t>
  </si>
  <si>
    <t>Kind of toilet facility</t>
  </si>
  <si>
    <t>Flush to piped sewer system</t>
  </si>
  <si>
    <t>Flush to pit (latrine)</t>
  </si>
  <si>
    <t>Flush to somewhere else</t>
  </si>
  <si>
    <t>Flush to unknown place/not sure/DK where</t>
  </si>
  <si>
    <t>Ventilated Improved Pit latrine (VIP)</t>
  </si>
  <si>
    <t>Pit latrine with slab</t>
  </si>
  <si>
    <t>Pit latrine without slab/open pit</t>
  </si>
  <si>
    <t>Composting toilet</t>
  </si>
  <si>
    <t>Bucket</t>
  </si>
  <si>
    <t>Hanging toilet/hanging latrine</t>
  </si>
  <si>
    <t>No facilities or bush or field</t>
  </si>
  <si>
    <t>2006</t>
  </si>
  <si>
    <t>Household fuel type: LPG</t>
  </si>
  <si>
    <t>Refridgerator</t>
  </si>
  <si>
    <t>Household fuel type: wood</t>
  </si>
  <si>
    <t>Non-mobile phone</t>
  </si>
  <si>
    <t>Has bricks wall</t>
  </si>
  <si>
    <t>Has vinyl/asphalt strip floor</t>
  </si>
  <si>
    <t>Mobilephone</t>
  </si>
  <si>
    <t>Household cooks at open sky</t>
  </si>
  <si>
    <t>Washing machine</t>
  </si>
  <si>
    <t>Color TV</t>
  </si>
  <si>
    <t>Does any member of your household own any land for agricultu</t>
  </si>
  <si>
    <t>Computer</t>
  </si>
  <si>
    <t>Water heater</t>
  </si>
  <si>
    <t>VCR, VCD/DVD player</t>
  </si>
  <si>
    <t>Persons per sleeping rooms</t>
  </si>
  <si>
    <t>Motobike</t>
  </si>
  <si>
    <t>Music player system</t>
  </si>
  <si>
    <t>Household owns: chickens</t>
  </si>
  <si>
    <t>Has wood planks wall</t>
  </si>
  <si>
    <t>Has wood floor</t>
  </si>
  <si>
    <t>Has cement floor</t>
  </si>
  <si>
    <t>Has earth/sand floor</t>
  </si>
  <si>
    <t>Household owns: cow</t>
  </si>
  <si>
    <t>Air conditioner</t>
  </si>
  <si>
    <t>Electricity</t>
  </si>
  <si>
    <t>Digital signal receiver</t>
  </si>
  <si>
    <t>Has cement/concrete roof</t>
  </si>
  <si>
    <t>Household owns: cattle</t>
  </si>
  <si>
    <t>Household cooks on open owen</t>
  </si>
  <si>
    <t>Has jute roof</t>
  </si>
  <si>
    <t>Radio casette</t>
  </si>
  <si>
    <t>Bicycle</t>
  </si>
  <si>
    <t>Has tiles roof</t>
  </si>
  <si>
    <t>Household cooks in other house</t>
  </si>
  <si>
    <t>Household cooks in owm house</t>
  </si>
  <si>
    <t>Has corrugated iron roof</t>
  </si>
  <si>
    <t>Has jute wall</t>
  </si>
  <si>
    <t>Household owns: goat</t>
  </si>
  <si>
    <t>Automobile</t>
  </si>
  <si>
    <t>Satellite signal receiver</t>
  </si>
  <si>
    <t>Has cement blocks wall</t>
  </si>
  <si>
    <t>Black and white TV</t>
  </si>
  <si>
    <t>Has bamboo with mud wall</t>
  </si>
  <si>
    <t>Has calamine roof</t>
  </si>
  <si>
    <t>Type of cook have chimney</t>
  </si>
  <si>
    <t>Has mud wall</t>
  </si>
  <si>
    <t>Household fuel type: charcoal</t>
  </si>
  <si>
    <t>Household fuel type: coal/lignite</t>
  </si>
  <si>
    <t>Household owns: horses, donkeys or mules</t>
  </si>
  <si>
    <t>Has uncovered adobe wall</t>
  </si>
  <si>
    <t>Has ceramic tile floor</t>
  </si>
  <si>
    <t>Household fuel type: grass, straw</t>
  </si>
  <si>
    <t>Ship/boat</t>
  </si>
  <si>
    <t>Has parquet/polished wood floor</t>
  </si>
  <si>
    <t>Has stone with lime wall</t>
  </si>
  <si>
    <t>Has reused wood wall</t>
  </si>
  <si>
    <t>Household fuel type: biogas</t>
  </si>
  <si>
    <t>Household fuel type: agricultural crop</t>
  </si>
  <si>
    <t>Has covered adobe wall</t>
  </si>
  <si>
    <t>Household cooks on closed owen</t>
  </si>
  <si>
    <t>Has carpet floor</t>
  </si>
  <si>
    <t>Household fuel type: kerosene</t>
  </si>
  <si>
    <t>Has no wall</t>
  </si>
  <si>
    <t>Has wood roof</t>
  </si>
  <si>
    <t>Household fuel type: electricity</t>
  </si>
  <si>
    <t>Household fuel type: natural gas</t>
  </si>
  <si>
    <t>Has rustic mat roof</t>
  </si>
  <si>
    <t>Household cooks outside house</t>
  </si>
  <si>
    <t>Has cement wall</t>
  </si>
  <si>
    <t>Center</t>
  </si>
  <si>
    <t>North</t>
  </si>
  <si>
    <t>South</t>
  </si>
  <si>
    <t>Piped into residence/plot</t>
  </si>
  <si>
    <t>Piped to public tap</t>
  </si>
  <si>
    <t>Well into residence/dwelling</t>
  </si>
  <si>
    <t>Flush toilet</t>
  </si>
  <si>
    <t>Ventilated improved pit latrine</t>
  </si>
  <si>
    <t>Traditional pit toilet/latrine</t>
  </si>
  <si>
    <t>No facility, bush, field</t>
  </si>
  <si>
    <t>AIS05</t>
  </si>
  <si>
    <t>2005</t>
  </si>
  <si>
    <t>Household fuel type: LPG, natural gas</t>
  </si>
  <si>
    <t>Household fuel type: wood, straw</t>
  </si>
  <si>
    <t>Cupboard</t>
  </si>
  <si>
    <t>Water pump</t>
  </si>
  <si>
    <t>Has motorcycle/scooter</t>
  </si>
  <si>
    <t>Table and chairs</t>
  </si>
  <si>
    <t>Has palm/bamboo floor</t>
  </si>
  <si>
    <t>Have bednet for sleeping</t>
  </si>
  <si>
    <t>Has car/truck</t>
  </si>
  <si>
    <t>Has palm/bamboo roof</t>
  </si>
  <si>
    <t>Has dung roof</t>
  </si>
  <si>
    <t>Both without motor</t>
  </si>
  <si>
    <t>Has a boat with a motor</t>
  </si>
  <si>
    <t>Has an animal-drawn cart</t>
  </si>
  <si>
    <t>Has plywoodwall</t>
  </si>
  <si>
    <t>Has shingles roof</t>
  </si>
  <si>
    <t>Has cardboard wall</t>
  </si>
  <si>
    <t>North Central and Central Coastal area</t>
  </si>
  <si>
    <t>Northen Midlands and Mountain area</t>
  </si>
  <si>
    <t>Piped into compound, yard or plot</t>
  </si>
  <si>
    <t>Piped to neighbour</t>
  </si>
  <si>
    <t>Public tap / standpipe</t>
  </si>
  <si>
    <t>Tube well, Borehole</t>
  </si>
  <si>
    <t>Cart with small tank / drum</t>
  </si>
  <si>
    <t>Surface water (river, stream, dam, lake, pond, canal, irrigation channel)</t>
  </si>
  <si>
    <t>Flush to unknown place / Not sure / DK where</t>
  </si>
  <si>
    <t>Pit latrine without slab / Open pit</t>
  </si>
  <si>
    <t>Hanging toilet, Hanging latrine</t>
  </si>
  <si>
    <t>No facility, Bush, Field</t>
  </si>
  <si>
    <t>Place where household members most often wash their hands</t>
  </si>
  <si>
    <t>Observed</t>
  </si>
  <si>
    <t>Not in dwelling/plot/yard</t>
  </si>
  <si>
    <t>No permission to see</t>
  </si>
  <si>
    <t>Other reason</t>
  </si>
  <si>
    <t>MICS11</t>
  </si>
  <si>
    <t>2011</t>
  </si>
  <si>
    <t>fuel2</t>
  </si>
  <si>
    <t>floor36</t>
  </si>
  <si>
    <t>Household member owns: asset8e</t>
  </si>
  <si>
    <t>fuel8</t>
  </si>
  <si>
    <t>Household member owns: asset8m</t>
  </si>
  <si>
    <t>wall33</t>
  </si>
  <si>
    <t>Household member owns: asset8l</t>
  </si>
  <si>
    <t>Household member owns: asset8k</t>
  </si>
  <si>
    <t>Household member owns: asset8j</t>
  </si>
  <si>
    <t>Household member owns: asset8i</t>
  </si>
  <si>
    <t>Household member owns: asset15</t>
  </si>
  <si>
    <t>Household member owns: asset8n</t>
  </si>
  <si>
    <t>Household member owns: asset8c</t>
  </si>
  <si>
    <t>roof35</t>
  </si>
  <si>
    <t>Household member owns: asset8d</t>
  </si>
  <si>
    <t>Household member owns: asset9b</t>
  </si>
  <si>
    <t>Household member owns: asset9d</t>
  </si>
  <si>
    <t>Household cooks in separate house</t>
  </si>
  <si>
    <t>floor34</t>
  </si>
  <si>
    <t>floor11</t>
  </si>
  <si>
    <t>Household member owns: asset8g</t>
  </si>
  <si>
    <t>Household member owns: asset9a</t>
  </si>
  <si>
    <t>wall36</t>
  </si>
  <si>
    <t>Household member owns: asset8h</t>
  </si>
  <si>
    <t>wall96</t>
  </si>
  <si>
    <t>roof33</t>
  </si>
  <si>
    <t>Household member owns: asset9c</t>
  </si>
  <si>
    <t>Persons per rooms</t>
  </si>
  <si>
    <t>roof34</t>
  </si>
  <si>
    <t>floor21</t>
  </si>
  <si>
    <t>Household member owns: asset8b</t>
  </si>
  <si>
    <t>Household member owns: asset8a</t>
  </si>
  <si>
    <t>Household member owns: asset9f</t>
  </si>
  <si>
    <t>wall12</t>
  </si>
  <si>
    <t>Household member owns: asset8f</t>
  </si>
  <si>
    <t>wall21</t>
  </si>
  <si>
    <t>floor33</t>
  </si>
  <si>
    <t>anima1</t>
  </si>
  <si>
    <t>wall26</t>
  </si>
  <si>
    <t>roof12</t>
  </si>
  <si>
    <t>floor31</t>
  </si>
  <si>
    <t>fuel9</t>
  </si>
  <si>
    <t>Household member owns dwelling</t>
  </si>
  <si>
    <t>roof96</t>
  </si>
  <si>
    <t>Household member owns: asset9g</t>
  </si>
  <si>
    <t>floor22</t>
  </si>
  <si>
    <t>roof22</t>
  </si>
  <si>
    <t>anima5</t>
  </si>
  <si>
    <t>anima2</t>
  </si>
  <si>
    <t>Dwelling owns to other</t>
  </si>
  <si>
    <t>wall13</t>
  </si>
  <si>
    <t>fuel7</t>
  </si>
  <si>
    <t>floor96</t>
  </si>
  <si>
    <t>wall23</t>
  </si>
  <si>
    <t>fuel6</t>
  </si>
  <si>
    <t>wall24</t>
  </si>
  <si>
    <t>anima6</t>
  </si>
  <si>
    <t>wall34</t>
  </si>
  <si>
    <t>fuel4</t>
  </si>
  <si>
    <t>wall22</t>
  </si>
  <si>
    <t>anima3</t>
  </si>
  <si>
    <t>wall25</t>
  </si>
  <si>
    <t>fuel95</t>
  </si>
  <si>
    <t>Household member owns: asset9e</t>
  </si>
  <si>
    <t>roof31</t>
  </si>
  <si>
    <t>anima7</t>
  </si>
  <si>
    <t>wall14</t>
  </si>
  <si>
    <t>wall31</t>
  </si>
  <si>
    <t>Household member rents dwelling</t>
  </si>
  <si>
    <t>wall11</t>
  </si>
  <si>
    <t>fuel11</t>
  </si>
  <si>
    <t>fuel5</t>
  </si>
  <si>
    <t>roof23</t>
  </si>
  <si>
    <t>wall35</t>
  </si>
  <si>
    <t>fuel1</t>
  </si>
  <si>
    <t>fuel3</t>
  </si>
  <si>
    <t>floor35</t>
  </si>
  <si>
    <t>wall32</t>
  </si>
  <si>
    <t>floor32</t>
  </si>
  <si>
    <t>Household owns: agricultural land</t>
  </si>
  <si>
    <t>anima4</t>
  </si>
  <si>
    <t>Northern Midlands and Mountain area</t>
  </si>
  <si>
    <t>MICS14</t>
  </si>
  <si>
    <t>2014</t>
  </si>
  <si>
    <t>Refrigetaror</t>
  </si>
  <si>
    <t>Gas cooker</t>
  </si>
  <si>
    <t>Wood fuel</t>
  </si>
  <si>
    <t>LPG fuel</t>
  </si>
  <si>
    <t>Enamelled tiles/ marble floor</t>
  </si>
  <si>
    <t>Brick walls</t>
  </si>
  <si>
    <t>Household owns bank account</t>
  </si>
  <si>
    <t>Fan</t>
  </si>
  <si>
    <t>Cement roof</t>
  </si>
  <si>
    <t>Television</t>
  </si>
  <si>
    <t>Electric cooker</t>
  </si>
  <si>
    <t>Sofa</t>
  </si>
  <si>
    <t>Non-mobile telephone</t>
  </si>
  <si>
    <t>Motorcycle/scooter</t>
  </si>
  <si>
    <t>Earth/sand floor</t>
  </si>
  <si>
    <t>Mobile telephone</t>
  </si>
  <si>
    <t>Car</t>
  </si>
  <si>
    <t>Table and chair</t>
  </si>
  <si>
    <t>Cane/palm/trunks walls</t>
  </si>
  <si>
    <t>Radio</t>
  </si>
  <si>
    <t>Thatch/palm leaf roof</t>
  </si>
  <si>
    <t>Wood planks floor</t>
  </si>
  <si>
    <t>Bed</t>
  </si>
  <si>
    <t>Palm/bamboo floor</t>
  </si>
  <si>
    <t>Bamboo with mud wall</t>
  </si>
  <si>
    <t>No food cooked</t>
  </si>
  <si>
    <t>Plywood walls</t>
  </si>
  <si>
    <t>Other dwelling arrangement</t>
  </si>
  <si>
    <t>Palm/bamboo roof</t>
  </si>
  <si>
    <t>Charcoal fuel</t>
  </si>
  <si>
    <t>Reused wood walls</t>
  </si>
  <si>
    <t>Dirt walls</t>
  </si>
  <si>
    <t>Reed</t>
  </si>
  <si>
    <t>Straw/shrub/grass fuel</t>
  </si>
  <si>
    <t>Stone with mud walls</t>
  </si>
  <si>
    <t>Wood planks roof</t>
  </si>
  <si>
    <t>Coal/lignite fuel</t>
  </si>
  <si>
    <t>No walls</t>
  </si>
  <si>
    <t>Electricity fuel</t>
  </si>
  <si>
    <t>Kerosene fuel</t>
  </si>
  <si>
    <t>Rents dwelling</t>
  </si>
  <si>
    <t>Agrciultural crop residue fuel</t>
  </si>
  <si>
    <t>Cardboard walls</t>
  </si>
  <si>
    <t>Uncovered adobe walls</t>
  </si>
  <si>
    <t>Stone slates roof</t>
  </si>
  <si>
    <t>Natural gas fuel</t>
  </si>
  <si>
    <t>Biogas fuel</t>
  </si>
  <si>
    <t>Carpet floor</t>
  </si>
  <si>
    <t>Cement walls</t>
  </si>
  <si>
    <t>Metal/tin roof</t>
  </si>
  <si>
    <t>iso3</t>
  </si>
  <si>
    <t>VNM</t>
  </si>
  <si>
    <t>year</t>
  </si>
  <si>
    <t>data_source</t>
  </si>
  <si>
    <t>VNM_2002_DHS</t>
  </si>
  <si>
    <t>VNM_2003_WHS</t>
  </si>
  <si>
    <t>VNM_2005_AIS</t>
  </si>
  <si>
    <t>VNM_2006_MICS</t>
  </si>
  <si>
    <t>VNM_2011_MICS</t>
  </si>
  <si>
    <t>VNM_2014_MICS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</si>
  <si>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</si>
  <si>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</si>
  <si>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</si>
  <si>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</si>
  <si>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</si>
  <si>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</si>
  <si>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</si>
  <si>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</si>
  <si>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</si>
  <si>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</si>
  <si>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</si>
  <si>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</si>
  <si>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</si>
  <si>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</si>
  <si>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</si>
  <si>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</si>
  <si>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</si>
  <si>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</si>
  <si>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</si>
  <si>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</si>
  <si>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</si>
  <si>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</si>
  <si>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</si>
  <si>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</si>
  <si>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</si>
  <si>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</si>
  <si>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</si>
  <si>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</si>
  <si>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</si>
  <si>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</si>
  <si>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</si>
  <si>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</si>
  <si>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</si>
  <si>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</si>
  <si>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</si>
  <si>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</si>
  <si>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</si>
  <si>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</si>
  <si>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</si>
  <si>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</si>
  <si>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</si>
  <si>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</si>
  <si>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</si>
  <si>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</si>
  <si>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</si>
  <si>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</si>
  <si>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</si>
  <si>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</si>
  <si>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region_1</t>
  </si>
  <si>
    <t>region_2</t>
  </si>
  <si>
    <t>region_3</t>
  </si>
  <si>
    <t>region_4</t>
  </si>
  <si>
    <t>region_5</t>
  </si>
  <si>
    <t>region_6</t>
  </si>
  <si>
    <t>region_7</t>
  </si>
  <si>
    <t>region_8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</si>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</sst>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8474074526"/>
      <name val="Arial"/>
      <family val="2"/>
    </font>
    <font>
      <sz val="9"/>
      <color theme="0" tint="-0.49998474074526"/>
      <name val="Arial"/>
      <family val="2"/>
    </font>
  </fonts>
  <fills count="24">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049989318521683"/>
        <bgColor indexed="64"/>
      </patternFill>
    </fill>
  </fills>
  <borders count="13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top/>
      <bottom/>
      <diagonal/>
    </border>
  </borders>
  <cellStyleXfs count="1">
    <xf numFmtId="0" fontId="0" fillId="0" borderId="0"/>
  </cellStyleXfs>
  <cellXfs count="1021">
    <xf numFmtId="0" fontId="0" fillId="0" borderId="0" xfId="0"/>
    <xf numFmtId="0" fontId="1" fillId="0" borderId="10" xfId="0" applyFont="true" applyFill="true" applyBorder="true"/>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0" fontId="39" fillId="0" borderId="10" xfId="0" applyFont="true" applyFill="true" applyBorder="true" applyAlignment="true">
      <alignment horizontal="center" vertical="center"/>
    </xf>
    <xf numFmtId="168" fontId="69" fillId="0" borderId="10" xfId="0" applyNumberFormat="true" applyFont="true" applyFill="true" applyBorder="true" applyAlignment="true">
      <alignment horizontal="center" vertical="center"/>
    </xf>
    <xf numFmtId="168" fontId="69" fillId="23" borderId="109" xfId="0" applyNumberFormat="true" applyFont="true" applyFill="true" applyBorder="true" applyAlignment="true">
      <alignment horizontal="center" vertical="center"/>
    </xf>
    <xf numFmtId="169" fontId="43" fillId="17" borderId="132" xfId="0" applyNumberFormat="true" applyFont="true" applyFill="true" applyBorder="true" applyAlignment="true">
      <alignment horizontal="center" vertical="center"/>
    </xf>
    <xf numFmtId="167" fontId="69" fillId="18" borderId="115" xfId="0" applyNumberFormat="true" applyFont="true" applyFill="true" applyBorder="true" applyAlignment="true">
      <alignment horizontal="center" vertical="center"/>
    </xf>
    <xf numFmtId="167" fontId="69" fillId="18" borderId="131" xfId="0" applyNumberFormat="true" applyFont="true" applyFill="true" applyBorder="true" applyAlignment="true">
      <alignment horizontal="center" vertical="center"/>
    </xf>
    <xf numFmtId="168" fontId="69" fillId="23" borderId="130"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169" fontId="43" fillId="17" borderId="128"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0" fontId="1" fillId="3" borderId="127" xfId="0" applyFont="true" applyFill="true" applyBorder="true" applyAlignment="true">
      <alignment vertical="center"/>
    </xf>
    <xf numFmtId="169" fontId="67" fillId="17" borderId="108" xfId="0" applyNumberFormat="true" applyFont="true" applyFill="true" applyBorder="true" applyAlignment="true">
      <alignment horizontal="center" vertical="center"/>
    </xf>
    <xf numFmtId="169" fontId="67" fillId="17" borderId="105" xfId="0" applyNumberFormat="true" applyFont="true" applyFill="true" applyBorder="true" applyAlignment="true">
      <alignment horizontal="center" vertical="center"/>
    </xf>
    <xf numFmtId="169" fontId="67" fillId="17" borderId="61" xfId="0" applyNumberFormat="true" applyFont="true" applyFill="true" applyBorder="true" applyAlignment="true">
      <alignment horizontal="center" vertical="center"/>
    </xf>
    <xf numFmtId="169" fontId="67" fillId="17" borderId="45" xfId="0" applyNumberFormat="true" applyFont="true" applyFill="true" applyBorder="true" applyAlignment="true">
      <alignment horizontal="center" vertical="center"/>
    </xf>
    <xf numFmtId="169" fontId="67" fillId="17" borderId="87" xfId="0" applyNumberFormat="true" applyFont="true" applyFill="true" applyBorder="true" applyAlignment="true">
      <alignment horizontal="center" vertical="center"/>
    </xf>
    <xf numFmtId="0" fontId="39" fillId="0" borderId="101" xfId="0" applyFont="true" applyFill="true" applyBorder="true" applyAlignment="true">
      <alignment horizontal="left" vertical="center"/>
    </xf>
    <xf numFmtId="0" fontId="1" fillId="3" borderId="100" xfId="0" applyFont="true" applyFill="true" applyBorder="true" applyAlignment="true">
      <alignment vertical="center"/>
    </xf>
    <xf numFmtId="0" fontId="1" fillId="3" borderId="99" xfId="0" applyFont="true" applyFill="true" applyBorder="true" applyAlignment="true">
      <alignment vertical="center"/>
    </xf>
    <xf numFmtId="0" fontId="1" fillId="0" borderId="95" xfId="0" applyFont="true" applyFill="true" applyBorder="true" applyAlignment="true">
      <alignment vertical="center" wrapText="true"/>
    </xf>
    <xf numFmtId="0" fontId="1" fillId="23" borderId="101" xfId="0" applyFont="true" applyFill="true" applyBorder="true" applyAlignment="true">
      <alignment horizontal="center" vertical="center"/>
    </xf>
    <xf numFmtId="0" fontId="1" fillId="23" borderId="98" xfId="0" applyFont="true" applyFill="true" applyBorder="true" applyAlignment="true">
      <alignment horizontal="center" vertical="center"/>
    </xf>
    <xf numFmtId="0" fontId="1" fillId="23" borderId="93" xfId="0" applyFont="true" applyFill="true" applyBorder="true" applyAlignment="true">
      <alignment horizontal="center" vertical="center"/>
    </xf>
    <xf numFmtId="0" fontId="1" fillId="23" borderId="124" xfId="0" applyFont="true" applyFill="true" applyBorder="true" applyAlignment="true">
      <alignment horizontal="center" vertical="center"/>
    </xf>
    <xf numFmtId="0" fontId="1" fillId="23" borderId="123" xfId="0" applyFont="true" applyFill="true" applyBorder="true" applyAlignment="true">
      <alignment horizontal="center" vertical="center"/>
    </xf>
    <xf numFmtId="0" fontId="1" fillId="0" borderId="99" xfId="0" applyFont="true" applyFill="true" applyBorder="true" applyAlignment="true">
      <alignment vertical="center"/>
    </xf>
    <xf numFmtId="0" fontId="39" fillId="0" borderId="98" xfId="0" applyFont="true" applyFill="true" applyBorder="true" applyAlignment="true">
      <alignment horizontal="left" vertical="center" wrapText="true"/>
    </xf>
    <xf numFmtId="0" fontId="1" fillId="3" borderId="95" xfId="0" applyFont="true" applyFill="true" applyBorder="true" applyAlignment="true">
      <alignment vertical="center" wrapText="true"/>
    </xf>
    <xf numFmtId="0" fontId="1" fillId="3" borderId="126" xfId="0" applyFont="true" applyFill="true" applyBorder="true" applyAlignment="true">
      <alignment vertical="center" wrapText="true"/>
    </xf>
    <xf numFmtId="0" fontId="1" fillId="3" borderId="93" xfId="0" applyFont="true" applyFill="true" applyBorder="true" applyAlignment="true">
      <alignment vertical="center" wrapText="true"/>
    </xf>
    <xf numFmtId="167" fontId="69" fillId="18" borderId="53"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92"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90"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84"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7"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7" fontId="69" fillId="18" borderId="69" xfId="0" applyNumberFormat="true" applyFont="true" applyFill="true" applyBorder="true" applyAlignment="true">
      <alignment horizontal="center" vertical="center"/>
    </xf>
    <xf numFmtId="167" fontId="69" fillId="23" borderId="100" xfId="0" applyNumberFormat="true" applyFont="true" applyFill="true" applyBorder="true" applyAlignment="true">
      <alignment horizontal="center" vertical="center"/>
    </xf>
    <xf numFmtId="167" fontId="69" fillId="23" borderId="99"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7" fontId="69" fillId="23" borderId="123" xfId="0" applyNumberFormat="true" applyFont="true" applyFill="true" applyBorder="true" applyAlignment="true">
      <alignment horizontal="center" vertical="center"/>
    </xf>
    <xf numFmtId="167" fontId="69" fillId="23" borderId="122"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7" fontId="69" fillId="23" borderId="119" xfId="0" applyNumberFormat="true" applyFont="true" applyFill="true" applyBorder="true" applyAlignment="true">
      <alignment horizontal="center" vertical="center"/>
    </xf>
    <xf numFmtId="167" fontId="69" fillId="23" borderId="117"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7" fontId="69" fillId="23" borderId="118" xfId="0" applyNumberFormat="true" applyFont="true" applyFill="true" applyBorder="true" applyAlignment="true">
      <alignment horizontal="center" vertical="center"/>
    </xf>
    <xf numFmtId="167" fontId="69" fillId="23" borderId="116" xfId="0" applyNumberFormat="true" applyFont="true" applyFill="true" applyBorder="true" applyAlignment="true">
      <alignment horizontal="center" vertical="center"/>
    </xf>
    <xf numFmtId="168" fontId="69" fillId="23" borderId="116"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7" fontId="69" fillId="23" borderId="93" xfId="0" applyNumberFormat="true" applyFont="true" applyFill="true" applyBorder="true" applyAlignment="true">
      <alignment horizontal="center" vertical="center"/>
    </xf>
    <xf numFmtId="167" fontId="69" fillId="23" borderId="95" xfId="0" applyNumberFormat="true" applyFont="true" applyFill="true" applyBorder="true" applyAlignment="true">
      <alignment horizontal="center" vertical="center"/>
    </xf>
    <xf numFmtId="168" fontId="69" fillId="23" borderId="95" xfId="0" applyNumberFormat="true" applyFont="true" applyFill="true" applyBorder="true" applyAlignment="true">
      <alignment horizontal="center" vertical="center"/>
    </xf>
    <xf numFmtId="168" fontId="69" fillId="23" borderId="98" xfId="0" applyNumberFormat="true" applyFont="true" applyFill="true" applyBorder="true" applyAlignment="true">
      <alignment horizontal="center" vertical="center"/>
    </xf>
    <xf numFmtId="168" fontId="69" fillId="23" borderId="93" xfId="0" applyNumberFormat="true" applyFont="true" applyFill="true" applyBorder="true" applyAlignment="true">
      <alignment horizontal="center" vertical="center"/>
    </xf>
    <xf numFmtId="0" fontId="1" fillId="0" borderId="93"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0" fontId="1" fillId="23" borderId="98" xfId="0" applyFont="true" applyFill="true" applyBorder="true" applyAlignment="true">
      <alignment horizontal="center" vertical="center" wrapText="true"/>
    </xf>
    <xf numFmtId="167" fontId="43" fillId="23" borderId="100" xfId="0" applyNumberFormat="true" applyFont="true" applyFill="true" applyBorder="true" applyAlignment="true">
      <alignment horizontal="center" vertical="center" wrapText="true"/>
    </xf>
    <xf numFmtId="167" fontId="43" fillId="23" borderId="123" xfId="0" applyNumberFormat="true" applyFont="true" applyFill="true" applyBorder="true" applyAlignment="true">
      <alignment horizontal="center" vertical="center" wrapText="true"/>
    </xf>
    <xf numFmtId="167" fontId="43" fillId="23" borderId="119" xfId="0" applyNumberFormat="true" applyFont="true" applyFill="true" applyBorder="true" applyAlignment="true">
      <alignment horizontal="center" vertical="center" wrapText="true"/>
    </xf>
    <xf numFmtId="167" fontId="43" fillId="23" borderId="118" xfId="0" applyNumberFormat="true" applyFont="true" applyFill="true" applyBorder="true" applyAlignment="true">
      <alignment horizontal="center" vertical="center" wrapText="true"/>
    </xf>
    <xf numFmtId="167" fontId="43" fillId="23" borderId="93" xfId="0" applyNumberFormat="true"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wrapText="true"/>
    </xf>
    <xf numFmtId="167" fontId="38" fillId="23" borderId="123"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118" xfId="0" applyNumberFormat="true" applyFont="true" applyFill="true" applyBorder="true" applyAlignment="true">
      <alignment horizontal="center" vertical="center" wrapText="true"/>
    </xf>
    <xf numFmtId="167" fontId="38" fillId="23" borderId="93" xfId="0" applyNumberFormat="true" applyFont="true" applyFill="true" applyBorder="true" applyAlignment="true">
      <alignment horizontal="center" vertical="center" wrapText="true"/>
    </xf>
    <xf numFmtId="168" fontId="38" fillId="23" borderId="100" xfId="0" applyNumberFormat="true" applyFont="true" applyFill="true" applyBorder="true" applyAlignment="true">
      <alignment horizontal="center" vertical="center" wrapText="true"/>
    </xf>
    <xf numFmtId="168" fontId="38" fillId="23" borderId="123"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118" xfId="0" applyNumberFormat="true" applyFont="true" applyFill="true" applyBorder="true" applyAlignment="true">
      <alignment horizontal="center" vertical="center" wrapText="true"/>
    </xf>
    <xf numFmtId="168" fontId="38" fillId="23" borderId="93" xfId="0" applyNumberFormat="true"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98" xfId="0" applyNumberFormat="true" applyFont="true" applyFill="true" applyBorder="true" applyAlignment="true">
      <alignment horizontal="center" vertical="center"/>
    </xf>
    <xf numFmtId="169" fontId="43" fillId="23" borderId="100" xfId="0" applyNumberFormat="true" applyFont="true" applyFill="true" applyBorder="true" applyAlignment="true">
      <alignment horizontal="center" vertical="center"/>
    </xf>
    <xf numFmtId="169" fontId="43" fillId="23" borderId="123"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118" xfId="0" applyNumberFormat="true" applyFont="true" applyFill="true" applyBorder="true" applyAlignment="true">
      <alignment horizontal="center" vertical="center"/>
    </xf>
    <xf numFmtId="169" fontId="43" fillId="23" borderId="93" xfId="0" applyNumberFormat="true" applyFont="true" applyFill="true" applyBorder="true" applyAlignment="true">
      <alignment horizontal="center" vertical="center"/>
    </xf>
    <xf numFmtId="0" fontId="1" fillId="23" borderId="100" xfId="0" applyFont="true" applyFill="true" applyBorder="true" applyAlignment="true">
      <alignment horizontal="center" vertical="center" wrapText="true"/>
    </xf>
    <xf numFmtId="0" fontId="1" fillId="23" borderId="123" xfId="0" applyFont="true" applyFill="true" applyBorder="true" applyAlignment="true">
      <alignment horizontal="center" vertical="center" wrapText="true"/>
    </xf>
    <xf numFmtId="0" fontId="1" fillId="23" borderId="93" xfId="0"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xf>
    <xf numFmtId="167" fontId="38" fillId="23" borderId="123"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118" xfId="0" applyNumberFormat="true" applyFont="true" applyFill="true" applyBorder="true" applyAlignment="true">
      <alignment horizontal="center" vertical="center"/>
    </xf>
    <xf numFmtId="167" fontId="38" fillId="23" borderId="93" xfId="0" applyNumberFormat="true" applyFont="true" applyFill="true" applyBorder="true" applyAlignment="true">
      <alignment horizontal="center" vertical="center"/>
    </xf>
    <xf numFmtId="0" fontId="1" fillId="23" borderId="119" xfId="0" applyFont="true" applyFill="true" applyBorder="true" applyAlignment="true">
      <alignment horizontal="center" vertical="center" wrapText="true"/>
    </xf>
    <xf numFmtId="0" fontId="1" fillId="23" borderId="118"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xf>
    <xf numFmtId="0" fontId="1" fillId="23" borderId="120" xfId="0"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98"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93"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116" xfId="0" applyNumberFormat="true" applyFont="true" applyFill="true" applyBorder="true" applyAlignment="true">
      <alignment horizontal="center" vertical="center"/>
    </xf>
    <xf numFmtId="168" fontId="38" fillId="23" borderId="95" xfId="0" applyNumberFormat="true"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99" xfId="0" applyFont="true" applyFill="true" applyBorder="true" applyAlignment="true">
      <alignment horizontal="left" vertical="center"/>
    </xf>
    <xf numFmtId="0" fontId="1" fillId="17" borderId="101" xfId="0" applyFont="true" applyFill="true" applyBorder="true" applyAlignment="true">
      <alignment vertical="center"/>
    </xf>
    <xf numFmtId="0" fontId="43" fillId="17" borderId="100" xfId="0" applyFont="true" applyFill="true" applyBorder="true" applyAlignment="true">
      <alignment horizontal="left" vertical="center"/>
    </xf>
    <xf numFmtId="0" fontId="1" fillId="17" borderId="100" xfId="0" applyFont="true" applyFill="true" applyBorder="true" applyAlignment="true">
      <alignment vertical="center"/>
    </xf>
    <xf numFmtId="0" fontId="1" fillId="15" borderId="100" xfId="0" applyFont="true" applyFill="true" applyBorder="true" applyAlignment="true">
      <alignment vertical="center"/>
    </xf>
    <xf numFmtId="0" fontId="39" fillId="15" borderId="100"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43" fillId="0" borderId="100" xfId="0" applyFont="true" applyFill="true" applyBorder="true" applyAlignment="true">
      <alignment horizontal="left" vertical="center"/>
    </xf>
    <xf numFmtId="0" fontId="1" fillId="0" borderId="100" xfId="0" applyFont="true" applyFill="true" applyBorder="true" applyAlignment="true">
      <alignment horizontal="center" vertical="center"/>
    </xf>
    <xf numFmtId="0" fontId="1" fillId="0" borderId="100" xfId="0" applyFont="true" applyFill="true" applyBorder="true" applyAlignment="true">
      <alignment vertical="center"/>
    </xf>
    <xf numFmtId="0" fontId="39" fillId="0" borderId="100" xfId="0" applyFont="true" applyFill="true" applyBorder="true" applyAlignment="true">
      <alignment horizontal="left" vertical="center"/>
    </xf>
    <xf numFmtId="0" fontId="43" fillId="0" borderId="98" xfId="0" applyFont="true" applyFill="true" applyBorder="true" applyAlignment="true">
      <alignment horizontal="left" vertical="center" wrapText="true"/>
    </xf>
    <xf numFmtId="0" fontId="39" fillId="0" borderId="95" xfId="0" applyFont="true" applyFill="true" applyBorder="true" applyAlignment="true">
      <alignment horizontal="left" vertical="center" wrapText="true"/>
    </xf>
    <xf numFmtId="0" fontId="1" fillId="17" borderId="93" xfId="0" applyFont="true" applyFill="true" applyBorder="true" applyAlignment="true">
      <alignment horizontal="center" vertical="center" wrapText="true"/>
    </xf>
    <xf numFmtId="0" fontId="39" fillId="15" borderId="93" xfId="0" applyFont="true" applyFill="true" applyBorder="true" applyAlignment="true">
      <alignment horizontal="left" vertical="center" wrapText="true"/>
    </xf>
    <xf numFmtId="0" fontId="43" fillId="0" borderId="93" xfId="0" applyFont="true" applyFill="true" applyBorder="true" applyAlignment="true">
      <alignment horizontal="left" vertical="center" wrapText="true"/>
    </xf>
    <xf numFmtId="0" fontId="39" fillId="0" borderId="93" xfId="0" applyFont="true" applyFill="true" applyBorder="true" applyAlignment="true">
      <alignment horizontal="left" vertical="center" wrapText="true"/>
    </xf>
    <xf numFmtId="0" fontId="39" fillId="23" borderId="119"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39" fillId="23" borderId="123" xfId="0" applyFont="true" applyFill="true" applyBorder="true" applyAlignment="true">
      <alignment horizontal="center" vertical="center" wrapText="true"/>
    </xf>
    <xf numFmtId="0" fontId="43" fillId="23" borderId="123" xfId="0" applyFont="true" applyFill="true" applyBorder="true" applyAlignment="true">
      <alignment horizontal="center" vertical="center" wrapText="true"/>
    </xf>
    <xf numFmtId="168" fontId="11" fillId="23" borderId="123" xfId="0" applyNumberFormat="true" applyFont="true" applyFill="true" applyBorder="true" applyAlignment="true">
      <alignment horizontal="center" vertical="center"/>
    </xf>
    <xf numFmtId="0" fontId="39" fillId="23" borderId="100" xfId="0" applyFont="true" applyFill="true" applyBorder="true" applyAlignment="true">
      <alignment horizontal="center" vertical="center" wrapText="true"/>
    </xf>
    <xf numFmtId="0" fontId="43" fillId="23" borderId="100" xfId="0" applyFont="true" applyFill="true" applyBorder="true" applyAlignment="true">
      <alignment horizontal="center" vertical="center" wrapText="true"/>
    </xf>
    <xf numFmtId="0" fontId="1" fillId="23" borderId="100" xfId="0" applyFont="true" applyFill="true" applyBorder="true" applyAlignment="true">
      <alignment horizontal="center" vertical="center"/>
    </xf>
    <xf numFmtId="168" fontId="11" fillId="23" borderId="100" xfId="0" applyNumberFormat="true" applyFont="true" applyFill="true" applyBorder="true" applyAlignment="true">
      <alignment horizontal="center" vertical="center"/>
    </xf>
    <xf numFmtId="0" fontId="39" fillId="23" borderId="118" xfId="0" applyFont="true" applyFill="true" applyBorder="true" applyAlignment="true">
      <alignment horizontal="center" vertical="center" wrapText="true"/>
    </xf>
    <xf numFmtId="0" fontId="39" fillId="23" borderId="93" xfId="0" applyFont="true" applyFill="true" applyBorder="true" applyAlignment="true">
      <alignment horizontal="center" vertical="center" wrapText="true"/>
    </xf>
    <xf numFmtId="0" fontId="43" fillId="23" borderId="118" xfId="0" applyFont="true" applyFill="true" applyBorder="true" applyAlignment="true">
      <alignment horizontal="center" vertical="center" wrapText="true"/>
    </xf>
    <xf numFmtId="0" fontId="1" fillId="23" borderId="118" xfId="0" applyFont="true" applyFill="true" applyBorder="true" applyAlignment="true">
      <alignment horizontal="center" vertical="center"/>
    </xf>
    <xf numFmtId="0" fontId="43" fillId="23" borderId="93" xfId="0" applyFont="true" applyFill="true" applyBorder="true" applyAlignment="true">
      <alignment horizontal="center" vertical="center" wrapText="true"/>
    </xf>
    <xf numFmtId="168" fontId="11" fillId="23" borderId="119" xfId="0" applyNumberFormat="true" applyFont="true" applyFill="true" applyBorder="true" applyAlignment="true">
      <alignment horizontal="center" vertical="center"/>
    </xf>
    <xf numFmtId="168" fontId="11" fillId="23" borderId="118" xfId="0" applyNumberFormat="true" applyFont="true" applyFill="true" applyBorder="true" applyAlignment="true">
      <alignment horizontal="center" vertical="center"/>
    </xf>
    <xf numFmtId="168" fontId="11" fillId="23" borderId="93" xfId="0" applyNumberFormat="true" applyFont="true" applyFill="true" applyBorder="true" applyAlignment="true">
      <alignment horizontal="center" vertical="center"/>
    </xf>
    <xf numFmtId="0" fontId="1" fillId="0" borderId="98" xfId="0" applyFont="true" applyFill="true" applyBorder="true" applyAlignment="true">
      <alignment vertical="center" wrapText="true"/>
    </xf>
    <xf numFmtId="0" fontId="1" fillId="17" borderId="98" xfId="0" applyFont="true" applyFill="true" applyBorder="true" applyAlignment="true">
      <alignment vertical="center" wrapText="true"/>
    </xf>
    <xf numFmtId="0" fontId="1" fillId="17" borderId="93" xfId="0" applyFont="true" applyFill="true" applyBorder="true" applyAlignment="true">
      <alignment vertical="center" wrapText="true"/>
    </xf>
    <xf numFmtId="0" fontId="1" fillId="15" borderId="93" xfId="0" applyFont="true" applyFill="true" applyBorder="true" applyAlignment="true">
      <alignment vertical="center" wrapText="true"/>
    </xf>
    <xf numFmtId="0" fontId="1" fillId="0" borderId="93" xfId="0" applyFont="true" applyFill="true" applyBorder="true" applyAlignment="true">
      <alignment vertical="center" wrapText="true"/>
    </xf>
    <xf numFmtId="0" fontId="39" fillId="15" borderId="10" xfId="0" applyFont="true" applyFill="true" applyBorder="true" applyAlignment="true">
      <alignment horizontal="center" vertical="center" wrapText="true"/>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0" xfId="0" applyFont="true" applyFill="true" applyBorder="true" applyAlignment="true">
      <alignment vertical="center"/>
    </xf>
    <xf numFmtId="0" fontId="47" fillId="9" borderId="60" xfId="0" applyFont="true" applyFill="true" applyBorder="true" applyAlignment="true">
      <alignment vertical="center"/>
    </xf>
    <xf numFmtId="0" fontId="47" fillId="21" borderId="60"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3"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6" xfId="0" applyNumberFormat="true" applyFont="true" applyFill="true" applyBorder="true" applyAlignment="true">
      <alignment vertical="center"/>
    </xf>
    <xf numFmtId="169" fontId="44" fillId="2" borderId="67"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7" xfId="0" applyNumberFormat="true" applyFont="true" applyFill="true" applyBorder="true" applyAlignment="true">
      <alignment vertical="center"/>
    </xf>
    <xf numFmtId="0" fontId="39" fillId="16" borderId="99" xfId="0" applyFont="true" applyFill="true" applyBorder="true" applyAlignment="true">
      <alignment horizontal="lef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3" borderId="103" xfId="0" applyFont="true" applyFill="true" applyBorder="true" applyAlignment="true">
      <alignment horizontal="center" vertical="center" wrapText="true"/>
    </xf>
    <xf numFmtId="0" fontId="39" fillId="3" borderId="102" xfId="0" applyFont="true" applyFill="true" applyBorder="true" applyAlignment="true">
      <alignment horizontal="center" vertical="center" wrapText="true"/>
    </xf>
    <xf numFmtId="169" fontId="43" fillId="17" borderId="104" xfId="0" applyNumberFormat="true" applyFont="true" applyFill="true" applyBorder="true" applyAlignment="true">
      <alignment horizontal="center" vertical="center"/>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72"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7" xfId="0" applyNumberFormat="true" applyFont="true" applyFill="true" applyBorder="true" applyAlignment="true">
      <alignment horizontal="center" vertical="center"/>
    </xf>
    <xf numFmtId="169" fontId="43" fillId="17" borderId="80" xfId="0" applyNumberFormat="true" applyFont="true" applyFill="true" applyBorder="true" applyAlignment="true">
      <alignment horizontal="center" vertical="center"/>
    </xf>
    <xf numFmtId="169" fontId="43" fillId="17" borderId="61"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2"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09"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4"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167" fontId="38" fillId="18" borderId="69" xfId="0" applyNumberFormat="true" applyFont="true" applyFill="true" applyBorder="true" applyAlignment="true">
      <alignment horizontal="center" vertical="center"/>
    </xf>
    <xf numFmtId="167" fontId="38" fillId="18" borderId="84" xfId="0" applyNumberFormat="true" applyFont="true" applyFill="true" applyBorder="true" applyAlignment="true">
      <alignment horizontal="center" vertical="center"/>
    </xf>
    <xf numFmtId="167" fontId="38" fillId="18" borderId="74" xfId="0" applyNumberFormat="true" applyFont="true" applyFill="true" applyBorder="true" applyAlignment="true">
      <alignment horizontal="center" vertical="center"/>
    </xf>
    <xf numFmtId="167" fontId="38" fillId="18" borderId="7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77"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90" xfId="0" applyNumberFormat="true" applyFont="true" applyFill="true" applyBorder="true" applyAlignment="true">
      <alignment horizontal="center" vertical="center"/>
    </xf>
    <xf numFmtId="0" fontId="39" fillId="3" borderId="68"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69"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4"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15" borderId="10" xfId="0" applyFont="true" applyFill="true" applyBorder="true"/>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1" fillId="17" borderId="10" xfId="0" applyFont="true" applyFill="true" applyBorder="true" applyAlignment="true">
      <alignment horizontal="center" vertical="center"/>
    </xf>
    <xf numFmtId="0" fontId="39" fillId="15" borderId="10" xfId="0" applyFont="true" applyFill="true" applyBorder="true" applyAlignment="true">
      <alignment horizontal="left" vertical="center"/>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left"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6" fillId="15" borderId="10" xfId="0" applyFont="true" applyFill="true" applyBorder="true" applyAlignment="true">
      <alignment horizontal="center" vertical="center"/>
    </xf>
    <xf numFmtId="0" fontId="66" fillId="15" borderId="10" xfId="0" applyFont="true" applyFill="true" applyBorder="true" applyAlignment="true">
      <alignment horizontal="center" vertic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3" borderId="10" xfId="0" applyFont="true" applyFill="true" applyBorder="true"/>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1" fillId="15" borderId="10" xfId="0" applyFont="true" applyFill="true" applyBorder="true" applyAlignment="true">
      <alignment wrapText="true"/>
    </xf>
    <xf numFmtId="0" fontId="1" fillId="3" borderId="10" xfId="0" applyFont="true" applyFill="true" applyBorder="true" applyAlignment="true">
      <alignment wrapText="true"/>
    </xf>
    <xf numFmtId="0" fontId="39" fillId="3" borderId="89"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1" fillId="15"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4" xfId="0" applyNumberFormat="true" applyFont="true" applyFill="true" applyBorder="true" applyAlignment="true">
      <alignment horizontal="right" vertical="top" wrapText="true"/>
    </xf>
    <xf numFmtId="166"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alignment vertical="center"/>
    </xf>
    <xf numFmtId="168" fontId="11" fillId="0" borderId="10" xfId="0" applyNumberFormat="true" applyFont="true" applyFill="true" applyBorder="true" applyAlignment="true">
      <alignment horizontal="center" vertical="center"/>
    </xf>
    <xf numFmtId="0" fontId="1" fillId="3" borderId="10"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0" borderId="10" xfId="0" applyFont="true" applyFill="true" applyBorder="true" applyAlignment="true">
      <alignment horizontal="left" vertical="center"/>
    </xf>
    <xf numFmtId="0" fontId="39"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center" wrapText="tru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13" fillId="3" borderId="10" xfId="0" applyFont="true" applyFill="true" applyBorder="true" applyAlignment="true">
      <alignment wrapText="tru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9"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63"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63"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5" xfId="0" applyFont="true" applyFill="true" applyBorder="true" applyAlignment="true">
      <alignment horizontal="center" vertical="center" wrapText="true"/>
    </xf>
    <xf numFmtId="0" fontId="39" fillId="3" borderId="82"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89"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3" xfId="0" applyFont="true" applyFill="true" applyBorder="true" applyAlignment="true">
      <alignment horizontal="left" vertical="center" wrapText="true"/>
    </xf>
    <xf numFmtId="0" fontId="39" fillId="16" borderId="95" xfId="0" applyFont="true" applyFill="true" applyBorder="true" applyAlignment="true">
      <alignment horizontal="left" vertical="center" wrapText="true"/>
    </xf>
    <xf numFmtId="0" fontId="39" fillId="16" borderId="98" xfId="0" applyFont="true" applyFill="true" applyBorder="true" applyAlignment="true">
      <alignment horizontal="left" vertical="center" wrapText="true"/>
    </xf>
    <xf numFmtId="169" fontId="44" fillId="2" borderId="96"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39" fillId="3" borderId="1" xfId="0" applyFont="true" applyFill="true" applyBorder="true" applyAlignment="true">
      <alignment horizontal="center" vertical="center"/>
    </xf>
    <xf numFmtId="0" fontId="39" fillId="3" borderId="75" xfId="0" applyFont="true" applyFill="true" applyBorder="true" applyAlignment="true">
      <alignment horizontal="center" vertical="center"/>
    </xf>
    <xf numFmtId="0" fontId="39" fillId="3" borderId="82"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16" borderId="10" xfId="0" applyFont="true" applyFill="true" applyBorder="true" applyAlignment="true">
      <alignment horizontal="right" vertical="top" wrapText="true"/>
    </xf>
    <xf numFmtId="0" fontId="66"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67"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3" fillId="15" borderId="10" xfId="0" applyFont="true" applyFill="true" applyBorder="true"/>
    <xf numFmtId="0" fontId="3" fillId="3" borderId="10" xfId="0" applyFont="true" applyFill="true" applyBorder="true"/>
    <xf numFmtId="0" fontId="66" fillId="3"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1" fillId="15" borderId="10" xfId="0" applyFont="true" applyFill="true" applyBorder="true" applyAlignment="true">
      <alignment vertical="top" wrapText="true"/>
    </xf>
    <xf numFmtId="0" fontId="52" fillId="17" borderId="1" xfId="0" applyFont="true" applyFill="true" applyBorder="true" applyAlignment="true"/>
    <xf numFmtId="0" fontId="24" fillId="3" borderId="2" xfId="0" applyFont="true" applyFill="true" applyBorder="true" applyAlignment="true"/>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1" fillId="3" borderId="10" xfId="0" applyFont="true" applyFill="true" applyBorder="true"/>
    <xf numFmtId="0" fontId="46" fillId="3" borderId="10" xfId="0" applyFont="true" applyFill="true" applyBorder="true" applyAlignment="true">
      <alignment horizontal="center" vertical="center" wrapText="true"/>
    </xf>
    <xf numFmtId="0" fontId="39" fillId="15" borderId="93" xfId="0" applyFont="true" applyFill="true" applyBorder="true" applyAlignment="true">
      <alignment horizontal="left" vertical="center" wrapText="true"/>
    </xf>
    <xf numFmtId="0" fontId="39" fillId="16" borderId="94" xfId="0" applyFont="true" applyFill="true" applyBorder="true" applyAlignment="true">
      <alignment horizontal="left" vertical="center" wrapText="true"/>
    </xf>
  </cellXfs>
  <cellStyles count="1">
    <cellStyle name="Normal" xfId="0" builtinId="0"/>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worksheets/sheet11.xml" Type="http://schemas.openxmlformats.org/officeDocument/2006/relationships/worksheet" Id="rId16"/></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2002</c:v>
                </c:pt>
                <c:pt idx="2">
                  <c:v>2005</c:v>
                </c:pt>
                <c:pt idx="3">
                  <c:v>2006</c:v>
                </c:pt>
                <c:pt idx="4">
                  <c:v>2011</c:v>
                </c:pt>
                <c:pt idx="5">
                  <c:v>2014</c:v>
                </c:pt>
              </c:numCache>
            </c:numRef>
          </c:xVal>
          <c:yVal>
            <c:numRef>
              <c:f>Water!$AB$105:$AB$116</c:f>
              <c:numCache>
                <c:formatCode>0.0</c:formatCode>
                <c:ptCount val="12"/>
                <c:pt idx="0">
                  <c:v>0.99588795714839284</c:v>
                </c:pt>
                <c:pt idx="1">
                  <c:v>0.13195388447081929</c:v>
                </c:pt>
                <c:pt idx="2">
                  <c:v>0.72459704211930265</c:v>
                </c:pt>
                <c:pt idx="3">
                  <c:v>0.4737418510421863</c:v>
                </c:pt>
                <c:pt idx="4">
                  <c:v>1.6510135405405999E-2</c:v>
                </c:pt>
                <c:pt idx="5">
                  <c:v>5.605373388878146E-2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2002</c:v>
                </c:pt>
                <c:pt idx="2">
                  <c:v>2005</c:v>
                </c:pt>
                <c:pt idx="3">
                  <c:v>2006</c:v>
                </c:pt>
                <c:pt idx="4">
                  <c:v>2011</c:v>
                </c:pt>
                <c:pt idx="5">
                  <c:v>2014</c:v>
                </c:pt>
              </c:numCache>
            </c:numRef>
          </c:xVal>
          <c:yVal>
            <c:numRef>
              <c:f>Water!$W$105:$W$116</c:f>
              <c:numCache>
                <c:formatCode>0.0</c:formatCode>
                <c:ptCount val="12"/>
                <c:pt idx="0">
                  <c:v>2.5519352393114194</c:v>
                </c:pt>
                <c:pt idx="1">
                  <c:v>0.12899826144049675</c:v>
                </c:pt>
                <c:pt idx="2">
                  <c:v>2.8885503592298498</c:v>
                </c:pt>
                <c:pt idx="3">
                  <c:v>3.3237800478351689</c:v>
                </c:pt>
                <c:pt idx="4">
                  <c:v>0.4448690526168822</c:v>
                </c:pt>
                <c:pt idx="5">
                  <c:v>0.2217658553948505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2002</c:v>
                </c:pt>
                <c:pt idx="2">
                  <c:v>2005</c:v>
                </c:pt>
                <c:pt idx="3">
                  <c:v>2006</c:v>
                </c:pt>
                <c:pt idx="4">
                  <c:v>2011</c:v>
                </c:pt>
                <c:pt idx="5">
                  <c:v>2014</c:v>
                </c:pt>
              </c:numCache>
            </c:numRef>
          </c:xVal>
          <c:yVal>
            <c:numRef>
              <c:f>Water!$R$105:$R$116</c:f>
              <c:numCache>
                <c:formatCode>0.0</c:formatCode>
                <c:ptCount val="12"/>
                <c:pt idx="0">
                  <c:v>3.5351030660066987</c:v>
                </c:pt>
                <c:pt idx="1">
                  <c:v>0.14871686531657174</c:v>
                </c:pt>
                <c:pt idx="2">
                  <c:v>3.6197015935913375</c:v>
                </c:pt>
                <c:pt idx="3">
                  <c:v>5.2541627191375468</c:v>
                </c:pt>
                <c:pt idx="4">
                  <c:v>1.3029464854488517</c:v>
                </c:pt>
                <c:pt idx="5">
                  <c:v>0.702385362717726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2002</c:v>
                </c:pt>
                <c:pt idx="2">
                  <c:v>2005</c:v>
                </c:pt>
                <c:pt idx="3">
                  <c:v>2006</c:v>
                </c:pt>
                <c:pt idx="4">
                  <c:v>2011</c:v>
                </c:pt>
                <c:pt idx="5">
                  <c:v>2014</c:v>
                </c:pt>
              </c:numCache>
            </c:numRef>
          </c:xVal>
          <c:yVal>
            <c:numRef>
              <c:f>Water!$M$105:$M$116</c:f>
              <c:numCache>
                <c:formatCode>0.0</c:formatCode>
                <c:ptCount val="12"/>
                <c:pt idx="0">
                  <c:v>10.192562702497209</c:v>
                </c:pt>
                <c:pt idx="1">
                  <c:v>0.49364509668723067</c:v>
                </c:pt>
                <c:pt idx="2">
                  <c:v>10.685786175509236</c:v>
                </c:pt>
                <c:pt idx="3">
                  <c:v>7.976613815450051</c:v>
                </c:pt>
                <c:pt idx="4">
                  <c:v>2.0512827127058859</c:v>
                </c:pt>
                <c:pt idx="5">
                  <c:v>2.0532123498969863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2002</c:v>
                </c:pt>
                <c:pt idx="2">
                  <c:v>2005</c:v>
                </c:pt>
                <c:pt idx="3">
                  <c:v>2006</c:v>
                </c:pt>
                <c:pt idx="4">
                  <c:v>2011</c:v>
                </c:pt>
                <c:pt idx="5">
                  <c:v>2014</c:v>
                </c:pt>
              </c:numCache>
            </c:numRef>
          </c:xVal>
          <c:yVal>
            <c:numRef>
              <c:f>Water!$H$105:$H$116</c:f>
              <c:numCache>
                <c:formatCode>0.0</c:formatCode>
                <c:ptCount val="12"/>
                <c:pt idx="0">
                  <c:v>17.82525098747367</c:v>
                </c:pt>
                <c:pt idx="1">
                  <c:v>3.3497519606646389</c:v>
                </c:pt>
                <c:pt idx="2">
                  <c:v>13.34129920763931</c:v>
                </c:pt>
                <c:pt idx="3">
                  <c:v>9.6312115301566212</c:v>
                </c:pt>
                <c:pt idx="4">
                  <c:v>7.2509022780324024</c:v>
                </c:pt>
                <c:pt idx="5">
                  <c:v>3.3975608206588883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2002</c:v>
                </c:pt>
                <c:pt idx="2">
                  <c:v>2005</c:v>
                </c:pt>
                <c:pt idx="3">
                  <c:v>2006</c:v>
                </c:pt>
                <c:pt idx="4">
                  <c:v>2011</c:v>
                </c:pt>
                <c:pt idx="5">
                  <c:v>2014</c:v>
                </c:pt>
              </c:numCache>
            </c:numRef>
          </c:xVal>
          <c:yVal>
            <c:numRef>
              <c:f>Water!$X$105:$X$116</c:f>
              <c:numCache>
                <c:formatCode>0.0</c:formatCode>
                <c:ptCount val="12"/>
                <c:pt idx="0">
                  <c:v>97.543084160576171</c:v>
                </c:pt>
                <c:pt idx="1">
                  <c:v>98.857620057516499</c:v>
                </c:pt>
                <c:pt idx="2">
                  <c:v>97.602538318174865</c:v>
                </c:pt>
                <c:pt idx="3">
                  <c:v>99.179819249836598</c:v>
                </c:pt>
                <c:pt idx="4">
                  <c:v>99.609651496654877</c:v>
                </c:pt>
                <c:pt idx="5">
                  <c:v>99.788361349347028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2002</c:v>
                </c:pt>
                <c:pt idx="2">
                  <c:v>2005</c:v>
                </c:pt>
                <c:pt idx="3">
                  <c:v>2006</c:v>
                </c:pt>
                <c:pt idx="4">
                  <c:v>2011</c:v>
                </c:pt>
                <c:pt idx="5">
                  <c:v>2014</c:v>
                </c:pt>
              </c:numCache>
            </c:numRef>
          </c:xVal>
          <c:yVal>
            <c:numRef>
              <c:f>Water!$S$105:$S$116</c:f>
              <c:numCache>
                <c:formatCode>0.0</c:formatCode>
                <c:ptCount val="12"/>
                <c:pt idx="0">
                  <c:v>94.133205876410457</c:v>
                </c:pt>
                <c:pt idx="1">
                  <c:v>96.403381228718558</c:v>
                </c:pt>
                <c:pt idx="2">
                  <c:v>94.43654490181504</c:v>
                </c:pt>
                <c:pt idx="3">
                  <c:v>95.686040832254392</c:v>
                </c:pt>
                <c:pt idx="4">
                  <c:v>98.493496689314071</c:v>
                </c:pt>
                <c:pt idx="5">
                  <c:v>98.483567846429906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2002</c:v>
                </c:pt>
                <c:pt idx="2">
                  <c:v>2005</c:v>
                </c:pt>
                <c:pt idx="3">
                  <c:v>2006</c:v>
                </c:pt>
                <c:pt idx="4">
                  <c:v>2011</c:v>
                </c:pt>
                <c:pt idx="5">
                  <c:v>2014</c:v>
                </c:pt>
              </c:numCache>
            </c:numRef>
          </c:xVal>
          <c:yVal>
            <c:numRef>
              <c:f>Water!$N$105:$N$116</c:f>
              <c:numCache>
                <c:formatCode>0.0</c:formatCode>
                <c:ptCount val="12"/>
                <c:pt idx="0">
                  <c:v>88.925326144478646</c:v>
                </c:pt>
                <c:pt idx="1">
                  <c:v>94.673810054561386</c:v>
                </c:pt>
                <c:pt idx="2">
                  <c:v>90.134284620360077</c:v>
                </c:pt>
                <c:pt idx="3">
                  <c:v>92.137543238099468</c:v>
                </c:pt>
                <c:pt idx="4">
                  <c:v>95.747186520070898</c:v>
                </c:pt>
                <c:pt idx="5">
                  <c:v>96.383400669449642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2002</c:v>
                </c:pt>
                <c:pt idx="2">
                  <c:v>2005</c:v>
                </c:pt>
                <c:pt idx="3">
                  <c:v>2006</c:v>
                </c:pt>
                <c:pt idx="4">
                  <c:v>2011</c:v>
                </c:pt>
                <c:pt idx="5">
                  <c:v>2014</c:v>
                </c:pt>
              </c:numCache>
            </c:numRef>
          </c:xVal>
          <c:yVal>
            <c:numRef>
              <c:f>Water!$I$105:$I$116</c:f>
              <c:numCache>
                <c:formatCode>0.0</c:formatCode>
                <c:ptCount val="12"/>
                <c:pt idx="0">
                  <c:v>79.025135805262423</c:v>
                </c:pt>
                <c:pt idx="1">
                  <c:v>93.216680995647053</c:v>
                </c:pt>
                <c:pt idx="2">
                  <c:v>80.755815987559956</c:v>
                </c:pt>
                <c:pt idx="3">
                  <c:v>86.638327423379195</c:v>
                </c:pt>
                <c:pt idx="4">
                  <c:v>92.04711375627744</c:v>
                </c:pt>
                <c:pt idx="5">
                  <c:v>90.799356756871092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2002</c:v>
                </c:pt>
                <c:pt idx="2">
                  <c:v>2005</c:v>
                </c:pt>
                <c:pt idx="3">
                  <c:v>2006</c:v>
                </c:pt>
                <c:pt idx="4">
                  <c:v>2011</c:v>
                </c:pt>
                <c:pt idx="5">
                  <c:v>2014</c:v>
                </c:pt>
              </c:numCache>
            </c:numRef>
          </c:xVal>
          <c:yVal>
            <c:numRef>
              <c:f>Water!$D$105:$D$116</c:f>
              <c:numCache>
                <c:formatCode>0.0</c:formatCode>
                <c:ptCount val="12"/>
                <c:pt idx="0">
                  <c:v>62.991884803566691</c:v>
                </c:pt>
                <c:pt idx="1">
                  <c:v>84.334844982181764</c:v>
                </c:pt>
                <c:pt idx="2">
                  <c:v>67.150172581144986</c:v>
                </c:pt>
                <c:pt idx="3">
                  <c:v>74.221621441880202</c:v>
                </c:pt>
                <c:pt idx="4">
                  <c:v>78.011622345030872</c:v>
                </c:pt>
                <c:pt idx="5">
                  <c:v>79.96346135011963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61.548851699198522</c:v>
                </c:pt>
                <c:pt idx="1">
                  <c:v>83.933200879973043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0.24415684282267455</c:v>
                </c:pt>
                <c:pt idx="1">
                  <c:v>0.33295284589561897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19.476098280790666</c:v>
                </c:pt>
                <c:pt idx="1">
                  <c:v>14.774844070409017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18.730893177188136</c:v>
                </c:pt>
                <c:pt idx="1">
                  <c:v>0.9590022037223207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77.34133401434417</c:v>
                </c:pt>
                <c:pt idx="1">
                  <c:v>94.988298420075992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0.11684418408014237</c:v>
                </c:pt>
                <c:pt idx="1">
                  <c:v>0.14350450981355456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9.6294492047964155</c:v>
                </c:pt>
                <c:pt idx="1">
                  <c:v>4.8681970701104547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12.912372596779278</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87.528995520968166</c:v>
                </c:pt>
                <c:pt idx="1">
                  <c:v>98.279709161801108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2.8311970119680209E-2</c:v>
                </c:pt>
                <c:pt idx="1">
                  <c:v>3.1789376452894508E-2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7.2203718543394189</c:v>
                </c:pt>
                <c:pt idx="1">
                  <c:v>1.3913614581047113</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5.2223206545727408</c:v>
                </c:pt>
                <c:pt idx="1">
                  <c:v>0.29714000364128879</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93.034177789093306</c:v>
                </c:pt>
                <c:pt idx="1">
                  <c:v>99.797111347306895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3.1072904182787937</c:v>
                </c:pt>
                <c:pt idx="1">
                  <c:v>0.20288865269310463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3.8585317926279004</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97.141824731460929</c:v>
                </c:pt>
                <c:pt idx="1">
                  <c:v>99.913322488541567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8.4273162142315089E-2</c:v>
                </c:pt>
                <c:pt idx="1">
                  <c:v>8.6677511458432832E-2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1.6841635504377592</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1.089738555959002</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2002</c:v>
                </c:pt>
                <c:pt idx="2">
                  <c:v>2005</c:v>
                </c:pt>
                <c:pt idx="3">
                  <c:v>2006</c:v>
                </c:pt>
                <c:pt idx="4">
                  <c:v>2011</c:v>
                </c:pt>
                <c:pt idx="5">
                  <c:v>2014</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2002</c:v>
                </c:pt>
                <c:pt idx="2">
                  <c:v>2005</c:v>
                </c:pt>
                <c:pt idx="3">
                  <c:v>2006</c:v>
                </c:pt>
                <c:pt idx="4">
                  <c:v>2011</c:v>
                </c:pt>
                <c:pt idx="5">
                  <c:v>2014</c:v>
                </c:pt>
              </c:numCache>
            </c:numRef>
          </c:xVal>
          <c:yVal>
            <c:numRef>
              <c:f>Water!$W$205:$W$216</c:f>
              <c:numCache>
                <c:formatCode>0.0</c:formatCode>
                <c:ptCount val="12"/>
                <c:pt idx="0">
                  <c:v>0</c:v>
                </c:pt>
                <c:pt idx="1">
                  <c:v>1.0901886422328213</c:v>
                </c:pt>
                <c:pt idx="2">
                  <c:v>0.49029079205964177</c:v>
                </c:pt>
                <c:pt idx="3">
                  <c:v>0</c:v>
                </c:pt>
                <c:pt idx="4">
                  <c:v>5.5970236628789347E-2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2002</c:v>
                </c:pt>
                <c:pt idx="2">
                  <c:v>2005</c:v>
                </c:pt>
                <c:pt idx="3">
                  <c:v>2006</c:v>
                </c:pt>
                <c:pt idx="4">
                  <c:v>2011</c:v>
                </c:pt>
                <c:pt idx="5">
                  <c:v>2014</c:v>
                </c:pt>
              </c:numCache>
            </c:numRef>
          </c:xVal>
          <c:yVal>
            <c:numRef>
              <c:f>Water!$R$205:$R$216</c:f>
              <c:numCache>
                <c:formatCode>0.0</c:formatCode>
                <c:ptCount val="12"/>
                <c:pt idx="0">
                  <c:v>0.55228571472330223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2002</c:v>
                </c:pt>
                <c:pt idx="2">
                  <c:v>2005</c:v>
                </c:pt>
                <c:pt idx="3">
                  <c:v>2006</c:v>
                </c:pt>
                <c:pt idx="4">
                  <c:v>2011</c:v>
                </c:pt>
                <c:pt idx="5">
                  <c:v>2014</c:v>
                </c:pt>
              </c:numCache>
            </c:numRef>
          </c:xVal>
          <c:yVal>
            <c:numRef>
              <c:f>Water!$M$205:$M$216</c:f>
              <c:numCache>
                <c:formatCode>0.0</c:formatCode>
                <c:ptCount val="12"/>
                <c:pt idx="0">
                  <c:v>0.85505166218900219</c:v>
                </c:pt>
                <c:pt idx="1">
                  <c:v>0.80481044457199147</c:v>
                </c:pt>
                <c:pt idx="2">
                  <c:v>0.28255640253916775</c:v>
                </c:pt>
                <c:pt idx="3">
                  <c:v>0</c:v>
                </c:pt>
                <c:pt idx="4">
                  <c:v>7.5207118877761783E-2</c:v>
                </c:pt>
                <c:pt idx="5">
                  <c:v>0.11826204834261174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2002</c:v>
                </c:pt>
                <c:pt idx="2">
                  <c:v>2005</c:v>
                </c:pt>
                <c:pt idx="3">
                  <c:v>2006</c:v>
                </c:pt>
                <c:pt idx="4">
                  <c:v>2011</c:v>
                </c:pt>
                <c:pt idx="5">
                  <c:v>2014</c:v>
                </c:pt>
              </c:numCache>
            </c:numRef>
          </c:xVal>
          <c:yVal>
            <c:numRef>
              <c:f>Water!$H$205:$H$216</c:f>
              <c:numCache>
                <c:formatCode>0.0</c:formatCode>
                <c:ptCount val="12"/>
                <c:pt idx="0">
                  <c:v>4.5854344331435541</c:v>
                </c:pt>
                <c:pt idx="1">
                  <c:v>1.7520189744787011</c:v>
                </c:pt>
                <c:pt idx="2">
                  <c:v>3.6667211532544122</c:v>
                </c:pt>
                <c:pt idx="3">
                  <c:v>0.51749632132082046</c:v>
                </c:pt>
                <c:pt idx="4">
                  <c:v>0.50376159309350232</c:v>
                </c:pt>
                <c:pt idx="5">
                  <c:v>0.93514864614945448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2002</c:v>
                </c:pt>
                <c:pt idx="2">
                  <c:v>2005</c:v>
                </c:pt>
                <c:pt idx="3">
                  <c:v>2006</c:v>
                </c:pt>
                <c:pt idx="4">
                  <c:v>2011</c:v>
                </c:pt>
                <c:pt idx="5">
                  <c:v>2014</c:v>
                </c:pt>
              </c:numCache>
            </c:numRef>
          </c:xVal>
          <c:yVal>
            <c:numRef>
              <c:f>Water!$X$205:$X$216</c:f>
              <c:numCache>
                <c:formatCode>0.0</c:formatCode>
                <c:ptCount val="12"/>
                <c:pt idx="0">
                  <c:v>100.00000000000004</c:v>
                </c:pt>
                <c:pt idx="1">
                  <c:v>100</c:v>
                </c:pt>
                <c:pt idx="2">
                  <c:v>100.00000000000003</c:v>
                </c:pt>
                <c:pt idx="3">
                  <c:v>100</c:v>
                </c:pt>
                <c:pt idx="4">
                  <c:v>99.848016154623139</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2002</c:v>
                </c:pt>
                <c:pt idx="2">
                  <c:v>2005</c:v>
                </c:pt>
                <c:pt idx="3">
                  <c:v>2006</c:v>
                </c:pt>
                <c:pt idx="4">
                  <c:v>2011</c:v>
                </c:pt>
                <c:pt idx="5">
                  <c:v>2014</c:v>
                </c:pt>
              </c:numCache>
            </c:numRef>
          </c:xVal>
          <c:yVal>
            <c:numRef>
              <c:f>Water!$S$205:$S$216</c:f>
              <c:numCache>
                <c:formatCode>0.0</c:formatCode>
                <c:ptCount val="12"/>
                <c:pt idx="0">
                  <c:v>98.868843590484559</c:v>
                </c:pt>
                <c:pt idx="1">
                  <c:v>99.650706627443554</c:v>
                </c:pt>
                <c:pt idx="2">
                  <c:v>97.634235158934445</c:v>
                </c:pt>
                <c:pt idx="3">
                  <c:v>99.56235437718361</c:v>
                </c:pt>
                <c:pt idx="4">
                  <c:v>99.583461436816989</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2002</c:v>
                </c:pt>
                <c:pt idx="2">
                  <c:v>2005</c:v>
                </c:pt>
                <c:pt idx="3">
                  <c:v>2006</c:v>
                </c:pt>
                <c:pt idx="4">
                  <c:v>2011</c:v>
                </c:pt>
                <c:pt idx="5">
                  <c:v>2014</c:v>
                </c:pt>
              </c:numCache>
            </c:numRef>
          </c:xVal>
          <c:yVal>
            <c:numRef>
              <c:f>Water!$N$205:$N$216</c:f>
              <c:numCache>
                <c:formatCode>0.0</c:formatCode>
                <c:ptCount val="12"/>
                <c:pt idx="0">
                  <c:v>99.167706552877235</c:v>
                </c:pt>
                <c:pt idx="1">
                  <c:v>99.625238124237526</c:v>
                </c:pt>
                <c:pt idx="2">
                  <c:v>99.470130431835429</c:v>
                </c:pt>
                <c:pt idx="3">
                  <c:v>99.846703197060876</c:v>
                </c:pt>
                <c:pt idx="4">
                  <c:v>99.514958547578757</c:v>
                </c:pt>
                <c:pt idx="5">
                  <c:v>99.936724132414994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2002</c:v>
                </c:pt>
                <c:pt idx="2">
                  <c:v>2005</c:v>
                </c:pt>
                <c:pt idx="3">
                  <c:v>2006</c:v>
                </c:pt>
                <c:pt idx="4">
                  <c:v>2011</c:v>
                </c:pt>
                <c:pt idx="5">
                  <c:v>2014</c:v>
                </c:pt>
              </c:numCache>
            </c:numRef>
          </c:xVal>
          <c:yVal>
            <c:numRef>
              <c:f>Water!$I$205:$I$216</c:f>
              <c:numCache>
                <c:formatCode>0.0</c:formatCode>
                <c:ptCount val="12"/>
                <c:pt idx="0">
                  <c:v>96.795426053509871</c:v>
                </c:pt>
                <c:pt idx="1">
                  <c:v>96.636277213035001</c:v>
                </c:pt>
                <c:pt idx="2">
                  <c:v>98.155284852976109</c:v>
                </c:pt>
                <c:pt idx="3">
                  <c:v>99.457746647791907</c:v>
                </c:pt>
                <c:pt idx="4">
                  <c:v>98.725600142533438</c:v>
                </c:pt>
                <c:pt idx="5">
                  <c:v>99.036464162819158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2002</c:v>
                </c:pt>
                <c:pt idx="2">
                  <c:v>2005</c:v>
                </c:pt>
                <c:pt idx="3">
                  <c:v>2006</c:v>
                </c:pt>
                <c:pt idx="4">
                  <c:v>2011</c:v>
                </c:pt>
                <c:pt idx="5">
                  <c:v>2014</c:v>
                </c:pt>
              </c:numCache>
            </c:numRef>
          </c:xVal>
          <c:yVal>
            <c:numRef>
              <c:f>Water!$D$205:$D$216</c:f>
              <c:numCache>
                <c:formatCode>0.0</c:formatCode>
                <c:ptCount val="12"/>
                <c:pt idx="0">
                  <c:v>90.175995904968261</c:v>
                </c:pt>
                <c:pt idx="1">
                  <c:v>95.390614065223417</c:v>
                </c:pt>
                <c:pt idx="2">
                  <c:v>92.762473984119637</c:v>
                </c:pt>
                <c:pt idx="3">
                  <c:v>96.277763781649767</c:v>
                </c:pt>
                <c:pt idx="4">
                  <c:v>95.583900398302603</c:v>
                </c:pt>
                <c:pt idx="5">
                  <c:v>94.083403036646146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91.411903900034886</c:v>
                </c:pt>
                <c:pt idx="1">
                  <c:v>96.022454567507424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0.17070233260356293</c:v>
                </c:pt>
                <c:pt idx="1">
                  <c:v>0.17931206197081412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4.0645179794294108</c:v>
                </c:pt>
                <c:pt idx="1">
                  <c:v>3.798233370521757</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4.3528757879321347</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97.365057550110166</c:v>
                </c:pt>
                <c:pt idx="1">
                  <c:v>99.615682438143807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2.0009298439105265</c:v>
                </c:pt>
                <c:pt idx="1">
                  <c:v>0.38431756185619292</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0.63401260597930786</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99.175769002944094</c:v>
                </c:pt>
                <c:pt idx="1">
                  <c:v>99.90140600355187</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6.6566646981068137E-2</c:v>
                </c:pt>
                <c:pt idx="1">
                  <c:v>6.7053693590753874E-2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0.39500463182305623</c:v>
                </c:pt>
                <c:pt idx="1">
                  <c:v>3.1540302857379743E-2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0.36265971825177701</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98.037978042948041</c:v>
                </c:pt>
                <c:pt idx="1">
                  <c:v>99.853984729543683</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0.13205897757676646</c:v>
                </c:pt>
                <c:pt idx="1">
                  <c:v>0.13450517231774051</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1.6322786370785991</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0.19768434239659882</c:v>
                </c:pt>
                <c:pt idx="1">
                  <c:v>1.1510098138582139E-2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99.575050913480439</c:v>
                </c:pt>
                <c:pt idx="1">
                  <c:v>99.498407638858623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0.42494908651954688</c:v>
                </c:pt>
                <c:pt idx="1">
                  <c:v>0.42462200168012548</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7.6970359461256521E-2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2002</c:v>
                </c:pt>
                <c:pt idx="2">
                  <c:v>2005</c:v>
                </c:pt>
                <c:pt idx="3">
                  <c:v>2006</c:v>
                </c:pt>
                <c:pt idx="4">
                  <c:v>2011</c:v>
                </c:pt>
                <c:pt idx="5">
                  <c:v>2014</c:v>
                </c:pt>
              </c:numCache>
            </c:numRef>
          </c:xVal>
          <c:yVal>
            <c:numRef>
              <c:f>Water!$AB$305:$AB$316</c:f>
              <c:numCache>
                <c:formatCode>0.0</c:formatCode>
                <c:ptCount val="12"/>
                <c:pt idx="0">
                  <c:v>3.1651642452716064</c:v>
                </c:pt>
                <c:pt idx="1">
                  <c:v>0</c:v>
                </c:pt>
                <c:pt idx="2">
                  <c:v>2.3310929603283039</c:v>
                </c:pt>
                <c:pt idx="3">
                  <c:v>4.2703972583747172</c:v>
                </c:pt>
                <c:pt idx="4">
                  <c:v>0.388285258383335</c:v>
                </c:pt>
                <c:pt idx="5">
                  <c:v>0.2972693758203101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2002</c:v>
                </c:pt>
                <c:pt idx="2">
                  <c:v>2005</c:v>
                </c:pt>
                <c:pt idx="3">
                  <c:v>2006</c:v>
                </c:pt>
                <c:pt idx="4">
                  <c:v>2011</c:v>
                </c:pt>
                <c:pt idx="5">
                  <c:v>2014</c:v>
                </c:pt>
              </c:numCache>
            </c:numRef>
          </c:xVal>
          <c:yVal>
            <c:numRef>
              <c:f>Water!$W$305:$W$316</c:f>
              <c:numCache>
                <c:formatCode>0.0</c:formatCode>
                <c:ptCount val="12"/>
                <c:pt idx="0">
                  <c:v>2.5124805001037749</c:v>
                </c:pt>
                <c:pt idx="1">
                  <c:v>0.19353472387350881</c:v>
                </c:pt>
                <c:pt idx="2">
                  <c:v>3.0004692430443032</c:v>
                </c:pt>
                <c:pt idx="3">
                  <c:v>4.5066271867973766</c:v>
                </c:pt>
                <c:pt idx="4">
                  <c:v>1.327884236512676</c:v>
                </c:pt>
                <c:pt idx="5">
                  <c:v>0.639937453044644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2002</c:v>
                </c:pt>
                <c:pt idx="2">
                  <c:v>2005</c:v>
                </c:pt>
                <c:pt idx="3">
                  <c:v>2006</c:v>
                </c:pt>
                <c:pt idx="4">
                  <c:v>2011</c:v>
                </c:pt>
                <c:pt idx="5">
                  <c:v>2014</c:v>
                </c:pt>
              </c:numCache>
            </c:numRef>
          </c:xVal>
          <c:yVal>
            <c:numRef>
              <c:f>Water!$R$305:$R$316</c:f>
              <c:numCache>
                <c:formatCode>0.0</c:formatCode>
                <c:ptCount val="12"/>
                <c:pt idx="0">
                  <c:v>5.0713472776520865</c:v>
                </c:pt>
                <c:pt idx="1">
                  <c:v>0</c:v>
                </c:pt>
                <c:pt idx="2">
                  <c:v>5.9100838293810147</c:v>
                </c:pt>
                <c:pt idx="3">
                  <c:v>7.2439561036485305</c:v>
                </c:pt>
                <c:pt idx="4">
                  <c:v>2.2765216076471004</c:v>
                </c:pt>
                <c:pt idx="5">
                  <c:v>1.3482783508170391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2002</c:v>
                </c:pt>
                <c:pt idx="2">
                  <c:v>2005</c:v>
                </c:pt>
                <c:pt idx="3">
                  <c:v>2006</c:v>
                </c:pt>
                <c:pt idx="4">
                  <c:v>2011</c:v>
                </c:pt>
                <c:pt idx="5">
                  <c:v>2014</c:v>
                </c:pt>
              </c:numCache>
            </c:numRef>
          </c:xVal>
          <c:yVal>
            <c:numRef>
              <c:f>Water!$M$305:$M$316</c:f>
              <c:numCache>
                <c:formatCode>0.0</c:formatCode>
                <c:ptCount val="12"/>
                <c:pt idx="0">
                  <c:v>11.505851029576789</c:v>
                </c:pt>
                <c:pt idx="1">
                  <c:v>0.57612607446017539</c:v>
                </c:pt>
                <c:pt idx="2">
                  <c:v>12.786770975997001</c:v>
                </c:pt>
                <c:pt idx="3">
                  <c:v>9.6234574829913413</c:v>
                </c:pt>
                <c:pt idx="4">
                  <c:v>1.8514020370526099</c:v>
                </c:pt>
                <c:pt idx="5">
                  <c:v>3.4513053229242661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2002</c:v>
                </c:pt>
                <c:pt idx="2">
                  <c:v>2005</c:v>
                </c:pt>
                <c:pt idx="3">
                  <c:v>2006</c:v>
                </c:pt>
                <c:pt idx="4">
                  <c:v>2011</c:v>
                </c:pt>
                <c:pt idx="5">
                  <c:v>2014</c:v>
                </c:pt>
              </c:numCache>
            </c:numRef>
          </c:xVal>
          <c:yVal>
            <c:numRef>
              <c:f>Water!$H$305:$H$316</c:f>
              <c:numCache>
                <c:formatCode>0.0</c:formatCode>
                <c:ptCount val="12"/>
                <c:pt idx="0">
                  <c:v>19.68026395981957</c:v>
                </c:pt>
                <c:pt idx="1">
                  <c:v>3.7384141729006637</c:v>
                </c:pt>
                <c:pt idx="2">
                  <c:v>13.711002752676245</c:v>
                </c:pt>
                <c:pt idx="3">
                  <c:v>9.8402200587920952</c:v>
                </c:pt>
                <c:pt idx="4">
                  <c:v>9.5709202824812074</c:v>
                </c:pt>
                <c:pt idx="5">
                  <c:v>3.1837146680575739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2002</c:v>
                </c:pt>
                <c:pt idx="2">
                  <c:v>2005</c:v>
                </c:pt>
                <c:pt idx="3">
                  <c:v>2006</c:v>
                </c:pt>
                <c:pt idx="4">
                  <c:v>2011</c:v>
                </c:pt>
                <c:pt idx="5">
                  <c:v>2014</c:v>
                </c:pt>
              </c:numCache>
            </c:numRef>
          </c:xVal>
          <c:yVal>
            <c:numRef>
              <c:f>Water!$X$305:$X$316</c:f>
              <c:numCache>
                <c:formatCode>0.0</c:formatCode>
                <c:ptCount val="12"/>
                <c:pt idx="0">
                  <c:v>93.085230804015268</c:v>
                </c:pt>
                <c:pt idx="1">
                  <c:v>97.695758268635316</c:v>
                </c:pt>
                <c:pt idx="2">
                  <c:v>94.39442673194641</c:v>
                </c:pt>
                <c:pt idx="3">
                  <c:v>94.607257178074761</c:v>
                </c:pt>
                <c:pt idx="4">
                  <c:v>98.848451512521535</c:v>
                </c:pt>
                <c:pt idx="5">
                  <c:v>98.674991104045418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2002</c:v>
                </c:pt>
                <c:pt idx="2">
                  <c:v>2005</c:v>
                </c:pt>
                <c:pt idx="3">
                  <c:v>2006</c:v>
                </c:pt>
                <c:pt idx="4">
                  <c:v>2011</c:v>
                </c:pt>
                <c:pt idx="5">
                  <c:v>2014</c:v>
                </c:pt>
              </c:numCache>
            </c:numRef>
          </c:xVal>
          <c:yVal>
            <c:numRef>
              <c:f>Water!$S$305:$S$316</c:f>
              <c:numCache>
                <c:formatCode>0.0</c:formatCode>
                <c:ptCount val="12"/>
                <c:pt idx="0">
                  <c:v>91.366465555290233</c:v>
                </c:pt>
                <c:pt idx="1">
                  <c:v>94.162208880935779</c:v>
                </c:pt>
                <c:pt idx="2">
                  <c:v>91.707345877332727</c:v>
                </c:pt>
                <c:pt idx="3">
                  <c:v>93.531876529334795</c:v>
                </c:pt>
                <c:pt idx="4">
                  <c:v>96.092209739340632</c:v>
                </c:pt>
                <c:pt idx="5">
                  <c:v>96.422711471123051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2002</c:v>
                </c:pt>
                <c:pt idx="2">
                  <c:v>2005</c:v>
                </c:pt>
                <c:pt idx="3">
                  <c:v>2006</c:v>
                </c:pt>
                <c:pt idx="4">
                  <c:v>2011</c:v>
                </c:pt>
                <c:pt idx="5">
                  <c:v>2014</c:v>
                </c:pt>
              </c:numCache>
            </c:numRef>
          </c:xVal>
          <c:yVal>
            <c:numRef>
              <c:f>Water!$N$305:$N$316</c:f>
              <c:numCache>
                <c:formatCode>0.0</c:formatCode>
                <c:ptCount val="12"/>
                <c:pt idx="0">
                  <c:v>86.647166199780841</c:v>
                </c:pt>
                <c:pt idx="1">
                  <c:v>95.92617030213205</c:v>
                </c:pt>
                <c:pt idx="2">
                  <c:v>87.273308734466838</c:v>
                </c:pt>
                <c:pt idx="3">
                  <c:v>89.592033864658305</c:v>
                </c:pt>
                <c:pt idx="4">
                  <c:v>93.369606050910363</c:v>
                </c:pt>
                <c:pt idx="5">
                  <c:v>93.72321277840841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2002</c:v>
                </c:pt>
                <c:pt idx="2">
                  <c:v>2005</c:v>
                </c:pt>
                <c:pt idx="3">
                  <c:v>2006</c:v>
                </c:pt>
                <c:pt idx="4">
                  <c:v>2011</c:v>
                </c:pt>
                <c:pt idx="5">
                  <c:v>2014</c:v>
                </c:pt>
              </c:numCache>
            </c:numRef>
          </c:xVal>
          <c:yVal>
            <c:numRef>
              <c:f>Water!$I$305:$I$316</c:f>
              <c:numCache>
                <c:formatCode>0.0</c:formatCode>
                <c:ptCount val="12"/>
                <c:pt idx="0">
                  <c:v>75.443785221047392</c:v>
                </c:pt>
                <c:pt idx="1">
                  <c:v>90.763483582423149</c:v>
                </c:pt>
                <c:pt idx="2">
                  <c:v>76.719105173997576</c:v>
                </c:pt>
                <c:pt idx="3">
                  <c:v>83.238452904706719</c:v>
                </c:pt>
                <c:pt idx="4">
                  <c:v>89.921600211830238</c:v>
                </c:pt>
                <c:pt idx="5">
                  <c:v>85.698994569293419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2002</c:v>
                </c:pt>
                <c:pt idx="2">
                  <c:v>2005</c:v>
                </c:pt>
                <c:pt idx="3">
                  <c:v>2006</c:v>
                </c:pt>
                <c:pt idx="4">
                  <c:v>2011</c:v>
                </c:pt>
                <c:pt idx="5">
                  <c:v>2014</c:v>
                </c:pt>
              </c:numCache>
            </c:numRef>
          </c:xVal>
          <c:yVal>
            <c:numRef>
              <c:f>Water!$D$305:$D$316</c:f>
              <c:numCache>
                <c:formatCode>0.0</c:formatCode>
                <c:ptCount val="12"/>
                <c:pt idx="0">
                  <c:v>59.797767355884616</c:v>
                </c:pt>
                <c:pt idx="1">
                  <c:v>83.953918722346003</c:v>
                </c:pt>
                <c:pt idx="2">
                  <c:v>64.966461630041351</c:v>
                </c:pt>
                <c:pt idx="3">
                  <c:v>70.940206512478809</c:v>
                </c:pt>
                <c:pt idx="4">
                  <c:v>73.368210011237153</c:v>
                </c:pt>
                <c:pt idx="5">
                  <c:v>78.019329414040214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58.408604582271892</c:v>
                </c:pt>
                <c:pt idx="1">
                  <c:v>80.871655929775358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0.28734879601143198</c:v>
                </c:pt>
                <c:pt idx="1">
                  <c:v>0.39785872525235805</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21.24405336228665</c:v>
                </c:pt>
                <c:pt idx="1">
                  <c:v>17.328952959363946</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20.05999325943003</c:v>
                </c:pt>
                <c:pt idx="1">
                  <c:v>1.4015323856083342</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73.981823536374748</c:v>
                </c:pt>
                <c:pt idx="1">
                  <c:v>90.95664909771871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0.14384475837398075</c:v>
                </c:pt>
                <c:pt idx="1">
                  <c:v>0.17684934740133099</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11.124296033470031</c:v>
                </c:pt>
                <c:pt idx="1">
                  <c:v>8.6559991506205733</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14.750035671781234</c:v>
                </c:pt>
                <c:pt idx="1">
                  <c:v>0.21050240425938682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85.066091440769753</c:v>
                </c:pt>
                <c:pt idx="1">
                  <c:v>95.674190159110253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1.522532900269542E-2</c:v>
                </c:pt>
                <c:pt idx="1">
                  <c:v>1.7123991446734758E-2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7.3694534627025092</c:v>
                </c:pt>
                <c:pt idx="1">
                  <c:v>3.452492573909467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7.5492297675250484</c:v>
                </c:pt>
                <c:pt idx="1">
                  <c:v>0.85619327553354196</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90.224246602899186</c:v>
                </c:pt>
                <c:pt idx="1">
                  <c:v>97.790563849032949</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5.6494970999279278E-3</c:v>
                </c:pt>
                <c:pt idx="1">
                  <c:v>6.1232709351066615E-3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5.7032900287736084</c:v>
                </c:pt>
                <c:pt idx="1">
                  <c:v>1.6508866873871852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4.0668138712272821</c:v>
                </c:pt>
                <c:pt idx="1">
                  <c:v>0.55242619264475934</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91.883122841047793</c:v>
                </c:pt>
                <c:pt idx="1">
                  <c:v>100</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3.7924509581989696</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4.324426200753237</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58.408604582271892</c:v>
                </c:pt>
                <c:pt idx="1">
                  <c:v>80.871655929775358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0.28734879601143198</c:v>
                </c:pt>
                <c:pt idx="1">
                  <c:v>0.39785872525235805</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21.24405336228665</c:v>
                </c:pt>
                <c:pt idx="1">
                  <c:v>17.328952959363946</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20.05999325943003</c:v>
                </c:pt>
                <c:pt idx="1">
                  <c:v>1.4015323856083342</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73.981823536374748</c:v>
                </c:pt>
                <c:pt idx="1">
                  <c:v>90.95664909771871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0.14384475837398075</c:v>
                </c:pt>
                <c:pt idx="1">
                  <c:v>0.17684934740133099</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11.124296033470031</c:v>
                </c:pt>
                <c:pt idx="1">
                  <c:v>8.6559991506205733</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14.750035671781234</c:v>
                </c:pt>
                <c:pt idx="1">
                  <c:v>0.21050240425938682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85.066091440769753</c:v>
                </c:pt>
                <c:pt idx="1">
                  <c:v>95.674190159110253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1.522532900269542E-2</c:v>
                </c:pt>
                <c:pt idx="1">
                  <c:v>1.7123991446734758E-2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7.3694534627025092</c:v>
                </c:pt>
                <c:pt idx="1">
                  <c:v>3.452492573909467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7.5492297675250484</c:v>
                </c:pt>
                <c:pt idx="1">
                  <c:v>0.85619327553354196</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90.224246602899186</c:v>
                </c:pt>
                <c:pt idx="1">
                  <c:v>97.790563849032949</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5.6494970999279278E-3</c:v>
                </c:pt>
                <c:pt idx="1">
                  <c:v>6.1232709351066615E-3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5.7032900287736084</c:v>
                </c:pt>
                <c:pt idx="1">
                  <c:v>1.6508866873871852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4.0668138712272821</c:v>
                </c:pt>
                <c:pt idx="1">
                  <c:v>0.55242619264475934</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91.883122841047793</c:v>
                </c:pt>
                <c:pt idx="1">
                  <c:v>100</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3.7924509581989696</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4.324426200753237</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61.548851699198522</c:v>
                </c:pt>
                <c:pt idx="1">
                  <c:v>83.933200879973043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0.24415684282267455</c:v>
                </c:pt>
                <c:pt idx="1">
                  <c:v>0.33295284589561897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19.476098280790666</c:v>
                </c:pt>
                <c:pt idx="1">
                  <c:v>14.774844070409017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18.730893177188136</c:v>
                </c:pt>
                <c:pt idx="1">
                  <c:v>0.9590022037223207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77.34133401434417</c:v>
                </c:pt>
                <c:pt idx="1">
                  <c:v>94.988298420075992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0.11684418408014237</c:v>
                </c:pt>
                <c:pt idx="1">
                  <c:v>0.14350450981355456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9.6294492047964155</c:v>
                </c:pt>
                <c:pt idx="1">
                  <c:v>4.8681970701104547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12.912372596779278</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87.528995520968166</c:v>
                </c:pt>
                <c:pt idx="1">
                  <c:v>98.279709161801108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2.8311970119680209E-2</c:v>
                </c:pt>
                <c:pt idx="1">
                  <c:v>3.1789376452894508E-2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7.2203718543394189</c:v>
                </c:pt>
                <c:pt idx="1">
                  <c:v>1.3913614581047113</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5.2223206545727408</c:v>
                </c:pt>
                <c:pt idx="1">
                  <c:v>0.29714000364128879</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93.034177789093306</c:v>
                </c:pt>
                <c:pt idx="1">
                  <c:v>99.797111347306895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3.1072904182787937</c:v>
                </c:pt>
                <c:pt idx="1">
                  <c:v>0.20288865269310463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3.8585317926279004</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97.141824731460929</c:v>
                </c:pt>
                <c:pt idx="1">
                  <c:v>99.913322488541567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8.4273162142315089E-2</c:v>
                </c:pt>
                <c:pt idx="1">
                  <c:v>8.6677511458432832E-2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1.6841635504377592</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1.089738555959002</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91.411903900034886</c:v>
                </c:pt>
                <c:pt idx="1">
                  <c:v>96.022454567507424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0.17070233260356293</c:v>
                </c:pt>
                <c:pt idx="1">
                  <c:v>0.17931206197081412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4.0645179794294108</c:v>
                </c:pt>
                <c:pt idx="1">
                  <c:v>3.798233370521757</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4.3528757879321347</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97.365057550110166</c:v>
                </c:pt>
                <c:pt idx="1">
                  <c:v>99.615682438143807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2.0009298439105265</c:v>
                </c:pt>
                <c:pt idx="1">
                  <c:v>0.38431756185619292</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0.63401260597930786</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99.175769002944094</c:v>
                </c:pt>
                <c:pt idx="1">
                  <c:v>99.90140600355187</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6.6566646981068137E-2</c:v>
                </c:pt>
                <c:pt idx="1">
                  <c:v>6.7053693590753874E-2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0.39500463182305623</c:v>
                </c:pt>
                <c:pt idx="1">
                  <c:v>3.1540302857379743E-2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0.36265971825177701</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98.037978042948041</c:v>
                </c:pt>
                <c:pt idx="1">
                  <c:v>99.853984729543683</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0.13205897757676646</c:v>
                </c:pt>
                <c:pt idx="1">
                  <c:v>0.13450517231774051</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1.6322786370785991</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0.19768434239659882</c:v>
                </c:pt>
                <c:pt idx="1">
                  <c:v>1.1510098138582139E-2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99.575050913480439</c:v>
                </c:pt>
                <c:pt idx="1">
                  <c:v>99.498407638858623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0.42494908651954688</c:v>
                </c:pt>
                <c:pt idx="1">
                  <c:v>0.42462200168012548</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7.6970359461256521E-2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Sanitation!$AB$105:$AB$116</c:f>
              <c:numCache>
                <c:formatCode>0.0</c:formatCode>
                <c:ptCount val="12"/>
                <c:pt idx="0">
                  <c:v>1.8365062401766645</c:v>
                </c:pt>
                <c:pt idx="1">
                  <c:v>1.4878973304888783</c:v>
                </c:pt>
                <c:pt idx="2">
                  <c:v>0.79324057316636754</c:v>
                </c:pt>
                <c:pt idx="3">
                  <c:v>0.28010503148474075</c:v>
                </c:pt>
                <c:pt idx="4">
                  <c:v>5.118919707634606E-2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Sanitation!$W$105:$W$116</c:f>
              <c:numCache>
                <c:formatCode>0.0</c:formatCode>
                <c:ptCount val="12"/>
                <c:pt idx="0">
                  <c:v>10.129079154806579</c:v>
                </c:pt>
                <c:pt idx="1">
                  <c:v>5.2973850981491992</c:v>
                </c:pt>
                <c:pt idx="2">
                  <c:v>4.6420299062204329</c:v>
                </c:pt>
                <c:pt idx="3">
                  <c:v>3.2128451062750356</c:v>
                </c:pt>
                <c:pt idx="4">
                  <c:v>0.9322192928431452</c:v>
                </c:pt>
                <c:pt idx="5">
                  <c:v>0.14453004462144098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Sanitation!$R$105:$R$116</c:f>
              <c:numCache>
                <c:formatCode>0.0</c:formatCode>
                <c:ptCount val="12"/>
                <c:pt idx="0">
                  <c:v>15.599210660525303</c:v>
                </c:pt>
                <c:pt idx="1">
                  <c:v>8.5457293235445313</c:v>
                </c:pt>
                <c:pt idx="2">
                  <c:v>10.912957252539314</c:v>
                </c:pt>
                <c:pt idx="3">
                  <c:v>11.255928380926248</c:v>
                </c:pt>
                <c:pt idx="4">
                  <c:v>2.2057299168314266</c:v>
                </c:pt>
                <c:pt idx="5">
                  <c:v>1.5752553663129227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Sanitation!$M$105:$M$116</c:f>
              <c:numCache>
                <c:formatCode>0.0</c:formatCode>
                <c:ptCount val="12"/>
                <c:pt idx="0">
                  <c:v>26.210338625387209</c:v>
                </c:pt>
                <c:pt idx="1">
                  <c:v>15.766229779056387</c:v>
                </c:pt>
                <c:pt idx="2">
                  <c:v>24.879185360691594</c:v>
                </c:pt>
                <c:pt idx="3">
                  <c:v>13.68062166006044</c:v>
                </c:pt>
                <c:pt idx="4">
                  <c:v>6.4289927283917043</c:v>
                </c:pt>
                <c:pt idx="5">
                  <c:v>4.569133571031311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Sanitation!$H$105:$H$116</c:f>
              <c:numCache>
                <c:formatCode>0.0</c:formatCode>
                <c:ptCount val="12"/>
                <c:pt idx="0">
                  <c:v>37.088421283222885</c:v>
                </c:pt>
                <c:pt idx="1">
                  <c:v>33.148344999251954</c:v>
                </c:pt>
                <c:pt idx="2">
                  <c:v>48.032695839096249</c:v>
                </c:pt>
                <c:pt idx="3">
                  <c:v>33.066817579450692</c:v>
                </c:pt>
                <c:pt idx="4">
                  <c:v>22.177187169959588</c:v>
                </c:pt>
                <c:pt idx="5">
                  <c:v>22.841180677065289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Sanitation!$X$105:$X$116</c:f>
              <c:numCache>
                <c:formatCode>0.0</c:formatCode>
                <c:ptCount val="12"/>
                <c:pt idx="0">
                  <c:v>94.309879205497325</c:v>
                </c:pt>
                <c:pt idx="1">
                  <c:v>95.283797425510144</c:v>
                </c:pt>
                <c:pt idx="2">
                  <c:v>94.267503062686657</c:v>
                </c:pt>
                <c:pt idx="3">
                  <c:v>98.11418714270313</c:v>
                </c:pt>
                <c:pt idx="4">
                  <c:v>99.054235293156921</c:v>
                </c:pt>
                <c:pt idx="5">
                  <c:v>99.179865866007887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Sanitation!$S$105:$S$116</c:f>
              <c:numCache>
                <c:formatCode>0.0</c:formatCode>
                <c:ptCount val="12"/>
                <c:pt idx="0">
                  <c:v>71.662806534351887</c:v>
                </c:pt>
                <c:pt idx="1">
                  <c:v>80.207810300576668</c:v>
                </c:pt>
                <c:pt idx="2">
                  <c:v>80.969197405765954</c:v>
                </c:pt>
                <c:pt idx="3">
                  <c:v>81.39645866237187</c:v>
                </c:pt>
                <c:pt idx="4">
                  <c:v>95.358199742883556</c:v>
                </c:pt>
                <c:pt idx="5">
                  <c:v>97.998839130783779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Sanitation!$N$105:$N$116</c:f>
              <c:numCache>
                <c:formatCode>0.0</c:formatCode>
                <c:ptCount val="12"/>
                <c:pt idx="0">
                  <c:v>53.339560551151905</c:v>
                </c:pt>
                <c:pt idx="1">
                  <c:v>71.023888155635248</c:v>
                </c:pt>
                <c:pt idx="2">
                  <c:v>57.942372153768645</c:v>
                </c:pt>
                <c:pt idx="3">
                  <c:v>61.831929309531318</c:v>
                </c:pt>
                <c:pt idx="4">
                  <c:v>86.383325417935296</c:v>
                </c:pt>
                <c:pt idx="5">
                  <c:v>91.626836707161303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Sanitation!$I$105:$I$116</c:f>
              <c:numCache>
                <c:formatCode>0.0</c:formatCode>
                <c:ptCount val="12"/>
                <c:pt idx="0">
                  <c:v>37.439100078036276</c:v>
                </c:pt>
                <c:pt idx="1">
                  <c:v>59.325283292598421</c:v>
                </c:pt>
                <c:pt idx="2">
                  <c:v>39.041863423295425</c:v>
                </c:pt>
                <c:pt idx="3">
                  <c:v>53.605282357371095</c:v>
                </c:pt>
                <c:pt idx="4">
                  <c:v>71.090312687699523</c:v>
                </c:pt>
                <c:pt idx="5">
                  <c:v>78.340942789916951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2002</c:v>
                </c:pt>
                <c:pt idx="1">
                  <c:v>2003</c:v>
                </c:pt>
                <c:pt idx="2">
                  <c:v>2005</c:v>
                </c:pt>
                <c:pt idx="3">
                  <c:v>2006</c:v>
                </c:pt>
                <c:pt idx="4">
                  <c:v>2011</c:v>
                </c:pt>
                <c:pt idx="5">
                  <c:v>2014</c:v>
                </c:pt>
              </c:numCache>
            </c:numRef>
          </c:xVal>
          <c:yVal>
            <c:numRef>
              <c:f>Sanitation!$D$105:$D$116</c:f>
              <c:numCache>
                <c:formatCode>0.0</c:formatCode>
                <c:ptCount val="12"/>
                <c:pt idx="0">
                  <c:v>19.025525829376235</c:v>
                </c:pt>
                <c:pt idx="1">
                  <c:v>24.356306400180674</c:v>
                </c:pt>
                <c:pt idx="2">
                  <c:v>15.839980626154507</c:v>
                </c:pt>
                <c:pt idx="3">
                  <c:v>26.53835378169304</c:v>
                </c:pt>
                <c:pt idx="4">
                  <c:v>38.223038646323737</c:v>
                </c:pt>
                <c:pt idx="5">
                  <c:v>42.041274006909852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12.298805821679835</c:v>
                </c:pt>
                <c:pt idx="1">
                  <c:v>41.013393693443383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1.5564420419171809</c:v>
                </c:pt>
                <c:pt idx="1">
                  <c:v>5.1903388956390044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43.1939531630087</c:v>
                </c:pt>
                <c:pt idx="1">
                  <c:v>34.786988941842537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42.950798973394285</c:v>
                </c:pt>
                <c:pt idx="1">
                  <c:v>19.00927846907507</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32.841353643263915</c:v>
                </c:pt>
                <c:pt idx="1">
                  <c:v>76.77271722570508</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3.0993968729231933</c:v>
                </c:pt>
                <c:pt idx="1">
                  <c:v>7.2454114492315576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37.422148992644452</c:v>
                </c:pt>
                <c:pt idx="1">
                  <c:v>15.981871325063366</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26.637100491168439</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47.263384305090796</c:v>
                </c:pt>
                <c:pt idx="1">
                  <c:v>92.048287535307281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2.8246255656049226</c:v>
                </c:pt>
                <c:pt idx="1">
                  <c:v>5.5011284118809245</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34.345500369945057</c:v>
                </c:pt>
                <c:pt idx="1">
                  <c:v>2.4505840528117915</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15.566489759359229</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68.058719200304509</c:v>
                </c:pt>
                <c:pt idx="1">
                  <c:v>96.610390135470922</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2.3878643450780039</c:v>
                </c:pt>
                <c:pt idx="1">
                  <c:v>3.3896098645290778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20.836901248046388</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8.7165152065711027</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91.461890313690503</c:v>
                </c:pt>
                <c:pt idx="1">
                  <c:v>97.557466363729958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2.2899194890436978</c:v>
                </c:pt>
                <c:pt idx="1">
                  <c:v>2.4425336362700421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4.5168766075887135</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1.7313135896770859</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Sanitation!$W$205:$W$216</c:f>
              <c:numCache>
                <c:formatCode>0.0</c:formatCode>
                <c:ptCount val="12"/>
                <c:pt idx="0">
                  <c:v>0</c:v>
                </c:pt>
                <c:pt idx="1">
                  <c:v>1.1288330595394049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Sanitation!$R$205:$R$216</c:f>
              <c:numCache>
                <c:formatCode>0.0</c:formatCode>
                <c:ptCount val="12"/>
                <c:pt idx="0">
                  <c:v>0</c:v>
                </c:pt>
                <c:pt idx="1">
                  <c:v>2.0352810886508457</c:v>
                </c:pt>
                <c:pt idx="2">
                  <c:v>0.55423372357350775</c:v>
                </c:pt>
                <c:pt idx="3">
                  <c:v>0.26788810240775224</c:v>
                </c:pt>
                <c:pt idx="4">
                  <c:v>0.10121796867614966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Sanitation!$M$205:$M$216</c:f>
              <c:numCache>
                <c:formatCode>0.0</c:formatCode>
                <c:ptCount val="12"/>
                <c:pt idx="0">
                  <c:v>3.3315274735341216</c:v>
                </c:pt>
                <c:pt idx="1">
                  <c:v>1.3463484794868943</c:v>
                </c:pt>
                <c:pt idx="2">
                  <c:v>3.3490196784620943</c:v>
                </c:pt>
                <c:pt idx="3">
                  <c:v>2.2361621353572301</c:v>
                </c:pt>
                <c:pt idx="4">
                  <c:v>0.18915713342257393</c:v>
                </c:pt>
                <c:pt idx="5">
                  <c:v>0.79426997748936434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Sanitation!$H$205:$H$216</c:f>
              <c:numCache>
                <c:formatCode>0.0</c:formatCode>
                <c:ptCount val="12"/>
                <c:pt idx="0">
                  <c:v>16.285652477487098</c:v>
                </c:pt>
                <c:pt idx="1">
                  <c:v>16.995132569031739</c:v>
                </c:pt>
                <c:pt idx="2">
                  <c:v>14.20164930523004</c:v>
                </c:pt>
                <c:pt idx="3">
                  <c:v>14.497761661324921</c:v>
                </c:pt>
                <c:pt idx="4">
                  <c:v>5.0215067420275279</c:v>
                </c:pt>
                <c:pt idx="5">
                  <c:v>12.0905382103496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Sanitation!$X$205:$X$216</c:f>
              <c:numCache>
                <c:formatCode>0.0</c:formatCode>
                <c:ptCount val="12"/>
                <c:pt idx="0">
                  <c:v>100.00000000000001</c:v>
                </c:pt>
                <c:pt idx="1">
                  <c:v>100</c:v>
                </c:pt>
                <c:pt idx="2">
                  <c:v>100.00000000000001</c:v>
                </c:pt>
                <c:pt idx="3">
                  <c:v>100</c:v>
                </c:pt>
                <c:pt idx="4">
                  <c:v>100</c:v>
                </c:pt>
                <c:pt idx="5">
                  <c:v>99.900291510795682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Sanitation!$S$205:$S$216</c:f>
              <c:numCache>
                <c:formatCode>0.0</c:formatCode>
                <c:ptCount val="12"/>
                <c:pt idx="0">
                  <c:v>99.999999999999957</c:v>
                </c:pt>
                <c:pt idx="1">
                  <c:v>98.638024787274887</c:v>
                </c:pt>
                <c:pt idx="2">
                  <c:v>100.00000000000003</c:v>
                </c:pt>
                <c:pt idx="3">
                  <c:v>100</c:v>
                </c:pt>
                <c:pt idx="4">
                  <c:v>99.470835852296034</c:v>
                </c:pt>
                <c:pt idx="5">
                  <c:v>99.546224979577929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Sanitation!$N$205:$N$216</c:f>
              <c:numCache>
                <c:formatCode>0.0</c:formatCode>
                <c:ptCount val="12"/>
                <c:pt idx="0">
                  <c:v>99.999999999999957</c:v>
                </c:pt>
                <c:pt idx="1">
                  <c:v>92.899864388563131</c:v>
                </c:pt>
                <c:pt idx="2">
                  <c:v>99.445766276426482</c:v>
                </c:pt>
                <c:pt idx="3">
                  <c:v>98.280461054245166</c:v>
                </c:pt>
                <c:pt idx="4">
                  <c:v>98.835993274516781</c:v>
                </c:pt>
                <c:pt idx="5">
                  <c:v>99.32254171255039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Sanitation!$I$205:$I$216</c:f>
              <c:numCache>
                <c:formatCode>0.0</c:formatCode>
                <c:ptCount val="12"/>
                <c:pt idx="0">
                  <c:v>94.546396103348911</c:v>
                </c:pt>
                <c:pt idx="1">
                  <c:v>91.599383045809844</c:v>
                </c:pt>
                <c:pt idx="2">
                  <c:v>94.710979883526647</c:v>
                </c:pt>
                <c:pt idx="3">
                  <c:v>90.115098460118446</c:v>
                </c:pt>
                <c:pt idx="4">
                  <c:v>96.564103720398492</c:v>
                </c:pt>
                <c:pt idx="5">
                  <c:v>96.057799558761815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2002</c:v>
                </c:pt>
                <c:pt idx="1">
                  <c:v>2003</c:v>
                </c:pt>
                <c:pt idx="2">
                  <c:v>2005</c:v>
                </c:pt>
                <c:pt idx="3">
                  <c:v>2006</c:v>
                </c:pt>
                <c:pt idx="4">
                  <c:v>2011</c:v>
                </c:pt>
                <c:pt idx="5">
                  <c:v>2014</c:v>
                </c:pt>
              </c:numCache>
            </c:numRef>
          </c:xVal>
          <c:yVal>
            <c:numRef>
              <c:f>Sanitation!$D$205:$D$216</c:f>
              <c:numCache>
                <c:formatCode>0.0</c:formatCode>
                <c:ptCount val="12"/>
                <c:pt idx="0">
                  <c:v>59.435446133122547</c:v>
                </c:pt>
                <c:pt idx="1">
                  <c:v>55.464615250414795</c:v>
                </c:pt>
                <c:pt idx="2">
                  <c:v>63.876635252605148</c:v>
                </c:pt>
                <c:pt idx="3">
                  <c:v>59.673326002921414</c:v>
                </c:pt>
                <c:pt idx="4">
                  <c:v>73.996644493741925</c:v>
                </c:pt>
                <c:pt idx="5">
                  <c:v>70.606731666020877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48.85334585161916</c:v>
                </c:pt>
                <c:pt idx="1">
                  <c:v>67.870948144437875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5.8878956598812913</c:v>
                </c:pt>
                <c:pt idx="1">
                  <c:v>8.1799322860180173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27.489156294975828</c:v>
                </c:pt>
                <c:pt idx="1">
                  <c:v>16.921126037753766</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17.769602193523724</c:v>
                </c:pt>
                <c:pt idx="1">
                  <c:v>7.0279935317903437</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85.188060544023088</c:v>
                </c:pt>
                <c:pt idx="1">
                  <c:v>89.730988045145864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6.6525094481388489</c:v>
                </c:pt>
                <c:pt idx="1">
                  <c:v>7.007275925159548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4.880146221733753</c:v>
                </c:pt>
                <c:pt idx="1">
                  <c:v>3.261736029694589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3.2792837861043154</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93.308538854102068</c:v>
                </c:pt>
                <c:pt idx="1">
                  <c:v>96.083334161536783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3.5915488249175773</c:v>
                </c:pt>
                <c:pt idx="1">
                  <c:v>3.6983537641888544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2.0753807404214655</c:v>
                </c:pt>
                <c:pt idx="1">
                  <c:v>0.21831207427436539</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1.0245315805588859</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96.544010687213031</c:v>
                </c:pt>
                <c:pt idx="1">
                  <c:v>96.586909804811441</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3.0014186654135222</c:v>
                </c:pt>
                <c:pt idx="1">
                  <c:v>3.0027523391585129</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0.41033785603003992</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0.45457064737344494</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98.224908241778394</c:v>
                </c:pt>
                <c:pt idx="1">
                  <c:v>98.150533837454716</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1.7750917582216061</c:v>
                </c:pt>
                <c:pt idx="1">
                  <c:v>1.7737476857811143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7.5718476764166098E-2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Sanitation!$AB$305:$AB$316</c:f>
              <c:numCache>
                <c:formatCode>0.0</c:formatCode>
                <c:ptCount val="12"/>
                <c:pt idx="0">
                  <c:v>7.9020265953934201</c:v>
                </c:pt>
                <c:pt idx="1">
                  <c:v>3.3637882345358459</c:v>
                </c:pt>
                <c:pt idx="2">
                  <c:v>3.2611766363990888</c:v>
                </c:pt>
                <c:pt idx="3">
                  <c:v>1.8621575280067975</c:v>
                </c:pt>
                <c:pt idx="4">
                  <c:v>0.79578576508791388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Sanitation!$W$305:$W$316</c:f>
              <c:numCache>
                <c:formatCode>0.0</c:formatCode>
                <c:ptCount val="12"/>
                <c:pt idx="0">
                  <c:v>13.10852136419741</c:v>
                </c:pt>
                <c:pt idx="1">
                  <c:v>8.2562328230260142</c:v>
                </c:pt>
                <c:pt idx="2">
                  <c:v>5.9306844411730664</c:v>
                </c:pt>
                <c:pt idx="3">
                  <c:v>8.7476245272738904</c:v>
                </c:pt>
                <c:pt idx="4">
                  <c:v>1.6797653628800497</c:v>
                </c:pt>
                <c:pt idx="5">
                  <c:v>0.77581086844907587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Sanitation!$R$305:$R$316</c:f>
              <c:numCache>
                <c:formatCode>0.0</c:formatCode>
                <c:ptCount val="12"/>
                <c:pt idx="0">
                  <c:v>20.088298419269812</c:v>
                </c:pt>
                <c:pt idx="1">
                  <c:v>9.0897503472860706</c:v>
                </c:pt>
                <c:pt idx="2">
                  <c:v>16.270992992007223</c:v>
                </c:pt>
                <c:pt idx="3">
                  <c:v>11.723481150691951</c:v>
                </c:pt>
                <c:pt idx="4">
                  <c:v>4.918240248044139</c:v>
                </c:pt>
                <c:pt idx="5">
                  <c:v>2.2852625060000316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Sanitation!$M$305:$M$316</c:f>
              <c:numCache>
                <c:formatCode>0.0</c:formatCode>
                <c:ptCount val="12"/>
                <c:pt idx="0">
                  <c:v>28.835233734408273</c:v>
                </c:pt>
                <c:pt idx="1">
                  <c:v>18.480006491809579</c:v>
                </c:pt>
                <c:pt idx="2">
                  <c:v>31.824627389400163</c:v>
                </c:pt>
                <c:pt idx="3">
                  <c:v>15.675789195119382</c:v>
                </c:pt>
                <c:pt idx="4">
                  <c:v>8.7166495430604112</c:v>
                </c:pt>
                <c:pt idx="5">
                  <c:v>7.6705012816665485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Sanitation!$H$305:$H$316</c:f>
              <c:numCache>
                <c:formatCode>0.0</c:formatCode>
                <c:ptCount val="12"/>
                <c:pt idx="0">
                  <c:v>37.584701069916292</c:v>
                </c:pt>
                <c:pt idx="1">
                  <c:v>34.112668651392951</c:v>
                </c:pt>
                <c:pt idx="2">
                  <c:v>49.165333480732855</c:v>
                </c:pt>
                <c:pt idx="3">
                  <c:v>38.487943550837393</c:v>
                </c:pt>
                <c:pt idx="4">
                  <c:v>26.78098024071085</c:v>
                </c:pt>
                <c:pt idx="5">
                  <c:v>25.973531897399393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Sanitation!$X$305:$X$316</c:f>
              <c:numCache>
                <c:formatCode>0.0</c:formatCode>
                <c:ptCount val="12"/>
                <c:pt idx="0">
                  <c:v>79.558616897685283</c:v>
                </c:pt>
                <c:pt idx="1">
                  <c:v>88.303931979457886</c:v>
                </c:pt>
                <c:pt idx="2">
                  <c:v>87.935414313568387</c:v>
                </c:pt>
                <c:pt idx="3">
                  <c:v>84.672312274255319</c:v>
                </c:pt>
                <c:pt idx="4">
                  <c:v>96.053523850947968</c:v>
                </c:pt>
                <c:pt idx="5">
                  <c:v>98.042877627468485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Sanitation!$S$305:$S$316</c:f>
              <c:numCache>
                <c:formatCode>0.0</c:formatCode>
                <c:ptCount val="12"/>
                <c:pt idx="0">
                  <c:v>55.779089637125949</c:v>
                </c:pt>
                <c:pt idx="1">
                  <c:v>72.87393472481611</c:v>
                </c:pt>
                <c:pt idx="2">
                  <c:v>62.064466527855338</c:v>
                </c:pt>
                <c:pt idx="3">
                  <c:v>66.128212483839448</c:v>
                </c:pt>
                <c:pt idx="4">
                  <c:v>88.450265598315454</c:v>
                </c:pt>
                <c:pt idx="5">
                  <c:v>94.604181385131923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Sanitation!$N$305:$N$316</c:f>
              <c:numCache>
                <c:formatCode>0.0</c:formatCode>
                <c:ptCount val="12"/>
                <c:pt idx="0">
                  <c:v>45.737091133987178</c:v>
                </c:pt>
                <c:pt idx="1">
                  <c:v>68.64447562132861</c:v>
                </c:pt>
                <c:pt idx="2">
                  <c:v>49.09520075087309</c:v>
                </c:pt>
                <c:pt idx="3">
                  <c:v>56.65148547025386</c:v>
                </c:pt>
                <c:pt idx="4">
                  <c:v>76.567691129036035</c:v>
                </c:pt>
                <c:pt idx="5">
                  <c:v>84.197713492591646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Sanitation!$I$305:$I$316</c:f>
              <c:numCache>
                <c:formatCode>0.0</c:formatCode>
                <c:ptCount val="12"/>
                <c:pt idx="0">
                  <c:v>30.984389448645647</c:v>
                </c:pt>
                <c:pt idx="1">
                  <c:v>55.826388220414735</c:v>
                </c:pt>
                <c:pt idx="2">
                  <c:v>28.958824537536579</c:v>
                </c:pt>
                <c:pt idx="3">
                  <c:v>47.340521985603154</c:v>
                </c:pt>
                <c:pt idx="4">
                  <c:v>64.320063404709643</c:v>
                </c:pt>
                <c:pt idx="5">
                  <c:v>69.134821777899916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2002</c:v>
                </c:pt>
                <c:pt idx="1">
                  <c:v>2003</c:v>
                </c:pt>
                <c:pt idx="2">
                  <c:v>2005</c:v>
                </c:pt>
                <c:pt idx="3">
                  <c:v>2006</c:v>
                </c:pt>
                <c:pt idx="4">
                  <c:v>2011</c:v>
                </c:pt>
                <c:pt idx="5">
                  <c:v>2014</c:v>
                </c:pt>
              </c:numCache>
            </c:numRef>
          </c:xVal>
          <c:yVal>
            <c:numRef>
              <c:f>Sanitation!$D$305:$D$316</c:f>
              <c:numCache>
                <c:formatCode>0.0</c:formatCode>
                <c:ptCount val="12"/>
                <c:pt idx="0">
                  <c:v>19.278306130452329</c:v>
                </c:pt>
                <c:pt idx="1">
                  <c:v>21.855317149666082</c:v>
                </c:pt>
                <c:pt idx="2">
                  <c:v>15.91579284181876</c:v>
                </c:pt>
                <c:pt idx="3">
                  <c:v>23.986012884379047</c:v>
                </c:pt>
                <c:pt idx="4">
                  <c:v>31.684379791290944</c:v>
                </c:pt>
                <c:pt idx="5">
                  <c:v>36.992992820354786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12.805501046045746</c:v>
                </c:pt>
                <c:pt idx="1">
                  <c:v>34.745923216660067</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1.6031462526479756</c:v>
                </c:pt>
                <c:pt idx="1">
                  <c:v>4.349911526248599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41.799839137700019</c:v>
                </c:pt>
                <c:pt idx="1">
                  <c:v>36.876133641055731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43.791513563606259</c:v>
                </c:pt>
                <c:pt idx="1">
                  <c:v>24.028031616035605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27.505836741438312</c:v>
                </c:pt>
                <c:pt idx="1">
                  <c:v>67.509306535506525</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2.9836207697783292</c:v>
                </c:pt>
                <c:pt idx="1">
                  <c:v>7.3228882664464106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39.242274241672021</c:v>
                </c:pt>
                <c:pt idx="1">
                  <c:v>22.375362062040494</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30.268268247111337</c:v>
                </c:pt>
                <c:pt idx="1">
                  <c:v>2.7924431360065682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42.263313227515383</c:v>
                </c:pt>
                <c:pt idx="1">
                  <c:v>83.148155872215341</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2.6591083106519453</c:v>
                </c:pt>
                <c:pt idx="1">
                  <c:v>5.2314864929057387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36.045474229486899</c:v>
                </c:pt>
                <c:pt idx="1">
                  <c:v>11.620357634878914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19.032104232345773</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51.040496432660447</c:v>
                </c:pt>
                <c:pt idx="1">
                  <c:v>96.210138361008205</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2.0105617012981245</c:v>
                </c:pt>
                <c:pt idx="1">
                  <c:v>3.7898616389917805</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34.329457580444569</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12.619484285596855</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78.154648604526486</c:v>
                </c:pt>
                <c:pt idx="1">
                  <c:v>97.734681373985538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1.8114877820697033</c:v>
                </c:pt>
                <c:pt idx="1">
                  <c:v>2.2653186260144764</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13.760080132414259</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6.2737834809895503</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12.805501046045746</c:v>
                </c:pt>
                <c:pt idx="1">
                  <c:v>34.745923216660067</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1.6031462526479756</c:v>
                </c:pt>
                <c:pt idx="1">
                  <c:v>4.349911526248599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41.799839137700019</c:v>
                </c:pt>
                <c:pt idx="1">
                  <c:v>36.876133641055731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43.791513563606259</c:v>
                </c:pt>
                <c:pt idx="1">
                  <c:v>24.028031616035605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27.505836741438312</c:v>
                </c:pt>
                <c:pt idx="1">
                  <c:v>67.509306535506525</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2.9836207697783292</c:v>
                </c:pt>
                <c:pt idx="1">
                  <c:v>7.3228882664464106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39.242274241672021</c:v>
                </c:pt>
                <c:pt idx="1">
                  <c:v>22.375362062040494</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30.268268247111337</c:v>
                </c:pt>
                <c:pt idx="1">
                  <c:v>2.7924431360065682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42.263313227515383</c:v>
                </c:pt>
                <c:pt idx="1">
                  <c:v>83.148155872215341</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2.6591083106519453</c:v>
                </c:pt>
                <c:pt idx="1">
                  <c:v>5.2314864929057387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36.045474229486899</c:v>
                </c:pt>
                <c:pt idx="1">
                  <c:v>11.620357634878914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19.032104232345773</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51.040496432660447</c:v>
                </c:pt>
                <c:pt idx="1">
                  <c:v>96.210138361008205</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2.0105617012981245</c:v>
                </c:pt>
                <c:pt idx="1">
                  <c:v>3.7898616389917805</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34.329457580444569</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12.619484285596855</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78.154648604526486</c:v>
                </c:pt>
                <c:pt idx="1">
                  <c:v>97.734681373985538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1.8114877820697033</c:v>
                </c:pt>
                <c:pt idx="1">
                  <c:v>2.2653186260144764</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13.760080132414259</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6.2737834809895503</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12.298805821679835</c:v>
                </c:pt>
                <c:pt idx="1">
                  <c:v>41.013393693443383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1.5564420419171809</c:v>
                </c:pt>
                <c:pt idx="1">
                  <c:v>5.1903388956390044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43.1939531630087</c:v>
                </c:pt>
                <c:pt idx="1">
                  <c:v>34.786988941842537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42.950798973394285</c:v>
                </c:pt>
                <c:pt idx="1">
                  <c:v>19.00927846907507</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32.841353643263915</c:v>
                </c:pt>
                <c:pt idx="1">
                  <c:v>76.77271722570508</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3.0993968729231933</c:v>
                </c:pt>
                <c:pt idx="1">
                  <c:v>7.2454114492315576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37.422148992644452</c:v>
                </c:pt>
                <c:pt idx="1">
                  <c:v>15.981871325063366</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26.637100491168439</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47.263384305090796</c:v>
                </c:pt>
                <c:pt idx="1">
                  <c:v>92.048287535307281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2.8246255656049226</c:v>
                </c:pt>
                <c:pt idx="1">
                  <c:v>5.5011284118809245</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34.345500369945057</c:v>
                </c:pt>
                <c:pt idx="1">
                  <c:v>2.4505840528117915</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15.566489759359229</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68.058719200304509</c:v>
                </c:pt>
                <c:pt idx="1">
                  <c:v>96.610390135470922</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2.3878643450780039</c:v>
                </c:pt>
                <c:pt idx="1">
                  <c:v>3.3896098645290778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20.836901248046388</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8.7165152065711027</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91.461890313690503</c:v>
                </c:pt>
                <c:pt idx="1">
                  <c:v>97.557466363729958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2.2899194890436978</c:v>
                </c:pt>
                <c:pt idx="1">
                  <c:v>2.4425336362700421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4.5168766075887135</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1.7313135896770859</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48.85334585161916</c:v>
                </c:pt>
                <c:pt idx="1">
                  <c:v>67.870948144437875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5.8878956598812913</c:v>
                </c:pt>
                <c:pt idx="1">
                  <c:v>8.1799322860180173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27.489156294975828</c:v>
                </c:pt>
                <c:pt idx="1">
                  <c:v>16.921126037753766</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17.769602193523724</c:v>
                </c:pt>
                <c:pt idx="1">
                  <c:v>7.0279935317903437</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85.188060544023088</c:v>
                </c:pt>
                <c:pt idx="1">
                  <c:v>89.730988045145864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6.6525094481388489</c:v>
                </c:pt>
                <c:pt idx="1">
                  <c:v>7.007275925159548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4.880146221733753</c:v>
                </c:pt>
                <c:pt idx="1">
                  <c:v>3.261736029694589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3.2792837861043154</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93.308538854102068</c:v>
                </c:pt>
                <c:pt idx="1">
                  <c:v>96.083334161536783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3.5915488249175773</c:v>
                </c:pt>
                <c:pt idx="1">
                  <c:v>3.6983537641888544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2.0753807404214655</c:v>
                </c:pt>
                <c:pt idx="1">
                  <c:v>0.21831207427436539</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1.0245315805588859</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96.544010687213031</c:v>
                </c:pt>
                <c:pt idx="1">
                  <c:v>96.586909804811441</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3.0014186654135222</c:v>
                </c:pt>
                <c:pt idx="1">
                  <c:v>3.0027523391585129</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0.41033785603003992</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0.45457064737344494</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98.224908241778394</c:v>
                </c:pt>
                <c:pt idx="1">
                  <c:v>98.150533837454716</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1.7750917582216061</c:v>
                </c:pt>
                <c:pt idx="1">
                  <c:v>1.7737476857811143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7.5718476764166098E-2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55.974660033601722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34.164112821321048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9.861227145077379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81.387600359093554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16.589043174452268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2.0233564664542896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85.585035854829997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13.113570203257034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1.3013939419131535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90.66928033401733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8.8350399884719604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0.49567967751066699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95.157510482671853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4.5516959927886447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0.29079352453944374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62.333325738021294</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29.518138182039976</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8.148536079938653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83.288524625738603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15.358353555457338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1.353121818804113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88.003666102553595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11.003896392874452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0.99243750457195801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93.994382055417489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5.6254235161223249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0.3801944284601888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97.511857561598831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2.3991079684289769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8.9034469972175984E-2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77.691520261160107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18.81482440275202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3.4936553360878273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90.33735036128391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9.1190577175790981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0.54359192113702004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95.760494207827108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4.0412922592644902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0.19821353290843938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97.827780416757477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1.8910785015792706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0.2811410816632437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98.596928011858452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1.4030719881415514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'DHS02'!$M$18:$Q$18</c:f>
              <c:numCache>
                <c:formatCode>###0.0</c:formatCode>
                <c:ptCount val="5"/>
                <c:pt idx="0">
                  <c:v>59.250175729979517</c:v>
                </c:pt>
                <c:pt idx="1">
                  <c:v>75.41536570654057</c:v>
                </c:pt>
                <c:pt idx="2">
                  <c:v>86.647166199780841</c:v>
                </c:pt>
                <c:pt idx="3">
                  <c:v>91.343582914192496</c:v>
                </c:pt>
                <c:pt idx="4">
                  <c:v>93.085230804015268</c:v>
                </c:pt>
              </c:numCache>
            </c:numRef>
          </c:val>
          <c:extLst>
            <c:ext xmlns:c16="http://schemas.microsoft.com/office/drawing/2014/chart" uri="{C3380CC4-5D6E-409C-BE32-E72D297353CC}">
              <c16:uniqueId val="{00000000-C307-4032-B2A0-63829837839A}"/>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'DHS02'!$M$19:$Q$19</c:f>
              <c:numCache>
                <c:formatCode>###0.0</c:formatCode>
                <c:ptCount val="5"/>
                <c:pt idx="0">
                  <c:v>0.5475916259051189</c:v>
                </c:pt>
                <c:pt idx="1">
                  <c:v>2.8419514506814281E-2</c:v>
                </c:pt>
                <c:pt idx="2">
                  <c:v>0</c:v>
                </c:pt>
                <c:pt idx="3">
                  <c:v>2.2882641097735589E-2</c:v>
                </c:pt>
                <c:pt idx="4">
                  <c:v>0</c:v>
                </c:pt>
              </c:numCache>
            </c:numRef>
          </c:val>
          <c:extLst>
            <c:ext xmlns:c16="http://schemas.microsoft.com/office/drawing/2014/chart" uri="{C3380CC4-5D6E-409C-BE32-E72D297353CC}">
              <c16:uniqueId val="{00000001-C307-4032-B2A0-63829837839A}"/>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'DHS02'!$M$20:$Q$20</c:f>
              <c:numCache>
                <c:formatCode>###0.0</c:formatCode>
                <c:ptCount val="5"/>
                <c:pt idx="0">
                  <c:v>20.521968684295786</c:v>
                </c:pt>
                <c:pt idx="1">
                  <c:v>13.050363749375833</c:v>
                </c:pt>
                <c:pt idx="2">
                  <c:v>8.2814865225670786</c:v>
                </c:pt>
                <c:pt idx="3">
                  <c:v>6.1210539446059897</c:v>
                </c:pt>
                <c:pt idx="4">
                  <c:v>3.7496049507131204</c:v>
                </c:pt>
              </c:numCache>
            </c:numRef>
          </c:val>
          <c:extLst>
            <c:ext xmlns:c16="http://schemas.microsoft.com/office/drawing/2014/chart" uri="{C3380CC4-5D6E-409C-BE32-E72D297353CC}">
              <c16:uniqueId val="{00000002-C307-4032-B2A0-63829837839A}"/>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'DHS02'!$M$21:$Q$21</c:f>
              <c:numCache>
                <c:formatCode>###0.0</c:formatCode>
                <c:ptCount val="5"/>
                <c:pt idx="0">
                  <c:v>19.68026395981957</c:v>
                </c:pt>
                <c:pt idx="1">
                  <c:v>11.505851029576789</c:v>
                </c:pt>
                <c:pt idx="2">
                  <c:v>5.0713472776520865</c:v>
                </c:pt>
                <c:pt idx="3">
                  <c:v>2.5124805001037749</c:v>
                </c:pt>
                <c:pt idx="4">
                  <c:v>3.1651642452716064</c:v>
                </c:pt>
              </c:numCache>
            </c:numRef>
          </c:val>
          <c:extLst>
            <c:ext xmlns:c16="http://schemas.microsoft.com/office/drawing/2014/chart" uri="{C3380CC4-5D6E-409C-BE32-E72D297353CC}">
              <c16:uniqueId val="{00000003-C307-4032-B2A0-63829837839A}"/>
            </c:ext>
          </c:extLst>
        </c:ser>
        <c:dLbls>
          <c:showLegendKey val="0"/>
          <c:showVal val="0"/>
          <c:showCatName val="0"/>
          <c:showSerName val="0"/>
          <c:showPercent val="0"/>
          <c:showBubbleSize val="0"/>
        </c:dLbls>
        <c:gapWidth val="50"/>
        <c:overlap val="100"/>
        <c:axId val="219785472"/>
        <c:axId val="217350144"/>
      </c:barChart>
      <c:catAx>
        <c:axId val="219785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50144"/>
        <c:crosses val="autoZero"/>
        <c:auto val="1"/>
        <c:lblAlgn val="ctr"/>
        <c:lblOffset val="100"/>
        <c:tickLblSkip val="1"/>
        <c:tickMarkSkip val="1"/>
        <c:noMultiLvlLbl val="0"/>
      </c:catAx>
      <c:valAx>
        <c:axId val="217350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5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'DHS02'!$R$15:$X$15</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'DHS02'!$R$18:$X$18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4441-4E1A-B58F-3BB2223984C1}"/>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'DHS02'!$R$15:$X$15</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'DHS02'!$R$19:$X$19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4441-4E1A-B58F-3BB2223984C1}"/>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'DHS02'!$R$15:$X$15</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'DHS02'!$R$20:$X$20</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4441-4E1A-B58F-3BB2223984C1}"/>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'DHS02'!$R$15:$X$15</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'DHS02'!$R$21:$X$21</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4441-4E1A-B58F-3BB2223984C1}"/>
            </c:ext>
          </c:extLst>
        </c:ser>
        <c:dLbls>
          <c:showLegendKey val="0"/>
          <c:showVal val="0"/>
          <c:showCatName val="0"/>
          <c:showSerName val="0"/>
          <c:showPercent val="0"/>
          <c:showBubbleSize val="0"/>
        </c:dLbls>
        <c:gapWidth val="50"/>
        <c:overlap val="100"/>
        <c:axId val="221036544"/>
        <c:axId val="221038080"/>
      </c:barChart>
      <c:catAx>
        <c:axId val="221036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8080"/>
        <c:crosses val="autoZero"/>
        <c:auto val="1"/>
        <c:lblAlgn val="ctr"/>
        <c:lblOffset val="100"/>
        <c:tickLblSkip val="1"/>
        <c:tickMarkSkip val="1"/>
        <c:noMultiLvlLbl val="0"/>
      </c:catAx>
      <c:valAx>
        <c:axId val="22103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6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'DHS02'!$C$18:$G$18</c:f>
              <c:numCache>
                <c:formatCode>###0.0</c:formatCode>
                <c:ptCount val="5"/>
                <c:pt idx="0">
                  <c:v>62.57958885027864</c:v>
                </c:pt>
                <c:pt idx="1">
                  <c:v>79.003781887023166</c:v>
                </c:pt>
                <c:pt idx="2">
                  <c:v>88.810308849003135</c:v>
                </c:pt>
                <c:pt idx="3">
                  <c:v>94.133205876410472</c:v>
                </c:pt>
                <c:pt idx="4">
                  <c:v>97.343208655198865</c:v>
                </c:pt>
              </c:numCache>
            </c:numRef>
          </c:val>
          <c:extLst>
            <c:ext xmlns:c16="http://schemas.microsoft.com/office/drawing/2014/chart" uri="{C3380CC4-5D6E-409C-BE32-E72D297353CC}">
              <c16:uniqueId val="{00000000-24E9-48F4-B019-03C300CA932E}"/>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'DHS02'!$C$19:$G$19</c:f>
              <c:numCache>
                <c:formatCode>###0.0</c:formatCode>
                <c:ptCount val="5"/>
                <c:pt idx="0">
                  <c:v>0.41229595328803259</c:v>
                </c:pt>
                <c:pt idx="1">
                  <c:v>2.1353918239249318E-2</c:v>
                </c:pt>
                <c:pt idx="2">
                  <c:v>0.11501729547550585</c:v>
                </c:pt>
                <c:pt idx="3">
                  <c:v>0</c:v>
                </c:pt>
                <c:pt idx="4">
                  <c:v>0.19987550537732268</c:v>
                </c:pt>
              </c:numCache>
            </c:numRef>
          </c:val>
          <c:extLst>
            <c:ext xmlns:c16="http://schemas.microsoft.com/office/drawing/2014/chart" uri="{C3380CC4-5D6E-409C-BE32-E72D297353CC}">
              <c16:uniqueId val="{00000001-24E9-48F4-B019-03C300CA932E}"/>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'DHS02'!$C$20:$G$20</c:f>
              <c:numCache>
                <c:formatCode>###0.0</c:formatCode>
                <c:ptCount val="5"/>
                <c:pt idx="0">
                  <c:v>19.182864208959657</c:v>
                </c:pt>
                <c:pt idx="1">
                  <c:v>10.782301492240379</c:v>
                </c:pt>
                <c:pt idx="2">
                  <c:v>7.5395707895146558</c:v>
                </c:pt>
                <c:pt idx="3">
                  <c:v>3.3148588842781095</c:v>
                </c:pt>
                <c:pt idx="4">
                  <c:v>1.4610278822754168</c:v>
                </c:pt>
              </c:numCache>
            </c:numRef>
          </c:val>
          <c:extLst>
            <c:ext xmlns:c16="http://schemas.microsoft.com/office/drawing/2014/chart" uri="{C3380CC4-5D6E-409C-BE32-E72D297353CC}">
              <c16:uniqueId val="{00000002-24E9-48F4-B019-03C300CA932E}"/>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'DHS02'!$C$21:$G$21</c:f>
              <c:numCache>
                <c:formatCode>###0.0</c:formatCode>
                <c:ptCount val="5"/>
                <c:pt idx="0">
                  <c:v>17.82525098747367</c:v>
                </c:pt>
                <c:pt idx="1">
                  <c:v>10.192562702497209</c:v>
                </c:pt>
                <c:pt idx="2">
                  <c:v>3.5351030660066987</c:v>
                </c:pt>
                <c:pt idx="3">
                  <c:v>2.5519352393114194</c:v>
                </c:pt>
                <c:pt idx="4">
                  <c:v>0.99588795714839284</c:v>
                </c:pt>
              </c:numCache>
            </c:numRef>
          </c:val>
          <c:extLst>
            <c:ext xmlns:c16="http://schemas.microsoft.com/office/drawing/2014/chart" uri="{C3380CC4-5D6E-409C-BE32-E72D297353CC}">
              <c16:uniqueId val="{00000003-24E9-48F4-B019-03C300CA932E}"/>
            </c:ext>
          </c:extLst>
        </c:ser>
        <c:dLbls>
          <c:showLegendKey val="0"/>
          <c:showVal val="0"/>
          <c:showCatName val="0"/>
          <c:showSerName val="0"/>
          <c:showPercent val="0"/>
          <c:showBubbleSize val="0"/>
        </c:dLbls>
        <c:gapWidth val="50"/>
        <c:overlap val="100"/>
        <c:axId val="221423104"/>
        <c:axId val="221424640"/>
      </c:barChart>
      <c:catAx>
        <c:axId val="221423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24640"/>
        <c:crosses val="autoZero"/>
        <c:auto val="1"/>
        <c:lblAlgn val="ctr"/>
        <c:lblOffset val="100"/>
        <c:tickLblSkip val="1"/>
        <c:tickMarkSkip val="1"/>
        <c:noMultiLvlLbl val="0"/>
      </c:catAx>
      <c:valAx>
        <c:axId val="221424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423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'DHS02'!$R$121:$X$121</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'DHS02'!$R$124:$X$124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2774-4585-9157-9BE755D9F768}"/>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'DHS02'!$R$121:$X$121</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'DHS02'!$R$125:$X$125</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2774-4585-9157-9BE755D9F768}"/>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'DHS02'!$R$121:$X$121</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'DHS02'!$R$126:$X$126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2774-4585-9157-9BE755D9F768}"/>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'DHS02'!$R$121:$X$121</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'DHS02'!$R$127:$X$127</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2774-4585-9157-9BE755D9F768}"/>
            </c:ext>
          </c:extLst>
        </c:ser>
        <c:dLbls>
          <c:showLegendKey val="0"/>
          <c:showVal val="0"/>
          <c:showCatName val="0"/>
          <c:showSerName val="0"/>
          <c:showPercent val="0"/>
          <c:showBubbleSize val="0"/>
        </c:dLbls>
        <c:gapWidth val="50"/>
        <c:overlap val="100"/>
        <c:axId val="230191872"/>
        <c:axId val="230193408"/>
      </c:barChart>
      <c:catAx>
        <c:axId val="2301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3408"/>
        <c:crosses val="autoZero"/>
        <c:auto val="1"/>
        <c:lblAlgn val="ctr"/>
        <c:lblOffset val="100"/>
        <c:tickLblSkip val="1"/>
        <c:tickMarkSkip val="1"/>
        <c:noMultiLvlLbl val="0"/>
      </c:catAx>
      <c:valAx>
        <c:axId val="230193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8C5-4179-9871-4BCC5F31AAA0}"/>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8C5-4179-9871-4BCC5F31AAA0}"/>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38C5-4179-9871-4BCC5F31AAA0}"/>
            </c:ext>
          </c:extLst>
        </c:ser>
        <c:dLbls>
          <c:showLegendKey val="0"/>
          <c:showVal val="0"/>
          <c:showCatName val="0"/>
          <c:showSerName val="0"/>
          <c:showPercent val="0"/>
          <c:showBubbleSize val="0"/>
        </c:dLbls>
        <c:gapWidth val="50"/>
        <c:overlap val="100"/>
        <c:axId val="230275712"/>
        <c:axId val="230285696"/>
      </c:barChart>
      <c:catAx>
        <c:axId val="23027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5696"/>
        <c:crosses val="autoZero"/>
        <c:auto val="1"/>
        <c:lblAlgn val="ctr"/>
        <c:lblOffset val="100"/>
        <c:tickLblSkip val="1"/>
        <c:tickMarkSkip val="1"/>
        <c:noMultiLvlLbl val="0"/>
      </c:catAx>
      <c:valAx>
        <c:axId val="230285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5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'DHS02'!$R$221:$X$221</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'DHS02'!$R$222:$X$222</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747D-4478-9D00-EFA45F66F83C}"/>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'DHS02'!$R$221:$X$221</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'DHS02'!$R$223:$X$223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747D-4478-9D00-EFA45F66F83C}"/>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'DHS02'!$R$221:$X$221</c:f>
              <c:strCache>
                <c:ptCount val="7"/>
                <c:pt idx="0">
                  <c:v>Central Coast</c:v>
                </c:pt>
                <c:pt idx="1">
                  <c:v>Central Highlands</c:v>
                </c:pt>
                <c:pt idx="2">
                  <c:v>Mekong River Delta</c:v>
                </c:pt>
                <c:pt idx="3">
                  <c:v>North Central</c:v>
                </c:pt>
                <c:pt idx="4">
                  <c:v>Northern Uplands</c:v>
                </c:pt>
                <c:pt idx="5">
                  <c:v>Red River Delta</c:v>
                </c:pt>
                <c:pt idx="6">
                  <c:v>Southeast</c:v>
                </c:pt>
              </c:strCache>
            </c:strRef>
          </c:cat>
          <c:val>
            <c:numRef>
              <c:f>'DHS02'!$R$224:$X$224</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747D-4478-9D00-EFA45F66F83C}"/>
            </c:ext>
          </c:extLst>
        </c:ser>
        <c:dLbls>
          <c:showLegendKey val="0"/>
          <c:showVal val="0"/>
          <c:showCatName val="0"/>
          <c:showSerName val="0"/>
          <c:showPercent val="0"/>
          <c:showBubbleSize val="0"/>
        </c:dLbls>
        <c:gapWidth val="50"/>
        <c:overlap val="100"/>
        <c:axId val="231173120"/>
        <c:axId val="231179008"/>
      </c:barChart>
      <c:catAx>
        <c:axId val="231173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9008"/>
        <c:crosses val="autoZero"/>
        <c:auto val="1"/>
        <c:lblAlgn val="ctr"/>
        <c:lblOffset val="100"/>
        <c:tickLblSkip val="1"/>
        <c:tickMarkSkip val="1"/>
        <c:noMultiLvlLbl val="0"/>
      </c:catAx>
      <c:valAx>
        <c:axId val="231179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3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F20-432F-A51D-566A9699FD79}"/>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F20-432F-A51D-566A9699FD79}"/>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F20-432F-A51D-566A9699FD79}"/>
            </c:ext>
          </c:extLst>
        </c:ser>
        <c:dLbls>
          <c:showLegendKey val="0"/>
          <c:showVal val="0"/>
          <c:showCatName val="0"/>
          <c:showSerName val="0"/>
          <c:showPercent val="0"/>
          <c:showBubbleSize val="0"/>
        </c:dLbls>
        <c:gapWidth val="50"/>
        <c:overlap val="100"/>
        <c:axId val="231464320"/>
        <c:axId val="231474304"/>
      </c:barChart>
      <c:catAx>
        <c:axId val="231464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4304"/>
        <c:crosses val="autoZero"/>
        <c:auto val="1"/>
        <c:lblAlgn val="ctr"/>
        <c:lblOffset val="100"/>
        <c:tickLblSkip val="1"/>
        <c:tickMarkSkip val="1"/>
        <c:noMultiLvlLbl val="0"/>
      </c:catAx>
      <c:valAx>
        <c:axId val="231474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4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'DHS02'!$H$18:$L$18</c:f>
              <c:numCache>
                <c:formatCode>###0.0</c:formatCode>
                <c:ptCount val="5"/>
                <c:pt idx="0">
                  <c:v>89.799093338851705</c:v>
                </c:pt>
                <c:pt idx="1">
                  <c:v>96.795426053509871</c:v>
                </c:pt>
                <c:pt idx="2">
                  <c:v>98.90164019437016</c:v>
                </c:pt>
                <c:pt idx="3">
                  <c:v>98.336847523455361</c:v>
                </c:pt>
                <c:pt idx="4">
                  <c:v>100.00000000000004</c:v>
                </c:pt>
              </c:numCache>
            </c:numRef>
          </c:val>
          <c:extLst>
            <c:ext xmlns:c16="http://schemas.microsoft.com/office/drawing/2014/chart" uri="{C3380CC4-5D6E-409C-BE32-E72D297353CC}">
              <c16:uniqueId val="{00000000-3795-4A65-BEC4-4D03ADFB57EA}"/>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'DHS02'!$H$19:$L$19</c:f>
              <c:numCache>
                <c:formatCode>###0.0</c:formatCode>
                <c:ptCount val="5"/>
                <c:pt idx="0">
                  <c:v>0.37690256611656614</c:v>
                </c:pt>
                <c:pt idx="1">
                  <c:v>0</c:v>
                </c:pt>
                <c:pt idx="2">
                  <c:v>0.26606635850707883</c:v>
                </c:pt>
                <c:pt idx="3">
                  <c:v>0.53199606702918001</c:v>
                </c:pt>
                <c:pt idx="4">
                  <c:v>0</c:v>
                </c:pt>
              </c:numCache>
            </c:numRef>
          </c:val>
          <c:extLst>
            <c:ext xmlns:c16="http://schemas.microsoft.com/office/drawing/2014/chart" uri="{C3380CC4-5D6E-409C-BE32-E72D297353CC}">
              <c16:uniqueId val="{00000001-3795-4A65-BEC4-4D03ADFB57EA}"/>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'DHS02'!$H$20:$L$20</c:f>
              <c:numCache>
                <c:formatCode>###0.0</c:formatCode>
                <c:ptCount val="5"/>
                <c:pt idx="0">
                  <c:v>5.2385696618881639</c:v>
                </c:pt>
                <c:pt idx="1">
                  <c:v>2.3495222843011305</c:v>
                </c:pt>
                <c:pt idx="2">
                  <c:v>0.28000773239946852</c:v>
                </c:pt>
                <c:pt idx="3">
                  <c:v>1.1311564095154552</c:v>
                </c:pt>
                <c:pt idx="4">
                  <c:v>0</c:v>
                </c:pt>
              </c:numCache>
            </c:numRef>
          </c:val>
          <c:extLst>
            <c:ext xmlns:c16="http://schemas.microsoft.com/office/drawing/2014/chart" uri="{C3380CC4-5D6E-409C-BE32-E72D297353CC}">
              <c16:uniqueId val="{00000002-3795-4A65-BEC4-4D03ADFB57EA}"/>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'DHS02'!$H$21:$L$21</c:f>
              <c:numCache>
                <c:formatCode>###0.0</c:formatCode>
                <c:ptCount val="5"/>
                <c:pt idx="0">
                  <c:v>4.5854344331435541</c:v>
                </c:pt>
                <c:pt idx="1">
                  <c:v>0.85505166218900219</c:v>
                </c:pt>
                <c:pt idx="2">
                  <c:v>0.55228571472330223</c:v>
                </c:pt>
                <c:pt idx="3">
                  <c:v>0</c:v>
                </c:pt>
                <c:pt idx="4">
                  <c:v>0</c:v>
                </c:pt>
              </c:numCache>
            </c:numRef>
          </c:val>
          <c:extLst>
            <c:ext xmlns:c16="http://schemas.microsoft.com/office/drawing/2014/chart" uri="{C3380CC4-5D6E-409C-BE32-E72D297353CC}">
              <c16:uniqueId val="{00000003-3795-4A65-BEC4-4D03ADFB57EA}"/>
            </c:ext>
          </c:extLst>
        </c:ser>
        <c:dLbls>
          <c:showLegendKey val="0"/>
          <c:showVal val="0"/>
          <c:showCatName val="0"/>
          <c:showSerName val="0"/>
          <c:showPercent val="0"/>
          <c:showBubbleSize val="0"/>
        </c:dLbls>
        <c:gapWidth val="50"/>
        <c:overlap val="100"/>
        <c:axId val="231511168"/>
        <c:axId val="231512704"/>
      </c:barChart>
      <c:catAx>
        <c:axId val="231511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2704"/>
        <c:crosses val="autoZero"/>
        <c:auto val="1"/>
        <c:lblAlgn val="ctr"/>
        <c:lblOffset val="100"/>
        <c:tickLblSkip val="1"/>
        <c:tickMarkSkip val="1"/>
        <c:noMultiLvlLbl val="0"/>
      </c:catAx>
      <c:valAx>
        <c:axId val="231512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1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'DHS02'!$H$124:$L$124</c:f>
              <c:numCache>
                <c:formatCode>###0.0</c:formatCode>
                <c:ptCount val="5"/>
                <c:pt idx="0">
                  <c:v>52.351001589375876</c:v>
                </c:pt>
                <c:pt idx="1">
                  <c:v>86.764760774095805</c:v>
                </c:pt>
                <c:pt idx="2">
                  <c:v>94.657157040899236</c:v>
                </c:pt>
                <c:pt idx="3">
                  <c:v>97.418367470033914</c:v>
                </c:pt>
                <c:pt idx="4">
                  <c:v>98.469646476105851</c:v>
                </c:pt>
              </c:numCache>
            </c:numRef>
          </c:val>
          <c:extLst>
            <c:ext xmlns:c16="http://schemas.microsoft.com/office/drawing/2014/chart" uri="{C3380CC4-5D6E-409C-BE32-E72D297353CC}">
              <c16:uniqueId val="{00000000-AFA1-4945-ACCA-A25248193A1A}"/>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'DHS02'!$H$125:$L$125</c:f>
              <c:numCache>
                <c:formatCode>###0.0</c:formatCode>
                <c:ptCount val="5"/>
                <c:pt idx="0">
                  <c:v>7.0844445437466836</c:v>
                </c:pt>
                <c:pt idx="1">
                  <c:v>7.7816353292530831</c:v>
                </c:pt>
                <c:pt idx="2">
                  <c:v>5.34284295910079</c:v>
                </c:pt>
                <c:pt idx="3">
                  <c:v>2.5816325299660732</c:v>
                </c:pt>
                <c:pt idx="4">
                  <c:v>1.5303535238941885</c:v>
                </c:pt>
              </c:numCache>
            </c:numRef>
          </c:val>
          <c:extLst>
            <c:ext xmlns:c16="http://schemas.microsoft.com/office/drawing/2014/chart" uri="{C3380CC4-5D6E-409C-BE32-E72D297353CC}">
              <c16:uniqueId val="{00000001-AFA1-4945-ACCA-A25248193A1A}"/>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'DHS02'!$H$126:$L$126</c:f>
              <c:numCache>
                <c:formatCode>###0.0</c:formatCode>
                <c:ptCount val="5"/>
                <c:pt idx="0">
                  <c:v>24.278901389390342</c:v>
                </c:pt>
                <c:pt idx="1">
                  <c:v>2.1220764231169937</c:v>
                </c:pt>
                <c:pt idx="2">
                  <c:v>0</c:v>
                </c:pt>
                <c:pt idx="3">
                  <c:v>0</c:v>
                </c:pt>
                <c:pt idx="4">
                  <c:v>0</c:v>
                </c:pt>
              </c:numCache>
            </c:numRef>
          </c:val>
          <c:extLst>
            <c:ext xmlns:c16="http://schemas.microsoft.com/office/drawing/2014/chart" uri="{C3380CC4-5D6E-409C-BE32-E72D297353CC}">
              <c16:uniqueId val="{00000002-AFA1-4945-ACCA-A25248193A1A}"/>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'DHS02'!$H$127:$L$127</c:f>
              <c:numCache>
                <c:formatCode>###0.0</c:formatCode>
                <c:ptCount val="5"/>
                <c:pt idx="0">
                  <c:v>16.285652477487098</c:v>
                </c:pt>
                <c:pt idx="1">
                  <c:v>3.3315274735341216</c:v>
                </c:pt>
                <c:pt idx="2">
                  <c:v>0</c:v>
                </c:pt>
                <c:pt idx="3">
                  <c:v>0</c:v>
                </c:pt>
                <c:pt idx="4">
                  <c:v>0</c:v>
                </c:pt>
              </c:numCache>
            </c:numRef>
          </c:val>
          <c:extLst>
            <c:ext xmlns:c16="http://schemas.microsoft.com/office/drawing/2014/chart" uri="{C3380CC4-5D6E-409C-BE32-E72D297353CC}">
              <c16:uniqueId val="{00000003-AFA1-4945-ACCA-A25248193A1A}"/>
            </c:ext>
          </c:extLst>
        </c:ser>
        <c:dLbls>
          <c:showLegendKey val="0"/>
          <c:showVal val="0"/>
          <c:showCatName val="0"/>
          <c:showSerName val="0"/>
          <c:showPercent val="0"/>
          <c:showBubbleSize val="0"/>
        </c:dLbls>
        <c:gapWidth val="50"/>
        <c:overlap val="100"/>
        <c:axId val="231541376"/>
        <c:axId val="231563648"/>
      </c:barChart>
      <c:catAx>
        <c:axId val="231541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63648"/>
        <c:crosses val="autoZero"/>
        <c:auto val="1"/>
        <c:lblAlgn val="ctr"/>
        <c:lblOffset val="100"/>
        <c:tickLblSkip val="1"/>
        <c:tickMarkSkip val="1"/>
        <c:noMultiLvlLbl val="0"/>
      </c:catAx>
      <c:valAx>
        <c:axId val="231563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1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F4E-4F75-8A73-5AA88B8EB278}"/>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2F4E-4F75-8A73-5AA88B8EB278}"/>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2F4E-4F75-8A73-5AA88B8EB278}"/>
            </c:ext>
          </c:extLst>
        </c:ser>
        <c:dLbls>
          <c:showLegendKey val="0"/>
          <c:showVal val="0"/>
          <c:showCatName val="0"/>
          <c:showSerName val="0"/>
          <c:showPercent val="0"/>
          <c:showBubbleSize val="0"/>
        </c:dLbls>
        <c:gapWidth val="50"/>
        <c:overlap val="100"/>
        <c:axId val="231582720"/>
        <c:axId val="231588608"/>
      </c:barChart>
      <c:catAx>
        <c:axId val="23158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8608"/>
        <c:crosses val="autoZero"/>
        <c:auto val="1"/>
        <c:lblAlgn val="ctr"/>
        <c:lblOffset val="100"/>
        <c:tickLblSkip val="1"/>
        <c:tickMarkSkip val="1"/>
        <c:noMultiLvlLbl val="0"/>
      </c:catAx>
      <c:valAx>
        <c:axId val="23158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8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'DHS02'!$C$124:$G$124</c:f>
              <c:numCache>
                <c:formatCode>###0.0</c:formatCode>
                <c:ptCount val="5"/>
                <c:pt idx="0">
                  <c:v>17.369163610065986</c:v>
                </c:pt>
                <c:pt idx="1">
                  <c:v>34.207067666417423</c:v>
                </c:pt>
                <c:pt idx="2">
                  <c:v>50.262341365757827</c:v>
                </c:pt>
                <c:pt idx="3">
                  <c:v>68.325527782498682</c:v>
                </c:pt>
                <c:pt idx="4">
                  <c:v>91.290252750789335</c:v>
                </c:pt>
              </c:numCache>
            </c:numRef>
          </c:val>
          <c:extLst>
            <c:ext xmlns:c16="http://schemas.microsoft.com/office/drawing/2014/chart" uri="{C3380CC4-5D6E-409C-BE32-E72D297353CC}">
              <c16:uniqueId val="{00000000-15C0-4FBA-A879-662E1E09C1C3}"/>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'DHS02'!$C$125:$G$125</c:f>
              <c:numCache>
                <c:formatCode>###0.0</c:formatCode>
                <c:ptCount val="5"/>
                <c:pt idx="0">
                  <c:v>1.6563622193102534</c:v>
                </c:pt>
                <c:pt idx="1">
                  <c:v>3.2320324116188566</c:v>
                </c:pt>
                <c:pt idx="2">
                  <c:v>3.0772191853940787</c:v>
                </c:pt>
                <c:pt idx="3">
                  <c:v>3.3372787518532681</c:v>
                </c:pt>
                <c:pt idx="4">
                  <c:v>3.019626454708062</c:v>
                </c:pt>
              </c:numCache>
            </c:numRef>
          </c:val>
          <c:extLst>
            <c:ext xmlns:c16="http://schemas.microsoft.com/office/drawing/2014/chart" uri="{C3380CC4-5D6E-409C-BE32-E72D297353CC}">
              <c16:uniqueId val="{00000001-15C0-4FBA-A879-662E1E09C1C3}"/>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'DHS02'!$C$126:$G$126</c:f>
              <c:numCache>
                <c:formatCode>###0.0</c:formatCode>
                <c:ptCount val="5"/>
                <c:pt idx="0">
                  <c:v>43.886052887400879</c:v>
                </c:pt>
                <c:pt idx="1">
                  <c:v>36.350561296576515</c:v>
                </c:pt>
                <c:pt idx="2">
                  <c:v>31.061228788322794</c:v>
                </c:pt>
                <c:pt idx="3">
                  <c:v>18.208114310841481</c:v>
                </c:pt>
                <c:pt idx="4">
                  <c:v>3.8536145543259437</c:v>
                </c:pt>
              </c:numCache>
            </c:numRef>
          </c:val>
          <c:extLst>
            <c:ext xmlns:c16="http://schemas.microsoft.com/office/drawing/2014/chart" uri="{C3380CC4-5D6E-409C-BE32-E72D297353CC}">
              <c16:uniqueId val="{00000002-15C0-4FBA-A879-662E1E09C1C3}"/>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'DHS02'!$C$127:$G$127</c:f>
              <c:numCache>
                <c:formatCode>###0.0</c:formatCode>
                <c:ptCount val="5"/>
                <c:pt idx="0">
                  <c:v>37.088421283222885</c:v>
                </c:pt>
                <c:pt idx="1">
                  <c:v>26.210338625387209</c:v>
                </c:pt>
                <c:pt idx="2">
                  <c:v>15.599210660525303</c:v>
                </c:pt>
                <c:pt idx="3">
                  <c:v>10.129079154806579</c:v>
                </c:pt>
                <c:pt idx="4">
                  <c:v>1.8365062401766645</c:v>
                </c:pt>
              </c:numCache>
            </c:numRef>
          </c:val>
          <c:extLst>
            <c:ext xmlns:c16="http://schemas.microsoft.com/office/drawing/2014/chart" uri="{C3380CC4-5D6E-409C-BE32-E72D297353CC}">
              <c16:uniqueId val="{00000003-15C0-4FBA-A879-662E1E09C1C3}"/>
            </c:ext>
          </c:extLst>
        </c:ser>
        <c:dLbls>
          <c:showLegendKey val="0"/>
          <c:showVal val="0"/>
          <c:showCatName val="0"/>
          <c:showSerName val="0"/>
          <c:showPercent val="0"/>
          <c:showBubbleSize val="0"/>
        </c:dLbls>
        <c:gapWidth val="50"/>
        <c:overlap val="100"/>
        <c:axId val="230230272"/>
        <c:axId val="230236160"/>
      </c:barChart>
      <c:catAx>
        <c:axId val="23023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6160"/>
        <c:crosses val="autoZero"/>
        <c:auto val="1"/>
        <c:lblAlgn val="ctr"/>
        <c:lblOffset val="100"/>
        <c:tickLblSkip val="1"/>
        <c:tickMarkSkip val="1"/>
        <c:noMultiLvlLbl val="0"/>
      </c:catAx>
      <c:valAx>
        <c:axId val="2302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'DHS02'!$M$124:$Q$124</c:f>
              <c:numCache>
                <c:formatCode>###0.0</c:formatCode>
                <c:ptCount val="5"/>
                <c:pt idx="0">
                  <c:v>17.66578005251176</c:v>
                </c:pt>
                <c:pt idx="1">
                  <c:v>28.350945757087821</c:v>
                </c:pt>
                <c:pt idx="2">
                  <c:v>42.80088742662987</c:v>
                </c:pt>
                <c:pt idx="3">
                  <c:v>52.986248433266425</c:v>
                </c:pt>
                <c:pt idx="4">
                  <c:v>77.410312248012147</c:v>
                </c:pt>
              </c:numCache>
            </c:numRef>
          </c:val>
          <c:extLst>
            <c:ext xmlns:c16="http://schemas.microsoft.com/office/drawing/2014/chart" uri="{C3380CC4-5D6E-409C-BE32-E72D297353CC}">
              <c16:uniqueId val="{00000000-418B-4BA0-9CC3-91CA1CA946A7}"/>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'DHS02'!$M$125:$Q$125</c:f>
              <c:numCache>
                <c:formatCode>###0.0</c:formatCode>
                <c:ptCount val="5"/>
                <c:pt idx="0">
                  <c:v>1.6125260779405743</c:v>
                </c:pt>
                <c:pt idx="1">
                  <c:v>2.6334436915577339</c:v>
                </c:pt>
                <c:pt idx="2">
                  <c:v>2.9362037073572953</c:v>
                </c:pt>
                <c:pt idx="3">
                  <c:v>2.7928412038595356</c:v>
                </c:pt>
                <c:pt idx="4">
                  <c:v>2.1483046496731948</c:v>
                </c:pt>
              </c:numCache>
            </c:numRef>
          </c:val>
          <c:extLst>
            <c:ext xmlns:c16="http://schemas.microsoft.com/office/drawing/2014/chart" uri="{C3380CC4-5D6E-409C-BE32-E72D297353CC}">
              <c16:uniqueId val="{00000001-418B-4BA0-9CC3-91CA1CA946A7}"/>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'DHS02'!$M$126:$Q$126</c:f>
              <c:numCache>
                <c:formatCode>###0.0</c:formatCode>
                <c:ptCount val="5"/>
                <c:pt idx="0">
                  <c:v>43.136992799631372</c:v>
                </c:pt>
                <c:pt idx="1">
                  <c:v>40.180376816946172</c:v>
                </c:pt>
                <c:pt idx="2">
                  <c:v>34.174610446743031</c:v>
                </c:pt>
                <c:pt idx="3">
                  <c:v>31.112388998676622</c:v>
                </c:pt>
                <c:pt idx="4">
                  <c:v>12.539356506921237</c:v>
                </c:pt>
              </c:numCache>
            </c:numRef>
          </c:val>
          <c:extLst>
            <c:ext xmlns:c16="http://schemas.microsoft.com/office/drawing/2014/chart" uri="{C3380CC4-5D6E-409C-BE32-E72D297353CC}">
              <c16:uniqueId val="{00000002-418B-4BA0-9CC3-91CA1CA946A7}"/>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'DHS02'!$M$127:$Q$127</c:f>
              <c:numCache>
                <c:formatCode>###0.0</c:formatCode>
                <c:ptCount val="5"/>
                <c:pt idx="0">
                  <c:v>37.584701069916292</c:v>
                </c:pt>
                <c:pt idx="1">
                  <c:v>28.835233734408273</c:v>
                </c:pt>
                <c:pt idx="2">
                  <c:v>20.088298419269812</c:v>
                </c:pt>
                <c:pt idx="3">
                  <c:v>13.10852136419741</c:v>
                </c:pt>
                <c:pt idx="4">
                  <c:v>7.9020265953934201</c:v>
                </c:pt>
              </c:numCache>
            </c:numRef>
          </c:val>
          <c:extLst>
            <c:ext xmlns:c16="http://schemas.microsoft.com/office/drawing/2014/chart" uri="{C3380CC4-5D6E-409C-BE32-E72D297353CC}">
              <c16:uniqueId val="{00000003-418B-4BA0-9CC3-91CA1CA946A7}"/>
            </c:ext>
          </c:extLst>
        </c:ser>
        <c:dLbls>
          <c:showLegendKey val="0"/>
          <c:showVal val="0"/>
          <c:showCatName val="0"/>
          <c:showSerName val="0"/>
          <c:showPercent val="0"/>
          <c:showBubbleSize val="0"/>
        </c:dLbls>
        <c:gapWidth val="50"/>
        <c:overlap val="100"/>
        <c:axId val="229993472"/>
        <c:axId val="230003456"/>
      </c:barChart>
      <c:catAx>
        <c:axId val="229993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3456"/>
        <c:crosses val="autoZero"/>
        <c:auto val="1"/>
        <c:lblAlgn val="ctr"/>
        <c:lblOffset val="100"/>
        <c:tickLblSkip val="1"/>
        <c:tickMarkSkip val="1"/>
        <c:noMultiLvlLbl val="0"/>
      </c:catAx>
      <c:valAx>
        <c:axId val="230003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3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83.491581512119097</c:v>
                </c:pt>
                <c:pt idx="1">
                  <c:v>90.457757128524193</c:v>
                </c:pt>
                <c:pt idx="2">
                  <c:v>95.92617030213205</c:v>
                </c:pt>
                <c:pt idx="3">
                  <c:v>94.162208880935779</c:v>
                </c:pt>
                <c:pt idx="4">
                  <c:v>97.695758268635302</c:v>
                </c:pt>
              </c:numCache>
            </c:numRef>
          </c:val>
          <c:extLst>
            <c:ext xmlns:c16="http://schemas.microsoft.com/office/drawing/2014/chart" uri="{C3380CC4-5D6E-409C-BE32-E72D297353CC}">
              <c16:uniqueId val="{00000000-440D-423A-BD58-5621AA4CD0AA}"/>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0.46233721022691038</c:v>
                </c:pt>
                <c:pt idx="1">
                  <c:v>0.30572645389895764</c:v>
                </c:pt>
                <c:pt idx="2">
                  <c:v>0</c:v>
                </c:pt>
                <c:pt idx="3">
                  <c:v>0</c:v>
                </c:pt>
                <c:pt idx="4">
                  <c:v>0</c:v>
                </c:pt>
              </c:numCache>
            </c:numRef>
          </c:val>
          <c:extLst>
            <c:ext xmlns:c16="http://schemas.microsoft.com/office/drawing/2014/chart" uri="{C3380CC4-5D6E-409C-BE32-E72D297353CC}">
              <c16:uniqueId val="{00000001-440D-423A-BD58-5621AA4CD0AA}"/>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12.30766710475333</c:v>
                </c:pt>
                <c:pt idx="1">
                  <c:v>8.6603903431166742</c:v>
                </c:pt>
                <c:pt idx="2">
                  <c:v>4.07382969786795</c:v>
                </c:pt>
                <c:pt idx="3">
                  <c:v>5.6442563951907117</c:v>
                </c:pt>
                <c:pt idx="4">
                  <c:v>2.3042417313646979</c:v>
                </c:pt>
              </c:numCache>
            </c:numRef>
          </c:val>
          <c:extLst>
            <c:ext xmlns:c16="http://schemas.microsoft.com/office/drawing/2014/chart" uri="{C3380CC4-5D6E-409C-BE32-E72D297353CC}">
              <c16:uniqueId val="{00000002-440D-423A-BD58-5621AA4CD0AA}"/>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3.7384141729006637</c:v>
                </c:pt>
                <c:pt idx="1">
                  <c:v>0.57612607446017539</c:v>
                </c:pt>
                <c:pt idx="2">
                  <c:v>0</c:v>
                </c:pt>
                <c:pt idx="3">
                  <c:v>0.19353472387350881</c:v>
                </c:pt>
                <c:pt idx="4">
                  <c:v>0</c:v>
                </c:pt>
              </c:numCache>
            </c:numRef>
          </c:val>
          <c:extLst>
            <c:ext xmlns:c16="http://schemas.microsoft.com/office/drawing/2014/chart" uri="{C3380CC4-5D6E-409C-BE32-E72D297353CC}">
              <c16:uniqueId val="{00000003-440D-423A-BD58-5621AA4CD0AA}"/>
            </c:ext>
          </c:extLst>
        </c:ser>
        <c:dLbls>
          <c:showLegendKey val="0"/>
          <c:showVal val="0"/>
          <c:showCatName val="0"/>
          <c:showSerName val="0"/>
          <c:showPercent val="0"/>
          <c:showBubbleSize val="0"/>
        </c:dLbls>
        <c:gapWidth val="50"/>
        <c:overlap val="100"/>
        <c:axId val="233309312"/>
        <c:axId val="233310848"/>
      </c:barChart>
      <c:catAx>
        <c:axId val="233309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0848"/>
        <c:crosses val="autoZero"/>
        <c:auto val="1"/>
        <c:lblAlgn val="ctr"/>
        <c:lblOffset val="100"/>
        <c:tickLblSkip val="1"/>
        <c:tickMarkSkip val="1"/>
        <c:noMultiLvlLbl val="0"/>
      </c:catAx>
      <c:valAx>
        <c:axId val="23331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9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83.951706594310522</c:v>
                </c:pt>
                <c:pt idx="1">
                  <c:v>92.964464510856615</c:v>
                </c:pt>
                <c:pt idx="2">
                  <c:v>94.673810054561386</c:v>
                </c:pt>
                <c:pt idx="3">
                  <c:v>96.403381228718558</c:v>
                </c:pt>
                <c:pt idx="4">
                  <c:v>98.717439878206235</c:v>
                </c:pt>
              </c:numCache>
            </c:numRef>
          </c:val>
          <c:extLst>
            <c:ext xmlns:c16="http://schemas.microsoft.com/office/drawing/2014/chart" uri="{C3380CC4-5D6E-409C-BE32-E72D297353CC}">
              <c16:uniqueId val="{00000000-16A2-4545-AB08-FF29955DC377}"/>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0.38313838787123466</c:v>
                </c:pt>
                <c:pt idx="1">
                  <c:v>0.25221648479043268</c:v>
                </c:pt>
                <c:pt idx="2">
                  <c:v>0</c:v>
                </c:pt>
                <c:pt idx="3">
                  <c:v>0</c:v>
                </c:pt>
                <c:pt idx="4">
                  <c:v>0.14018017931025362</c:v>
                </c:pt>
              </c:numCache>
            </c:numRef>
          </c:val>
          <c:extLst>
            <c:ext xmlns:c16="http://schemas.microsoft.com/office/drawing/2014/chart" uri="{C3380CC4-5D6E-409C-BE32-E72D297353CC}">
              <c16:uniqueId val="{00000001-16A2-4545-AB08-FF29955DC377}"/>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12.315403057153604</c:v>
                </c:pt>
                <c:pt idx="1">
                  <c:v>6.2896739076657218</c:v>
                </c:pt>
                <c:pt idx="2">
                  <c:v>5.1774730801220423</c:v>
                </c:pt>
                <c:pt idx="3">
                  <c:v>3.4676205098409447</c:v>
                </c:pt>
                <c:pt idx="4">
                  <c:v>1.0104260580126916</c:v>
                </c:pt>
              </c:numCache>
            </c:numRef>
          </c:val>
          <c:extLst>
            <c:ext xmlns:c16="http://schemas.microsoft.com/office/drawing/2014/chart" uri="{C3380CC4-5D6E-409C-BE32-E72D297353CC}">
              <c16:uniqueId val="{00000002-16A2-4545-AB08-FF29955DC377}"/>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3.3497519606646389</c:v>
                </c:pt>
                <c:pt idx="1">
                  <c:v>0.49364509668723067</c:v>
                </c:pt>
                <c:pt idx="2">
                  <c:v>0.14871686531657174</c:v>
                </c:pt>
                <c:pt idx="3">
                  <c:v>0.12899826144049675</c:v>
                </c:pt>
                <c:pt idx="4">
                  <c:v>0.13195388447081929</c:v>
                </c:pt>
              </c:numCache>
            </c:numRef>
          </c:val>
          <c:extLst>
            <c:ext xmlns:c16="http://schemas.microsoft.com/office/drawing/2014/chart" uri="{C3380CC4-5D6E-409C-BE32-E72D297353CC}">
              <c16:uniqueId val="{00000003-16A2-4545-AB08-FF29955DC377}"/>
            </c:ext>
          </c:extLst>
        </c:ser>
        <c:dLbls>
          <c:showLegendKey val="0"/>
          <c:showVal val="0"/>
          <c:showCatName val="0"/>
          <c:showSerName val="0"/>
          <c:showPercent val="0"/>
          <c:showBubbleSize val="0"/>
        </c:dLbls>
        <c:gapWidth val="50"/>
        <c:overlap val="100"/>
        <c:axId val="233464576"/>
        <c:axId val="233466112"/>
      </c:barChart>
      <c:catAx>
        <c:axId val="233464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6112"/>
        <c:crosses val="autoZero"/>
        <c:auto val="1"/>
        <c:lblAlgn val="ctr"/>
        <c:lblOffset val="100"/>
        <c:tickLblSkip val="1"/>
        <c:tickMarkSkip val="1"/>
        <c:noMultiLvlLbl val="0"/>
      </c:catAx>
      <c:valAx>
        <c:axId val="233466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4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FA6-495A-9926-DCA1FC9F7210}"/>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FA6-495A-9926-DCA1FC9F7210}"/>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FA6-495A-9926-DCA1FC9F7210}"/>
            </c:ext>
          </c:extLst>
        </c:ser>
        <c:dLbls>
          <c:showLegendKey val="0"/>
          <c:showVal val="0"/>
          <c:showCatName val="0"/>
          <c:showSerName val="0"/>
          <c:showPercent val="0"/>
          <c:showBubbleSize val="0"/>
        </c:dLbls>
        <c:gapWidth val="50"/>
        <c:overlap val="100"/>
        <c:axId val="233912192"/>
        <c:axId val="233913728"/>
      </c:barChart>
      <c:catAx>
        <c:axId val="23391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3728"/>
        <c:crosses val="autoZero"/>
        <c:auto val="1"/>
        <c:lblAlgn val="ctr"/>
        <c:lblOffset val="100"/>
        <c:tickLblSkip val="1"/>
        <c:tickMarkSkip val="1"/>
        <c:noMultiLvlLbl val="0"/>
      </c:catAx>
      <c:valAx>
        <c:axId val="233913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A27-4458-BC0A-D237867FB759}"/>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A27-4458-BC0A-D237867FB759}"/>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A27-4458-BC0A-D237867FB759}"/>
            </c:ext>
          </c:extLst>
        </c:ser>
        <c:dLbls>
          <c:showLegendKey val="0"/>
          <c:showVal val="0"/>
          <c:showCatName val="0"/>
          <c:showSerName val="0"/>
          <c:showPercent val="0"/>
          <c:showBubbleSize val="0"/>
        </c:dLbls>
        <c:gapWidth val="50"/>
        <c:overlap val="100"/>
        <c:axId val="234310272"/>
        <c:axId val="234398080"/>
      </c:barChart>
      <c:catAx>
        <c:axId val="23431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98080"/>
        <c:crosses val="autoZero"/>
        <c:auto val="1"/>
        <c:lblAlgn val="ctr"/>
        <c:lblOffset val="100"/>
        <c:tickLblSkip val="1"/>
        <c:tickMarkSkip val="1"/>
        <c:noMultiLvlLbl val="0"/>
      </c:catAx>
      <c:valAx>
        <c:axId val="23439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1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95.390614065223417</c:v>
                </c:pt>
                <c:pt idx="1">
                  <c:v>96.636277213035015</c:v>
                </c:pt>
                <c:pt idx="2">
                  <c:v>99.625238124237526</c:v>
                </c:pt>
                <c:pt idx="3">
                  <c:v>99.650706627443554</c:v>
                </c:pt>
                <c:pt idx="4">
                  <c:v>98.300203653921798</c:v>
                </c:pt>
              </c:numCache>
            </c:numRef>
          </c:val>
          <c:extLst>
            <c:ext xmlns:c16="http://schemas.microsoft.com/office/drawing/2014/chart" uri="{C3380CC4-5D6E-409C-BE32-E72D297353CC}">
              <c16:uniqueId val="{00000000-1B62-4371-BDBA-FE52FBD49525}"/>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0</c:v>
                </c:pt>
                <c:pt idx="1">
                  <c:v>0</c:v>
                </c:pt>
                <c:pt idx="2">
                  <c:v>0</c:v>
                </c:pt>
                <c:pt idx="3">
                  <c:v>0</c:v>
                </c:pt>
                <c:pt idx="4">
                  <c:v>1.6997963460781991</c:v>
                </c:pt>
              </c:numCache>
            </c:numRef>
          </c:val>
          <c:extLst>
            <c:ext xmlns:c16="http://schemas.microsoft.com/office/drawing/2014/chart" uri="{C3380CC4-5D6E-409C-BE32-E72D297353CC}">
              <c16:uniqueId val="{00000001-1B62-4371-BDBA-FE52FBD49525}"/>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2.857366960297882</c:v>
                </c:pt>
                <c:pt idx="1">
                  <c:v>2.5589123423929934</c:v>
                </c:pt>
                <c:pt idx="2">
                  <c:v>0.37476187576247355</c:v>
                </c:pt>
                <c:pt idx="3">
                  <c:v>-0.74089526967637576</c:v>
                </c:pt>
                <c:pt idx="4">
                  <c:v>2.6645352591003757E-15</c:v>
                </c:pt>
              </c:numCache>
            </c:numRef>
          </c:val>
          <c:extLst>
            <c:ext xmlns:c16="http://schemas.microsoft.com/office/drawing/2014/chart" uri="{C3380CC4-5D6E-409C-BE32-E72D297353CC}">
              <c16:uniqueId val="{00000002-1B62-4371-BDBA-FE52FBD49525}"/>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1.7520189744787011</c:v>
                </c:pt>
                <c:pt idx="1">
                  <c:v>0.80481044457199147</c:v>
                </c:pt>
                <c:pt idx="2">
                  <c:v>0</c:v>
                </c:pt>
                <c:pt idx="3">
                  <c:v>1.0901886422328213</c:v>
                </c:pt>
                <c:pt idx="4">
                  <c:v>0</c:v>
                </c:pt>
              </c:numCache>
            </c:numRef>
          </c:val>
          <c:extLst>
            <c:ext xmlns:c16="http://schemas.microsoft.com/office/drawing/2014/chart" uri="{C3380CC4-5D6E-409C-BE32-E72D297353CC}">
              <c16:uniqueId val="{00000003-1B62-4371-BDBA-FE52FBD49525}"/>
            </c:ext>
          </c:extLst>
        </c:ser>
        <c:dLbls>
          <c:showLegendKey val="0"/>
          <c:showVal val="0"/>
          <c:showCatName val="0"/>
          <c:showSerName val="0"/>
          <c:showPercent val="0"/>
          <c:showBubbleSize val="0"/>
        </c:dLbls>
        <c:gapWidth val="50"/>
        <c:overlap val="100"/>
        <c:axId val="234639744"/>
        <c:axId val="234641280"/>
      </c:barChart>
      <c:catAx>
        <c:axId val="234639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41280"/>
        <c:crosses val="autoZero"/>
        <c:auto val="1"/>
        <c:lblAlgn val="ctr"/>
        <c:lblOffset val="100"/>
        <c:tickLblSkip val="1"/>
        <c:tickMarkSkip val="1"/>
        <c:noMultiLvlLbl val="0"/>
      </c:catAx>
      <c:valAx>
        <c:axId val="234641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39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51.256913738946508</c:v>
                </c:pt>
                <c:pt idx="1">
                  <c:v>84.211170747606218</c:v>
                </c:pt>
                <c:pt idx="2">
                  <c:v>89.391198520592823</c:v>
                </c:pt>
                <c:pt idx="3">
                  <c:v>92.071921511769148</c:v>
                </c:pt>
                <c:pt idx="4">
                  <c:v>95.163828609726181</c:v>
                </c:pt>
              </c:numCache>
            </c:numRef>
          </c:val>
          <c:extLst>
            <c:ext xmlns:c16="http://schemas.microsoft.com/office/drawing/2014/chart" uri="{C3380CC4-5D6E-409C-BE32-E72D297353CC}">
              <c16:uniqueId val="{00000000-BA63-4E32-9605-4AC260B184C0}"/>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4.2077015114682892</c:v>
                </c:pt>
                <c:pt idx="1">
                  <c:v>7.3882122982036318</c:v>
                </c:pt>
                <c:pt idx="2">
                  <c:v>3.5086658679702913</c:v>
                </c:pt>
                <c:pt idx="3">
                  <c:v>6.5661032755057365</c:v>
                </c:pt>
                <c:pt idx="4">
                  <c:v>4.8361713902738286</c:v>
                </c:pt>
              </c:numCache>
            </c:numRef>
          </c:val>
          <c:extLst>
            <c:ext xmlns:c16="http://schemas.microsoft.com/office/drawing/2014/chart" uri="{C3380CC4-5D6E-409C-BE32-E72D297353CC}">
              <c16:uniqueId val="{00000001-BA63-4E32-9605-4AC260B184C0}"/>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27.540252180553466</c:v>
                </c:pt>
                <c:pt idx="1">
                  <c:v>7.0542684747032558</c:v>
                </c:pt>
                <c:pt idx="2">
                  <c:v>5.0648545227860389</c:v>
                </c:pt>
                <c:pt idx="3">
                  <c:v>0.23314215318571097</c:v>
                </c:pt>
                <c:pt idx="4">
                  <c:v>-9.7699626167013776E-15</c:v>
                </c:pt>
              </c:numCache>
            </c:numRef>
          </c:val>
          <c:extLst>
            <c:ext xmlns:c16="http://schemas.microsoft.com/office/drawing/2014/chart" uri="{C3380CC4-5D6E-409C-BE32-E72D297353CC}">
              <c16:uniqueId val="{00000002-BA63-4E32-9605-4AC260B184C0}"/>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16.995132569031739</c:v>
                </c:pt>
                <c:pt idx="1">
                  <c:v>1.3463484794868943</c:v>
                </c:pt>
                <c:pt idx="2">
                  <c:v>2.0352810886508457</c:v>
                </c:pt>
                <c:pt idx="3">
                  <c:v>1.1288330595394049</c:v>
                </c:pt>
                <c:pt idx="4">
                  <c:v>0</c:v>
                </c:pt>
              </c:numCache>
            </c:numRef>
          </c:val>
          <c:extLst>
            <c:ext xmlns:c16="http://schemas.microsoft.com/office/drawing/2014/chart" uri="{C3380CC4-5D6E-409C-BE32-E72D297353CC}">
              <c16:uniqueId val="{00000003-BA63-4E32-9605-4AC260B184C0}"/>
            </c:ext>
          </c:extLst>
        </c:ser>
        <c:dLbls>
          <c:showLegendKey val="0"/>
          <c:showVal val="0"/>
          <c:showCatName val="0"/>
          <c:showSerName val="0"/>
          <c:showPercent val="0"/>
          <c:showBubbleSize val="0"/>
        </c:dLbls>
        <c:gapWidth val="50"/>
        <c:overlap val="100"/>
        <c:axId val="235054976"/>
        <c:axId val="235056512"/>
      </c:barChart>
      <c:catAx>
        <c:axId val="235054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6512"/>
        <c:crosses val="autoZero"/>
        <c:auto val="1"/>
        <c:lblAlgn val="ctr"/>
        <c:lblOffset val="100"/>
        <c:tickLblSkip val="1"/>
        <c:tickMarkSkip val="1"/>
        <c:noMultiLvlLbl val="0"/>
      </c:catAx>
      <c:valAx>
        <c:axId val="235056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4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001-428F-B852-27A860CFA0F5}"/>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001-428F-B852-27A860CFA0F5}"/>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001-428F-B852-27A860CFA0F5}"/>
            </c:ext>
          </c:extLst>
        </c:ser>
        <c:dLbls>
          <c:showLegendKey val="0"/>
          <c:showVal val="0"/>
          <c:showCatName val="0"/>
          <c:showSerName val="0"/>
          <c:showPercent val="0"/>
          <c:showBubbleSize val="0"/>
        </c:dLbls>
        <c:gapWidth val="50"/>
        <c:overlap val="100"/>
        <c:axId val="235165952"/>
        <c:axId val="235192320"/>
      </c:barChart>
      <c:catAx>
        <c:axId val="235165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92320"/>
        <c:crosses val="autoZero"/>
        <c:auto val="1"/>
        <c:lblAlgn val="ctr"/>
        <c:lblOffset val="100"/>
        <c:tickLblSkip val="1"/>
        <c:tickMarkSkip val="1"/>
        <c:noMultiLvlLbl val="0"/>
      </c:catAx>
      <c:valAx>
        <c:axId val="235192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65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21.835693090541291</c:v>
                </c:pt>
                <c:pt idx="1">
                  <c:v>53.493081734143374</c:v>
                </c:pt>
                <c:pt idx="2">
                  <c:v>66.909749188000262</c:v>
                </c:pt>
                <c:pt idx="3">
                  <c:v>77.12231315917785</c:v>
                </c:pt>
                <c:pt idx="4">
                  <c:v>91.018206521306652</c:v>
                </c:pt>
              </c:numCache>
            </c:numRef>
          </c:val>
          <c:extLst>
            <c:ext xmlns:c16="http://schemas.microsoft.com/office/drawing/2014/chart" uri="{C3380CC4-5D6E-409C-BE32-E72D297353CC}">
              <c16:uniqueId val="{00000000-EFB9-4054-90D1-99D928364267}"/>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2.5206133096393808</c:v>
                </c:pt>
                <c:pt idx="1">
                  <c:v>5.8322015584550524</c:v>
                </c:pt>
                <c:pt idx="2">
                  <c:v>4.1141389676349807</c:v>
                </c:pt>
                <c:pt idx="3">
                  <c:v>3.0854971413988168</c:v>
                </c:pt>
                <c:pt idx="4">
                  <c:v>4.2655909042034992</c:v>
                </c:pt>
              </c:numCache>
            </c:numRef>
          </c:val>
          <c:extLst>
            <c:ext xmlns:c16="http://schemas.microsoft.com/office/drawing/2014/chart" uri="{C3380CC4-5D6E-409C-BE32-E72D297353CC}">
              <c16:uniqueId val="{00000001-EFB9-4054-90D1-99D928364267}"/>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42.495348600567361</c:v>
                </c:pt>
                <c:pt idx="1">
                  <c:v>24.908486928345184</c:v>
                </c:pt>
                <c:pt idx="2">
                  <c:v>20.430382520820228</c:v>
                </c:pt>
                <c:pt idx="3">
                  <c:v>14.494804601274133</c:v>
                </c:pt>
                <c:pt idx="4">
                  <c:v>3.2283052440009703</c:v>
                </c:pt>
              </c:numCache>
            </c:numRef>
          </c:val>
          <c:extLst>
            <c:ext xmlns:c16="http://schemas.microsoft.com/office/drawing/2014/chart" uri="{C3380CC4-5D6E-409C-BE32-E72D297353CC}">
              <c16:uniqueId val="{00000002-EFB9-4054-90D1-99D928364267}"/>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33.148344999251954</c:v>
                </c:pt>
                <c:pt idx="1">
                  <c:v>15.766229779056387</c:v>
                </c:pt>
                <c:pt idx="2">
                  <c:v>8.5457293235445313</c:v>
                </c:pt>
                <c:pt idx="3">
                  <c:v>5.2973850981491992</c:v>
                </c:pt>
                <c:pt idx="4">
                  <c:v>1.4878973304888783</c:v>
                </c:pt>
              </c:numCache>
            </c:numRef>
          </c:val>
          <c:extLst>
            <c:ext xmlns:c16="http://schemas.microsoft.com/office/drawing/2014/chart" uri="{C3380CC4-5D6E-409C-BE32-E72D297353CC}">
              <c16:uniqueId val="{00000003-EFB9-4054-90D1-99D928364267}"/>
            </c:ext>
          </c:extLst>
        </c:ser>
        <c:dLbls>
          <c:showLegendKey val="0"/>
          <c:showVal val="0"/>
          <c:showCatName val="0"/>
          <c:showSerName val="0"/>
          <c:showPercent val="0"/>
          <c:showBubbleSize val="0"/>
        </c:dLbls>
        <c:gapWidth val="50"/>
        <c:overlap val="100"/>
        <c:axId val="233833984"/>
        <c:axId val="233835520"/>
      </c:barChart>
      <c:catAx>
        <c:axId val="233833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35520"/>
        <c:crosses val="autoZero"/>
        <c:auto val="1"/>
        <c:lblAlgn val="ctr"/>
        <c:lblOffset val="100"/>
        <c:tickLblSkip val="1"/>
        <c:tickMarkSkip val="1"/>
        <c:noMultiLvlLbl val="0"/>
      </c:catAx>
      <c:valAx>
        <c:axId val="233835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33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19.557949876032765</c:v>
                </c:pt>
                <c:pt idx="1">
                  <c:v>49.491687538291259</c:v>
                </c:pt>
                <c:pt idx="2">
                  <c:v>64.889105946552959</c:v>
                </c:pt>
                <c:pt idx="3">
                  <c:v>69.878177832323416</c:v>
                </c:pt>
                <c:pt idx="4">
                  <c:v>85.18792382272261</c:v>
                </c:pt>
              </c:numCache>
            </c:numRef>
          </c:val>
          <c:extLst>
            <c:ext xmlns:c16="http://schemas.microsoft.com/office/drawing/2014/chart" uri="{C3380CC4-5D6E-409C-BE32-E72D297353CC}">
              <c16:uniqueId val="{00000000-2AC5-4232-987A-092F20367235}"/>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2.2973672736333164</c:v>
                </c:pt>
                <c:pt idx="1">
                  <c:v>6.3347006821234659</c:v>
                </c:pt>
                <c:pt idx="2">
                  <c:v>3.7553696747756504</c:v>
                </c:pt>
                <c:pt idx="3">
                  <c:v>2.9957568924926847</c:v>
                </c:pt>
                <c:pt idx="4">
                  <c:v>3.1160081567352718</c:v>
                </c:pt>
              </c:numCache>
            </c:numRef>
          </c:val>
          <c:extLst>
            <c:ext xmlns:c16="http://schemas.microsoft.com/office/drawing/2014/chart" uri="{C3380CC4-5D6E-409C-BE32-E72D297353CC}">
              <c16:uniqueId val="{00000001-2AC5-4232-987A-092F20367235}"/>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44.032014198940971</c:v>
                </c:pt>
                <c:pt idx="1">
                  <c:v>25.693605287775693</c:v>
                </c:pt>
                <c:pt idx="2">
                  <c:v>22.26577403138532</c:v>
                </c:pt>
                <c:pt idx="3">
                  <c:v>18.869832452157883</c:v>
                </c:pt>
                <c:pt idx="4">
                  <c:v>8.3322797860062714</c:v>
                </c:pt>
              </c:numCache>
            </c:numRef>
          </c:val>
          <c:extLst>
            <c:ext xmlns:c16="http://schemas.microsoft.com/office/drawing/2014/chart" uri="{C3380CC4-5D6E-409C-BE32-E72D297353CC}">
              <c16:uniqueId val="{00000002-2AC5-4232-987A-092F20367235}"/>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34.112668651392951</c:v>
                </c:pt>
                <c:pt idx="1">
                  <c:v>18.480006491809579</c:v>
                </c:pt>
                <c:pt idx="2">
                  <c:v>9.0897503472860706</c:v>
                </c:pt>
                <c:pt idx="3">
                  <c:v>8.2562328230260142</c:v>
                </c:pt>
                <c:pt idx="4">
                  <c:v>3.3637882345358459</c:v>
                </c:pt>
              </c:numCache>
            </c:numRef>
          </c:val>
          <c:extLst>
            <c:ext xmlns:c16="http://schemas.microsoft.com/office/drawing/2014/chart" uri="{C3380CC4-5D6E-409C-BE32-E72D297353CC}">
              <c16:uniqueId val="{00000003-2AC5-4232-987A-092F20367235}"/>
            </c:ext>
          </c:extLst>
        </c:ser>
        <c:dLbls>
          <c:showLegendKey val="0"/>
          <c:showVal val="0"/>
          <c:showCatName val="0"/>
          <c:showSerName val="0"/>
          <c:showPercent val="0"/>
          <c:showBubbleSize val="0"/>
        </c:dLbls>
        <c:gapWidth val="50"/>
        <c:overlap val="100"/>
        <c:axId val="233531648"/>
        <c:axId val="233574400"/>
      </c:barChart>
      <c:catAx>
        <c:axId val="23353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4400"/>
        <c:crosses val="autoZero"/>
        <c:auto val="1"/>
        <c:lblAlgn val="ctr"/>
        <c:lblOffset val="100"/>
        <c:tickLblSkip val="1"/>
        <c:tickMarkSkip val="1"/>
        <c:noMultiLvlLbl val="0"/>
      </c:catAx>
      <c:valAx>
        <c:axId val="233574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3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'AIS05'!$M$15:$Q$15</c:f>
              <c:strCache>
                <c:ptCount val="5"/>
                <c:pt idx="0">
                  <c:v>Poorest</c:v>
                </c:pt>
                <c:pt idx="1">
                  <c:v>Poor</c:v>
                </c:pt>
                <c:pt idx="2">
                  <c:v>Middle</c:v>
                </c:pt>
                <c:pt idx="3">
                  <c:v>Rich</c:v>
                </c:pt>
                <c:pt idx="4">
                  <c:v>Richest</c:v>
                </c:pt>
              </c:strCache>
            </c:strRef>
          </c:cat>
          <c:val>
            <c:numRef>
              <c:f>'AIS05'!$M$18:$Q$18</c:f>
              <c:numCache>
                <c:formatCode>###0.0</c:formatCode>
                <c:ptCount val="5"/>
                <c:pt idx="0">
                  <c:v>64.371538241989569</c:v>
                </c:pt>
                <c:pt idx="1">
                  <c:v>76.69020524915878</c:v>
                </c:pt>
                <c:pt idx="2">
                  <c:v>87.273308734466852</c:v>
                </c:pt>
                <c:pt idx="3">
                  <c:v>91.684377863094866</c:v>
                </c:pt>
                <c:pt idx="4">
                  <c:v>94.39442673194641</c:v>
                </c:pt>
              </c:numCache>
            </c:numRef>
          </c:val>
          <c:extLst>
            <c:ext xmlns:c16="http://schemas.microsoft.com/office/drawing/2014/chart" uri="{C3380CC4-5D6E-409C-BE32-E72D297353CC}">
              <c16:uniqueId val="{00000000-1193-49CD-99A6-B001A1B0F4AD}"/>
            </c:ext>
          </c:extLst>
        </c:ser>
        <c:ser>
          <c:idx val="1"/>
          <c:order val="1"/>
          <c:tx>
            <c:strRef>
              <c:f>'AIS05'!$B$19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'AIS05'!$M$15:$Q$15</c:f>
              <c:strCache>
                <c:ptCount val="5"/>
                <c:pt idx="0">
                  <c:v>Poorest</c:v>
                </c:pt>
                <c:pt idx="1">
                  <c:v>Poor</c:v>
                </c:pt>
                <c:pt idx="2">
                  <c:v>Middle</c:v>
                </c:pt>
                <c:pt idx="3">
                  <c:v>Rich</c:v>
                </c:pt>
                <c:pt idx="4">
                  <c:v>Richest</c:v>
                </c:pt>
              </c:strCache>
            </c:strRef>
          </c:cat>
          <c:val>
            <c:numRef>
              <c:f>'AIS05'!$M$19:$Q$19</c:f>
              <c:numCache>
                <c:formatCode>###0.0</c:formatCode>
                <c:ptCount val="5"/>
                <c:pt idx="0">
                  <c:v>0.59492338805181111</c:v>
                </c:pt>
                <c:pt idx="1">
                  <c:v>2.8899924838791981E-2</c:v>
                </c:pt>
                <c:pt idx="2">
                  <c:v>0</c:v>
                </c:pt>
                <c:pt idx="3">
                  <c:v>2.2968014237860605E-2</c:v>
                </c:pt>
                <c:pt idx="4">
                  <c:v>0</c:v>
                </c:pt>
              </c:numCache>
            </c:numRef>
          </c:val>
          <c:extLst>
            <c:ext xmlns:c16="http://schemas.microsoft.com/office/drawing/2014/chart" uri="{C3380CC4-5D6E-409C-BE32-E72D297353CC}">
              <c16:uniqueId val="{00000001-1193-49CD-99A6-B001A1B0F4AD}"/>
            </c:ext>
          </c:extLst>
        </c:ser>
        <c:ser>
          <c:idx val="2"/>
          <c:order val="2"/>
          <c:tx>
            <c:strRef>
              <c:f>'AIS05'!$B$20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'AIS05'!$M$15:$Q$15</c:f>
              <c:strCache>
                <c:ptCount val="5"/>
                <c:pt idx="0">
                  <c:v>Poorest</c:v>
                </c:pt>
                <c:pt idx="1">
                  <c:v>Poor</c:v>
                </c:pt>
                <c:pt idx="2">
                  <c:v>Middle</c:v>
                </c:pt>
                <c:pt idx="3">
                  <c:v>Rich</c:v>
                </c:pt>
                <c:pt idx="4">
                  <c:v>Richest</c:v>
                </c:pt>
              </c:strCache>
            </c:strRef>
          </c:cat>
          <c:val>
            <c:numRef>
              <c:f>'AIS05'!$M$20:$Q$20</c:f>
              <c:numCache>
                <c:formatCode>###0.0</c:formatCode>
                <c:ptCount val="5"/>
                <c:pt idx="0">
                  <c:v>21.322535617282377</c:v>
                </c:pt>
                <c:pt idx="1">
                  <c:v>10.494123850005426</c:v>
                </c:pt>
                <c:pt idx="2">
                  <c:v>6.8166074361521334</c:v>
                </c:pt>
                <c:pt idx="3">
                  <c:v>5.2921848796229689</c:v>
                </c:pt>
                <c:pt idx="4">
                  <c:v>3.2744803077252858</c:v>
                </c:pt>
              </c:numCache>
            </c:numRef>
          </c:val>
          <c:extLst>
            <c:ext xmlns:c16="http://schemas.microsoft.com/office/drawing/2014/chart" uri="{C3380CC4-5D6E-409C-BE32-E72D297353CC}">
              <c16:uniqueId val="{00000002-1193-49CD-99A6-B001A1B0F4AD}"/>
            </c:ext>
          </c:extLst>
        </c:ser>
        <c:ser>
          <c:idx val="3"/>
          <c:order val="3"/>
          <c:tx>
            <c:strRef>
              <c:f>'AIS05'!$B$21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'AIS05'!$M$15:$Q$15</c:f>
              <c:strCache>
                <c:ptCount val="5"/>
                <c:pt idx="0">
                  <c:v>Poorest</c:v>
                </c:pt>
                <c:pt idx="1">
                  <c:v>Poor</c:v>
                </c:pt>
                <c:pt idx="2">
                  <c:v>Middle</c:v>
                </c:pt>
                <c:pt idx="3">
                  <c:v>Rich</c:v>
                </c:pt>
                <c:pt idx="4">
                  <c:v>Richest</c:v>
                </c:pt>
              </c:strCache>
            </c:strRef>
          </c:cat>
          <c:val>
            <c:numRef>
              <c:f>'AIS05'!$M$21:$Q$21</c:f>
              <c:numCache>
                <c:formatCode>###0.0</c:formatCode>
                <c:ptCount val="5"/>
                <c:pt idx="0">
                  <c:v>13.711002752676245</c:v>
                </c:pt>
                <c:pt idx="1">
                  <c:v>12.786770975997001</c:v>
                </c:pt>
                <c:pt idx="2">
                  <c:v>5.9100838293810147</c:v>
                </c:pt>
                <c:pt idx="3">
                  <c:v>3.0004692430443032</c:v>
                </c:pt>
                <c:pt idx="4">
                  <c:v>2.3310929603283039</c:v>
                </c:pt>
              </c:numCache>
            </c:numRef>
          </c:val>
          <c:extLst>
            <c:ext xmlns:c16="http://schemas.microsoft.com/office/drawing/2014/chart" uri="{C3380CC4-5D6E-409C-BE32-E72D297353CC}">
              <c16:uniqueId val="{00000003-1193-49CD-99A6-B001A1B0F4AD}"/>
            </c:ext>
          </c:extLst>
        </c:ser>
        <c:dLbls>
          <c:showLegendKey val="0"/>
          <c:showVal val="0"/>
          <c:showCatName val="0"/>
          <c:showSerName val="0"/>
          <c:showPercent val="0"/>
          <c:showBubbleSize val="0"/>
        </c:dLbls>
        <c:gapWidth val="50"/>
        <c:overlap val="100"/>
        <c:axId val="233309312"/>
        <c:axId val="233310848"/>
      </c:barChart>
      <c:catAx>
        <c:axId val="233309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0848"/>
        <c:crosses val="autoZero"/>
        <c:auto val="1"/>
        <c:lblAlgn val="ctr"/>
        <c:lblOffset val="100"/>
        <c:tickLblSkip val="1"/>
        <c:tickMarkSkip val="1"/>
        <c:noMultiLvlLbl val="0"/>
      </c:catAx>
      <c:valAx>
        <c:axId val="23331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9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'AIS05'!$B$18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'AIS05'!$R$15:$T$15</c:f>
              <c:strCache>
                <c:ptCount val="3"/>
                <c:pt idx="0">
                  <c:v>Center</c:v>
                </c:pt>
                <c:pt idx="1">
                  <c:v>North</c:v>
                </c:pt>
                <c:pt idx="2">
                  <c:v>South</c:v>
                </c:pt>
              </c:strCache>
            </c:strRef>
          </c:cat>
          <c:val>
            <c:numRef>
              <c:f>'AIS05'!$R$18:$T$18</c:f>
              <c:numCache>
                <c:formatCode>###0.0</c:formatCode>
                <c:ptCount val="3"/>
                <c:pt idx="0">
                  <c:v>0</c:v>
                </c:pt>
                <c:pt idx="1">
                  <c:v>0</c:v>
                </c:pt>
                <c:pt idx="2">
                  <c:v>0</c:v>
                </c:pt>
              </c:numCache>
            </c:numRef>
          </c:val>
          <c:extLst>
            <c:ext xmlns:c16="http://schemas.microsoft.com/office/drawing/2014/chart" uri="{C3380CC4-5D6E-409C-BE32-E72D297353CC}">
              <c16:uniqueId val="{00000000-3EB1-4E2D-8692-B20486EA0BEB}"/>
            </c:ext>
          </c:extLst>
        </c:ser>
        <c:ser>
          <c:idx val="1"/>
          <c:order val="1"/>
          <c:tx>
            <c:strRef>
              <c:f>'AIS05'!$B$19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'AIS05'!$R$15:$T$15</c:f>
              <c:strCache>
                <c:ptCount val="3"/>
                <c:pt idx="0">
                  <c:v>Center</c:v>
                </c:pt>
                <c:pt idx="1">
                  <c:v>North</c:v>
                </c:pt>
                <c:pt idx="2">
                  <c:v>South</c:v>
                </c:pt>
              </c:strCache>
            </c:strRef>
          </c:cat>
          <c:val>
            <c:numRef>
              <c:f>'AIS05'!$R$19:$T$19</c:f>
              <c:numCache>
                <c:formatCode>###0.0</c:formatCode>
                <c:ptCount val="3"/>
                <c:pt idx="0">
                  <c:v>0</c:v>
                </c:pt>
                <c:pt idx="1">
                  <c:v>0</c:v>
                </c:pt>
                <c:pt idx="2">
                  <c:v>0</c:v>
                </c:pt>
              </c:numCache>
            </c:numRef>
          </c:val>
          <c:extLst>
            <c:ext xmlns:c16="http://schemas.microsoft.com/office/drawing/2014/chart" uri="{C3380CC4-5D6E-409C-BE32-E72D297353CC}">
              <c16:uniqueId val="{00000001-3EB1-4E2D-8692-B20486EA0BEB}"/>
            </c:ext>
          </c:extLst>
        </c:ser>
        <c:ser>
          <c:idx val="2"/>
          <c:order val="2"/>
          <c:tx>
            <c:strRef>
              <c:f>'AIS05'!$B$20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'AIS05'!$R$15:$T$15</c:f>
              <c:strCache>
                <c:ptCount val="3"/>
                <c:pt idx="0">
                  <c:v>Center</c:v>
                </c:pt>
                <c:pt idx="1">
                  <c:v>North</c:v>
                </c:pt>
                <c:pt idx="2">
                  <c:v>South</c:v>
                </c:pt>
              </c:strCache>
            </c:strRef>
          </c:cat>
          <c:val>
            <c:numRef>
              <c:f>'AIS05'!$R$20:$T$20</c:f>
              <c:numCache>
                <c:formatCode>###0.0</c:formatCode>
                <c:ptCount val="3"/>
                <c:pt idx="0">
                  <c:v>0</c:v>
                </c:pt>
                <c:pt idx="1">
                  <c:v>0</c:v>
                </c:pt>
                <c:pt idx="2">
                  <c:v>0</c:v>
                </c:pt>
              </c:numCache>
            </c:numRef>
          </c:val>
          <c:extLst>
            <c:ext xmlns:c16="http://schemas.microsoft.com/office/drawing/2014/chart" uri="{C3380CC4-5D6E-409C-BE32-E72D297353CC}">
              <c16:uniqueId val="{00000002-3EB1-4E2D-8692-B20486EA0BEB}"/>
            </c:ext>
          </c:extLst>
        </c:ser>
        <c:ser>
          <c:idx val="3"/>
          <c:order val="3"/>
          <c:tx>
            <c:strRef>
              <c:f>'AIS05'!$B$21</c:f>
              <c:strCache>
                <c:ptCount val="1"/>
                <c:pt idx="0">
                  <c:v>Surface water</c:v>
                </c:pt>
              </c:strCache>
            </c:strRef>
          </c:tx>
          <c:spPr>
            <a:solidFill>
              <a:srgbClr val="FFB300"/>
            </a:solidFill>
          </c:spPr>
          <c:invertIfNegative val="0"/>
          <c:cat>
            <c:strRef>
              <c:f>'AIS05'!$R$15:$T$15</c:f>
              <c:strCache>
                <c:ptCount val="3"/>
                <c:pt idx="0">
                  <c:v>Center</c:v>
                </c:pt>
                <c:pt idx="1">
                  <c:v>North</c:v>
                </c:pt>
                <c:pt idx="2">
                  <c:v>South</c:v>
                </c:pt>
              </c:strCache>
            </c:strRef>
          </c:cat>
          <c:val>
            <c:numRef>
              <c:f>'AIS05'!$R$21:$T$21</c:f>
              <c:numCache>
                <c:formatCode>###0.0</c:formatCode>
                <c:ptCount val="3"/>
                <c:pt idx="0">
                  <c:v>0</c:v>
                </c:pt>
                <c:pt idx="1">
                  <c:v>0</c:v>
                </c:pt>
                <c:pt idx="2">
                  <c:v>0</c:v>
                </c:pt>
              </c:numCache>
            </c:numRef>
          </c:val>
          <c:extLst>
            <c:ext xmlns:c16="http://schemas.microsoft.com/office/drawing/2014/chart" uri="{C3380CC4-5D6E-409C-BE32-E72D297353CC}">
              <c16:uniqueId val="{00000001-1781-4B63-AC79-56C4E98D145D}"/>
            </c:ext>
          </c:extLst>
        </c:ser>
        <c:dLbls>
          <c:showLegendKey val="0"/>
          <c:showVal val="0"/>
          <c:showCatName val="0"/>
          <c:showSerName val="0"/>
          <c:showPercent val="0"/>
          <c:showBubbleSize val="0"/>
        </c:dLbls>
        <c:gapWidth val="50"/>
        <c:overlap val="100"/>
        <c:axId val="233388672"/>
        <c:axId val="233394560"/>
      </c:barChart>
      <c:catAx>
        <c:axId val="233388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4560"/>
        <c:crosses val="autoZero"/>
        <c:auto val="1"/>
        <c:lblAlgn val="ctr"/>
        <c:lblOffset val="100"/>
        <c:tickLblSkip val="1"/>
        <c:tickMarkSkip val="1"/>
        <c:noMultiLvlLbl val="0"/>
      </c:catAx>
      <c:valAx>
        <c:axId val="23339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8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259351977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'AIS05'!$C$15:$G$15</c:f>
              <c:strCache>
                <c:ptCount val="5"/>
                <c:pt idx="0">
                  <c:v>Poorest</c:v>
                </c:pt>
                <c:pt idx="1">
                  <c:v>Poor</c:v>
                </c:pt>
                <c:pt idx="2">
                  <c:v>Middle</c:v>
                </c:pt>
                <c:pt idx="3">
                  <c:v>Rich</c:v>
                </c:pt>
                <c:pt idx="4">
                  <c:v>Richest</c:v>
                </c:pt>
              </c:strCache>
            </c:strRef>
          </c:cat>
          <c:val>
            <c:numRef>
              <c:f>'AIS05'!$C$18:$G$18</c:f>
              <c:numCache>
                <c:formatCode>###0.0</c:formatCode>
                <c:ptCount val="5"/>
                <c:pt idx="0">
                  <c:v>66.710659705730393</c:v>
                </c:pt>
                <c:pt idx="1">
                  <c:v>80.733994410483618</c:v>
                </c:pt>
                <c:pt idx="2">
                  <c:v>90.017703640608488</c:v>
                </c:pt>
                <c:pt idx="3">
                  <c:v>94.436544901815026</c:v>
                </c:pt>
                <c:pt idx="4">
                  <c:v>97.402540985300533</c:v>
                </c:pt>
              </c:numCache>
            </c:numRef>
          </c:val>
          <c:extLst>
            <c:ext xmlns:c16="http://schemas.microsoft.com/office/drawing/2014/chart" uri="{C3380CC4-5D6E-409C-BE32-E72D297353CC}">
              <c16:uniqueId val="{00000000-E01A-4736-9BFF-CCDABC9B99FB}"/>
            </c:ext>
          </c:extLst>
        </c:ser>
        <c:ser>
          <c:idx val="1"/>
          <c:order val="1"/>
          <c:tx>
            <c:strRef>
              <c:f>'AIS05'!$B$19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'AIS05'!$C$15:$G$15</c:f>
              <c:strCache>
                <c:ptCount val="5"/>
                <c:pt idx="0">
                  <c:v>Poorest</c:v>
                </c:pt>
                <c:pt idx="1">
                  <c:v>Poor</c:v>
                </c:pt>
                <c:pt idx="2">
                  <c:v>Middle</c:v>
                </c:pt>
                <c:pt idx="3">
                  <c:v>Rich</c:v>
                </c:pt>
                <c:pt idx="4">
                  <c:v>Richest</c:v>
                </c:pt>
              </c:strCache>
            </c:strRef>
          </c:cat>
          <c:val>
            <c:numRef>
              <c:f>'AIS05'!$C$19:$G$19</c:f>
              <c:numCache>
                <c:formatCode>###0.0</c:formatCode>
                <c:ptCount val="5"/>
                <c:pt idx="0">
                  <c:v>0.43951287541457196</c:v>
                </c:pt>
                <c:pt idx="1">
                  <c:v>2.1821577076333018E-2</c:v>
                </c:pt>
                <c:pt idx="2">
                  <c:v>0.11658097975159333</c:v>
                </c:pt>
                <c:pt idx="3">
                  <c:v>0</c:v>
                </c:pt>
                <c:pt idx="4">
                  <c:v>0.19999733287436247</c:v>
                </c:pt>
              </c:numCache>
            </c:numRef>
          </c:val>
          <c:extLst>
            <c:ext xmlns:c16="http://schemas.microsoft.com/office/drawing/2014/chart" uri="{C3380CC4-5D6E-409C-BE32-E72D297353CC}">
              <c16:uniqueId val="{00000001-E01A-4736-9BFF-CCDABC9B99FB}"/>
            </c:ext>
          </c:extLst>
        </c:ser>
        <c:ser>
          <c:idx val="2"/>
          <c:order val="2"/>
          <c:tx>
            <c:strRef>
              <c:f>'AIS05'!$B$20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'AIS05'!$C$15:$G$15</c:f>
              <c:strCache>
                <c:ptCount val="5"/>
                <c:pt idx="0">
                  <c:v>Poorest</c:v>
                </c:pt>
                <c:pt idx="1">
                  <c:v>Poor</c:v>
                </c:pt>
                <c:pt idx="2">
                  <c:v>Middle</c:v>
                </c:pt>
                <c:pt idx="3">
                  <c:v>Rich</c:v>
                </c:pt>
                <c:pt idx="4">
                  <c:v>Richest</c:v>
                </c:pt>
              </c:strCache>
            </c:strRef>
          </c:cat>
          <c:val>
            <c:numRef>
              <c:f>'AIS05'!$C$20:$G$20</c:f>
              <c:numCache>
                <c:formatCode>###0.0</c:formatCode>
                <c:ptCount val="5"/>
                <c:pt idx="0">
                  <c:v>19.508528211215726</c:v>
                </c:pt>
                <c:pt idx="1">
                  <c:v>8.558397836930812</c:v>
                </c:pt>
                <c:pt idx="2">
                  <c:v>6.2460137860485823</c:v>
                </c:pt>
                <c:pt idx="3">
                  <c:v>2.6749047389551244</c:v>
                </c:pt>
                <c:pt idx="4">
                  <c:v>1.672864639705802</c:v>
                </c:pt>
              </c:numCache>
            </c:numRef>
          </c:val>
          <c:extLst>
            <c:ext xmlns:c16="http://schemas.microsoft.com/office/drawing/2014/chart" uri="{C3380CC4-5D6E-409C-BE32-E72D297353CC}">
              <c16:uniqueId val="{00000002-E01A-4736-9BFF-CCDABC9B99FB}"/>
            </c:ext>
          </c:extLst>
        </c:ser>
        <c:ser>
          <c:idx val="3"/>
          <c:order val="3"/>
          <c:tx>
            <c:strRef>
              <c:f>'AIS05'!$B$21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'AIS05'!$C$15:$G$15</c:f>
              <c:strCache>
                <c:ptCount val="5"/>
                <c:pt idx="0">
                  <c:v>Poorest</c:v>
                </c:pt>
                <c:pt idx="1">
                  <c:v>Poor</c:v>
                </c:pt>
                <c:pt idx="2">
                  <c:v>Middle</c:v>
                </c:pt>
                <c:pt idx="3">
                  <c:v>Rich</c:v>
                </c:pt>
                <c:pt idx="4">
                  <c:v>Richest</c:v>
                </c:pt>
              </c:strCache>
            </c:strRef>
          </c:cat>
          <c:val>
            <c:numRef>
              <c:f>'AIS05'!$C$21:$G$21</c:f>
              <c:numCache>
                <c:formatCode>###0.0</c:formatCode>
                <c:ptCount val="5"/>
                <c:pt idx="0">
                  <c:v>13.34129920763931</c:v>
                </c:pt>
                <c:pt idx="1">
                  <c:v>10.685786175509236</c:v>
                </c:pt>
                <c:pt idx="2">
                  <c:v>3.6197015935913375</c:v>
                </c:pt>
                <c:pt idx="3">
                  <c:v>2.8885503592298498</c:v>
                </c:pt>
                <c:pt idx="4">
                  <c:v>0.72459704211930265</c:v>
                </c:pt>
              </c:numCache>
            </c:numRef>
          </c:val>
          <c:extLst>
            <c:ext xmlns:c16="http://schemas.microsoft.com/office/drawing/2014/chart" uri="{C3380CC4-5D6E-409C-BE32-E72D297353CC}">
              <c16:uniqueId val="{00000003-E01A-4736-9BFF-CCDABC9B99FB}"/>
            </c:ext>
          </c:extLst>
        </c:ser>
        <c:dLbls>
          <c:showLegendKey val="0"/>
          <c:showVal val="0"/>
          <c:showCatName val="0"/>
          <c:showSerName val="0"/>
          <c:showPercent val="0"/>
          <c:showBubbleSize val="0"/>
        </c:dLbls>
        <c:gapWidth val="50"/>
        <c:overlap val="100"/>
        <c:axId val="233464576"/>
        <c:axId val="233466112"/>
      </c:barChart>
      <c:catAx>
        <c:axId val="233464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6112"/>
        <c:crosses val="autoZero"/>
        <c:auto val="1"/>
        <c:lblAlgn val="ctr"/>
        <c:lblOffset val="100"/>
        <c:tickLblSkip val="1"/>
        <c:tickMarkSkip val="1"/>
        <c:noMultiLvlLbl val="0"/>
      </c:catAx>
      <c:valAx>
        <c:axId val="233466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4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'AIS05'!$R$121:$T$121</c:f>
              <c:strCache>
                <c:ptCount val="3"/>
                <c:pt idx="0">
                  <c:v>Center</c:v>
                </c:pt>
                <c:pt idx="1">
                  <c:v>North</c:v>
                </c:pt>
                <c:pt idx="2">
                  <c:v>South</c:v>
                </c:pt>
              </c:strCache>
            </c:strRef>
          </c:cat>
          <c:val>
            <c:numRef>
              <c:f>'AIS05'!$R$124:$T$124</c:f>
              <c:numCache>
                <c:formatCode>###0.0</c:formatCode>
                <c:ptCount val="3"/>
                <c:pt idx="0">
                  <c:v>0</c:v>
                </c:pt>
                <c:pt idx="1">
                  <c:v>0</c:v>
                </c:pt>
                <c:pt idx="2">
                  <c:v>0</c:v>
                </c:pt>
              </c:numCache>
            </c:numRef>
          </c:val>
          <c:extLst>
            <c:ext xmlns:c16="http://schemas.microsoft.com/office/drawing/2014/chart" uri="{C3380CC4-5D6E-409C-BE32-E72D297353CC}">
              <c16:uniqueId val="{00000000-EE77-4A16-8030-CB75419F3217}"/>
            </c:ext>
          </c:extLst>
        </c:ser>
        <c:ser>
          <c:idx val="1"/>
          <c:order val="1"/>
          <c:tx>
            <c:strRef>
              <c:f>'AIS05'!$B$125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'AIS05'!$R$121:$T$121</c:f>
              <c:strCache>
                <c:ptCount val="3"/>
                <c:pt idx="0">
                  <c:v>Center</c:v>
                </c:pt>
                <c:pt idx="1">
                  <c:v>North</c:v>
                </c:pt>
                <c:pt idx="2">
                  <c:v>South</c:v>
                </c:pt>
              </c:strCache>
            </c:strRef>
          </c:cat>
          <c:val>
            <c:numRef>
              <c:f>'AIS05'!$R$125:$T$125</c:f>
              <c:numCache>
                <c:formatCode>###0.0</c:formatCode>
                <c:ptCount val="3"/>
                <c:pt idx="0">
                  <c:v>0</c:v>
                </c:pt>
                <c:pt idx="1">
                  <c:v>0</c:v>
                </c:pt>
                <c:pt idx="2">
                  <c:v>0</c:v>
                </c:pt>
              </c:numCache>
            </c:numRef>
          </c:val>
          <c:extLst>
            <c:ext xmlns:c16="http://schemas.microsoft.com/office/drawing/2014/chart" uri="{C3380CC4-5D6E-409C-BE32-E72D297353CC}">
              <c16:uniqueId val="{00000001-EE77-4A16-8030-CB75419F3217}"/>
            </c:ext>
          </c:extLst>
        </c:ser>
        <c:ser>
          <c:idx val="2"/>
          <c:order val="2"/>
          <c:tx>
            <c:strRef>
              <c:f>'AIS05'!$B$126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'AIS05'!$R$121:$T$121</c:f>
              <c:strCache>
                <c:ptCount val="3"/>
                <c:pt idx="0">
                  <c:v>Center</c:v>
                </c:pt>
                <c:pt idx="1">
                  <c:v>North</c:v>
                </c:pt>
                <c:pt idx="2">
                  <c:v>South</c:v>
                </c:pt>
              </c:strCache>
            </c:strRef>
          </c:cat>
          <c:val>
            <c:numRef>
              <c:f>'AIS05'!$R$126:$T$126</c:f>
              <c:numCache>
                <c:formatCode>###0.0</c:formatCode>
                <c:ptCount val="3"/>
                <c:pt idx="0">
                  <c:v>0</c:v>
                </c:pt>
                <c:pt idx="1">
                  <c:v>0</c:v>
                </c:pt>
                <c:pt idx="2">
                  <c:v>0</c:v>
                </c:pt>
              </c:numCache>
            </c:numRef>
          </c:val>
          <c:extLst>
            <c:ext xmlns:c16="http://schemas.microsoft.com/office/drawing/2014/chart" uri="{C3380CC4-5D6E-409C-BE32-E72D297353CC}">
              <c16:uniqueId val="{00000002-EE77-4A16-8030-CB75419F3217}"/>
            </c:ext>
          </c:extLst>
        </c:ser>
        <c:ser>
          <c:idx val="3"/>
          <c:order val="3"/>
          <c:tx>
            <c:strRef>
              <c:f>'AIS05'!$B$127</c:f>
              <c:strCache>
                <c:ptCount val="1"/>
                <c:pt idx="0">
                  <c:v>Open defecation</c:v>
                </c:pt>
              </c:strCache>
            </c:strRef>
          </c:tx>
          <c:spPr>
            <a:solidFill>
              <a:srgbClr val="FFB300"/>
            </a:solidFill>
          </c:spPr>
          <c:invertIfNegative val="0"/>
          <c:cat>
            <c:strRef>
              <c:f>'AIS05'!$R$121:$T$121</c:f>
              <c:strCache>
                <c:ptCount val="3"/>
                <c:pt idx="0">
                  <c:v>Center</c:v>
                </c:pt>
                <c:pt idx="1">
                  <c:v>North</c:v>
                </c:pt>
                <c:pt idx="2">
                  <c:v>South</c:v>
                </c:pt>
              </c:strCache>
            </c:strRef>
          </c:cat>
          <c:val>
            <c:numRef>
              <c:f>'AIS05'!$R$127:$T$127</c:f>
              <c:numCache>
                <c:formatCode>###0.0</c:formatCode>
                <c:ptCount val="3"/>
                <c:pt idx="0">
                  <c:v>0</c:v>
                </c:pt>
                <c:pt idx="1">
                  <c:v>0</c:v>
                </c:pt>
                <c:pt idx="2">
                  <c:v>0</c:v>
                </c:pt>
              </c:numCache>
            </c:numRef>
          </c:val>
          <c:extLst>
            <c:ext xmlns:c16="http://schemas.microsoft.com/office/drawing/2014/chart" uri="{C3380CC4-5D6E-409C-BE32-E72D297353CC}">
              <c16:uniqueId val="{00000001-CDC0-4D35-BBCA-9F21311071EB}"/>
            </c:ext>
          </c:extLst>
        </c:ser>
        <c:dLbls>
          <c:showLegendKey val="0"/>
          <c:showVal val="0"/>
          <c:showCatName val="0"/>
          <c:showSerName val="0"/>
          <c:showPercent val="0"/>
          <c:showBubbleSize val="0"/>
        </c:dLbls>
        <c:gapWidth val="50"/>
        <c:overlap val="100"/>
        <c:axId val="233631744"/>
        <c:axId val="233633280"/>
      </c:barChart>
      <c:catAx>
        <c:axId val="233631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3280"/>
        <c:crosses val="autoZero"/>
        <c:auto val="1"/>
        <c:lblAlgn val="ctr"/>
        <c:lblOffset val="100"/>
        <c:tickLblSkip val="1"/>
        <c:tickMarkSkip val="1"/>
        <c:noMultiLvlLbl val="0"/>
      </c:catAx>
      <c:valAx>
        <c:axId val="233633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1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'AIS05'!$M$221:$Q$221</c:f>
              <c:strCache>
                <c:ptCount val="5"/>
                <c:pt idx="0">
                  <c:v>Poorest</c:v>
                </c:pt>
                <c:pt idx="1">
                  <c:v>Poor</c:v>
                </c:pt>
                <c:pt idx="2">
                  <c:v>Middle</c:v>
                </c:pt>
                <c:pt idx="3">
                  <c:v>Rich</c:v>
                </c:pt>
                <c:pt idx="4">
                  <c:v>Richest</c:v>
                </c:pt>
              </c:strCache>
            </c:strRef>
          </c:cat>
          <c:val>
            <c:numRef>
              <c:f>'AIS05'!$M$222:$Q$222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B77-46B6-9869-CDBE176A7713}"/>
            </c:ext>
          </c:extLst>
        </c:ser>
        <c:ser>
          <c:idx val="1"/>
          <c:order val="1"/>
          <c:tx>
            <c:strRef>
              <c:f>'AIS05'!$B$223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'AIS05'!$M$221:$Q$221</c:f>
              <c:strCache>
                <c:ptCount val="5"/>
                <c:pt idx="0">
                  <c:v>Poorest</c:v>
                </c:pt>
                <c:pt idx="1">
                  <c:v>Poor</c:v>
                </c:pt>
                <c:pt idx="2">
                  <c:v>Middle</c:v>
                </c:pt>
                <c:pt idx="3">
                  <c:v>Rich</c:v>
                </c:pt>
                <c:pt idx="4">
                  <c:v>Richest</c:v>
                </c:pt>
              </c:strCache>
            </c:strRef>
          </c:cat>
          <c:val>
            <c:numRef>
              <c:f>'AIS05'!$M$223:$Q$223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B77-46B6-9869-CDBE176A7713}"/>
            </c:ext>
          </c:extLst>
        </c:ser>
        <c:ser>
          <c:idx val="2"/>
          <c:order val="2"/>
          <c:tx>
            <c:strRef>
              <c:f>'AIS05'!$B$224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'AIS05'!$M$221:$Q$221</c:f>
              <c:strCache>
                <c:ptCount val="5"/>
                <c:pt idx="0">
                  <c:v>Poorest</c:v>
                </c:pt>
                <c:pt idx="1">
                  <c:v>Poor</c:v>
                </c:pt>
                <c:pt idx="2">
                  <c:v>Middle</c:v>
                </c:pt>
                <c:pt idx="3">
                  <c:v>Rich</c:v>
                </c:pt>
                <c:pt idx="4">
                  <c:v>Richest</c:v>
                </c:pt>
              </c:strCache>
            </c:strRef>
          </c:cat>
          <c:val>
            <c:numRef>
              <c:f>'AIS05'!$M$224:$Q$224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B77-46B6-9869-CDBE176A7713}"/>
            </c:ext>
          </c:extLst>
        </c:ser>
        <c:dLbls>
          <c:showLegendKey val="0"/>
          <c:showVal val="0"/>
          <c:showCatName val="0"/>
          <c:showSerName val="0"/>
          <c:showPercent val="0"/>
          <c:showBubbleSize val="0"/>
        </c:dLbls>
        <c:gapWidth val="50"/>
        <c:overlap val="100"/>
        <c:axId val="233912192"/>
        <c:axId val="233913728"/>
      </c:barChart>
      <c:catAx>
        <c:axId val="23391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3728"/>
        <c:crosses val="autoZero"/>
        <c:auto val="1"/>
        <c:lblAlgn val="ctr"/>
        <c:lblOffset val="100"/>
        <c:tickLblSkip val="1"/>
        <c:tickMarkSkip val="1"/>
        <c:noMultiLvlLbl val="0"/>
      </c:catAx>
      <c:valAx>
        <c:axId val="233913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'AIS05'!$R$221:$T$221</c:f>
              <c:strCache>
                <c:ptCount val="3"/>
                <c:pt idx="0">
                  <c:v>Center</c:v>
                </c:pt>
                <c:pt idx="1">
                  <c:v>North</c:v>
                </c:pt>
                <c:pt idx="2">
                  <c:v>South</c:v>
                </c:pt>
              </c:strCache>
            </c:strRef>
          </c:cat>
          <c:val>
            <c:numRef>
              <c:f>'AIS05'!$R$222:$T$222</c:f>
              <c:numCache>
                <c:formatCode>###0.0</c:formatCode>
                <c:ptCount val="3"/>
                <c:pt idx="0">
                  <c:v>0</c:v>
                </c:pt>
                <c:pt idx="1">
                  <c:v>0</c:v>
                </c:pt>
                <c:pt idx="2">
                  <c:v>0</c:v>
                </c:pt>
              </c:numCache>
            </c:numRef>
          </c:val>
          <c:extLst>
            <c:ext xmlns:c16="http://schemas.microsoft.com/office/drawing/2014/chart" uri="{C3380CC4-5D6E-409C-BE32-E72D297353CC}">
              <c16:uniqueId val="{00000000-9522-4D17-930C-93F0702F8A66}"/>
            </c:ext>
          </c:extLst>
        </c:ser>
        <c:ser>
          <c:idx val="1"/>
          <c:order val="1"/>
          <c:tx>
            <c:strRef>
              <c:f>'AIS05'!$B$223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'AIS05'!$R$221:$T$221</c:f>
              <c:strCache>
                <c:ptCount val="3"/>
                <c:pt idx="0">
                  <c:v>Center</c:v>
                </c:pt>
                <c:pt idx="1">
                  <c:v>North</c:v>
                </c:pt>
                <c:pt idx="2">
                  <c:v>South</c:v>
                </c:pt>
              </c:strCache>
            </c:strRef>
          </c:cat>
          <c:val>
            <c:numRef>
              <c:f>'AIS05'!$R$223:$T$223</c:f>
              <c:numCache>
                <c:formatCode>###0.0</c:formatCode>
                <c:ptCount val="3"/>
                <c:pt idx="0">
                  <c:v>0</c:v>
                </c:pt>
                <c:pt idx="1">
                  <c:v>0</c:v>
                </c:pt>
                <c:pt idx="2">
                  <c:v>0</c:v>
                </c:pt>
              </c:numCache>
            </c:numRef>
          </c:val>
          <c:extLst>
            <c:ext xmlns:c16="http://schemas.microsoft.com/office/drawing/2014/chart" uri="{C3380CC4-5D6E-409C-BE32-E72D297353CC}">
              <c16:uniqueId val="{00000001-9522-4D17-930C-93F0702F8A66}"/>
            </c:ext>
          </c:extLst>
        </c:ser>
        <c:ser>
          <c:idx val="2"/>
          <c:order val="2"/>
          <c:tx>
            <c:strRef>
              <c:f>'AIS05'!$B$224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'AIS05'!$R$221:$T$221</c:f>
              <c:strCache>
                <c:ptCount val="3"/>
                <c:pt idx="0">
                  <c:v>Center</c:v>
                </c:pt>
                <c:pt idx="1">
                  <c:v>North</c:v>
                </c:pt>
                <c:pt idx="2">
                  <c:v>South</c:v>
                </c:pt>
              </c:strCache>
            </c:strRef>
          </c:cat>
          <c:val>
            <c:numRef>
              <c:f>'AIS05'!$R$224:$T$224</c:f>
              <c:numCache>
                <c:formatCode>###0.0</c:formatCode>
                <c:ptCount val="3"/>
                <c:pt idx="0">
                  <c:v>0</c:v>
                </c:pt>
                <c:pt idx="1">
                  <c:v>0</c:v>
                </c:pt>
                <c:pt idx="2">
                  <c:v>0</c:v>
                </c:pt>
              </c:numCache>
            </c:numRef>
          </c:val>
          <c:extLst>
            <c:ext xmlns:c16="http://schemas.microsoft.com/office/drawing/2014/chart" uri="{C3380CC4-5D6E-409C-BE32-E72D297353CC}">
              <c16:uniqueId val="{00000002-9522-4D17-930C-93F0702F8A66}"/>
            </c:ext>
          </c:extLst>
        </c:ser>
        <c:dLbls>
          <c:showLegendKey val="0"/>
          <c:showVal val="0"/>
          <c:showCatName val="0"/>
          <c:showSerName val="0"/>
          <c:showPercent val="0"/>
          <c:showBubbleSize val="0"/>
        </c:dLbls>
        <c:gapWidth val="50"/>
        <c:overlap val="100"/>
        <c:axId val="234146048"/>
        <c:axId val="234147840"/>
      </c:barChart>
      <c:catAx>
        <c:axId val="23414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7840"/>
        <c:crosses val="autoZero"/>
        <c:auto val="1"/>
        <c:lblAlgn val="ctr"/>
        <c:lblOffset val="100"/>
        <c:tickLblSkip val="1"/>
        <c:tickMarkSkip val="1"/>
        <c:noMultiLvlLbl val="0"/>
      </c:catAx>
      <c:valAx>
        <c:axId val="23414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'AIS05'!$C$221:$G$221</c:f>
              <c:strCache>
                <c:ptCount val="5"/>
                <c:pt idx="0">
                  <c:v>Poorest</c:v>
                </c:pt>
                <c:pt idx="1">
                  <c:v>Poor</c:v>
                </c:pt>
                <c:pt idx="2">
                  <c:v>Middle</c:v>
                </c:pt>
                <c:pt idx="3">
                  <c:v>Rich</c:v>
                </c:pt>
                <c:pt idx="4">
                  <c:v>Richest</c:v>
                </c:pt>
              </c:strCache>
            </c:strRef>
          </c:cat>
          <c:val>
            <c:numRef>
              <c:f>'AIS05'!$C$222:$G$222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3C6-4117-9EB0-10FC3015DB27}"/>
            </c:ext>
          </c:extLst>
        </c:ser>
        <c:ser>
          <c:idx val="1"/>
          <c:order val="1"/>
          <c:tx>
            <c:strRef>
              <c:f>'AIS05'!$B$223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'AIS05'!$C$221:$G$221</c:f>
              <c:strCache>
                <c:ptCount val="5"/>
                <c:pt idx="0">
                  <c:v>Poorest</c:v>
                </c:pt>
                <c:pt idx="1">
                  <c:v>Poor</c:v>
                </c:pt>
                <c:pt idx="2">
                  <c:v>Middle</c:v>
                </c:pt>
                <c:pt idx="3">
                  <c:v>Rich</c:v>
                </c:pt>
                <c:pt idx="4">
                  <c:v>Richest</c:v>
                </c:pt>
              </c:strCache>
            </c:strRef>
          </c:cat>
          <c:val>
            <c:numRef>
              <c:f>'AIS05'!$C$223:$G$223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3C6-4117-9EB0-10FC3015DB27}"/>
            </c:ext>
          </c:extLst>
        </c:ser>
        <c:ser>
          <c:idx val="2"/>
          <c:order val="2"/>
          <c:tx>
            <c:strRef>
              <c:f>'AIS05'!$B$224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'AIS05'!$C$221:$G$221</c:f>
              <c:strCache>
                <c:ptCount val="5"/>
                <c:pt idx="0">
                  <c:v>Poorest</c:v>
                </c:pt>
                <c:pt idx="1">
                  <c:v>Poor</c:v>
                </c:pt>
                <c:pt idx="2">
                  <c:v>Middle</c:v>
                </c:pt>
                <c:pt idx="3">
                  <c:v>Rich</c:v>
                </c:pt>
                <c:pt idx="4">
                  <c:v>Richest</c:v>
                </c:pt>
              </c:strCache>
            </c:strRef>
          </c:cat>
          <c:val>
            <c:numRef>
              <c:f>'AIS05'!$C$224:$G$224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3C6-4117-9EB0-10FC3015DB27}"/>
            </c:ext>
          </c:extLst>
        </c:ser>
        <c:dLbls>
          <c:showLegendKey val="0"/>
          <c:showVal val="0"/>
          <c:showCatName val="0"/>
          <c:showSerName val="0"/>
          <c:showPercent val="0"/>
          <c:showBubbleSize val="0"/>
        </c:dLbls>
        <c:gapWidth val="50"/>
        <c:overlap val="100"/>
        <c:axId val="234310272"/>
        <c:axId val="234398080"/>
      </c:barChart>
      <c:catAx>
        <c:axId val="23431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98080"/>
        <c:crosses val="autoZero"/>
        <c:auto val="1"/>
        <c:lblAlgn val="ctr"/>
        <c:lblOffset val="100"/>
        <c:tickLblSkip val="1"/>
        <c:tickMarkSkip val="1"/>
        <c:noMultiLvlLbl val="0"/>
      </c:catAx>
      <c:valAx>
        <c:axId val="23439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1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'AIS05'!$H$15:$L$15</c:f>
              <c:strCache>
                <c:ptCount val="5"/>
                <c:pt idx="0">
                  <c:v>Poorest</c:v>
                </c:pt>
                <c:pt idx="1">
                  <c:v>Poor</c:v>
                </c:pt>
                <c:pt idx="2">
                  <c:v>Middle</c:v>
                </c:pt>
                <c:pt idx="3">
                  <c:v>Rich</c:v>
                </c:pt>
                <c:pt idx="4">
                  <c:v>Richest</c:v>
                </c:pt>
              </c:strCache>
            </c:strRef>
          </c:cat>
          <c:val>
            <c:numRef>
              <c:f>'AIS05'!$H$18:$L$18</c:f>
              <c:numCache>
                <c:formatCode>###0.0</c:formatCode>
                <c:ptCount val="5"/>
                <c:pt idx="0">
                  <c:v>92.374760888932087</c:v>
                </c:pt>
                <c:pt idx="1">
                  <c:v>98.155284852976109</c:v>
                </c:pt>
                <c:pt idx="2">
                  <c:v>99.203252671885309</c:v>
                </c:pt>
                <c:pt idx="3">
                  <c:v>97.108882305338867</c:v>
                </c:pt>
                <c:pt idx="4">
                  <c:v>100.00000000000004</c:v>
                </c:pt>
              </c:numCache>
            </c:numRef>
          </c:val>
          <c:extLst>
            <c:ext xmlns:c16="http://schemas.microsoft.com/office/drawing/2014/chart" uri="{C3380CC4-5D6E-409C-BE32-E72D297353CC}">
              <c16:uniqueId val="{00000000-A5C7-4071-8661-6E1868D71C8B}"/>
            </c:ext>
          </c:extLst>
        </c:ser>
        <c:ser>
          <c:idx val="1"/>
          <c:order val="1"/>
          <c:tx>
            <c:strRef>
              <c:f>'AIS05'!$B$19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'AIS05'!$H$15:$L$15</c:f>
              <c:strCache>
                <c:ptCount val="5"/>
                <c:pt idx="0">
                  <c:v>Poorest</c:v>
                </c:pt>
                <c:pt idx="1">
                  <c:v>Poor</c:v>
                </c:pt>
                <c:pt idx="2">
                  <c:v>Middle</c:v>
                </c:pt>
                <c:pt idx="3">
                  <c:v>Rich</c:v>
                </c:pt>
                <c:pt idx="4">
                  <c:v>Richest</c:v>
                </c:pt>
              </c:strCache>
            </c:strRef>
          </c:cat>
          <c:val>
            <c:numRef>
              <c:f>'AIS05'!$H$19:$L$19</c:f>
              <c:numCache>
                <c:formatCode>###0.0</c:formatCode>
                <c:ptCount val="5"/>
                <c:pt idx="0">
                  <c:v>0.38771309518755914</c:v>
                </c:pt>
                <c:pt idx="1">
                  <c:v>0</c:v>
                </c:pt>
                <c:pt idx="2">
                  <c:v>0.26687775995011903</c:v>
                </c:pt>
                <c:pt idx="3">
                  <c:v>0.52535285359557071</c:v>
                </c:pt>
                <c:pt idx="4">
                  <c:v>0</c:v>
                </c:pt>
              </c:numCache>
            </c:numRef>
          </c:val>
          <c:extLst>
            <c:ext xmlns:c16="http://schemas.microsoft.com/office/drawing/2014/chart" uri="{C3380CC4-5D6E-409C-BE32-E72D297353CC}">
              <c16:uniqueId val="{00000001-A5C7-4071-8661-6E1868D71C8B}"/>
            </c:ext>
          </c:extLst>
        </c:ser>
        <c:ser>
          <c:idx val="2"/>
          <c:order val="2"/>
          <c:tx>
            <c:strRef>
              <c:f>'AIS05'!$B$20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'AIS05'!$H$15:$L$15</c:f>
              <c:strCache>
                <c:ptCount val="5"/>
                <c:pt idx="0">
                  <c:v>Poorest</c:v>
                </c:pt>
                <c:pt idx="1">
                  <c:v>Poor</c:v>
                </c:pt>
                <c:pt idx="2">
                  <c:v>Middle</c:v>
                </c:pt>
                <c:pt idx="3">
                  <c:v>Rich</c:v>
                </c:pt>
                <c:pt idx="4">
                  <c:v>Richest</c:v>
                </c:pt>
              </c:strCache>
            </c:strRef>
          </c:cat>
          <c:val>
            <c:numRef>
              <c:f>'AIS05'!$H$20:$L$20</c:f>
              <c:numCache>
                <c:formatCode>###0.0</c:formatCode>
                <c:ptCount val="5"/>
                <c:pt idx="0">
                  <c:v>3.5708048626259417</c:v>
                </c:pt>
                <c:pt idx="1">
                  <c:v>1.5621587444847229</c:v>
                </c:pt>
                <c:pt idx="2">
                  <c:v>0.52986956816457176</c:v>
                </c:pt>
                <c:pt idx="3">
                  <c:v>1.8754740490059207</c:v>
                </c:pt>
                <c:pt idx="4">
                  <c:v>-4.2632564145606011E-14</c:v>
                </c:pt>
              </c:numCache>
            </c:numRef>
          </c:val>
          <c:extLst>
            <c:ext xmlns:c16="http://schemas.microsoft.com/office/drawing/2014/chart" uri="{C3380CC4-5D6E-409C-BE32-E72D297353CC}">
              <c16:uniqueId val="{00000002-A5C7-4071-8661-6E1868D71C8B}"/>
            </c:ext>
          </c:extLst>
        </c:ser>
        <c:ser>
          <c:idx val="3"/>
          <c:order val="3"/>
          <c:tx>
            <c:strRef>
              <c:f>'AIS05'!$B$21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'AIS05'!$H$15:$L$15</c:f>
              <c:strCache>
                <c:ptCount val="5"/>
                <c:pt idx="0">
                  <c:v>Poorest</c:v>
                </c:pt>
                <c:pt idx="1">
                  <c:v>Poor</c:v>
                </c:pt>
                <c:pt idx="2">
                  <c:v>Middle</c:v>
                </c:pt>
                <c:pt idx="3">
                  <c:v>Rich</c:v>
                </c:pt>
                <c:pt idx="4">
                  <c:v>Richest</c:v>
                </c:pt>
              </c:strCache>
            </c:strRef>
          </c:cat>
          <c:val>
            <c:numRef>
              <c:f>'AIS05'!$H$21:$L$21</c:f>
              <c:numCache>
                <c:formatCode>###0.0</c:formatCode>
                <c:ptCount val="5"/>
                <c:pt idx="0">
                  <c:v>3.6667211532544122</c:v>
                </c:pt>
                <c:pt idx="1">
                  <c:v>0.28255640253916775</c:v>
                </c:pt>
                <c:pt idx="2">
                  <c:v>0</c:v>
                </c:pt>
                <c:pt idx="3">
                  <c:v>0.49029079205964177</c:v>
                </c:pt>
                <c:pt idx="4">
                  <c:v>0</c:v>
                </c:pt>
              </c:numCache>
            </c:numRef>
          </c:val>
          <c:extLst>
            <c:ext xmlns:c16="http://schemas.microsoft.com/office/drawing/2014/chart" uri="{C3380CC4-5D6E-409C-BE32-E72D297353CC}">
              <c16:uniqueId val="{00000003-A5C7-4071-8661-6E1868D71C8B}"/>
            </c:ext>
          </c:extLst>
        </c:ser>
        <c:dLbls>
          <c:showLegendKey val="0"/>
          <c:showVal val="0"/>
          <c:showCatName val="0"/>
          <c:showSerName val="0"/>
          <c:showPercent val="0"/>
          <c:showBubbleSize val="0"/>
        </c:dLbls>
        <c:gapWidth val="50"/>
        <c:overlap val="100"/>
        <c:axId val="234639744"/>
        <c:axId val="234641280"/>
      </c:barChart>
      <c:catAx>
        <c:axId val="234639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41280"/>
        <c:crosses val="autoZero"/>
        <c:auto val="1"/>
        <c:lblAlgn val="ctr"/>
        <c:lblOffset val="100"/>
        <c:tickLblSkip val="1"/>
        <c:tickMarkSkip val="1"/>
        <c:noMultiLvlLbl val="0"/>
      </c:catAx>
      <c:valAx>
        <c:axId val="234641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39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'AIS05'!$H$121:$L$121</c:f>
              <c:strCache>
                <c:ptCount val="5"/>
                <c:pt idx="0">
                  <c:v>Poorest</c:v>
                </c:pt>
                <c:pt idx="1">
                  <c:v>Poor</c:v>
                </c:pt>
                <c:pt idx="2">
                  <c:v>Middle</c:v>
                </c:pt>
                <c:pt idx="3">
                  <c:v>Rich</c:v>
                </c:pt>
                <c:pt idx="4">
                  <c:v>Richest</c:v>
                </c:pt>
              </c:strCache>
            </c:strRef>
          </c:cat>
          <c:val>
            <c:numRef>
              <c:f>'AIS05'!$H$124:$L$124</c:f>
              <c:numCache>
                <c:formatCode>###0.0</c:formatCode>
                <c:ptCount val="5"/>
                <c:pt idx="0">
                  <c:v>56.262820441244195</c:v>
                </c:pt>
                <c:pt idx="1">
                  <c:v>86.915798496346028</c:v>
                </c:pt>
                <c:pt idx="2">
                  <c:v>94.132535154802667</c:v>
                </c:pt>
                <c:pt idx="3">
                  <c:v>97.418367470033985</c:v>
                </c:pt>
                <c:pt idx="4">
                  <c:v>98.469646476105851</c:v>
                </c:pt>
              </c:numCache>
            </c:numRef>
          </c:val>
          <c:extLst>
            <c:ext xmlns:c16="http://schemas.microsoft.com/office/drawing/2014/chart" uri="{C3380CC4-5D6E-409C-BE32-E72D297353CC}">
              <c16:uniqueId val="{00000000-465D-4509-BE5C-3A96D05E2F6A}"/>
            </c:ext>
          </c:extLst>
        </c:ser>
        <c:ser>
          <c:idx val="1"/>
          <c:order val="1"/>
          <c:tx>
            <c:strRef>
              <c:f>'AIS05'!$B$125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'AIS05'!$H$121:$L$121</c:f>
              <c:strCache>
                <c:ptCount val="5"/>
                <c:pt idx="0">
                  <c:v>Poorest</c:v>
                </c:pt>
                <c:pt idx="1">
                  <c:v>Poor</c:v>
                </c:pt>
                <c:pt idx="2">
                  <c:v>Middle</c:v>
                </c:pt>
                <c:pt idx="3">
                  <c:v>Rich</c:v>
                </c:pt>
                <c:pt idx="4">
                  <c:v>Richest</c:v>
                </c:pt>
              </c:strCache>
            </c:strRef>
          </c:cat>
          <c:val>
            <c:numRef>
              <c:f>'AIS05'!$H$125:$L$125</c:f>
              <c:numCache>
                <c:formatCode>###0.0</c:formatCode>
                <c:ptCount val="5"/>
                <c:pt idx="0">
                  <c:v>7.6138148113609709</c:v>
                </c:pt>
                <c:pt idx="1">
                  <c:v>7.7951813871805919</c:v>
                </c:pt>
                <c:pt idx="2">
                  <c:v>5.3132311216238826</c:v>
                </c:pt>
                <c:pt idx="3">
                  <c:v>2.5816325299660745</c:v>
                </c:pt>
                <c:pt idx="4">
                  <c:v>1.5303535238941885</c:v>
                </c:pt>
              </c:numCache>
            </c:numRef>
          </c:val>
          <c:extLst>
            <c:ext xmlns:c16="http://schemas.microsoft.com/office/drawing/2014/chart" uri="{C3380CC4-5D6E-409C-BE32-E72D297353CC}">
              <c16:uniqueId val="{00000001-465D-4509-BE5C-3A96D05E2F6A}"/>
            </c:ext>
          </c:extLst>
        </c:ser>
        <c:ser>
          <c:idx val="2"/>
          <c:order val="2"/>
          <c:tx>
            <c:strRef>
              <c:f>'AIS05'!$B$126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'AIS05'!$H$121:$L$121</c:f>
              <c:strCache>
                <c:ptCount val="5"/>
                <c:pt idx="0">
                  <c:v>Poorest</c:v>
                </c:pt>
                <c:pt idx="1">
                  <c:v>Poor</c:v>
                </c:pt>
                <c:pt idx="2">
                  <c:v>Middle</c:v>
                </c:pt>
                <c:pt idx="3">
                  <c:v>Rich</c:v>
                </c:pt>
                <c:pt idx="4">
                  <c:v>Richest</c:v>
                </c:pt>
              </c:strCache>
            </c:strRef>
          </c:cat>
          <c:val>
            <c:numRef>
              <c:f>'AIS05'!$H$126:$L$126</c:f>
              <c:numCache>
                <c:formatCode>###0.0</c:formatCode>
                <c:ptCount val="5"/>
                <c:pt idx="0">
                  <c:v>21.921715442164789</c:v>
                </c:pt>
                <c:pt idx="1">
                  <c:v>1.9400004380112859</c:v>
                </c:pt>
                <c:pt idx="2">
                  <c:v>-5.773159728050814E-14</c:v>
                </c:pt>
                <c:pt idx="3">
                  <c:v>-5.9507954119908391E-14</c:v>
                </c:pt>
                <c:pt idx="4">
                  <c:v>-3.9301895071730542E-14</c:v>
                </c:pt>
              </c:numCache>
            </c:numRef>
          </c:val>
          <c:extLst>
            <c:ext xmlns:c16="http://schemas.microsoft.com/office/drawing/2014/chart" uri="{C3380CC4-5D6E-409C-BE32-E72D297353CC}">
              <c16:uniqueId val="{00000002-465D-4509-BE5C-3A96D05E2F6A}"/>
            </c:ext>
          </c:extLst>
        </c:ser>
        <c:ser>
          <c:idx val="3"/>
          <c:order val="3"/>
          <c:tx>
            <c:strRef>
              <c:f>'AIS05'!$B$127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'AIS05'!$H$121:$L$121</c:f>
              <c:strCache>
                <c:ptCount val="5"/>
                <c:pt idx="0">
                  <c:v>Poorest</c:v>
                </c:pt>
                <c:pt idx="1">
                  <c:v>Poor</c:v>
                </c:pt>
                <c:pt idx="2">
                  <c:v>Middle</c:v>
                </c:pt>
                <c:pt idx="3">
                  <c:v>Rich</c:v>
                </c:pt>
                <c:pt idx="4">
                  <c:v>Richest</c:v>
                </c:pt>
              </c:strCache>
            </c:strRef>
          </c:cat>
          <c:val>
            <c:numRef>
              <c:f>'AIS05'!$H$127:$L$127</c:f>
              <c:numCache>
                <c:formatCode>###0.0</c:formatCode>
                <c:ptCount val="5"/>
                <c:pt idx="0">
                  <c:v>14.20164930523004</c:v>
                </c:pt>
                <c:pt idx="1">
                  <c:v>3.3490196784620943</c:v>
                </c:pt>
                <c:pt idx="2">
                  <c:v>0.55423372357350775</c:v>
                </c:pt>
                <c:pt idx="3">
                  <c:v>0</c:v>
                </c:pt>
                <c:pt idx="4">
                  <c:v>0</c:v>
                </c:pt>
              </c:numCache>
            </c:numRef>
          </c:val>
          <c:extLst>
            <c:ext xmlns:c16="http://schemas.microsoft.com/office/drawing/2014/chart" uri="{C3380CC4-5D6E-409C-BE32-E72D297353CC}">
              <c16:uniqueId val="{00000003-465D-4509-BE5C-3A96D05E2F6A}"/>
            </c:ext>
          </c:extLst>
        </c:ser>
        <c:dLbls>
          <c:showLegendKey val="0"/>
          <c:showVal val="0"/>
          <c:showCatName val="0"/>
          <c:showSerName val="0"/>
          <c:showPercent val="0"/>
          <c:showBubbleSize val="0"/>
        </c:dLbls>
        <c:gapWidth val="50"/>
        <c:overlap val="100"/>
        <c:axId val="235054976"/>
        <c:axId val="235056512"/>
      </c:barChart>
      <c:catAx>
        <c:axId val="235054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6512"/>
        <c:crosses val="autoZero"/>
        <c:auto val="1"/>
        <c:lblAlgn val="ctr"/>
        <c:lblOffset val="100"/>
        <c:tickLblSkip val="1"/>
        <c:tickMarkSkip val="1"/>
        <c:noMultiLvlLbl val="0"/>
      </c:catAx>
      <c:valAx>
        <c:axId val="235056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4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'AIS05'!$H$221:$L$221</c:f>
              <c:strCache>
                <c:ptCount val="5"/>
                <c:pt idx="0">
                  <c:v>Poorest</c:v>
                </c:pt>
                <c:pt idx="1">
                  <c:v>Poor</c:v>
                </c:pt>
                <c:pt idx="2">
                  <c:v>Middle</c:v>
                </c:pt>
                <c:pt idx="3">
                  <c:v>Rich</c:v>
                </c:pt>
                <c:pt idx="4">
                  <c:v>Richest</c:v>
                </c:pt>
              </c:strCache>
            </c:strRef>
          </c:cat>
          <c:val>
            <c:numRef>
              <c:f>'AIS05'!$H$222:$L$222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C8D-4B5A-A6B7-A2965702A4DA}"/>
            </c:ext>
          </c:extLst>
        </c:ser>
        <c:ser>
          <c:idx val="1"/>
          <c:order val="1"/>
          <c:tx>
            <c:strRef>
              <c:f>'AIS05'!$B$223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'AIS05'!$H$221:$L$221</c:f>
              <c:strCache>
                <c:ptCount val="5"/>
                <c:pt idx="0">
                  <c:v>Poorest</c:v>
                </c:pt>
                <c:pt idx="1">
                  <c:v>Poor</c:v>
                </c:pt>
                <c:pt idx="2">
                  <c:v>Middle</c:v>
                </c:pt>
                <c:pt idx="3">
                  <c:v>Rich</c:v>
                </c:pt>
                <c:pt idx="4">
                  <c:v>Richest</c:v>
                </c:pt>
              </c:strCache>
            </c:strRef>
          </c:cat>
          <c:val>
            <c:numRef>
              <c:f>'AIS05'!$H$223:$L$223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C8D-4B5A-A6B7-A2965702A4DA}"/>
            </c:ext>
          </c:extLst>
        </c:ser>
        <c:ser>
          <c:idx val="2"/>
          <c:order val="2"/>
          <c:tx>
            <c:strRef>
              <c:f>'AIS05'!$B$224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'AIS05'!$H$221:$L$221</c:f>
              <c:strCache>
                <c:ptCount val="5"/>
                <c:pt idx="0">
                  <c:v>Poorest</c:v>
                </c:pt>
                <c:pt idx="1">
                  <c:v>Poor</c:v>
                </c:pt>
                <c:pt idx="2">
                  <c:v>Middle</c:v>
                </c:pt>
                <c:pt idx="3">
                  <c:v>Rich</c:v>
                </c:pt>
                <c:pt idx="4">
                  <c:v>Richest</c:v>
                </c:pt>
              </c:strCache>
            </c:strRef>
          </c:cat>
          <c:val>
            <c:numRef>
              <c:f>'AIS05'!$H$224:$L$224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C8D-4B5A-A6B7-A2965702A4DA}"/>
            </c:ext>
          </c:extLst>
        </c:ser>
        <c:dLbls>
          <c:showLegendKey val="0"/>
          <c:showVal val="0"/>
          <c:showCatName val="0"/>
          <c:showSerName val="0"/>
          <c:showPercent val="0"/>
          <c:showBubbleSize val="0"/>
        </c:dLbls>
        <c:gapWidth val="50"/>
        <c:overlap val="100"/>
        <c:axId val="235165952"/>
        <c:axId val="235192320"/>
      </c:barChart>
      <c:catAx>
        <c:axId val="235165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92320"/>
        <c:crosses val="autoZero"/>
        <c:auto val="1"/>
        <c:lblAlgn val="ctr"/>
        <c:lblOffset val="100"/>
        <c:tickLblSkip val="1"/>
        <c:tickMarkSkip val="1"/>
        <c:noMultiLvlLbl val="0"/>
      </c:catAx>
      <c:valAx>
        <c:axId val="235192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65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'AIS05'!$C$121:$G$121</c:f>
              <c:strCache>
                <c:ptCount val="5"/>
                <c:pt idx="0">
                  <c:v>Poorest</c:v>
                </c:pt>
                <c:pt idx="1">
                  <c:v>Poor</c:v>
                </c:pt>
                <c:pt idx="2">
                  <c:v>Middle</c:v>
                </c:pt>
                <c:pt idx="3">
                  <c:v>Rich</c:v>
                </c:pt>
                <c:pt idx="4">
                  <c:v>Richest</c:v>
                </c:pt>
              </c:strCache>
            </c:strRef>
          </c:cat>
          <c:val>
            <c:numRef>
              <c:f>'AIS05'!$C$124:$G$124</c:f>
              <c:numCache>
                <c:formatCode>###0.0</c:formatCode>
                <c:ptCount val="5"/>
                <c:pt idx="0">
                  <c:v>14.46095196229188</c:v>
                </c:pt>
                <c:pt idx="1">
                  <c:v>35.671468095120488</c:v>
                </c:pt>
                <c:pt idx="2">
                  <c:v>54.599611594880436</c:v>
                </c:pt>
                <c:pt idx="3">
                  <c:v>77.198527582398924</c:v>
                </c:pt>
                <c:pt idx="4">
                  <c:v>91.249233413044664</c:v>
                </c:pt>
              </c:numCache>
            </c:numRef>
          </c:val>
          <c:extLst>
            <c:ext xmlns:c16="http://schemas.microsoft.com/office/drawing/2014/chart" uri="{C3380CC4-5D6E-409C-BE32-E72D297353CC}">
              <c16:uniqueId val="{00000000-22CD-4ED2-9B0C-D3DEFC74BAEF}"/>
            </c:ext>
          </c:extLst>
        </c:ser>
        <c:ser>
          <c:idx val="1"/>
          <c:order val="1"/>
          <c:tx>
            <c:strRef>
              <c:f>'AIS05'!$B$125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'AIS05'!$C$121:$G$121</c:f>
              <c:strCache>
                <c:ptCount val="5"/>
                <c:pt idx="0">
                  <c:v>Poorest</c:v>
                </c:pt>
                <c:pt idx="1">
                  <c:v>Poor</c:v>
                </c:pt>
                <c:pt idx="2">
                  <c:v>Middle</c:v>
                </c:pt>
                <c:pt idx="3">
                  <c:v>Rich</c:v>
                </c:pt>
                <c:pt idx="4">
                  <c:v>Richest</c:v>
                </c:pt>
              </c:strCache>
            </c:strRef>
          </c:cat>
          <c:val>
            <c:numRef>
              <c:f>'AIS05'!$C$125:$G$125</c:f>
              <c:numCache>
                <c:formatCode>###0.0</c:formatCode>
                <c:ptCount val="5"/>
                <c:pt idx="0">
                  <c:v>1.3790286638626315</c:v>
                </c:pt>
                <c:pt idx="1">
                  <c:v>3.3703953281749417</c:v>
                </c:pt>
                <c:pt idx="2">
                  <c:v>3.3427605588882181</c:v>
                </c:pt>
                <c:pt idx="3">
                  <c:v>3.7706698233671023</c:v>
                </c:pt>
                <c:pt idx="4">
                  <c:v>3.0182696496420647</c:v>
                </c:pt>
              </c:numCache>
            </c:numRef>
          </c:val>
          <c:extLst>
            <c:ext xmlns:c16="http://schemas.microsoft.com/office/drawing/2014/chart" uri="{C3380CC4-5D6E-409C-BE32-E72D297353CC}">
              <c16:uniqueId val="{00000001-22CD-4ED2-9B0C-D3DEFC74BAEF}"/>
            </c:ext>
          </c:extLst>
        </c:ser>
        <c:ser>
          <c:idx val="2"/>
          <c:order val="2"/>
          <c:tx>
            <c:strRef>
              <c:f>'AIS05'!$B$126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'AIS05'!$C$121:$G$121</c:f>
              <c:strCache>
                <c:ptCount val="5"/>
                <c:pt idx="0">
                  <c:v>Poorest</c:v>
                </c:pt>
                <c:pt idx="1">
                  <c:v>Poor</c:v>
                </c:pt>
                <c:pt idx="2">
                  <c:v>Middle</c:v>
                </c:pt>
                <c:pt idx="3">
                  <c:v>Rich</c:v>
                </c:pt>
                <c:pt idx="4">
                  <c:v>Richest</c:v>
                </c:pt>
              </c:strCache>
            </c:strRef>
          </c:cat>
          <c:val>
            <c:numRef>
              <c:f>'AIS05'!$C$126:$G$126</c:f>
              <c:numCache>
                <c:formatCode>###0.0</c:formatCode>
                <c:ptCount val="5"/>
                <c:pt idx="0">
                  <c:v>36.127323534749237</c:v>
                </c:pt>
                <c:pt idx="1">
                  <c:v>36.078951216012975</c:v>
                </c:pt>
                <c:pt idx="2">
                  <c:v>31.144670593692034</c:v>
                </c:pt>
                <c:pt idx="3">
                  <c:v>14.388772688013542</c:v>
                </c:pt>
                <c:pt idx="4">
                  <c:v>4.9392563641469041</c:v>
                </c:pt>
              </c:numCache>
            </c:numRef>
          </c:val>
          <c:extLst>
            <c:ext xmlns:c16="http://schemas.microsoft.com/office/drawing/2014/chart" uri="{C3380CC4-5D6E-409C-BE32-E72D297353CC}">
              <c16:uniqueId val="{00000002-22CD-4ED2-9B0C-D3DEFC74BAEF}"/>
            </c:ext>
          </c:extLst>
        </c:ser>
        <c:ser>
          <c:idx val="3"/>
          <c:order val="3"/>
          <c:tx>
            <c:strRef>
              <c:f>'AIS05'!$B$127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'AIS05'!$C$121:$G$121</c:f>
              <c:strCache>
                <c:ptCount val="5"/>
                <c:pt idx="0">
                  <c:v>Poorest</c:v>
                </c:pt>
                <c:pt idx="1">
                  <c:v>Poor</c:v>
                </c:pt>
                <c:pt idx="2">
                  <c:v>Middle</c:v>
                </c:pt>
                <c:pt idx="3">
                  <c:v>Rich</c:v>
                </c:pt>
                <c:pt idx="4">
                  <c:v>Richest</c:v>
                </c:pt>
              </c:strCache>
            </c:strRef>
          </c:cat>
          <c:val>
            <c:numRef>
              <c:f>'AIS05'!$C$127:$G$127</c:f>
              <c:numCache>
                <c:formatCode>###0.0</c:formatCode>
                <c:ptCount val="5"/>
                <c:pt idx="0">
                  <c:v>48.032695839096249</c:v>
                </c:pt>
                <c:pt idx="1">
                  <c:v>24.879185360691594</c:v>
                </c:pt>
                <c:pt idx="2">
                  <c:v>10.912957252539314</c:v>
                </c:pt>
                <c:pt idx="3">
                  <c:v>4.6420299062204329</c:v>
                </c:pt>
                <c:pt idx="4">
                  <c:v>0.79324057316636754</c:v>
                </c:pt>
              </c:numCache>
            </c:numRef>
          </c:val>
          <c:extLst>
            <c:ext xmlns:c16="http://schemas.microsoft.com/office/drawing/2014/chart" uri="{C3380CC4-5D6E-409C-BE32-E72D297353CC}">
              <c16:uniqueId val="{00000003-22CD-4ED2-9B0C-D3DEFC74BAEF}"/>
            </c:ext>
          </c:extLst>
        </c:ser>
        <c:dLbls>
          <c:showLegendKey val="0"/>
          <c:showVal val="0"/>
          <c:showCatName val="0"/>
          <c:showSerName val="0"/>
          <c:showPercent val="0"/>
          <c:showBubbleSize val="0"/>
        </c:dLbls>
        <c:gapWidth val="50"/>
        <c:overlap val="100"/>
        <c:axId val="233833984"/>
        <c:axId val="233835520"/>
      </c:barChart>
      <c:catAx>
        <c:axId val="233833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35520"/>
        <c:crosses val="autoZero"/>
        <c:auto val="1"/>
        <c:lblAlgn val="ctr"/>
        <c:lblOffset val="100"/>
        <c:tickLblSkip val="1"/>
        <c:tickMarkSkip val="1"/>
        <c:noMultiLvlLbl val="0"/>
      </c:catAx>
      <c:valAx>
        <c:axId val="233835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33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'AIS05'!$M$121:$Q$121</c:f>
              <c:strCache>
                <c:ptCount val="5"/>
                <c:pt idx="0">
                  <c:v>Poorest</c:v>
                </c:pt>
                <c:pt idx="1">
                  <c:v>Poor</c:v>
                </c:pt>
                <c:pt idx="2">
                  <c:v>Middle</c:v>
                </c:pt>
                <c:pt idx="3">
                  <c:v>Rich</c:v>
                </c:pt>
                <c:pt idx="4">
                  <c:v>Richest</c:v>
                </c:pt>
              </c:strCache>
            </c:strRef>
          </c:cat>
          <c:val>
            <c:numRef>
              <c:f>'AIS05'!$M$124:$Q$124</c:f>
              <c:numCache>
                <c:formatCode>###0.0</c:formatCode>
                <c:ptCount val="5"/>
                <c:pt idx="0">
                  <c:v>14.584522820746095</c:v>
                </c:pt>
                <c:pt idx="1">
                  <c:v>26.497538865933997</c:v>
                </c:pt>
                <c:pt idx="2">
                  <c:v>45.943415036388849</c:v>
                </c:pt>
                <c:pt idx="3">
                  <c:v>58.956918510449484</c:v>
                </c:pt>
                <c:pt idx="4">
                  <c:v>85.560912759780464</c:v>
                </c:pt>
              </c:numCache>
            </c:numRef>
          </c:val>
          <c:extLst>
            <c:ext xmlns:c16="http://schemas.microsoft.com/office/drawing/2014/chart" uri="{C3380CC4-5D6E-409C-BE32-E72D297353CC}">
              <c16:uniqueId val="{00000000-5524-4C6D-BC25-0738E74128B6}"/>
            </c:ext>
          </c:extLst>
        </c:ser>
        <c:ser>
          <c:idx val="1"/>
          <c:order val="1"/>
          <c:tx>
            <c:strRef>
              <c:f>'AIS05'!$B$125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'AIS05'!$M$121:$Q$121</c:f>
              <c:strCache>
                <c:ptCount val="5"/>
                <c:pt idx="0">
                  <c:v>Poorest</c:v>
                </c:pt>
                <c:pt idx="1">
                  <c:v>Poor</c:v>
                </c:pt>
                <c:pt idx="2">
                  <c:v>Middle</c:v>
                </c:pt>
                <c:pt idx="3">
                  <c:v>Rich</c:v>
                </c:pt>
                <c:pt idx="4">
                  <c:v>Richest</c:v>
                </c:pt>
              </c:strCache>
            </c:strRef>
          </c:cat>
          <c:val>
            <c:numRef>
              <c:f>'AIS05'!$M$125:$Q$125</c:f>
              <c:numCache>
                <c:formatCode>###0.0</c:formatCode>
                <c:ptCount val="5"/>
                <c:pt idx="0">
                  <c:v>1.3312700210726711</c:v>
                </c:pt>
                <c:pt idx="1">
                  <c:v>2.4612856716024938</c:v>
                </c:pt>
                <c:pt idx="2">
                  <c:v>3.1517857144842325</c:v>
                </c:pt>
                <c:pt idx="3">
                  <c:v>3.1075480174058754</c:v>
                </c:pt>
                <c:pt idx="4">
                  <c:v>2.3745015537879981</c:v>
                </c:pt>
              </c:numCache>
            </c:numRef>
          </c:val>
          <c:extLst>
            <c:ext xmlns:c16="http://schemas.microsoft.com/office/drawing/2014/chart" uri="{C3380CC4-5D6E-409C-BE32-E72D297353CC}">
              <c16:uniqueId val="{00000001-5524-4C6D-BC25-0738E74128B6}"/>
            </c:ext>
          </c:extLst>
        </c:ser>
        <c:ser>
          <c:idx val="2"/>
          <c:order val="2"/>
          <c:tx>
            <c:strRef>
              <c:f>'AIS05'!$B$126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'AIS05'!$M$121:$Q$121</c:f>
              <c:strCache>
                <c:ptCount val="5"/>
                <c:pt idx="0">
                  <c:v>Poorest</c:v>
                </c:pt>
                <c:pt idx="1">
                  <c:v>Poor</c:v>
                </c:pt>
                <c:pt idx="2">
                  <c:v>Middle</c:v>
                </c:pt>
                <c:pt idx="3">
                  <c:v>Rich</c:v>
                </c:pt>
                <c:pt idx="4">
                  <c:v>Richest</c:v>
                </c:pt>
              </c:strCache>
            </c:strRef>
          </c:cat>
          <c:val>
            <c:numRef>
              <c:f>'AIS05'!$M$126:$Q$126</c:f>
              <c:numCache>
                <c:formatCode>###0.0</c:formatCode>
                <c:ptCount val="5"/>
                <c:pt idx="0">
                  <c:v>34.918873677448389</c:v>
                </c:pt>
                <c:pt idx="1">
                  <c:v>39.21654807306335</c:v>
                </c:pt>
                <c:pt idx="2">
                  <c:v>34.633806257119694</c:v>
                </c:pt>
                <c:pt idx="3">
                  <c:v>32.004849030971577</c:v>
                </c:pt>
                <c:pt idx="4">
                  <c:v>8.8034090500324496</c:v>
                </c:pt>
              </c:numCache>
            </c:numRef>
          </c:val>
          <c:extLst>
            <c:ext xmlns:c16="http://schemas.microsoft.com/office/drawing/2014/chart" uri="{C3380CC4-5D6E-409C-BE32-E72D297353CC}">
              <c16:uniqueId val="{00000002-5524-4C6D-BC25-0738E74128B6}"/>
            </c:ext>
          </c:extLst>
        </c:ser>
        <c:ser>
          <c:idx val="3"/>
          <c:order val="3"/>
          <c:tx>
            <c:strRef>
              <c:f>'AIS05'!$B$127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'AIS05'!$M$121:$Q$121</c:f>
              <c:strCache>
                <c:ptCount val="5"/>
                <c:pt idx="0">
                  <c:v>Poorest</c:v>
                </c:pt>
                <c:pt idx="1">
                  <c:v>Poor</c:v>
                </c:pt>
                <c:pt idx="2">
                  <c:v>Middle</c:v>
                </c:pt>
                <c:pt idx="3">
                  <c:v>Rich</c:v>
                </c:pt>
                <c:pt idx="4">
                  <c:v>Richest</c:v>
                </c:pt>
              </c:strCache>
            </c:strRef>
          </c:cat>
          <c:val>
            <c:numRef>
              <c:f>'AIS05'!$M$127:$Q$127</c:f>
              <c:numCache>
                <c:formatCode>###0.0</c:formatCode>
                <c:ptCount val="5"/>
                <c:pt idx="0">
                  <c:v>49.165333480732855</c:v>
                </c:pt>
                <c:pt idx="1">
                  <c:v>31.824627389400163</c:v>
                </c:pt>
                <c:pt idx="2">
                  <c:v>16.270992992007223</c:v>
                </c:pt>
                <c:pt idx="3">
                  <c:v>5.9306844411730664</c:v>
                </c:pt>
                <c:pt idx="4">
                  <c:v>3.2611766363990888</c:v>
                </c:pt>
              </c:numCache>
            </c:numRef>
          </c:val>
          <c:extLst>
            <c:ext xmlns:c16="http://schemas.microsoft.com/office/drawing/2014/chart" uri="{C3380CC4-5D6E-409C-BE32-E72D297353CC}">
              <c16:uniqueId val="{00000003-5524-4C6D-BC25-0738E74128B6}"/>
            </c:ext>
          </c:extLst>
        </c:ser>
        <c:dLbls>
          <c:showLegendKey val="0"/>
          <c:showVal val="0"/>
          <c:showCatName val="0"/>
          <c:showSerName val="0"/>
          <c:showPercent val="0"/>
          <c:showBubbleSize val="0"/>
        </c:dLbls>
        <c:gapWidth val="50"/>
        <c:overlap val="100"/>
        <c:axId val="233531648"/>
        <c:axId val="233574400"/>
      </c:barChart>
      <c:catAx>
        <c:axId val="23353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4400"/>
        <c:crosses val="autoZero"/>
        <c:auto val="1"/>
        <c:lblAlgn val="ctr"/>
        <c:lblOffset val="100"/>
        <c:tickLblSkip val="1"/>
        <c:tickMarkSkip val="1"/>
        <c:noMultiLvlLbl val="0"/>
      </c:catAx>
      <c:valAx>
        <c:axId val="233574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3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70.261733820758579</c:v>
                </c:pt>
                <c:pt idx="1">
                  <c:v>83.203950923356643</c:v>
                </c:pt>
                <c:pt idx="2">
                  <c:v>89.592033864658305</c:v>
                </c:pt>
                <c:pt idx="3">
                  <c:v>93.508451563196388</c:v>
                </c:pt>
                <c:pt idx="4">
                  <c:v>94.607257178074761</c:v>
                </c:pt>
              </c:numCache>
            </c:numRef>
          </c:val>
          <c:extLst>
            <c:ext xmlns:c16="http://schemas.microsoft.com/office/drawing/2014/chart" uri="{C3380CC4-5D6E-409C-BE32-E72D297353CC}">
              <c16:uniqueId val="{00000000-8FA9-4405-9B66-818182210E29}"/>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0.64936072488902918</c:v>
                </c:pt>
                <c:pt idx="1">
                  <c:v>3.1354563730313131E-2</c:v>
                </c:pt>
                <c:pt idx="2">
                  <c:v>0</c:v>
                </c:pt>
                <c:pt idx="3">
                  <c:v>2.3424966138405733E-2</c:v>
                </c:pt>
                <c:pt idx="4">
                  <c:v>0</c:v>
                </c:pt>
              </c:numCache>
            </c:numRef>
          </c:val>
          <c:extLst>
            <c:ext xmlns:c16="http://schemas.microsoft.com/office/drawing/2014/chart" uri="{C3380CC4-5D6E-409C-BE32-E72D297353CC}">
              <c16:uniqueId val="{00000001-8FA9-4405-9B66-818182210E29}"/>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19.248685395560379</c:v>
                </c:pt>
                <c:pt idx="1">
                  <c:v>7.1412370299217738</c:v>
                </c:pt>
                <c:pt idx="2">
                  <c:v>3.1640100316932589</c:v>
                </c:pt>
                <c:pt idx="3">
                  <c:v>1.9614962838679302</c:v>
                </c:pt>
                <c:pt idx="4">
                  <c:v>1.1223455635505379</c:v>
                </c:pt>
              </c:numCache>
            </c:numRef>
          </c:val>
          <c:extLst>
            <c:ext xmlns:c16="http://schemas.microsoft.com/office/drawing/2014/chart" uri="{C3380CC4-5D6E-409C-BE32-E72D297353CC}">
              <c16:uniqueId val="{00000002-8FA9-4405-9B66-818182210E29}"/>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9.8402200587920952</c:v>
                </c:pt>
                <c:pt idx="1">
                  <c:v>9.6234574829913413</c:v>
                </c:pt>
                <c:pt idx="2">
                  <c:v>7.2439561036485305</c:v>
                </c:pt>
                <c:pt idx="3">
                  <c:v>4.5066271867973766</c:v>
                </c:pt>
                <c:pt idx="4">
                  <c:v>4.2703972583747172</c:v>
                </c:pt>
              </c:numCache>
            </c:numRef>
          </c:val>
          <c:extLst>
            <c:ext xmlns:c16="http://schemas.microsoft.com/office/drawing/2014/chart" uri="{C3380CC4-5D6E-409C-BE32-E72D297353CC}">
              <c16:uniqueId val="{00000003-8FA9-4405-9B66-818182210E29}"/>
            </c:ext>
          </c:extLst>
        </c:ser>
        <c:dLbls>
          <c:showLegendKey val="0"/>
          <c:showVal val="0"/>
          <c:showCatName val="0"/>
          <c:showSerName val="0"/>
          <c:showPercent val="0"/>
          <c:showBubbleSize val="0"/>
        </c:dLbls>
        <c:gapWidth val="50"/>
        <c:overlap val="100"/>
        <c:axId val="233309312"/>
        <c:axId val="233310848"/>
      </c:barChart>
      <c:catAx>
        <c:axId val="233309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0848"/>
        <c:crosses val="autoZero"/>
        <c:auto val="1"/>
        <c:lblAlgn val="ctr"/>
        <c:lblOffset val="100"/>
        <c:tickLblSkip val="1"/>
        <c:tickMarkSkip val="1"/>
        <c:noMultiLvlLbl val="0"/>
      </c:catAx>
      <c:valAx>
        <c:axId val="23331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9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MICS06!$R$18:$Y$18</c:f>
              <c:numCache>
                <c:formatCode>###0.0</c:formatCode>
                <c:ptCount val="8"/>
                <c:pt idx="0">
                  <c:v>83.323026180169094</c:v>
                </c:pt>
                <c:pt idx="1">
                  <c:v>79.199157007376257</c:v>
                </c:pt>
                <c:pt idx="2">
                  <c:v>91.811527904849086</c:v>
                </c:pt>
                <c:pt idx="3">
                  <c:v>84.304812834224535</c:v>
                </c:pt>
                <c:pt idx="4">
                  <c:v>71.540342298288707</c:v>
                </c:pt>
                <c:pt idx="5">
                  <c:v>98.855534709193265</c:v>
                </c:pt>
                <c:pt idx="6">
                  <c:v>89.054514480408685</c:v>
                </c:pt>
                <c:pt idx="7">
                  <c:v>96.181434599156162</c:v>
                </c:pt>
              </c:numCache>
            </c:numRef>
          </c:val>
          <c:extLst>
            <c:ext xmlns:c16="http://schemas.microsoft.com/office/drawing/2014/chart" uri="{C3380CC4-5D6E-409C-BE32-E72D297353CC}">
              <c16:uniqueId val="{00000000-DF46-4103-9837-FD145B2BA004}"/>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MICS06!$R$19:$Y$19</c:f>
              <c:numCache>
                <c:formatCode>###0.0</c:formatCode>
                <c:ptCount val="8"/>
                <c:pt idx="0">
                  <c:v>2.0614306328592E-2</c:v>
                </c:pt>
                <c:pt idx="1">
                  <c:v>0.10537407797681808</c:v>
                </c:pt>
                <c:pt idx="2">
                  <c:v>0.11436413540713659</c:v>
                </c:pt>
                <c:pt idx="3">
                  <c:v>0.10695187165775442</c:v>
                </c:pt>
                <c:pt idx="4">
                  <c:v>1.100244498777512</c:v>
                </c:pt>
                <c:pt idx="5">
                  <c:v>0</c:v>
                </c:pt>
                <c:pt idx="6">
                  <c:v>0.25553662691652462</c:v>
                </c:pt>
                <c:pt idx="7">
                  <c:v>0.37974683544304288</c:v>
                </c:pt>
              </c:numCache>
            </c:numRef>
          </c:val>
          <c:extLst>
            <c:ext xmlns:c16="http://schemas.microsoft.com/office/drawing/2014/chart" uri="{C3380CC4-5D6E-409C-BE32-E72D297353CC}">
              <c16:uniqueId val="{00000001-DF46-4103-9837-FD145B2BA004}"/>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MICS06!$R$20:$Y$20</c:f>
              <c:numCache>
                <c:formatCode>###0.0</c:formatCode>
                <c:ptCount val="8"/>
                <c:pt idx="0">
                  <c:v>11.605854462997296</c:v>
                </c:pt>
                <c:pt idx="1">
                  <c:v>0.42149631190727227</c:v>
                </c:pt>
                <c:pt idx="2">
                  <c:v>7.4336688014638792</c:v>
                </c:pt>
                <c:pt idx="3">
                  <c:v>14.438502673796854</c:v>
                </c:pt>
                <c:pt idx="4">
                  <c:v>20.855745721271518</c:v>
                </c:pt>
                <c:pt idx="5">
                  <c:v>0.11257035647279602</c:v>
                </c:pt>
                <c:pt idx="6">
                  <c:v>8.15587734241908</c:v>
                </c:pt>
                <c:pt idx="7">
                  <c:v>2.9746835443038369</c:v>
                </c:pt>
              </c:numCache>
            </c:numRef>
          </c:val>
          <c:extLst>
            <c:ext xmlns:c16="http://schemas.microsoft.com/office/drawing/2014/chart" uri="{C3380CC4-5D6E-409C-BE32-E72D297353CC}">
              <c16:uniqueId val="{00000002-DF46-4103-9837-FD145B2BA004}"/>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MICS06!$R$15:$Y$15</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MICS06!$R$21:$Y$21</c:f>
              <c:numCache>
                <c:formatCode>###0.0</c:formatCode>
                <c:ptCount val="8"/>
                <c:pt idx="0">
                  <c:v>5.0505050505050386</c:v>
                </c:pt>
                <c:pt idx="1">
                  <c:v>20.273972602739832</c:v>
                </c:pt>
                <c:pt idx="2">
                  <c:v>0.64043915827996489</c:v>
                </c:pt>
                <c:pt idx="3">
                  <c:v>1.14973262032086</c:v>
                </c:pt>
                <c:pt idx="4">
                  <c:v>6.5036674816626272</c:v>
                </c:pt>
                <c:pt idx="5">
                  <c:v>1.0318949343339636</c:v>
                </c:pt>
                <c:pt idx="6">
                  <c:v>2.5340715502555358</c:v>
                </c:pt>
                <c:pt idx="7">
                  <c:v>0.4641350210970524</c:v>
                </c:pt>
              </c:numCache>
            </c:numRef>
          </c:val>
          <c:extLst>
            <c:ext xmlns:c16="http://schemas.microsoft.com/office/drawing/2014/chart" uri="{C3380CC4-5D6E-409C-BE32-E72D297353CC}">
              <c16:uniqueId val="{00000003-DF46-4103-9837-FD145B2BA004}"/>
            </c:ext>
          </c:extLst>
        </c:ser>
        <c:dLbls>
          <c:showLegendKey val="0"/>
          <c:showVal val="0"/>
          <c:showCatName val="0"/>
          <c:showSerName val="0"/>
          <c:showPercent val="0"/>
          <c:showBubbleSize val="0"/>
        </c:dLbls>
        <c:gapWidth val="50"/>
        <c:overlap val="100"/>
        <c:axId val="233388672"/>
        <c:axId val="233394560"/>
      </c:barChart>
      <c:catAx>
        <c:axId val="233388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4560"/>
        <c:crosses val="autoZero"/>
        <c:auto val="1"/>
        <c:lblAlgn val="ctr"/>
        <c:lblOffset val="100"/>
        <c:tickLblSkip val="1"/>
        <c:tickMarkSkip val="1"/>
        <c:noMultiLvlLbl val="0"/>
      </c:catAx>
      <c:valAx>
        <c:axId val="23339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8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73.716635962560275</c:v>
                </c:pt>
                <c:pt idx="1">
                  <c:v>86.613043473317944</c:v>
                </c:pt>
                <c:pt idx="2">
                  <c:v>92.018371214847221</c:v>
                </c:pt>
                <c:pt idx="3">
                  <c:v>95.686040832254392</c:v>
                </c:pt>
                <c:pt idx="4">
                  <c:v>98.976589911064039</c:v>
                </c:pt>
              </c:numCache>
            </c:numRef>
          </c:val>
          <c:extLst>
            <c:ext xmlns:c16="http://schemas.microsoft.com/office/drawing/2014/chart" uri="{C3380CC4-5D6E-409C-BE32-E72D297353CC}">
              <c16:uniqueId val="{00000000-368F-4B7C-9E2D-15910A1FEEAC}"/>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0.4856706676371097</c:v>
                </c:pt>
                <c:pt idx="1">
                  <c:v>2.3410624208175707E-2</c:v>
                </c:pt>
                <c:pt idx="2">
                  <c:v>0.11917202325224954</c:v>
                </c:pt>
                <c:pt idx="3">
                  <c:v>0</c:v>
                </c:pt>
                <c:pt idx="4">
                  <c:v>0.20322933877258606</c:v>
                </c:pt>
              </c:numCache>
            </c:numRef>
          </c:val>
          <c:extLst>
            <c:ext xmlns:c16="http://schemas.microsoft.com/office/drawing/2014/chart" uri="{C3380CC4-5D6E-409C-BE32-E72D297353CC}">
              <c16:uniqueId val="{00000001-368F-4B7C-9E2D-15910A1FEEAC}"/>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16.166481839645972</c:v>
                </c:pt>
                <c:pt idx="1">
                  <c:v>5.3869320870238822</c:v>
                </c:pt>
                <c:pt idx="2">
                  <c:v>2.6082940427630148</c:v>
                </c:pt>
                <c:pt idx="3">
                  <c:v>0.99017911991053709</c:v>
                </c:pt>
                <c:pt idx="4">
                  <c:v>0.34643889912123316</c:v>
                </c:pt>
              </c:numCache>
            </c:numRef>
          </c:val>
          <c:extLst>
            <c:ext xmlns:c16="http://schemas.microsoft.com/office/drawing/2014/chart" uri="{C3380CC4-5D6E-409C-BE32-E72D297353CC}">
              <c16:uniqueId val="{00000002-368F-4B7C-9E2D-15910A1FEEAC}"/>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9.6312115301566212</c:v>
                </c:pt>
                <c:pt idx="1">
                  <c:v>7.976613815450051</c:v>
                </c:pt>
                <c:pt idx="2">
                  <c:v>5.2541627191375468</c:v>
                </c:pt>
                <c:pt idx="3">
                  <c:v>3.3237800478351689</c:v>
                </c:pt>
                <c:pt idx="4">
                  <c:v>0.4737418510421863</c:v>
                </c:pt>
              </c:numCache>
            </c:numRef>
          </c:val>
          <c:extLst>
            <c:ext xmlns:c16="http://schemas.microsoft.com/office/drawing/2014/chart" uri="{C3380CC4-5D6E-409C-BE32-E72D297353CC}">
              <c16:uniqueId val="{00000003-368F-4B7C-9E2D-15910A1FEEAC}"/>
            </c:ext>
          </c:extLst>
        </c:ser>
        <c:dLbls>
          <c:showLegendKey val="0"/>
          <c:showVal val="0"/>
          <c:showCatName val="0"/>
          <c:showSerName val="0"/>
          <c:showPercent val="0"/>
          <c:showBubbleSize val="0"/>
        </c:dLbls>
        <c:gapWidth val="50"/>
        <c:overlap val="100"/>
        <c:axId val="233464576"/>
        <c:axId val="233466112"/>
      </c:barChart>
      <c:catAx>
        <c:axId val="233464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6112"/>
        <c:crosses val="autoZero"/>
        <c:auto val="1"/>
        <c:lblAlgn val="ctr"/>
        <c:lblOffset val="100"/>
        <c:tickLblSkip val="1"/>
        <c:tickMarkSkip val="1"/>
        <c:noMultiLvlLbl val="0"/>
      </c:catAx>
      <c:valAx>
        <c:axId val="233466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4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MICS06!$R$124:$Y$124</c:f>
              <c:numCache>
                <c:formatCode>###0.0</c:formatCode>
                <c:ptCount val="8"/>
                <c:pt idx="0">
                  <c:v>47.103689960832796</c:v>
                </c:pt>
                <c:pt idx="1">
                  <c:v>32.413066385669254</c:v>
                </c:pt>
                <c:pt idx="2">
                  <c:v>64.793237377199048</c:v>
                </c:pt>
                <c:pt idx="3">
                  <c:v>57.192513368984102</c:v>
                </c:pt>
                <c:pt idx="4">
                  <c:v>31.460674157303579</c:v>
                </c:pt>
                <c:pt idx="5">
                  <c:v>81.050656660412685</c:v>
                </c:pt>
                <c:pt idx="6">
                  <c:v>61.563032367972248</c:v>
                </c:pt>
                <c:pt idx="7">
                  <c:v>76.940928270042605</c:v>
                </c:pt>
              </c:numCache>
            </c:numRef>
          </c:val>
          <c:extLst>
            <c:ext xmlns:c16="http://schemas.microsoft.com/office/drawing/2014/chart" uri="{C3380CC4-5D6E-409C-BE32-E72D297353CC}">
              <c16:uniqueId val="{00000000-7FB0-4419-8F43-876FB5C6CD76}"/>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MICS06!$R$125:$Y$125</c:f>
              <c:numCache>
                <c:formatCode>###0.0</c:formatCode>
                <c:ptCount val="8"/>
                <c:pt idx="0">
                  <c:v>0.92764378478663989</c:v>
                </c:pt>
                <c:pt idx="1">
                  <c:v>2.2760800842992706</c:v>
                </c:pt>
                <c:pt idx="2">
                  <c:v>3.9981722641078443</c:v>
                </c:pt>
                <c:pt idx="3">
                  <c:v>2.540106951871667</c:v>
                </c:pt>
                <c:pt idx="4">
                  <c:v>0.80605764533464042</c:v>
                </c:pt>
                <c:pt idx="5">
                  <c:v>6.2664165103189813</c:v>
                </c:pt>
                <c:pt idx="6">
                  <c:v>2.5553662691652463</c:v>
                </c:pt>
                <c:pt idx="7">
                  <c:v>3.122362869198354</c:v>
                </c:pt>
              </c:numCache>
            </c:numRef>
          </c:val>
          <c:extLst>
            <c:ext xmlns:c16="http://schemas.microsoft.com/office/drawing/2014/chart" uri="{C3380CC4-5D6E-409C-BE32-E72D297353CC}">
              <c16:uniqueId val="{00000001-7FB0-4419-8F43-876FB5C6CD76}"/>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MICS06!$R$126:$Y$126</c:f>
              <c:numCache>
                <c:formatCode>###0.0</c:formatCode>
                <c:ptCount val="8"/>
                <c:pt idx="0">
                  <c:v>26.88105545248397</c:v>
                </c:pt>
                <c:pt idx="1">
                  <c:v>60.69546891464713</c:v>
                </c:pt>
                <c:pt idx="2">
                  <c:v>18.985606579849282</c:v>
                </c:pt>
                <c:pt idx="3">
                  <c:v>14.705882352941243</c:v>
                </c:pt>
                <c:pt idx="4">
                  <c:v>41.621885686370533</c:v>
                </c:pt>
                <c:pt idx="5">
                  <c:v>10.806754221388431</c:v>
                </c:pt>
                <c:pt idx="6">
                  <c:v>6.8143100511073227</c:v>
                </c:pt>
                <c:pt idx="7">
                  <c:v>8.291139240506439</c:v>
                </c:pt>
              </c:numCache>
            </c:numRef>
          </c:val>
          <c:extLst>
            <c:ext xmlns:c16="http://schemas.microsoft.com/office/drawing/2014/chart" uri="{C3380CC4-5D6E-409C-BE32-E72D297353CC}">
              <c16:uniqueId val="{00000002-7FB0-4419-8F43-876FB5C6CD76}"/>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MICS06!$R$121:$Y$121</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MICS06!$R$127:$Y$127</c:f>
              <c:numCache>
                <c:formatCode>###0.0</c:formatCode>
                <c:ptCount val="8"/>
                <c:pt idx="0">
                  <c:v>25.087610801896492</c:v>
                </c:pt>
                <c:pt idx="1">
                  <c:v>4.6153846153846292</c:v>
                </c:pt>
                <c:pt idx="2">
                  <c:v>12.222983778843986</c:v>
                </c:pt>
                <c:pt idx="3">
                  <c:v>25.561497326203312</c:v>
                </c:pt>
                <c:pt idx="4">
                  <c:v>26.111382510991859</c:v>
                </c:pt>
                <c:pt idx="5">
                  <c:v>1.8761726078799339</c:v>
                </c:pt>
                <c:pt idx="6">
                  <c:v>29.067291311754683</c:v>
                </c:pt>
                <c:pt idx="7">
                  <c:v>11.645569620253321</c:v>
                </c:pt>
              </c:numCache>
            </c:numRef>
          </c:val>
          <c:extLst>
            <c:ext xmlns:c16="http://schemas.microsoft.com/office/drawing/2014/chart" uri="{C3380CC4-5D6E-409C-BE32-E72D297353CC}">
              <c16:uniqueId val="{00000003-7FB0-4419-8F43-876FB5C6CD76}"/>
            </c:ext>
          </c:extLst>
        </c:ser>
        <c:dLbls>
          <c:showLegendKey val="0"/>
          <c:showVal val="0"/>
          <c:showCatName val="0"/>
          <c:showSerName val="0"/>
          <c:showPercent val="0"/>
          <c:showBubbleSize val="0"/>
        </c:dLbls>
        <c:gapWidth val="50"/>
        <c:overlap val="100"/>
        <c:axId val="233631744"/>
        <c:axId val="233633280"/>
      </c:barChart>
      <c:catAx>
        <c:axId val="233631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3280"/>
        <c:crosses val="autoZero"/>
        <c:auto val="1"/>
        <c:lblAlgn val="ctr"/>
        <c:lblOffset val="100"/>
        <c:tickLblSkip val="1"/>
        <c:tickMarkSkip val="1"/>
        <c:noMultiLvlLbl val="0"/>
      </c:catAx>
      <c:valAx>
        <c:axId val="233633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1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BF6-447C-A55B-09D7D6FE446F}"/>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BF6-447C-A55B-09D7D6FE446F}"/>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BF6-447C-A55B-09D7D6FE446F}"/>
            </c:ext>
          </c:extLst>
        </c:ser>
        <c:dLbls>
          <c:showLegendKey val="0"/>
          <c:showVal val="0"/>
          <c:showCatName val="0"/>
          <c:showSerName val="0"/>
          <c:showPercent val="0"/>
          <c:showBubbleSize val="0"/>
        </c:dLbls>
        <c:gapWidth val="50"/>
        <c:overlap val="100"/>
        <c:axId val="233912192"/>
        <c:axId val="233913728"/>
      </c:barChart>
      <c:catAx>
        <c:axId val="23391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3728"/>
        <c:crosses val="autoZero"/>
        <c:auto val="1"/>
        <c:lblAlgn val="ctr"/>
        <c:lblOffset val="100"/>
        <c:tickLblSkip val="1"/>
        <c:tickMarkSkip val="1"/>
        <c:noMultiLvlLbl val="0"/>
      </c:catAx>
      <c:valAx>
        <c:axId val="233913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MICS06!$R$221:$Y$221</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8AC8-4D36-8FE3-FA47BBF6FAC8}"/>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MICS06!$R$221:$Y$221</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8AC8-4D36-8FE3-FA47BBF6FAC8}"/>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MICS06!$R$221:$Y$221</c:f>
              <c:strCache>
                <c:ptCount val="8"/>
                <c:pt idx="0">
                  <c:v>Central Highlands</c:v>
                </c:pt>
                <c:pt idx="1">
                  <c:v>Mekong river Delta</c:v>
                </c:pt>
                <c:pt idx="2">
                  <c:v>North Central Coast</c:v>
                </c:pt>
                <c:pt idx="3">
                  <c:v>North East</c:v>
                </c:pt>
                <c:pt idx="4">
                  <c:v>North West</c:v>
                </c:pt>
                <c:pt idx="5">
                  <c:v>Red river Delta</c:v>
                </c:pt>
                <c:pt idx="6">
                  <c:v>South Central Coast</c:v>
                </c:pt>
                <c:pt idx="7">
                  <c:v>South East</c:v>
                </c:pt>
              </c:strCache>
            </c:strRef>
          </c:cat>
          <c:val>
            <c:numRef>
              <c:f>MICS06!$R$224:$Y$224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8AC8-4D36-8FE3-FA47BBF6FAC8}"/>
            </c:ext>
          </c:extLst>
        </c:ser>
        <c:dLbls>
          <c:showLegendKey val="0"/>
          <c:showVal val="0"/>
          <c:showCatName val="0"/>
          <c:showSerName val="0"/>
          <c:showPercent val="0"/>
          <c:showBubbleSize val="0"/>
        </c:dLbls>
        <c:gapWidth val="50"/>
        <c:overlap val="100"/>
        <c:axId val="234146048"/>
        <c:axId val="234147840"/>
      </c:barChart>
      <c:catAx>
        <c:axId val="23414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7840"/>
        <c:crosses val="autoZero"/>
        <c:auto val="1"/>
        <c:lblAlgn val="ctr"/>
        <c:lblOffset val="100"/>
        <c:tickLblSkip val="1"/>
        <c:tickMarkSkip val="1"/>
        <c:noMultiLvlLbl val="0"/>
      </c:catAx>
      <c:valAx>
        <c:axId val="23414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D99-46FF-8E8B-3AFE4F2C8B78}"/>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D99-46FF-8E8B-3AFE4F2C8B78}"/>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D99-46FF-8E8B-3AFE4F2C8B78}"/>
            </c:ext>
          </c:extLst>
        </c:ser>
        <c:dLbls>
          <c:showLegendKey val="0"/>
          <c:showVal val="0"/>
          <c:showCatName val="0"/>
          <c:showSerName val="0"/>
          <c:showPercent val="0"/>
          <c:showBubbleSize val="0"/>
        </c:dLbls>
        <c:gapWidth val="50"/>
        <c:overlap val="100"/>
        <c:axId val="234310272"/>
        <c:axId val="234398080"/>
      </c:barChart>
      <c:catAx>
        <c:axId val="23431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98080"/>
        <c:crosses val="autoZero"/>
        <c:auto val="1"/>
        <c:lblAlgn val="ctr"/>
        <c:lblOffset val="100"/>
        <c:tickLblSkip val="1"/>
        <c:tickMarkSkip val="1"/>
        <c:noMultiLvlLbl val="0"/>
      </c:catAx>
      <c:valAx>
        <c:axId val="23439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1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95.875358065304695</c:v>
                </c:pt>
                <c:pt idx="1">
                  <c:v>99.457746647791907</c:v>
                </c:pt>
                <c:pt idx="2">
                  <c:v>99.578815094653123</c:v>
                </c:pt>
                <c:pt idx="3">
                  <c:v>99.026626649121823</c:v>
                </c:pt>
                <c:pt idx="4">
                  <c:v>100</c:v>
                </c:pt>
              </c:numCache>
            </c:numRef>
          </c:val>
          <c:extLst>
            <c:ext xmlns:c16="http://schemas.microsoft.com/office/drawing/2014/chart" uri="{C3380CC4-5D6E-409C-BE32-E72D297353CC}">
              <c16:uniqueId val="{00000000-BF1E-4215-81B1-949863279ED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0.40240571634506483</c:v>
                </c:pt>
                <c:pt idx="1">
                  <c:v>0</c:v>
                </c:pt>
                <c:pt idx="2">
                  <c:v>0.26788810240775224</c:v>
                </c:pt>
                <c:pt idx="3">
                  <c:v>0.53572772806179403</c:v>
                </c:pt>
                <c:pt idx="4">
                  <c:v>0</c:v>
                </c:pt>
              </c:numCache>
            </c:numRef>
          </c:val>
          <c:extLst>
            <c:ext xmlns:c16="http://schemas.microsoft.com/office/drawing/2014/chart" uri="{C3380CC4-5D6E-409C-BE32-E72D297353CC}">
              <c16:uniqueId val="{00000001-BF1E-4215-81B1-949863279ED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3.2047398970294649</c:v>
                </c:pt>
                <c:pt idx="1">
                  <c:v>0.54225335220810167</c:v>
                </c:pt>
                <c:pt idx="2">
                  <c:v>0.15329680293911691</c:v>
                </c:pt>
                <c:pt idx="3">
                  <c:v>0.43764562281638053</c:v>
                </c:pt>
                <c:pt idx="4">
                  <c:v>0</c:v>
                </c:pt>
              </c:numCache>
            </c:numRef>
          </c:val>
          <c:extLst>
            <c:ext xmlns:c16="http://schemas.microsoft.com/office/drawing/2014/chart" uri="{C3380CC4-5D6E-409C-BE32-E72D297353CC}">
              <c16:uniqueId val="{00000002-BF1E-4215-81B1-949863279EDF}"/>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0.51749632132082046</c:v>
                </c:pt>
                <c:pt idx="1">
                  <c:v>0</c:v>
                </c:pt>
                <c:pt idx="2">
                  <c:v>0</c:v>
                </c:pt>
                <c:pt idx="3">
                  <c:v>0</c:v>
                </c:pt>
                <c:pt idx="4">
                  <c:v>0</c:v>
                </c:pt>
              </c:numCache>
            </c:numRef>
          </c:val>
          <c:extLst>
            <c:ext xmlns:c16="http://schemas.microsoft.com/office/drawing/2014/chart" uri="{C3380CC4-5D6E-409C-BE32-E72D297353CC}">
              <c16:uniqueId val="{00000003-BF1E-4215-81B1-949863279EDF}"/>
            </c:ext>
          </c:extLst>
        </c:ser>
        <c:dLbls>
          <c:showLegendKey val="0"/>
          <c:showVal val="0"/>
          <c:showCatName val="0"/>
          <c:showSerName val="0"/>
          <c:showPercent val="0"/>
          <c:showBubbleSize val="0"/>
        </c:dLbls>
        <c:gapWidth val="50"/>
        <c:overlap val="100"/>
        <c:axId val="234639744"/>
        <c:axId val="234641280"/>
      </c:barChart>
      <c:catAx>
        <c:axId val="234639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41280"/>
        <c:crosses val="autoZero"/>
        <c:auto val="1"/>
        <c:lblAlgn val="ctr"/>
        <c:lblOffset val="100"/>
        <c:tickLblSkip val="1"/>
        <c:tickMarkSkip val="1"/>
        <c:noMultiLvlLbl val="0"/>
      </c:catAx>
      <c:valAx>
        <c:axId val="234641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39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52.560527221841525</c:v>
                </c:pt>
                <c:pt idx="1">
                  <c:v>82.698180811455785</c:v>
                </c:pt>
                <c:pt idx="2">
                  <c:v>93.0294903606367</c:v>
                </c:pt>
                <c:pt idx="3">
                  <c:v>97.418367470033957</c:v>
                </c:pt>
                <c:pt idx="4">
                  <c:v>98.469646476105822</c:v>
                </c:pt>
              </c:numCache>
            </c:numRef>
          </c:val>
          <c:extLst>
            <c:ext xmlns:c16="http://schemas.microsoft.com/office/drawing/2014/chart" uri="{C3380CC4-5D6E-409C-BE32-E72D297353CC}">
              <c16:uniqueId val="{00000000-124F-410A-AF71-B23DE674FC27}"/>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7.1127987810798929</c:v>
                </c:pt>
                <c:pt idx="1">
                  <c:v>7.4169176486626478</c:v>
                </c:pt>
                <c:pt idx="2">
                  <c:v>5.2509706936085347</c:v>
                </c:pt>
                <c:pt idx="3">
                  <c:v>2.5816325299660741</c:v>
                </c:pt>
                <c:pt idx="4">
                  <c:v>1.5303535238941883</c:v>
                </c:pt>
              </c:numCache>
            </c:numRef>
          </c:val>
          <c:extLst>
            <c:ext xmlns:c16="http://schemas.microsoft.com/office/drawing/2014/chart" uri="{C3380CC4-5D6E-409C-BE32-E72D297353CC}">
              <c16:uniqueId val="{00000001-124F-410A-AF71-B23DE674FC27}"/>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25.828912335753852</c:v>
                </c:pt>
                <c:pt idx="1">
                  <c:v>7.6487394045243464</c:v>
                </c:pt>
                <c:pt idx="2">
                  <c:v>1.4516508433470665</c:v>
                </c:pt>
                <c:pt idx="3">
                  <c:v>0</c:v>
                </c:pt>
                <c:pt idx="4">
                  <c:v>0</c:v>
                </c:pt>
              </c:numCache>
            </c:numRef>
          </c:val>
          <c:extLst>
            <c:ext xmlns:c16="http://schemas.microsoft.com/office/drawing/2014/chart" uri="{C3380CC4-5D6E-409C-BE32-E72D297353CC}">
              <c16:uniqueId val="{00000002-124F-410A-AF71-B23DE674FC27}"/>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14.497761661324921</c:v>
                </c:pt>
                <c:pt idx="1">
                  <c:v>2.2361621353572301</c:v>
                </c:pt>
                <c:pt idx="2">
                  <c:v>0.26788810240775224</c:v>
                </c:pt>
                <c:pt idx="3">
                  <c:v>0</c:v>
                </c:pt>
                <c:pt idx="4">
                  <c:v>0</c:v>
                </c:pt>
              </c:numCache>
            </c:numRef>
          </c:val>
          <c:extLst>
            <c:ext xmlns:c16="http://schemas.microsoft.com/office/drawing/2014/chart" uri="{C3380CC4-5D6E-409C-BE32-E72D297353CC}">
              <c16:uniqueId val="{00000003-124F-410A-AF71-B23DE674FC27}"/>
            </c:ext>
          </c:extLst>
        </c:ser>
        <c:dLbls>
          <c:showLegendKey val="0"/>
          <c:showVal val="0"/>
          <c:showCatName val="0"/>
          <c:showSerName val="0"/>
          <c:showPercent val="0"/>
          <c:showBubbleSize val="0"/>
        </c:dLbls>
        <c:gapWidth val="50"/>
        <c:overlap val="100"/>
        <c:axId val="235054976"/>
        <c:axId val="235056512"/>
      </c:barChart>
      <c:catAx>
        <c:axId val="235054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6512"/>
        <c:crosses val="autoZero"/>
        <c:auto val="1"/>
        <c:lblAlgn val="ctr"/>
        <c:lblOffset val="100"/>
        <c:tickLblSkip val="1"/>
        <c:tickMarkSkip val="1"/>
        <c:noMultiLvlLbl val="0"/>
      </c:catAx>
      <c:valAx>
        <c:axId val="235056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4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656-49AF-9F28-FEED5FE63066}"/>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656-49AF-9F28-FEED5FE63066}"/>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656-49AF-9F28-FEED5FE63066}"/>
            </c:ext>
          </c:extLst>
        </c:ser>
        <c:dLbls>
          <c:showLegendKey val="0"/>
          <c:showVal val="0"/>
          <c:showCatName val="0"/>
          <c:showSerName val="0"/>
          <c:showPercent val="0"/>
          <c:showBubbleSize val="0"/>
        </c:dLbls>
        <c:gapWidth val="50"/>
        <c:overlap val="100"/>
        <c:axId val="235165952"/>
        <c:axId val="235192320"/>
      </c:barChart>
      <c:catAx>
        <c:axId val="235165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92320"/>
        <c:crosses val="autoZero"/>
        <c:auto val="1"/>
        <c:lblAlgn val="ctr"/>
        <c:lblOffset val="100"/>
        <c:tickLblSkip val="1"/>
        <c:tickMarkSkip val="1"/>
        <c:noMultiLvlLbl val="0"/>
      </c:catAx>
      <c:valAx>
        <c:axId val="235192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65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24.227924784308176</c:v>
                </c:pt>
                <c:pt idx="1">
                  <c:v>48.977660174896592</c:v>
                </c:pt>
                <c:pt idx="2">
                  <c:v>58.264775827665773</c:v>
                </c:pt>
                <c:pt idx="3">
                  <c:v>77.60589162897196</c:v>
                </c:pt>
                <c:pt idx="4">
                  <c:v>94.972753842457664</c:v>
                </c:pt>
              </c:numCache>
            </c:numRef>
          </c:val>
          <c:extLst>
            <c:ext xmlns:c16="http://schemas.microsoft.com/office/drawing/2014/chart" uri="{C3380CC4-5D6E-409C-BE32-E72D297353CC}">
              <c16:uniqueId val="{00000000-26BD-4591-8829-3794D5CE81E5}"/>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2.3104289973848733</c:v>
                </c:pt>
                <c:pt idx="1">
                  <c:v>4.6276221824745107</c:v>
                </c:pt>
                <c:pt idx="2">
                  <c:v>3.567153481865557</c:v>
                </c:pt>
                <c:pt idx="3">
                  <c:v>3.7905670334000017</c:v>
                </c:pt>
                <c:pt idx="4">
                  <c:v>3.1414333002455432</c:v>
                </c:pt>
              </c:numCache>
            </c:numRef>
          </c:val>
          <c:extLst>
            <c:ext xmlns:c16="http://schemas.microsoft.com/office/drawing/2014/chart" uri="{C3380CC4-5D6E-409C-BE32-E72D297353CC}">
              <c16:uniqueId val="{00000001-26BD-4591-8829-3794D5CE81E5}"/>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40.394828638856161</c:v>
                </c:pt>
                <c:pt idx="1">
                  <c:v>32.714095982568544</c:v>
                </c:pt>
                <c:pt idx="2">
                  <c:v>26.912142309542496</c:v>
                </c:pt>
                <c:pt idx="3">
                  <c:v>15.390696231353527</c:v>
                </c:pt>
                <c:pt idx="4">
                  <c:v>1.6057078258121658</c:v>
                </c:pt>
              </c:numCache>
            </c:numRef>
          </c:val>
          <c:extLst>
            <c:ext xmlns:c16="http://schemas.microsoft.com/office/drawing/2014/chart" uri="{C3380CC4-5D6E-409C-BE32-E72D297353CC}">
              <c16:uniqueId val="{00000002-26BD-4591-8829-3794D5CE81E5}"/>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33.066817579450692</c:v>
                </c:pt>
                <c:pt idx="1">
                  <c:v>13.68062166006044</c:v>
                </c:pt>
                <c:pt idx="2">
                  <c:v>11.255928380926248</c:v>
                </c:pt>
                <c:pt idx="3">
                  <c:v>3.2128451062750356</c:v>
                </c:pt>
                <c:pt idx="4">
                  <c:v>0.28010503148474075</c:v>
                </c:pt>
              </c:numCache>
            </c:numRef>
          </c:val>
          <c:extLst>
            <c:ext xmlns:c16="http://schemas.microsoft.com/office/drawing/2014/chart" uri="{C3380CC4-5D6E-409C-BE32-E72D297353CC}">
              <c16:uniqueId val="{00000003-26BD-4591-8829-3794D5CE81E5}"/>
            </c:ext>
          </c:extLst>
        </c:ser>
        <c:dLbls>
          <c:showLegendKey val="0"/>
          <c:showVal val="0"/>
          <c:showCatName val="0"/>
          <c:showSerName val="0"/>
          <c:showPercent val="0"/>
          <c:showBubbleSize val="0"/>
        </c:dLbls>
        <c:gapWidth val="50"/>
        <c:overlap val="100"/>
        <c:axId val="233833984"/>
        <c:axId val="233835520"/>
      </c:barChart>
      <c:catAx>
        <c:axId val="233833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35520"/>
        <c:crosses val="autoZero"/>
        <c:auto val="1"/>
        <c:lblAlgn val="ctr"/>
        <c:lblOffset val="100"/>
        <c:tickLblSkip val="1"/>
        <c:tickMarkSkip val="1"/>
        <c:noMultiLvlLbl val="0"/>
      </c:catAx>
      <c:valAx>
        <c:axId val="233835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33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21.979712589106573</c:v>
                </c:pt>
                <c:pt idx="1">
                  <c:v>43.316928130876065</c:v>
                </c:pt>
                <c:pt idx="2">
                  <c:v>53.014605696291781</c:v>
                </c:pt>
                <c:pt idx="3">
                  <c:v>62.817194004263555</c:v>
                </c:pt>
                <c:pt idx="4">
                  <c:v>82.385923580604583</c:v>
                </c:pt>
              </c:numCache>
            </c:numRef>
          </c:val>
          <c:extLst>
            <c:ext xmlns:c16="http://schemas.microsoft.com/office/drawing/2014/chart" uri="{C3380CC4-5D6E-409C-BE32-E72D297353CC}">
              <c16:uniqueId val="{00000000-AA0E-42B7-B51C-1A4DC4D0CADD}"/>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2.0063002952724829</c:v>
                </c:pt>
                <c:pt idx="1">
                  <c:v>4.0235938547269381</c:v>
                </c:pt>
                <c:pt idx="2">
                  <c:v>3.6368797739620575</c:v>
                </c:pt>
                <c:pt idx="3">
                  <c:v>3.3110184795759126</c:v>
                </c:pt>
                <c:pt idx="4">
                  <c:v>2.286388693650804</c:v>
                </c:pt>
              </c:numCache>
            </c:numRef>
          </c:val>
          <c:extLst>
            <c:ext xmlns:c16="http://schemas.microsoft.com/office/drawing/2014/chart" uri="{C3380CC4-5D6E-409C-BE32-E72D297353CC}">
              <c16:uniqueId val="{00000001-AA0E-42B7-B51C-1A4DC4D0CADD}"/>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37.526043564783592</c:v>
                </c:pt>
                <c:pt idx="1">
                  <c:v>36.983688819277774</c:v>
                </c:pt>
                <c:pt idx="2">
                  <c:v>31.625033379054475</c:v>
                </c:pt>
                <c:pt idx="3">
                  <c:v>25.124162988886852</c:v>
                </c:pt>
                <c:pt idx="4">
                  <c:v>13.465530197737992</c:v>
                </c:pt>
              </c:numCache>
            </c:numRef>
          </c:val>
          <c:extLst>
            <c:ext xmlns:c16="http://schemas.microsoft.com/office/drawing/2014/chart" uri="{C3380CC4-5D6E-409C-BE32-E72D297353CC}">
              <c16:uniqueId val="{00000002-AA0E-42B7-B51C-1A4DC4D0CADD}"/>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38.487943550837393</c:v>
                </c:pt>
                <c:pt idx="1">
                  <c:v>15.675789195119382</c:v>
                </c:pt>
                <c:pt idx="2">
                  <c:v>11.723481150691951</c:v>
                </c:pt>
                <c:pt idx="3">
                  <c:v>8.7476245272738904</c:v>
                </c:pt>
                <c:pt idx="4">
                  <c:v>1.8621575280067975</c:v>
                </c:pt>
              </c:numCache>
            </c:numRef>
          </c:val>
          <c:extLst>
            <c:ext xmlns:c16="http://schemas.microsoft.com/office/drawing/2014/chart" uri="{C3380CC4-5D6E-409C-BE32-E72D297353CC}">
              <c16:uniqueId val="{00000003-AA0E-42B7-B51C-1A4DC4D0CADD}"/>
            </c:ext>
          </c:extLst>
        </c:ser>
        <c:dLbls>
          <c:showLegendKey val="0"/>
          <c:showVal val="0"/>
          <c:showCatName val="0"/>
          <c:showSerName val="0"/>
          <c:showPercent val="0"/>
          <c:showBubbleSize val="0"/>
        </c:dLbls>
        <c:gapWidth val="50"/>
        <c:overlap val="100"/>
        <c:axId val="233531648"/>
        <c:axId val="233574400"/>
      </c:barChart>
      <c:catAx>
        <c:axId val="23353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4400"/>
        <c:crosses val="autoZero"/>
        <c:auto val="1"/>
        <c:lblAlgn val="ctr"/>
        <c:lblOffset val="100"/>
        <c:tickLblSkip val="1"/>
        <c:tickMarkSkip val="1"/>
        <c:noMultiLvlLbl val="0"/>
      </c:catAx>
      <c:valAx>
        <c:axId val="233574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3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73.061181912280475</c:v>
                </c:pt>
                <c:pt idx="1">
                  <c:v>89.611919789165029</c:v>
                </c:pt>
                <c:pt idx="2">
                  <c:v>93.302771966768304</c:v>
                </c:pt>
                <c:pt idx="3">
                  <c:v>96.092209739340632</c:v>
                </c:pt>
                <c:pt idx="4">
                  <c:v>98.848451512521535</c:v>
                </c:pt>
              </c:numCache>
            </c:numRef>
          </c:val>
          <c:extLst>
            <c:ext xmlns:c16="http://schemas.microsoft.com/office/drawing/2014/chart" uri="{C3380CC4-5D6E-409C-BE32-E72D297353CC}">
              <c16:uniqueId val="{00000000-C630-41F1-8700-2DBB893F67EC}"/>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0.3070280989566585</c:v>
                </c:pt>
                <c:pt idx="1">
                  <c:v>0.3096804226651822</c:v>
                </c:pt>
                <c:pt idx="2">
                  <c:v>6.6834084142069219E-2</c:v>
                </c:pt>
                <c:pt idx="3">
                  <c:v>0</c:v>
                </c:pt>
                <c:pt idx="4">
                  <c:v>0</c:v>
                </c:pt>
              </c:numCache>
            </c:numRef>
          </c:val>
          <c:extLst>
            <c:ext xmlns:c16="http://schemas.microsoft.com/office/drawing/2014/chart" uri="{C3380CC4-5D6E-409C-BE32-E72D297353CC}">
              <c16:uniqueId val="{00000001-C630-41F1-8700-2DBB893F67EC}"/>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17.060869706281661</c:v>
                </c:pt>
                <c:pt idx="1">
                  <c:v>8.2269977511171781</c:v>
                </c:pt>
                <c:pt idx="2">
                  <c:v>4.3538723414425258</c:v>
                </c:pt>
                <c:pt idx="3">
                  <c:v>2.579906024146692</c:v>
                </c:pt>
                <c:pt idx="4">
                  <c:v>0.76326322909512978</c:v>
                </c:pt>
              </c:numCache>
            </c:numRef>
          </c:val>
          <c:extLst>
            <c:ext xmlns:c16="http://schemas.microsoft.com/office/drawing/2014/chart" uri="{C3380CC4-5D6E-409C-BE32-E72D297353CC}">
              <c16:uniqueId val="{00000002-C630-41F1-8700-2DBB893F67EC}"/>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9.5709202824812074</c:v>
                </c:pt>
                <c:pt idx="1">
                  <c:v>1.8514020370526099</c:v>
                </c:pt>
                <c:pt idx="2">
                  <c:v>2.2765216076471004</c:v>
                </c:pt>
                <c:pt idx="3">
                  <c:v>1.327884236512676</c:v>
                </c:pt>
                <c:pt idx="4">
                  <c:v>0.388285258383335</c:v>
                </c:pt>
              </c:numCache>
            </c:numRef>
          </c:val>
          <c:extLst>
            <c:ext xmlns:c16="http://schemas.microsoft.com/office/drawing/2014/chart" uri="{C3380CC4-5D6E-409C-BE32-E72D297353CC}">
              <c16:uniqueId val="{00000003-C630-41F1-8700-2DBB893F67EC}"/>
            </c:ext>
          </c:extLst>
        </c:ser>
        <c:dLbls>
          <c:showLegendKey val="0"/>
          <c:showVal val="0"/>
          <c:showCatName val="0"/>
          <c:showSerName val="0"/>
          <c:showPercent val="0"/>
          <c:showBubbleSize val="0"/>
        </c:dLbls>
        <c:gapWidth val="50"/>
        <c:overlap val="100"/>
        <c:axId val="216726912"/>
        <c:axId val="217425024"/>
      </c:barChart>
      <c:catAx>
        <c:axId val="216726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25024"/>
        <c:crosses val="autoZero"/>
        <c:auto val="1"/>
        <c:lblAlgn val="ctr"/>
        <c:lblOffset val="100"/>
        <c:tickLblSkip val="1"/>
        <c:tickMarkSkip val="1"/>
        <c:noMultiLvlLbl val="0"/>
      </c:catAx>
      <c:valAx>
        <c:axId val="217425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726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MICS11!$R$15:$W$15</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MICS11!$R$18:$W$18</c:f>
              <c:numCache>
                <c:formatCode>###0.0</c:formatCode>
                <c:ptCount val="6"/>
                <c:pt idx="0">
                  <c:v>85.691421925764843</c:v>
                </c:pt>
                <c:pt idx="1">
                  <c:v>94.23598098859091</c:v>
                </c:pt>
                <c:pt idx="2">
                  <c:v>91.028543055772673</c:v>
                </c:pt>
                <c:pt idx="3">
                  <c:v>80.876626157561446</c:v>
                </c:pt>
                <c:pt idx="4">
                  <c:v>99.127336924978351</c:v>
                </c:pt>
                <c:pt idx="5">
                  <c:v>99.214086203846293</c:v>
                </c:pt>
              </c:numCache>
            </c:numRef>
          </c:val>
          <c:extLst>
            <c:ext xmlns:c16="http://schemas.microsoft.com/office/drawing/2014/chart" uri="{C3380CC4-5D6E-409C-BE32-E72D297353CC}">
              <c16:uniqueId val="{00000000-B060-42A6-9F25-D4139DF324DE}"/>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MICS11!$R$15:$W$15</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MICS11!$R$19:$W$19</c:f>
              <c:numCache>
                <c:formatCode>###0.0</c:formatCode>
                <c:ptCount val="6"/>
                <c:pt idx="0">
                  <c:v>1.1243917684410909</c:v>
                </c:pt>
                <c:pt idx="1">
                  <c:v>0</c:v>
                </c:pt>
                <c:pt idx="2">
                  <c:v>0.11075356994151143</c:v>
                </c:pt>
                <c:pt idx="3">
                  <c:v>2.0850144277486316E-2</c:v>
                </c:pt>
                <c:pt idx="4">
                  <c:v>0</c:v>
                </c:pt>
                <c:pt idx="5">
                  <c:v>4.3947501078943609E-2</c:v>
                </c:pt>
              </c:numCache>
            </c:numRef>
          </c:val>
          <c:extLst>
            <c:ext xmlns:c16="http://schemas.microsoft.com/office/drawing/2014/chart" uri="{C3380CC4-5D6E-409C-BE32-E72D297353CC}">
              <c16:uniqueId val="{00000001-B060-42A6-9F25-D4139DF324DE}"/>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MICS11!$R$15:$W$15</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MICS11!$R$20:$W$20</c:f>
              <c:numCache>
                <c:formatCode>###0.0</c:formatCode>
                <c:ptCount val="6"/>
                <c:pt idx="0">
                  <c:v>12.971692629729116</c:v>
                </c:pt>
                <c:pt idx="1">
                  <c:v>0.66627659979371856</c:v>
                </c:pt>
                <c:pt idx="2">
                  <c:v>8.636936425592463</c:v>
                </c:pt>
                <c:pt idx="3">
                  <c:v>12.114501353566304</c:v>
                </c:pt>
                <c:pt idx="4">
                  <c:v>0.87266307502164864</c:v>
                </c:pt>
                <c:pt idx="5">
                  <c:v>0.65805185406319333</c:v>
                </c:pt>
              </c:numCache>
            </c:numRef>
          </c:val>
          <c:extLst>
            <c:ext xmlns:c16="http://schemas.microsoft.com/office/drawing/2014/chart" uri="{C3380CC4-5D6E-409C-BE32-E72D297353CC}">
              <c16:uniqueId val="{00000002-B060-42A6-9F25-D4139DF324DE}"/>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MICS11!$R$15:$W$15</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MICS11!$R$21:$W$21</c:f>
              <c:numCache>
                <c:formatCode>###0.0</c:formatCode>
                <c:ptCount val="6"/>
                <c:pt idx="0">
                  <c:v>0.21249367606494951</c:v>
                </c:pt>
                <c:pt idx="1">
                  <c:v>5.0977424116153713</c:v>
                </c:pt>
                <c:pt idx="2">
                  <c:v>0.22376694869335323</c:v>
                </c:pt>
                <c:pt idx="3">
                  <c:v>6.9880223445947633</c:v>
                </c:pt>
                <c:pt idx="4">
                  <c:v>0</c:v>
                </c:pt>
                <c:pt idx="5">
                  <c:v>8.3914441011570307E-2</c:v>
                </c:pt>
              </c:numCache>
            </c:numRef>
          </c:val>
          <c:extLst>
            <c:ext xmlns:c16="http://schemas.microsoft.com/office/drawing/2014/chart" uri="{C3380CC4-5D6E-409C-BE32-E72D297353CC}">
              <c16:uniqueId val="{00000003-B060-42A6-9F25-D4139DF324DE}"/>
            </c:ext>
          </c:extLst>
        </c:ser>
        <c:dLbls>
          <c:showLegendKey val="0"/>
          <c:showVal val="0"/>
          <c:showCatName val="0"/>
          <c:showSerName val="0"/>
          <c:showPercent val="0"/>
          <c:showBubbleSize val="0"/>
        </c:dLbls>
        <c:gapWidth val="50"/>
        <c:overlap val="100"/>
        <c:axId val="217470080"/>
        <c:axId val="217471616"/>
      </c:barChart>
      <c:catAx>
        <c:axId val="21747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1616"/>
        <c:crosses val="autoZero"/>
        <c:auto val="1"/>
        <c:lblAlgn val="ctr"/>
        <c:lblOffset val="100"/>
        <c:tickLblSkip val="1"/>
        <c:tickMarkSkip val="1"/>
        <c:noMultiLvlLbl val="0"/>
      </c:catAx>
      <c:valAx>
        <c:axId val="217471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77.75836830621374</c:v>
                </c:pt>
                <c:pt idx="1">
                  <c:v>91.799754760376146</c:v>
                </c:pt>
                <c:pt idx="2">
                  <c:v>95.747186520070898</c:v>
                </c:pt>
                <c:pt idx="3">
                  <c:v>98.493496689314071</c:v>
                </c:pt>
                <c:pt idx="4">
                  <c:v>99.609651496654877</c:v>
                </c:pt>
              </c:numCache>
            </c:numRef>
          </c:val>
          <c:extLst>
            <c:ext xmlns:c16="http://schemas.microsoft.com/office/drawing/2014/chart" uri="{C3380CC4-5D6E-409C-BE32-E72D297353CC}">
              <c16:uniqueId val="{00000000-C2BC-49F4-ADF1-8CA9841C4819}"/>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0.25325403881715297</c:v>
                </c:pt>
                <c:pt idx="1">
                  <c:v>0.24735899590129487</c:v>
                </c:pt>
                <c:pt idx="2">
                  <c:v>0</c:v>
                </c:pt>
                <c:pt idx="3">
                  <c:v>0</c:v>
                </c:pt>
                <c:pt idx="4">
                  <c:v>0</c:v>
                </c:pt>
              </c:numCache>
            </c:numRef>
          </c:val>
          <c:extLst>
            <c:ext xmlns:c16="http://schemas.microsoft.com/office/drawing/2014/chart" uri="{C3380CC4-5D6E-409C-BE32-E72D297353CC}">
              <c16:uniqueId val="{00000001-C2BC-49F4-ADF1-8CA9841C4819}"/>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14.737475376936704</c:v>
                </c:pt>
                <c:pt idx="1">
                  <c:v>5.901603531016673</c:v>
                </c:pt>
                <c:pt idx="2">
                  <c:v>2.9498669944802507</c:v>
                </c:pt>
                <c:pt idx="3">
                  <c:v>1.0616342580690468</c:v>
                </c:pt>
                <c:pt idx="4">
                  <c:v>0.37383836793971725</c:v>
                </c:pt>
              </c:numCache>
            </c:numRef>
          </c:val>
          <c:extLst>
            <c:ext xmlns:c16="http://schemas.microsoft.com/office/drawing/2014/chart" uri="{C3380CC4-5D6E-409C-BE32-E72D297353CC}">
              <c16:uniqueId val="{00000002-C2BC-49F4-ADF1-8CA9841C4819}"/>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7.2509022780324024</c:v>
                </c:pt>
                <c:pt idx="1">
                  <c:v>2.0512827127058859</c:v>
                </c:pt>
                <c:pt idx="2">
                  <c:v>1.3029464854488517</c:v>
                </c:pt>
                <c:pt idx="3">
                  <c:v>0.4448690526168822</c:v>
                </c:pt>
                <c:pt idx="4">
                  <c:v>1.6510135405405999E-2</c:v>
                </c:pt>
              </c:numCache>
            </c:numRef>
          </c:val>
          <c:extLst>
            <c:ext xmlns:c16="http://schemas.microsoft.com/office/drawing/2014/chart" uri="{C3380CC4-5D6E-409C-BE32-E72D297353CC}">
              <c16:uniqueId val="{00000003-C2BC-49F4-ADF1-8CA9841C4819}"/>
            </c:ext>
          </c:extLst>
        </c:ser>
        <c:dLbls>
          <c:showLegendKey val="0"/>
          <c:showVal val="0"/>
          <c:showCatName val="0"/>
          <c:showSerName val="0"/>
          <c:showPercent val="0"/>
          <c:showBubbleSize val="0"/>
        </c:dLbls>
        <c:gapWidth val="50"/>
        <c:overlap val="100"/>
        <c:axId val="217520768"/>
        <c:axId val="217534848"/>
      </c:barChart>
      <c:catAx>
        <c:axId val="217520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34848"/>
        <c:crosses val="autoZero"/>
        <c:auto val="1"/>
        <c:lblAlgn val="ctr"/>
        <c:lblOffset val="100"/>
        <c:tickLblSkip val="1"/>
        <c:tickMarkSkip val="1"/>
        <c:noMultiLvlLbl val="0"/>
      </c:catAx>
      <c:valAx>
        <c:axId val="217534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20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MICS11!$R$121:$W$121</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MICS11!$R$124:$W$124</c:f>
              <c:numCache>
                <c:formatCode>###0.0</c:formatCode>
                <c:ptCount val="6"/>
                <c:pt idx="0">
                  <c:v>65.510921006903288</c:v>
                </c:pt>
                <c:pt idx="1">
                  <c:v>41.398751098630271</c:v>
                </c:pt>
                <c:pt idx="2">
                  <c:v>78.983681533035778</c:v>
                </c:pt>
                <c:pt idx="3">
                  <c:v>71.466578760445813</c:v>
                </c:pt>
                <c:pt idx="4">
                  <c:v>91.580241261231009</c:v>
                </c:pt>
                <c:pt idx="5">
                  <c:v>87.513533959750589</c:v>
                </c:pt>
              </c:numCache>
            </c:numRef>
          </c:val>
          <c:extLst>
            <c:ext xmlns:c16="http://schemas.microsoft.com/office/drawing/2014/chart" uri="{C3380CC4-5D6E-409C-BE32-E72D297353CC}">
              <c16:uniqueId val="{00000000-2544-468B-A8DB-EFEFCA4106DD}"/>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MICS11!$R$121:$W$121</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MICS11!$R$125:$W$125</c:f>
              <c:numCache>
                <c:formatCode>###0.0</c:formatCode>
                <c:ptCount val="6"/>
                <c:pt idx="0">
                  <c:v>3.0295713243605138</c:v>
                </c:pt>
                <c:pt idx="1">
                  <c:v>2.8936081830993512</c:v>
                </c:pt>
                <c:pt idx="2">
                  <c:v>3.2245441421452203</c:v>
                </c:pt>
                <c:pt idx="3">
                  <c:v>4.8050014050599028</c:v>
                </c:pt>
                <c:pt idx="4">
                  <c:v>5.8344544939998375</c:v>
                </c:pt>
                <c:pt idx="5">
                  <c:v>4.9707690316490298</c:v>
                </c:pt>
              </c:numCache>
            </c:numRef>
          </c:val>
          <c:extLst>
            <c:ext xmlns:c16="http://schemas.microsoft.com/office/drawing/2014/chart" uri="{C3380CC4-5D6E-409C-BE32-E72D297353CC}">
              <c16:uniqueId val="{00000001-2544-468B-A8DB-EFEFCA4106DD}"/>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MICS11!$R$121:$W$121</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MICS11!$R$126:$W$126</c:f>
              <c:numCache>
                <c:formatCode>###0.0</c:formatCode>
                <c:ptCount val="6"/>
                <c:pt idx="0">
                  <c:v>13.245033382935752</c:v>
                </c:pt>
                <c:pt idx="1">
                  <c:v>52.769691275349189</c:v>
                </c:pt>
                <c:pt idx="2">
                  <c:v>8.7855658666132435</c:v>
                </c:pt>
                <c:pt idx="3">
                  <c:v>8.919448172359381</c:v>
                </c:pt>
                <c:pt idx="4">
                  <c:v>2.3320481132216093</c:v>
                </c:pt>
                <c:pt idx="5">
                  <c:v>5.5574276980379436</c:v>
                </c:pt>
              </c:numCache>
            </c:numRef>
          </c:val>
          <c:extLst>
            <c:ext xmlns:c16="http://schemas.microsoft.com/office/drawing/2014/chart" uri="{C3380CC4-5D6E-409C-BE32-E72D297353CC}">
              <c16:uniqueId val="{00000002-2544-468B-A8DB-EFEFCA4106DD}"/>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MICS11!$R$121:$W$121</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MICS11!$R$127:$W$127</c:f>
              <c:numCache>
                <c:formatCode>###0.0</c:formatCode>
                <c:ptCount val="6"/>
                <c:pt idx="0">
                  <c:v>18.214474285800446</c:v>
                </c:pt>
                <c:pt idx="1">
                  <c:v>2.9379494429211888</c:v>
                </c:pt>
                <c:pt idx="2">
                  <c:v>9.0062084582057587</c:v>
                </c:pt>
                <c:pt idx="3">
                  <c:v>14.808971662134901</c:v>
                </c:pt>
                <c:pt idx="4">
                  <c:v>0.25325613154754389</c:v>
                </c:pt>
                <c:pt idx="5">
                  <c:v>1.9582693105624376</c:v>
                </c:pt>
              </c:numCache>
            </c:numRef>
          </c:val>
          <c:extLst>
            <c:ext xmlns:c16="http://schemas.microsoft.com/office/drawing/2014/chart" uri="{C3380CC4-5D6E-409C-BE32-E72D297353CC}">
              <c16:uniqueId val="{00000003-2544-468B-A8DB-EFEFCA4106DD}"/>
            </c:ext>
          </c:extLst>
        </c:ser>
        <c:dLbls>
          <c:showLegendKey val="0"/>
          <c:showVal val="0"/>
          <c:showCatName val="0"/>
          <c:showSerName val="0"/>
          <c:showPercent val="0"/>
          <c:showBubbleSize val="0"/>
        </c:dLbls>
        <c:gapWidth val="50"/>
        <c:overlap val="100"/>
        <c:axId val="217638784"/>
        <c:axId val="217640320"/>
      </c:barChart>
      <c:catAx>
        <c:axId val="217638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40320"/>
        <c:crosses val="autoZero"/>
        <c:auto val="1"/>
        <c:lblAlgn val="ctr"/>
        <c:lblOffset val="100"/>
        <c:tickLblSkip val="1"/>
        <c:tickMarkSkip val="1"/>
        <c:noMultiLvlLbl val="0"/>
      </c:catAx>
      <c:valAx>
        <c:axId val="217640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38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61.980973464898412</c:v>
                </c:pt>
                <c:pt idx="1">
                  <c:v>81.10828366705914</c:v>
                </c:pt>
                <c:pt idx="2">
                  <c:v>86.315774472998825</c:v>
                </c:pt>
                <c:pt idx="3">
                  <c:v>90.295980693430508</c:v>
                </c:pt>
                <c:pt idx="4">
                  <c:v>93.763178215206679</c:v>
                </c:pt>
              </c:numCache>
            </c:numRef>
          </c:val>
          <c:extLst>
            <c:ext xmlns:c16="http://schemas.microsoft.com/office/drawing/2014/chart" uri="{C3380CC4-5D6E-409C-BE32-E72D297353CC}">
              <c16:uniqueId val="{00000000-386F-41A0-9BDB-8FD35C69F876}"/>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35.670816598441228</c:v>
                </c:pt>
                <c:pt idx="1">
                  <c:v>17.764002077630401</c:v>
                </c:pt>
                <c:pt idx="2">
                  <c:v>13.381532318279474</c:v>
                </c:pt>
                <c:pt idx="3">
                  <c:v>8.5897360441303547</c:v>
                </c:pt>
                <c:pt idx="4">
                  <c:v>5.1011826635667283</c:v>
                </c:pt>
              </c:numCache>
            </c:numRef>
          </c:val>
          <c:extLst>
            <c:ext xmlns:c16="http://schemas.microsoft.com/office/drawing/2014/chart" uri="{C3380CC4-5D6E-409C-BE32-E72D297353CC}">
              <c16:uniqueId val="{00000001-386F-41A0-9BDB-8FD35C69F876}"/>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2.3482099366604574</c:v>
                </c:pt>
                <c:pt idx="1">
                  <c:v>1.1277142553104238</c:v>
                </c:pt>
                <c:pt idx="2">
                  <c:v>0.30269320872169714</c:v>
                </c:pt>
                <c:pt idx="3">
                  <c:v>1.1142832624392458</c:v>
                </c:pt>
                <c:pt idx="4">
                  <c:v>1.135639121226711</c:v>
                </c:pt>
              </c:numCache>
            </c:numRef>
          </c:val>
          <c:extLst>
            <c:ext xmlns:c16="http://schemas.microsoft.com/office/drawing/2014/chart" uri="{C3380CC4-5D6E-409C-BE32-E72D297353CC}">
              <c16:uniqueId val="{00000002-386F-41A0-9BDB-8FD35C69F876}"/>
            </c:ext>
          </c:extLst>
        </c:ser>
        <c:dLbls>
          <c:showLegendKey val="0"/>
          <c:showVal val="0"/>
          <c:showCatName val="0"/>
          <c:showSerName val="0"/>
          <c:showPercent val="0"/>
          <c:showBubbleSize val="0"/>
        </c:dLbls>
        <c:gapWidth val="50"/>
        <c:overlap val="100"/>
        <c:axId val="218509312"/>
        <c:axId val="218510848"/>
      </c:barChart>
      <c:catAx>
        <c:axId val="218509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0848"/>
        <c:crosses val="autoZero"/>
        <c:auto val="1"/>
        <c:lblAlgn val="ctr"/>
        <c:lblOffset val="100"/>
        <c:tickLblSkip val="1"/>
        <c:tickMarkSkip val="1"/>
        <c:noMultiLvlLbl val="0"/>
      </c:catAx>
      <c:valAx>
        <c:axId val="218510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09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MICS11!$R$221:$W$221</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MICS11!$R$222:$W$222</c:f>
              <c:numCache>
                <c:formatCode>###0.0</c:formatCode>
                <c:ptCount val="6"/>
                <c:pt idx="0">
                  <c:v>79.434047149659264</c:v>
                </c:pt>
                <c:pt idx="1">
                  <c:v>85.047331756071344</c:v>
                </c:pt>
                <c:pt idx="2">
                  <c:v>80.663718000976942</c:v>
                </c:pt>
                <c:pt idx="3">
                  <c:v>78.092614498216392</c:v>
                </c:pt>
                <c:pt idx="4">
                  <c:v>93.922930579354272</c:v>
                </c:pt>
                <c:pt idx="5">
                  <c:v>92.710858195622592</c:v>
                </c:pt>
              </c:numCache>
            </c:numRef>
          </c:val>
          <c:extLst>
            <c:ext xmlns:c16="http://schemas.microsoft.com/office/drawing/2014/chart" uri="{C3380CC4-5D6E-409C-BE32-E72D297353CC}">
              <c16:uniqueId val="{00000000-DD23-4F37-810A-9AC3950CA589}"/>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MICS11!$R$221:$W$221</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MICS11!$R$223:$W$223</c:f>
              <c:numCache>
                <c:formatCode>###0.0</c:formatCode>
                <c:ptCount val="6"/>
                <c:pt idx="0">
                  <c:v>19.425106380485321</c:v>
                </c:pt>
                <c:pt idx="1">
                  <c:v>13.178276185770857</c:v>
                </c:pt>
                <c:pt idx="2">
                  <c:v>17.937663427547726</c:v>
                </c:pt>
                <c:pt idx="3">
                  <c:v>21.079149783650433</c:v>
                </c:pt>
                <c:pt idx="4">
                  <c:v>5.5980504797108877</c:v>
                </c:pt>
                <c:pt idx="5">
                  <c:v>6.0239839357455658</c:v>
                </c:pt>
              </c:numCache>
            </c:numRef>
          </c:val>
          <c:extLst>
            <c:ext xmlns:c16="http://schemas.microsoft.com/office/drawing/2014/chart" uri="{C3380CC4-5D6E-409C-BE32-E72D297353CC}">
              <c16:uniqueId val="{00000001-DD23-4F37-810A-9AC3950CA589}"/>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MICS11!$R$221:$W$221</c:f>
              <c:strCache>
                <c:ptCount val="6"/>
                <c:pt idx="0">
                  <c:v>Central Highlands</c:v>
                </c:pt>
                <c:pt idx="1">
                  <c:v>Mekong River Delta</c:v>
                </c:pt>
                <c:pt idx="2">
                  <c:v>North Central and Central Coastal area</c:v>
                </c:pt>
                <c:pt idx="3">
                  <c:v>Northen Midlands and Mountain area</c:v>
                </c:pt>
                <c:pt idx="4">
                  <c:v>Red River Delta</c:v>
                </c:pt>
                <c:pt idx="5">
                  <c:v>South East</c:v>
                </c:pt>
              </c:strCache>
            </c:strRef>
          </c:cat>
          <c:val>
            <c:numRef>
              <c:f>MICS11!$R$224:$W$224</c:f>
              <c:numCache>
                <c:formatCode>###0.0</c:formatCode>
                <c:ptCount val="6"/>
                <c:pt idx="0">
                  <c:v>1.1408464698554299</c:v>
                </c:pt>
                <c:pt idx="1">
                  <c:v>1.7743920581577797</c:v>
                </c:pt>
                <c:pt idx="2">
                  <c:v>1.3986185714750476</c:v>
                </c:pt>
                <c:pt idx="3">
                  <c:v>0.8282357181331359</c:v>
                </c:pt>
                <c:pt idx="4">
                  <c:v>0.47901894093495068</c:v>
                </c:pt>
                <c:pt idx="5">
                  <c:v>1.2651578686318796</c:v>
                </c:pt>
              </c:numCache>
            </c:numRef>
          </c:val>
          <c:extLst>
            <c:ext xmlns:c16="http://schemas.microsoft.com/office/drawing/2014/chart" uri="{C3380CC4-5D6E-409C-BE32-E72D297353CC}">
              <c16:uniqueId val="{00000002-DD23-4F37-810A-9AC3950CA589}"/>
            </c:ext>
          </c:extLst>
        </c:ser>
        <c:dLbls>
          <c:showLegendKey val="0"/>
          <c:showVal val="0"/>
          <c:showCatName val="0"/>
          <c:showSerName val="0"/>
          <c:showPercent val="0"/>
          <c:showBubbleSize val="0"/>
        </c:dLbls>
        <c:gapWidth val="50"/>
        <c:overlap val="100"/>
        <c:axId val="218554752"/>
        <c:axId val="218556288"/>
      </c:barChart>
      <c:catAx>
        <c:axId val="218554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56288"/>
        <c:crosses val="autoZero"/>
        <c:auto val="1"/>
        <c:lblAlgn val="ctr"/>
        <c:lblOffset val="100"/>
        <c:tickLblSkip val="1"/>
        <c:tickMarkSkip val="1"/>
        <c:noMultiLvlLbl val="0"/>
      </c:catAx>
      <c:valAx>
        <c:axId val="218556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54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65.52303811198081</c:v>
                </c:pt>
                <c:pt idx="1">
                  <c:v>84.309325619150115</c:v>
                </c:pt>
                <c:pt idx="2">
                  <c:v>89.319171015252536</c:v>
                </c:pt>
                <c:pt idx="3">
                  <c:v>92.737329797236157</c:v>
                </c:pt>
                <c:pt idx="4">
                  <c:v>96.933482510309517</c:v>
                </c:pt>
              </c:numCache>
            </c:numRef>
          </c:val>
          <c:extLst>
            <c:ext xmlns:c16="http://schemas.microsoft.com/office/drawing/2014/chart" uri="{C3380CC4-5D6E-409C-BE32-E72D297353CC}">
              <c16:uniqueId val="{00000000-FCC1-4460-AA6D-BA25F7DD981A}"/>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32.102602709290537</c:v>
                </c:pt>
                <c:pt idx="1">
                  <c:v>14.905930362978747</c:v>
                </c:pt>
                <c:pt idx="2">
                  <c:v>10.231258309435486</c:v>
                </c:pt>
                <c:pt idx="3">
                  <c:v>6.0675833596777142</c:v>
                </c:pt>
                <c:pt idx="4">
                  <c:v>2.147561172174457</c:v>
                </c:pt>
              </c:numCache>
            </c:numRef>
          </c:val>
          <c:extLst>
            <c:ext xmlns:c16="http://schemas.microsoft.com/office/drawing/2014/chart" uri="{C3380CC4-5D6E-409C-BE32-E72D297353CC}">
              <c16:uniqueId val="{00000001-FCC1-4460-AA6D-BA25F7DD981A}"/>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2.37435917872891</c:v>
                </c:pt>
                <c:pt idx="1">
                  <c:v>0.784744017871292</c:v>
                </c:pt>
                <c:pt idx="2">
                  <c:v>0.44957067531212358</c:v>
                </c:pt>
                <c:pt idx="3">
                  <c:v>1.1950868430861246</c:v>
                </c:pt>
                <c:pt idx="4">
                  <c:v>0.91895631751603213</c:v>
                </c:pt>
              </c:numCache>
            </c:numRef>
          </c:val>
          <c:extLst>
            <c:ext xmlns:c16="http://schemas.microsoft.com/office/drawing/2014/chart" uri="{C3380CC4-5D6E-409C-BE32-E72D297353CC}">
              <c16:uniqueId val="{00000002-FCC1-4460-AA6D-BA25F7DD981A}"/>
            </c:ext>
          </c:extLst>
        </c:ser>
        <c:dLbls>
          <c:showLegendKey val="0"/>
          <c:showVal val="0"/>
          <c:showCatName val="0"/>
          <c:showSerName val="0"/>
          <c:showPercent val="0"/>
          <c:showBubbleSize val="0"/>
        </c:dLbls>
        <c:gapWidth val="50"/>
        <c:overlap val="100"/>
        <c:axId val="218596096"/>
        <c:axId val="218597632"/>
      </c:barChart>
      <c:catAx>
        <c:axId val="21859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97632"/>
        <c:crosses val="autoZero"/>
        <c:auto val="1"/>
        <c:lblAlgn val="ctr"/>
        <c:lblOffset val="100"/>
        <c:tickLblSkip val="1"/>
        <c:tickMarkSkip val="1"/>
        <c:noMultiLvlLbl val="0"/>
      </c:catAx>
      <c:valAx>
        <c:axId val="218597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96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95.524561855264167</c:v>
                </c:pt>
                <c:pt idx="1">
                  <c:v>98.725600142533438</c:v>
                </c:pt>
                <c:pt idx="2">
                  <c:v>99.514958547578757</c:v>
                </c:pt>
                <c:pt idx="3">
                  <c:v>99.583461436817004</c:v>
                </c:pt>
                <c:pt idx="4">
                  <c:v>99.848016154623153</c:v>
                </c:pt>
              </c:numCache>
            </c:numRef>
          </c:val>
          <c:extLst>
            <c:ext xmlns:c16="http://schemas.microsoft.com/office/drawing/2014/chart" uri="{C3380CC4-5D6E-409C-BE32-E72D297353CC}">
              <c16:uniqueId val="{00000000-D503-4804-9EDA-5B3CA2303AED}"/>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5.9338543038418408E-2</c:v>
                </c:pt>
                <c:pt idx="1">
                  <c:v>0</c:v>
                </c:pt>
                <c:pt idx="2">
                  <c:v>0</c:v>
                </c:pt>
                <c:pt idx="3">
                  <c:v>0</c:v>
                </c:pt>
                <c:pt idx="4">
                  <c:v>0</c:v>
                </c:pt>
              </c:numCache>
            </c:numRef>
          </c:val>
          <c:extLst>
            <c:ext xmlns:c16="http://schemas.microsoft.com/office/drawing/2014/chart" uri="{C3380CC4-5D6E-409C-BE32-E72D297353CC}">
              <c16:uniqueId val="{00000001-D503-4804-9EDA-5B3CA2303AED}"/>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3.9123380086039123</c:v>
                </c:pt>
                <c:pt idx="1">
                  <c:v>1.1991927385888006</c:v>
                </c:pt>
                <c:pt idx="2">
                  <c:v>0.48504145242124252</c:v>
                </c:pt>
                <c:pt idx="3">
                  <c:v>0.36056832655420695</c:v>
                </c:pt>
                <c:pt idx="4">
                  <c:v>0.15198384537684717</c:v>
                </c:pt>
              </c:numCache>
            </c:numRef>
          </c:val>
          <c:extLst>
            <c:ext xmlns:c16="http://schemas.microsoft.com/office/drawing/2014/chart" uri="{C3380CC4-5D6E-409C-BE32-E72D297353CC}">
              <c16:uniqueId val="{00000002-D503-4804-9EDA-5B3CA2303AED}"/>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0.50376159309350232</c:v>
                </c:pt>
                <c:pt idx="1">
                  <c:v>7.5207118877761783E-2</c:v>
                </c:pt>
                <c:pt idx="2">
                  <c:v>0</c:v>
                </c:pt>
                <c:pt idx="3">
                  <c:v>5.5970236628789347E-2</c:v>
                </c:pt>
                <c:pt idx="4">
                  <c:v>0</c:v>
                </c:pt>
              </c:numCache>
            </c:numRef>
          </c:val>
          <c:extLst>
            <c:ext xmlns:c16="http://schemas.microsoft.com/office/drawing/2014/chart" uri="{C3380CC4-5D6E-409C-BE32-E72D297353CC}">
              <c16:uniqueId val="{00000003-D503-4804-9EDA-5B3CA2303AED}"/>
            </c:ext>
          </c:extLst>
        </c:ser>
        <c:dLbls>
          <c:showLegendKey val="0"/>
          <c:showVal val="0"/>
          <c:showCatName val="0"/>
          <c:showSerName val="0"/>
          <c:showPercent val="0"/>
          <c:showBubbleSize val="0"/>
        </c:dLbls>
        <c:gapWidth val="50"/>
        <c:overlap val="100"/>
        <c:axId val="218806528"/>
        <c:axId val="218853376"/>
      </c:barChart>
      <c:catAx>
        <c:axId val="218806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53376"/>
        <c:crosses val="autoZero"/>
        <c:auto val="1"/>
        <c:lblAlgn val="ctr"/>
        <c:lblOffset val="100"/>
        <c:tickLblSkip val="1"/>
        <c:tickMarkSkip val="1"/>
        <c:noMultiLvlLbl val="0"/>
      </c:catAx>
      <c:valAx>
        <c:axId val="218853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06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63.253493174076141</c:v>
                </c:pt>
                <c:pt idx="1">
                  <c:v>88.947512102865019</c:v>
                </c:pt>
                <c:pt idx="2">
                  <c:v>94.752035136031949</c:v>
                </c:pt>
                <c:pt idx="3">
                  <c:v>97.591636717656513</c:v>
                </c:pt>
                <c:pt idx="4">
                  <c:v>99.784954055262276</c:v>
                </c:pt>
              </c:numCache>
            </c:numRef>
          </c:val>
          <c:extLst>
            <c:ext xmlns:c16="http://schemas.microsoft.com/office/drawing/2014/chart" uri="{C3380CC4-5D6E-409C-BE32-E72D297353CC}">
              <c16:uniqueId val="{00000000-4D65-420F-9DC2-C834A2DAE737}"/>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10.74315131966582</c:v>
                </c:pt>
                <c:pt idx="1">
                  <c:v>7.6165916175335768</c:v>
                </c:pt>
                <c:pt idx="2">
                  <c:v>4.0839581384848449</c:v>
                </c:pt>
                <c:pt idx="3">
                  <c:v>1.8791991346395251</c:v>
                </c:pt>
                <c:pt idx="4">
                  <c:v>0.21504594473772584</c:v>
                </c:pt>
              </c:numCache>
            </c:numRef>
          </c:val>
          <c:extLst>
            <c:ext xmlns:c16="http://schemas.microsoft.com/office/drawing/2014/chart" uri="{C3380CC4-5D6E-409C-BE32-E72D297353CC}">
              <c16:uniqueId val="{00000001-4D65-420F-9DC2-C834A2DAE737}"/>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20.981848764230513</c:v>
                </c:pt>
                <c:pt idx="1">
                  <c:v>3.2467391461788297</c:v>
                </c:pt>
                <c:pt idx="2">
                  <c:v>1.062788756807056</c:v>
                </c:pt>
                <c:pt idx="3">
                  <c:v>0.5291641477039617</c:v>
                </c:pt>
                <c:pt idx="4">
                  <c:v>-1.4155343563970746E-15</c:v>
                </c:pt>
              </c:numCache>
            </c:numRef>
          </c:val>
          <c:extLst>
            <c:ext xmlns:c16="http://schemas.microsoft.com/office/drawing/2014/chart" uri="{C3380CC4-5D6E-409C-BE32-E72D297353CC}">
              <c16:uniqueId val="{00000002-4D65-420F-9DC2-C834A2DAE737}"/>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5.0215067420275279</c:v>
                </c:pt>
                <c:pt idx="1">
                  <c:v>0.18915713342257393</c:v>
                </c:pt>
                <c:pt idx="2">
                  <c:v>0.10121796867614966</c:v>
                </c:pt>
                <c:pt idx="3">
                  <c:v>0</c:v>
                </c:pt>
                <c:pt idx="4">
                  <c:v>0</c:v>
                </c:pt>
              </c:numCache>
            </c:numRef>
          </c:val>
          <c:extLst>
            <c:ext xmlns:c16="http://schemas.microsoft.com/office/drawing/2014/chart" uri="{C3380CC4-5D6E-409C-BE32-E72D297353CC}">
              <c16:uniqueId val="{00000003-4D65-420F-9DC2-C834A2DAE737}"/>
            </c:ext>
          </c:extLst>
        </c:ser>
        <c:dLbls>
          <c:showLegendKey val="0"/>
          <c:showVal val="0"/>
          <c:showCatName val="0"/>
          <c:showSerName val="0"/>
          <c:showPercent val="0"/>
          <c:showBubbleSize val="0"/>
        </c:dLbls>
        <c:gapWidth val="50"/>
        <c:overlap val="100"/>
        <c:axId val="219201536"/>
        <c:axId val="219203072"/>
      </c:barChart>
      <c:catAx>
        <c:axId val="219201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03072"/>
        <c:crosses val="autoZero"/>
        <c:auto val="1"/>
        <c:lblAlgn val="ctr"/>
        <c:lblOffset val="100"/>
        <c:tickLblSkip val="1"/>
        <c:tickMarkSkip val="1"/>
        <c:noMultiLvlLbl val="0"/>
      </c:catAx>
      <c:valAx>
        <c:axId val="219203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01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82.692260585398742</c:v>
                </c:pt>
                <c:pt idx="1">
                  <c:v>92.64740329343168</c:v>
                </c:pt>
                <c:pt idx="2">
                  <c:v>95.190874360180601</c:v>
                </c:pt>
                <c:pt idx="3">
                  <c:v>96.619229650326972</c:v>
                </c:pt>
                <c:pt idx="4">
                  <c:v>98.231243607367375</c:v>
                </c:pt>
              </c:numCache>
            </c:numRef>
          </c:val>
          <c:extLst>
            <c:ext xmlns:c16="http://schemas.microsoft.com/office/drawing/2014/chart" uri="{C3380CC4-5D6E-409C-BE32-E72D297353CC}">
              <c16:uniqueId val="{00000000-4CEA-4C63-B2AB-0F652280CD2D}"/>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15.417439426822597</c:v>
                </c:pt>
                <c:pt idx="1">
                  <c:v>6.4837469636759941</c:v>
                </c:pt>
                <c:pt idx="2">
                  <c:v>4.2932874548428703</c:v>
                </c:pt>
                <c:pt idx="3">
                  <c:v>2.6460371090121413</c:v>
                </c:pt>
                <c:pt idx="4">
                  <c:v>0.78023072362007229</c:v>
                </c:pt>
              </c:numCache>
            </c:numRef>
          </c:val>
          <c:extLst>
            <c:ext xmlns:c16="http://schemas.microsoft.com/office/drawing/2014/chart" uri="{C3380CC4-5D6E-409C-BE32-E72D297353CC}">
              <c16:uniqueId val="{00000001-4CEA-4C63-B2AB-0F652280CD2D}"/>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1.8902999877787197</c:v>
                </c:pt>
                <c:pt idx="1">
                  <c:v>0.86884974289244443</c:v>
                </c:pt>
                <c:pt idx="2">
                  <c:v>0.51583818497654799</c:v>
                </c:pt>
                <c:pt idx="3">
                  <c:v>0.73473324066091716</c:v>
                </c:pt>
                <c:pt idx="4">
                  <c:v>0.98852566901259864</c:v>
                </c:pt>
              </c:numCache>
            </c:numRef>
          </c:val>
          <c:extLst>
            <c:ext xmlns:c16="http://schemas.microsoft.com/office/drawing/2014/chart" uri="{C3380CC4-5D6E-409C-BE32-E72D297353CC}">
              <c16:uniqueId val="{00000002-4CEA-4C63-B2AB-0F652280CD2D}"/>
            </c:ext>
          </c:extLst>
        </c:ser>
        <c:dLbls>
          <c:showLegendKey val="0"/>
          <c:showVal val="0"/>
          <c:showCatName val="0"/>
          <c:showSerName val="0"/>
          <c:showPercent val="0"/>
          <c:showBubbleSize val="0"/>
        </c:dLbls>
        <c:gapWidth val="50"/>
        <c:overlap val="100"/>
        <c:axId val="219505024"/>
        <c:axId val="219506560"/>
      </c:barChart>
      <c:catAx>
        <c:axId val="21950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6560"/>
        <c:crosses val="autoZero"/>
        <c:auto val="1"/>
        <c:lblAlgn val="ctr"/>
        <c:lblOffset val="100"/>
        <c:tickLblSkip val="1"/>
        <c:tickMarkSkip val="1"/>
        <c:noMultiLvlLbl val="0"/>
      </c:catAx>
      <c:valAx>
        <c:axId val="21950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5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33.221028355343371</c:v>
                </c:pt>
                <c:pt idx="1">
                  <c:v>65.137002603725577</c:v>
                </c:pt>
                <c:pt idx="2">
                  <c:v>80.351759976373629</c:v>
                </c:pt>
                <c:pt idx="3">
                  <c:v>92.44041214194209</c:v>
                </c:pt>
                <c:pt idx="4">
                  <c:v>97.753585289071438</c:v>
                </c:pt>
              </c:numCache>
            </c:numRef>
          </c:val>
          <c:extLst>
            <c:ext xmlns:c16="http://schemas.microsoft.com/office/drawing/2014/chart" uri="{C3380CC4-5D6E-409C-BE32-E72D297353CC}">
              <c16:uniqueId val="{00000000-6A8D-4ED1-A3C5-FEB940686B15}"/>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5.0020102909803645</c:v>
                </c:pt>
                <c:pt idx="1">
                  <c:v>5.9533100839739541</c:v>
                </c:pt>
                <c:pt idx="2">
                  <c:v>6.0315654415615576</c:v>
                </c:pt>
                <c:pt idx="3">
                  <c:v>2.9177876009414541</c:v>
                </c:pt>
                <c:pt idx="4">
                  <c:v>1.3006500040855533</c:v>
                </c:pt>
              </c:numCache>
            </c:numRef>
          </c:val>
          <c:extLst>
            <c:ext xmlns:c16="http://schemas.microsoft.com/office/drawing/2014/chart" uri="{C3380CC4-5D6E-409C-BE32-E72D297353CC}">
              <c16:uniqueId val="{00000001-6A8D-4ED1-A3C5-FEB940686B15}"/>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39.599774183716669</c:v>
                </c:pt>
                <c:pt idx="1">
                  <c:v>22.480694583908765</c:v>
                </c:pt>
                <c:pt idx="2">
                  <c:v>11.410944665233387</c:v>
                </c:pt>
                <c:pt idx="3">
                  <c:v>3.7095809642733109</c:v>
                </c:pt>
                <c:pt idx="4">
                  <c:v>0.89457550976666256</c:v>
                </c:pt>
              </c:numCache>
            </c:numRef>
          </c:val>
          <c:extLst>
            <c:ext xmlns:c16="http://schemas.microsoft.com/office/drawing/2014/chart" uri="{C3380CC4-5D6E-409C-BE32-E72D297353CC}">
              <c16:uniqueId val="{00000002-6A8D-4ED1-A3C5-FEB940686B15}"/>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22.177187169959588</c:v>
                </c:pt>
                <c:pt idx="1">
                  <c:v>6.4289927283917043</c:v>
                </c:pt>
                <c:pt idx="2">
                  <c:v>2.2057299168314266</c:v>
                </c:pt>
                <c:pt idx="3">
                  <c:v>0.9322192928431452</c:v>
                </c:pt>
                <c:pt idx="4">
                  <c:v>5.118919707634606E-2</c:v>
                </c:pt>
              </c:numCache>
            </c:numRef>
          </c:val>
          <c:extLst>
            <c:ext xmlns:c16="http://schemas.microsoft.com/office/drawing/2014/chart" uri="{C3380CC4-5D6E-409C-BE32-E72D297353CC}">
              <c16:uniqueId val="{00000003-6A8D-4ED1-A3C5-FEB940686B15}"/>
            </c:ext>
          </c:extLst>
        </c:ser>
        <c:dLbls>
          <c:showLegendKey val="0"/>
          <c:showVal val="0"/>
          <c:showCatName val="0"/>
          <c:showSerName val="0"/>
          <c:showPercent val="0"/>
          <c:showBubbleSize val="0"/>
        </c:dLbls>
        <c:gapWidth val="50"/>
        <c:overlap val="100"/>
        <c:axId val="217775488"/>
        <c:axId val="217908352"/>
      </c:barChart>
      <c:catAx>
        <c:axId val="217775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08352"/>
        <c:crosses val="autoZero"/>
        <c:auto val="1"/>
        <c:lblAlgn val="ctr"/>
        <c:lblOffset val="100"/>
        <c:tickLblSkip val="1"/>
        <c:tickMarkSkip val="1"/>
        <c:noMultiLvlLbl val="0"/>
      </c:catAx>
      <c:valAx>
        <c:axId val="217908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75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27.909112884269124</c:v>
                </c:pt>
                <c:pt idx="1">
                  <c:v>58.156677130044727</c:v>
                </c:pt>
                <c:pt idx="2">
                  <c:v>71.54700491287285</c:v>
                </c:pt>
                <c:pt idx="3">
                  <c:v>84.634754051759089</c:v>
                </c:pt>
                <c:pt idx="4">
                  <c:v>95.028758735018542</c:v>
                </c:pt>
              </c:numCache>
            </c:numRef>
          </c:val>
          <c:extLst>
            <c:ext xmlns:c16="http://schemas.microsoft.com/office/drawing/2014/chart" uri="{C3380CC4-5D6E-409C-BE32-E72D297353CC}">
              <c16:uniqueId val="{00000000-B413-4DF4-A49B-0D9F651ADDE9}"/>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3.7752669070218179</c:v>
                </c:pt>
                <c:pt idx="1">
                  <c:v>6.163386274664969</c:v>
                </c:pt>
                <c:pt idx="2">
                  <c:v>5.020686216163174</c:v>
                </c:pt>
                <c:pt idx="3">
                  <c:v>3.8155115465564338</c:v>
                </c:pt>
                <c:pt idx="4">
                  <c:v>1.0247651159294382</c:v>
                </c:pt>
              </c:numCache>
            </c:numRef>
          </c:val>
          <c:extLst>
            <c:ext xmlns:c16="http://schemas.microsoft.com/office/drawing/2014/chart" uri="{C3380CC4-5D6E-409C-BE32-E72D297353CC}">
              <c16:uniqueId val="{00000001-B413-4DF4-A49B-0D9F651ADDE9}"/>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41.534639967998217</c:v>
                </c:pt>
                <c:pt idx="1">
                  <c:v>26.963287052229887</c:v>
                </c:pt>
                <c:pt idx="2">
                  <c:v>18.514068622919837</c:v>
                </c:pt>
                <c:pt idx="3">
                  <c:v>9.8699690388044292</c:v>
                </c:pt>
                <c:pt idx="4">
                  <c:v>3.1506903839641063</c:v>
                </c:pt>
              </c:numCache>
            </c:numRef>
          </c:val>
          <c:extLst>
            <c:ext xmlns:c16="http://schemas.microsoft.com/office/drawing/2014/chart" uri="{C3380CC4-5D6E-409C-BE32-E72D297353CC}">
              <c16:uniqueId val="{00000002-B413-4DF4-A49B-0D9F651ADDE9}"/>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26.78098024071085</c:v>
                </c:pt>
                <c:pt idx="1">
                  <c:v>8.7166495430604112</c:v>
                </c:pt>
                <c:pt idx="2">
                  <c:v>4.918240248044139</c:v>
                </c:pt>
                <c:pt idx="3">
                  <c:v>1.6797653628800497</c:v>
                </c:pt>
                <c:pt idx="4">
                  <c:v>0.79578576508791388</c:v>
                </c:pt>
              </c:numCache>
            </c:numRef>
          </c:val>
          <c:extLst>
            <c:ext xmlns:c16="http://schemas.microsoft.com/office/drawing/2014/chart" uri="{C3380CC4-5D6E-409C-BE32-E72D297353CC}">
              <c16:uniqueId val="{00000003-B413-4DF4-A49B-0D9F651ADDE9}"/>
            </c:ext>
          </c:extLst>
        </c:ser>
        <c:dLbls>
          <c:showLegendKey val="0"/>
          <c:showVal val="0"/>
          <c:showCatName val="0"/>
          <c:showSerName val="0"/>
          <c:showPercent val="0"/>
          <c:showBubbleSize val="0"/>
        </c:dLbls>
        <c:gapWidth val="50"/>
        <c:overlap val="100"/>
        <c:axId val="217600384"/>
        <c:axId val="217601920"/>
      </c:barChart>
      <c:catAx>
        <c:axId val="21760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01920"/>
        <c:crosses val="autoZero"/>
        <c:auto val="1"/>
        <c:lblAlgn val="ctr"/>
        <c:lblOffset val="100"/>
        <c:tickLblSkip val="1"/>
        <c:tickMarkSkip val="1"/>
        <c:noMultiLvlLbl val="0"/>
      </c:catAx>
      <c:valAx>
        <c:axId val="217601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00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77.962140990130379</c:v>
                </c:pt>
                <c:pt idx="1">
                  <c:v>85.649869090209037</c:v>
                </c:pt>
                <c:pt idx="2">
                  <c:v>93.72321277840841</c:v>
                </c:pt>
                <c:pt idx="3">
                  <c:v>96.422711471123051</c:v>
                </c:pt>
                <c:pt idx="4">
                  <c:v>98.674991104045418</c:v>
                </c:pt>
              </c:numCache>
            </c:numRef>
          </c:val>
          <c:extLst>
            <c:ext xmlns:c16="http://schemas.microsoft.com/office/drawing/2014/chart" uri="{C3380CC4-5D6E-409C-BE32-E72D297353CC}">
              <c16:uniqueId val="{00000000-F713-4EDF-80CC-5D92A3FB81BC}"/>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5.7188423909842155E-2</c:v>
                </c:pt>
                <c:pt idx="1">
                  <c:v>4.9125479084393998E-2</c:v>
                </c:pt>
                <c:pt idx="2">
                  <c:v>0</c:v>
                </c:pt>
                <c:pt idx="3">
                  <c:v>0</c:v>
                </c:pt>
                <c:pt idx="4">
                  <c:v>0</c:v>
                </c:pt>
              </c:numCache>
            </c:numRef>
          </c:val>
          <c:extLst>
            <c:ext xmlns:c16="http://schemas.microsoft.com/office/drawing/2014/chart" uri="{C3380CC4-5D6E-409C-BE32-E72D297353CC}">
              <c16:uniqueId val="{00000001-F713-4EDF-80CC-5D92A3FB81BC}"/>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18.796955917902203</c:v>
                </c:pt>
                <c:pt idx="1">
                  <c:v>10.849700107782303</c:v>
                </c:pt>
                <c:pt idx="2">
                  <c:v>4.928508870774551</c:v>
                </c:pt>
                <c:pt idx="3">
                  <c:v>2.9373510758323045</c:v>
                </c:pt>
                <c:pt idx="4">
                  <c:v>1.0277395201342721</c:v>
                </c:pt>
              </c:numCache>
            </c:numRef>
          </c:val>
          <c:extLst>
            <c:ext xmlns:c16="http://schemas.microsoft.com/office/drawing/2014/chart" uri="{C3380CC4-5D6E-409C-BE32-E72D297353CC}">
              <c16:uniqueId val="{00000002-F713-4EDF-80CC-5D92A3FB81BC}"/>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3.1837146680575739</c:v>
                </c:pt>
                <c:pt idx="1">
                  <c:v>3.4513053229242661</c:v>
                </c:pt>
                <c:pt idx="2">
                  <c:v>1.3482783508170391</c:v>
                </c:pt>
                <c:pt idx="3">
                  <c:v>0.639937453044644</c:v>
                </c:pt>
                <c:pt idx="4">
                  <c:v>0.2972693758203101</c:v>
                </c:pt>
              </c:numCache>
            </c:numRef>
          </c:val>
          <c:extLst>
            <c:ext xmlns:c16="http://schemas.microsoft.com/office/drawing/2014/chart" uri="{C3380CC4-5D6E-409C-BE32-E72D297353CC}">
              <c16:uniqueId val="{00000003-F713-4EDF-80CC-5D92A3FB81BC}"/>
            </c:ext>
          </c:extLst>
        </c:ser>
        <c:dLbls>
          <c:showLegendKey val="0"/>
          <c:showVal val="0"/>
          <c:showCatName val="0"/>
          <c:showSerName val="0"/>
          <c:showPercent val="0"/>
          <c:showBubbleSize val="0"/>
        </c:dLbls>
        <c:gapWidth val="50"/>
        <c:overlap val="100"/>
        <c:axId val="211194624"/>
        <c:axId val="211196160"/>
      </c:barChart>
      <c:catAx>
        <c:axId val="211194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96160"/>
        <c:crosses val="autoZero"/>
        <c:auto val="1"/>
        <c:lblAlgn val="ctr"/>
        <c:lblOffset val="100"/>
        <c:tickLblSkip val="1"/>
        <c:tickMarkSkip val="1"/>
        <c:noMultiLvlLbl val="0"/>
      </c:catAx>
      <c:valAx>
        <c:axId val="21119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94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MICS14!$R$15:$W$15</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MICS14!$R$18:$W$18</c:f>
              <c:numCache>
                <c:formatCode>###0.0</c:formatCode>
                <c:ptCount val="6"/>
                <c:pt idx="0">
                  <c:v>83.537582443523704</c:v>
                </c:pt>
                <c:pt idx="1">
                  <c:v>93.211562062040215</c:v>
                </c:pt>
                <c:pt idx="2">
                  <c:v>86.599242077857284</c:v>
                </c:pt>
                <c:pt idx="3">
                  <c:v>89.917566269220785</c:v>
                </c:pt>
                <c:pt idx="4">
                  <c:v>99.427028206270037</c:v>
                </c:pt>
                <c:pt idx="5">
                  <c:v>98.304383765402889</c:v>
                </c:pt>
              </c:numCache>
            </c:numRef>
          </c:val>
          <c:extLst>
            <c:ext xmlns:c16="http://schemas.microsoft.com/office/drawing/2014/chart" uri="{C3380CC4-5D6E-409C-BE32-E72D297353CC}">
              <c16:uniqueId val="{00000000-EDC8-43FB-86F8-9792511D5967}"/>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MICS14!$R$15:$W$15</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MICS14!$R$19:$W$19</c:f>
              <c:numCache>
                <c:formatCode>###0.0</c:formatCode>
                <c:ptCount val="6"/>
                <c:pt idx="0">
                  <c:v>0.35272330534415397</c:v>
                </c:pt>
                <c:pt idx="1">
                  <c:v>0</c:v>
                </c:pt>
                <c:pt idx="2">
                  <c:v>3.6730131529264527E-2</c:v>
                </c:pt>
                <c:pt idx="3">
                  <c:v>0</c:v>
                </c:pt>
                <c:pt idx="4">
                  <c:v>0</c:v>
                </c:pt>
                <c:pt idx="5">
                  <c:v>0</c:v>
                </c:pt>
              </c:numCache>
            </c:numRef>
          </c:val>
          <c:extLst>
            <c:ext xmlns:c16="http://schemas.microsoft.com/office/drawing/2014/chart" uri="{C3380CC4-5D6E-409C-BE32-E72D297353CC}">
              <c16:uniqueId val="{00000001-EDC8-43FB-86F8-9792511D5967}"/>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MICS14!$R$15:$W$15</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MICS14!$R$20:$W$20</c:f>
              <c:numCache>
                <c:formatCode>###0.0</c:formatCode>
                <c:ptCount val="6"/>
                <c:pt idx="0">
                  <c:v>15.712072863266785</c:v>
                </c:pt>
                <c:pt idx="1">
                  <c:v>0.11733137544737282</c:v>
                </c:pt>
                <c:pt idx="2">
                  <c:v>13.364027790613452</c:v>
                </c:pt>
                <c:pt idx="3">
                  <c:v>10.082433730779215</c:v>
                </c:pt>
                <c:pt idx="4">
                  <c:v>0.50546755299737933</c:v>
                </c:pt>
                <c:pt idx="5">
                  <c:v>1.6956162345971109</c:v>
                </c:pt>
              </c:numCache>
            </c:numRef>
          </c:val>
          <c:extLst>
            <c:ext xmlns:c16="http://schemas.microsoft.com/office/drawing/2014/chart" uri="{C3380CC4-5D6E-409C-BE32-E72D297353CC}">
              <c16:uniqueId val="{00000002-EDC8-43FB-86F8-9792511D5967}"/>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MICS14!$R$15:$W$15</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MICS14!$R$21:$W$21</c:f>
              <c:numCache>
                <c:formatCode>###0.0</c:formatCode>
                <c:ptCount val="6"/>
                <c:pt idx="0">
                  <c:v>0.39762138786535917</c:v>
                </c:pt>
                <c:pt idx="1">
                  <c:v>6.6711065625124117</c:v>
                </c:pt>
                <c:pt idx="2">
                  <c:v>0</c:v>
                </c:pt>
                <c:pt idx="3">
                  <c:v>0</c:v>
                </c:pt>
                <c:pt idx="4">
                  <c:v>6.7504240732583209E-2</c:v>
                </c:pt>
                <c:pt idx="5">
                  <c:v>0</c:v>
                </c:pt>
              </c:numCache>
            </c:numRef>
          </c:val>
          <c:extLst>
            <c:ext xmlns:c16="http://schemas.microsoft.com/office/drawing/2014/chart" uri="{C3380CC4-5D6E-409C-BE32-E72D297353CC}">
              <c16:uniqueId val="{00000003-EDC8-43FB-86F8-9792511D5967}"/>
            </c:ext>
          </c:extLst>
        </c:ser>
        <c:dLbls>
          <c:showLegendKey val="0"/>
          <c:showVal val="0"/>
          <c:showCatName val="0"/>
          <c:showSerName val="0"/>
          <c:showPercent val="0"/>
          <c:showBubbleSize val="0"/>
        </c:dLbls>
        <c:gapWidth val="50"/>
        <c:overlap val="100"/>
        <c:axId val="211921152"/>
        <c:axId val="211931136"/>
      </c:barChart>
      <c:catAx>
        <c:axId val="211921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31136"/>
        <c:crosses val="autoZero"/>
        <c:auto val="1"/>
        <c:lblAlgn val="ctr"/>
        <c:lblOffset val="100"/>
        <c:tickLblSkip val="1"/>
        <c:tickMarkSkip val="1"/>
        <c:noMultiLvlLbl val="0"/>
      </c:catAx>
      <c:valAx>
        <c:axId val="211931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1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79.845901296256528</c:v>
                </c:pt>
                <c:pt idx="1">
                  <c:v>90.765697693162963</c:v>
                </c:pt>
                <c:pt idx="2">
                  <c:v>96.383400669449642</c:v>
                </c:pt>
                <c:pt idx="3">
                  <c:v>98.483567846429906</c:v>
                </c:pt>
                <c:pt idx="4">
                  <c:v>99.788361349347028</c:v>
                </c:pt>
              </c:numCache>
            </c:numRef>
          </c:val>
          <c:extLst>
            <c:ext xmlns:c16="http://schemas.microsoft.com/office/drawing/2014/chart" uri="{C3380CC4-5D6E-409C-BE32-E72D297353CC}">
              <c16:uniqueId val="{00000000-2F39-4D43-9E1E-6FEF90A41AC6}"/>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0.11756005386308761</c:v>
                </c:pt>
                <c:pt idx="1">
                  <c:v>3.3659063708127122E-2</c:v>
                </c:pt>
                <c:pt idx="2">
                  <c:v>0</c:v>
                </c:pt>
                <c:pt idx="3">
                  <c:v>0</c:v>
                </c:pt>
                <c:pt idx="4">
                  <c:v>0</c:v>
                </c:pt>
              </c:numCache>
            </c:numRef>
          </c:val>
          <c:extLst>
            <c:ext xmlns:c16="http://schemas.microsoft.com/office/drawing/2014/chart" uri="{C3380CC4-5D6E-409C-BE32-E72D297353CC}">
              <c16:uniqueId val="{00000001-2F39-4D43-9E1E-6FEF90A41AC6}"/>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16.638977829221496</c:v>
                </c:pt>
                <c:pt idx="1">
                  <c:v>7.1474308932319239</c:v>
                </c:pt>
                <c:pt idx="2">
                  <c:v>2.9142139678326315</c:v>
                </c:pt>
                <c:pt idx="3">
                  <c:v>1.294666298175243</c:v>
                </c:pt>
                <c:pt idx="4">
                  <c:v>0.1555849167641907</c:v>
                </c:pt>
              </c:numCache>
            </c:numRef>
          </c:val>
          <c:extLst>
            <c:ext xmlns:c16="http://schemas.microsoft.com/office/drawing/2014/chart" uri="{C3380CC4-5D6E-409C-BE32-E72D297353CC}">
              <c16:uniqueId val="{00000002-2F39-4D43-9E1E-6FEF90A41AC6}"/>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3.3975608206588883</c:v>
                </c:pt>
                <c:pt idx="1">
                  <c:v>2.0532123498969863</c:v>
                </c:pt>
                <c:pt idx="2">
                  <c:v>0.702385362717726</c:v>
                </c:pt>
                <c:pt idx="3">
                  <c:v>0.2217658553948505</c:v>
                </c:pt>
                <c:pt idx="4">
                  <c:v>5.605373388878146E-2</c:v>
                </c:pt>
              </c:numCache>
            </c:numRef>
          </c:val>
          <c:extLst>
            <c:ext xmlns:c16="http://schemas.microsoft.com/office/drawing/2014/chart" uri="{C3380CC4-5D6E-409C-BE32-E72D297353CC}">
              <c16:uniqueId val="{00000003-2F39-4D43-9E1E-6FEF90A41AC6}"/>
            </c:ext>
          </c:extLst>
        </c:ser>
        <c:dLbls>
          <c:showLegendKey val="0"/>
          <c:showVal val="0"/>
          <c:showCatName val="0"/>
          <c:showSerName val="0"/>
          <c:showPercent val="0"/>
          <c:showBubbleSize val="0"/>
        </c:dLbls>
        <c:gapWidth val="50"/>
        <c:overlap val="100"/>
        <c:axId val="212090880"/>
        <c:axId val="212092416"/>
      </c:barChart>
      <c:catAx>
        <c:axId val="212090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2416"/>
        <c:crosses val="autoZero"/>
        <c:auto val="1"/>
        <c:lblAlgn val="ctr"/>
        <c:lblOffset val="100"/>
        <c:tickLblSkip val="1"/>
        <c:tickMarkSkip val="1"/>
        <c:noMultiLvlLbl val="0"/>
      </c:catAx>
      <c:valAx>
        <c:axId val="212092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0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MICS14!$R$121:$W$121</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MICS14!$R$124:$W$124</c:f>
              <c:numCache>
                <c:formatCode>###0.0</c:formatCode>
                <c:ptCount val="6"/>
                <c:pt idx="0">
                  <c:v>65.249784234938545</c:v>
                </c:pt>
                <c:pt idx="1">
                  <c:v>53.993709739372569</c:v>
                </c:pt>
                <c:pt idx="2">
                  <c:v>83.220684331337083</c:v>
                </c:pt>
                <c:pt idx="3">
                  <c:v>67.905652638626719</c:v>
                </c:pt>
                <c:pt idx="4">
                  <c:v>93.73201772789642</c:v>
                </c:pt>
                <c:pt idx="5">
                  <c:v>90.621611835893376</c:v>
                </c:pt>
              </c:numCache>
            </c:numRef>
          </c:val>
          <c:extLst>
            <c:ext xmlns:c16="http://schemas.microsoft.com/office/drawing/2014/chart" uri="{C3380CC4-5D6E-409C-BE32-E72D297353CC}">
              <c16:uniqueId val="{00000000-DF37-4EDC-892F-AA0657BAF1F9}"/>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MICS14!$R$121:$W$121</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MICS14!$R$125:$W$125</c:f>
              <c:numCache>
                <c:formatCode>###0.0</c:formatCode>
                <c:ptCount val="6"/>
                <c:pt idx="0">
                  <c:v>3.0251021044376949</c:v>
                </c:pt>
                <c:pt idx="1">
                  <c:v>2.2259774921482274</c:v>
                </c:pt>
                <c:pt idx="2">
                  <c:v>4.2936528310171216</c:v>
                </c:pt>
                <c:pt idx="3">
                  <c:v>4.5801666209094707</c:v>
                </c:pt>
                <c:pt idx="4">
                  <c:v>4.1117863106386183</c:v>
                </c:pt>
                <c:pt idx="5">
                  <c:v>2.670015802290572</c:v>
                </c:pt>
              </c:numCache>
            </c:numRef>
          </c:val>
          <c:extLst>
            <c:ext xmlns:c16="http://schemas.microsoft.com/office/drawing/2014/chart" uri="{C3380CC4-5D6E-409C-BE32-E72D297353CC}">
              <c16:uniqueId val="{00000001-DF37-4EDC-892F-AA0657BAF1F9}"/>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MICS14!$R$121:$W$121</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MICS14!$R$126:$W$126</c:f>
              <c:numCache>
                <c:formatCode>###0.0</c:formatCode>
                <c:ptCount val="6"/>
                <c:pt idx="0">
                  <c:v>9.8264289706544332</c:v>
                </c:pt>
                <c:pt idx="1">
                  <c:v>40.734738092449398</c:v>
                </c:pt>
                <c:pt idx="2">
                  <c:v>5.7149334530833231</c:v>
                </c:pt>
                <c:pt idx="3">
                  <c:v>14.583153374534461</c:v>
                </c:pt>
                <c:pt idx="4">
                  <c:v>2.0791078230511482</c:v>
                </c:pt>
                <c:pt idx="5">
                  <c:v>2.7425446258099377</c:v>
                </c:pt>
              </c:numCache>
            </c:numRef>
          </c:val>
          <c:extLst>
            <c:ext xmlns:c16="http://schemas.microsoft.com/office/drawing/2014/chart" uri="{C3380CC4-5D6E-409C-BE32-E72D297353CC}">
              <c16:uniqueId val="{00000002-DF37-4EDC-892F-AA0657BAF1F9}"/>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MICS14!$R$121:$W$121</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MICS14!$R$127:$W$127</c:f>
              <c:numCache>
                <c:formatCode>###0.0</c:formatCode>
                <c:ptCount val="6"/>
                <c:pt idx="0">
                  <c:v>21.898684689969325</c:v>
                </c:pt>
                <c:pt idx="1">
                  <c:v>3.0455746760298088</c:v>
                </c:pt>
                <c:pt idx="2">
                  <c:v>6.7707293845624728</c:v>
                </c:pt>
                <c:pt idx="3">
                  <c:v>12.931027365929349</c:v>
                </c:pt>
                <c:pt idx="4">
                  <c:v>7.7088138413813942E-2</c:v>
                </c:pt>
                <c:pt idx="5">
                  <c:v>3.9658277360061147</c:v>
                </c:pt>
              </c:numCache>
            </c:numRef>
          </c:val>
          <c:extLst>
            <c:ext xmlns:c16="http://schemas.microsoft.com/office/drawing/2014/chart" uri="{C3380CC4-5D6E-409C-BE32-E72D297353CC}">
              <c16:uniqueId val="{00000003-DF37-4EDC-892F-AA0657BAF1F9}"/>
            </c:ext>
          </c:extLst>
        </c:ser>
        <c:dLbls>
          <c:showLegendKey val="0"/>
          <c:showVal val="0"/>
          <c:showCatName val="0"/>
          <c:showSerName val="0"/>
          <c:showPercent val="0"/>
          <c:showBubbleSize val="0"/>
        </c:dLbls>
        <c:gapWidth val="50"/>
        <c:overlap val="100"/>
        <c:axId val="212237312"/>
        <c:axId val="212251392"/>
      </c:barChart>
      <c:catAx>
        <c:axId val="212237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51392"/>
        <c:crosses val="autoZero"/>
        <c:auto val="1"/>
        <c:lblAlgn val="ctr"/>
        <c:lblOffset val="100"/>
        <c:tickLblSkip val="1"/>
        <c:tickMarkSkip val="1"/>
        <c:noMultiLvlLbl val="0"/>
      </c:catAx>
      <c:valAx>
        <c:axId val="212251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7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55.974660033601722</c:v>
                </c:pt>
                <c:pt idx="1">
                  <c:v>81.387600359093554</c:v>
                </c:pt>
                <c:pt idx="2">
                  <c:v>85.585035854829997</c:v>
                </c:pt>
                <c:pt idx="3">
                  <c:v>90.66928033401733</c:v>
                </c:pt>
                <c:pt idx="4">
                  <c:v>95.157510482671853</c:v>
                </c:pt>
              </c:numCache>
            </c:numRef>
          </c:val>
          <c:extLst>
            <c:ext xmlns:c16="http://schemas.microsoft.com/office/drawing/2014/chart" uri="{C3380CC4-5D6E-409C-BE32-E72D297353CC}">
              <c16:uniqueId val="{00000000-B118-49BE-ABF4-05A076F859D5}"/>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34.164112821321048</c:v>
                </c:pt>
                <c:pt idx="1">
                  <c:v>16.589043174452268</c:v>
                </c:pt>
                <c:pt idx="2">
                  <c:v>13.113570203257034</c:v>
                </c:pt>
                <c:pt idx="3">
                  <c:v>8.8350399884719604</c:v>
                </c:pt>
                <c:pt idx="4">
                  <c:v>4.5516959927886447</c:v>
                </c:pt>
              </c:numCache>
            </c:numRef>
          </c:val>
          <c:extLst>
            <c:ext xmlns:c16="http://schemas.microsoft.com/office/drawing/2014/chart" uri="{C3380CC4-5D6E-409C-BE32-E72D297353CC}">
              <c16:uniqueId val="{00000001-B118-49BE-ABF4-05A076F859D5}"/>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9.861227145077379</c:v>
                </c:pt>
                <c:pt idx="1">
                  <c:v>2.0233564664542896</c:v>
                </c:pt>
                <c:pt idx="2">
                  <c:v>1.3013939419131535</c:v>
                </c:pt>
                <c:pt idx="3">
                  <c:v>0.49567967751066699</c:v>
                </c:pt>
                <c:pt idx="4">
                  <c:v>0.29079352453944374</c:v>
                </c:pt>
              </c:numCache>
            </c:numRef>
          </c:val>
          <c:extLst>
            <c:ext xmlns:c16="http://schemas.microsoft.com/office/drawing/2014/chart" uri="{C3380CC4-5D6E-409C-BE32-E72D297353CC}">
              <c16:uniqueId val="{00000002-B118-49BE-ABF4-05A076F859D5}"/>
            </c:ext>
          </c:extLst>
        </c:ser>
        <c:dLbls>
          <c:showLegendKey val="0"/>
          <c:showVal val="0"/>
          <c:showCatName val="0"/>
          <c:showSerName val="0"/>
          <c:showPercent val="0"/>
          <c:showBubbleSize val="0"/>
        </c:dLbls>
        <c:gapWidth val="50"/>
        <c:overlap val="100"/>
        <c:axId val="212894848"/>
        <c:axId val="212896384"/>
      </c:barChart>
      <c:catAx>
        <c:axId val="212894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96384"/>
        <c:crosses val="autoZero"/>
        <c:auto val="1"/>
        <c:lblAlgn val="ctr"/>
        <c:lblOffset val="100"/>
        <c:tickLblSkip val="1"/>
        <c:tickMarkSkip val="1"/>
        <c:noMultiLvlLbl val="0"/>
      </c:catAx>
      <c:valAx>
        <c:axId val="212896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94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MICS14!$R$221:$W$221</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MICS14!$R$222:$W$222</c:f>
              <c:numCache>
                <c:formatCode>###0.0</c:formatCode>
                <c:ptCount val="6"/>
                <c:pt idx="0">
                  <c:v>79.385975792460414</c:v>
                </c:pt>
                <c:pt idx="1">
                  <c:v>80.725728811823956</c:v>
                </c:pt>
                <c:pt idx="2">
                  <c:v>86.066106179201981</c:v>
                </c:pt>
                <c:pt idx="3">
                  <c:v>70.532113713325174</c:v>
                </c:pt>
                <c:pt idx="4">
                  <c:v>94.69225550157374</c:v>
                </c:pt>
                <c:pt idx="5">
                  <c:v>88.716776678203729</c:v>
                </c:pt>
              </c:numCache>
            </c:numRef>
          </c:val>
          <c:extLst>
            <c:ext xmlns:c16="http://schemas.microsoft.com/office/drawing/2014/chart" uri="{C3380CC4-5D6E-409C-BE32-E72D297353CC}">
              <c16:uniqueId val="{00000000-8077-40CB-9AFD-5C58A6BBDD77}"/>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MICS14!$R$221:$W$221</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MICS14!$R$223:$W$223</c:f>
              <c:numCache>
                <c:formatCode>###0.0</c:formatCode>
                <c:ptCount val="6"/>
                <c:pt idx="0">
                  <c:v>16.592477728080144</c:v>
                </c:pt>
                <c:pt idx="1">
                  <c:v>16.880967074674547</c:v>
                </c:pt>
                <c:pt idx="2">
                  <c:v>12.997850080251789</c:v>
                </c:pt>
                <c:pt idx="3">
                  <c:v>24.270373495061911</c:v>
                </c:pt>
                <c:pt idx="4">
                  <c:v>5.1661905595206434</c:v>
                </c:pt>
                <c:pt idx="5">
                  <c:v>7.9144410916149326</c:v>
                </c:pt>
              </c:numCache>
            </c:numRef>
          </c:val>
          <c:extLst>
            <c:ext xmlns:c16="http://schemas.microsoft.com/office/drawing/2014/chart" uri="{C3380CC4-5D6E-409C-BE32-E72D297353CC}">
              <c16:uniqueId val="{00000001-8077-40CB-9AFD-5C58A6BBDD77}"/>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MICS14!$R$221:$W$221</c:f>
              <c:strCache>
                <c:ptCount val="6"/>
                <c:pt idx="0">
                  <c:v>Central Highlands</c:v>
                </c:pt>
                <c:pt idx="1">
                  <c:v>Mekong River Delta</c:v>
                </c:pt>
                <c:pt idx="2">
                  <c:v>North Central and Central Coastal area</c:v>
                </c:pt>
                <c:pt idx="3">
                  <c:v>Northern Midlands and Mountain area</c:v>
                </c:pt>
                <c:pt idx="4">
                  <c:v>Red River Delta</c:v>
                </c:pt>
                <c:pt idx="5">
                  <c:v>South East</c:v>
                </c:pt>
              </c:strCache>
            </c:strRef>
          </c:cat>
          <c:val>
            <c:numRef>
              <c:f>MICS14!$R$224:$W$224</c:f>
              <c:numCache>
                <c:formatCode>###0.0</c:formatCode>
                <c:ptCount val="6"/>
                <c:pt idx="0">
                  <c:v>4.0215464794593894</c:v>
                </c:pt>
                <c:pt idx="1">
                  <c:v>2.3933041135014292</c:v>
                </c:pt>
                <c:pt idx="2">
                  <c:v>0.93604374054619832</c:v>
                </c:pt>
                <c:pt idx="3">
                  <c:v>5.1975127916130006</c:v>
                </c:pt>
                <c:pt idx="4">
                  <c:v>0.14155393890563078</c:v>
                </c:pt>
                <c:pt idx="5">
                  <c:v>3.3687822301813357</c:v>
                </c:pt>
              </c:numCache>
            </c:numRef>
          </c:val>
          <c:extLst>
            <c:ext xmlns:c16="http://schemas.microsoft.com/office/drawing/2014/chart" uri="{C3380CC4-5D6E-409C-BE32-E72D297353CC}">
              <c16:uniqueId val="{00000002-8077-40CB-9AFD-5C58A6BBDD77}"/>
            </c:ext>
          </c:extLst>
        </c:ser>
        <c:dLbls>
          <c:showLegendKey val="0"/>
          <c:showVal val="0"/>
          <c:showCatName val="0"/>
          <c:showSerName val="0"/>
          <c:showPercent val="0"/>
          <c:showBubbleSize val="0"/>
        </c:dLbls>
        <c:gapWidth val="50"/>
        <c:overlap val="100"/>
        <c:axId val="212985344"/>
        <c:axId val="212986880"/>
      </c:barChart>
      <c:catAx>
        <c:axId val="212985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86880"/>
        <c:crosses val="autoZero"/>
        <c:auto val="1"/>
        <c:lblAlgn val="ctr"/>
        <c:lblOffset val="100"/>
        <c:tickLblSkip val="1"/>
        <c:tickMarkSkip val="1"/>
        <c:noMultiLvlLbl val="0"/>
      </c:catAx>
      <c:valAx>
        <c:axId val="21298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85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62.333325738021294</c:v>
                </c:pt>
                <c:pt idx="1">
                  <c:v>83.288524625738603</c:v>
                </c:pt>
                <c:pt idx="2">
                  <c:v>88.003666102553595</c:v>
                </c:pt>
                <c:pt idx="3">
                  <c:v>93.994382055417489</c:v>
                </c:pt>
                <c:pt idx="4">
                  <c:v>97.511857561598831</c:v>
                </c:pt>
              </c:numCache>
            </c:numRef>
          </c:val>
          <c:extLst>
            <c:ext xmlns:c16="http://schemas.microsoft.com/office/drawing/2014/chart" uri="{C3380CC4-5D6E-409C-BE32-E72D297353CC}">
              <c16:uniqueId val="{00000000-E750-4017-A523-037D46ABB65C}"/>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29.518138182039976</c:v>
                </c:pt>
                <c:pt idx="1">
                  <c:v>15.358353555457338</c:v>
                </c:pt>
                <c:pt idx="2">
                  <c:v>11.003896392874452</c:v>
                </c:pt>
                <c:pt idx="3">
                  <c:v>5.6254235161223249</c:v>
                </c:pt>
                <c:pt idx="4">
                  <c:v>2.3991079684289769</c:v>
                </c:pt>
              </c:numCache>
            </c:numRef>
          </c:val>
          <c:extLst>
            <c:ext xmlns:c16="http://schemas.microsoft.com/office/drawing/2014/chart" uri="{C3380CC4-5D6E-409C-BE32-E72D297353CC}">
              <c16:uniqueId val="{00000001-E750-4017-A523-037D46ABB65C}"/>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8.148536079938653</c:v>
                </c:pt>
                <c:pt idx="1">
                  <c:v>1.353121818804113</c:v>
                </c:pt>
                <c:pt idx="2">
                  <c:v>0.99243750457195801</c:v>
                </c:pt>
                <c:pt idx="3">
                  <c:v>0.3801944284601888</c:v>
                </c:pt>
                <c:pt idx="4">
                  <c:v>8.9034469972175984E-2</c:v>
                </c:pt>
              </c:numCache>
            </c:numRef>
          </c:val>
          <c:extLst>
            <c:ext xmlns:c16="http://schemas.microsoft.com/office/drawing/2014/chart" uri="{C3380CC4-5D6E-409C-BE32-E72D297353CC}">
              <c16:uniqueId val="{00000002-E750-4017-A523-037D46ABB65C}"/>
            </c:ext>
          </c:extLst>
        </c:ser>
        <c:dLbls>
          <c:showLegendKey val="0"/>
          <c:showVal val="0"/>
          <c:showCatName val="0"/>
          <c:showSerName val="0"/>
          <c:showPercent val="0"/>
          <c:showBubbleSize val="0"/>
        </c:dLbls>
        <c:gapWidth val="50"/>
        <c:overlap val="100"/>
        <c:axId val="215091072"/>
        <c:axId val="215092608"/>
      </c:barChart>
      <c:catAx>
        <c:axId val="215091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092608"/>
        <c:crosses val="autoZero"/>
        <c:auto val="1"/>
        <c:lblAlgn val="ctr"/>
        <c:lblOffset val="100"/>
        <c:tickLblSkip val="1"/>
        <c:tickMarkSkip val="1"/>
        <c:noMultiLvlLbl val="0"/>
      </c:catAx>
      <c:valAx>
        <c:axId val="215092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091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93.833589727523261</c:v>
                </c:pt>
                <c:pt idx="1">
                  <c:v>99.036464162819158</c:v>
                </c:pt>
                <c:pt idx="2">
                  <c:v>99.936724132415009</c:v>
                </c:pt>
                <c:pt idx="3">
                  <c:v>100</c:v>
                </c:pt>
                <c:pt idx="4">
                  <c:v>100</c:v>
                </c:pt>
              </c:numCache>
            </c:numRef>
          </c:val>
          <c:extLst>
            <c:ext xmlns:c16="http://schemas.microsoft.com/office/drawing/2014/chart" uri="{C3380CC4-5D6E-409C-BE32-E72D297353CC}">
              <c16:uniqueId val="{00000000-5FB8-4AB6-BCA1-DBD82826E5CA}"/>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0.2498133091228627</c:v>
                </c:pt>
                <c:pt idx="1">
                  <c:v>0</c:v>
                </c:pt>
                <c:pt idx="2">
                  <c:v>0</c:v>
                </c:pt>
                <c:pt idx="3">
                  <c:v>0</c:v>
                </c:pt>
                <c:pt idx="4">
                  <c:v>0</c:v>
                </c:pt>
              </c:numCache>
            </c:numRef>
          </c:val>
          <c:extLst>
            <c:ext xmlns:c16="http://schemas.microsoft.com/office/drawing/2014/chart" uri="{C3380CC4-5D6E-409C-BE32-E72D297353CC}">
              <c16:uniqueId val="{00000001-5FB8-4AB6-BCA1-DBD82826E5CA}"/>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4.9814483172044213</c:v>
                </c:pt>
                <c:pt idx="1">
                  <c:v>0.84527378883823046</c:v>
                </c:pt>
                <c:pt idx="2">
                  <c:v>6.3275867584991374E-2</c:v>
                </c:pt>
                <c:pt idx="3">
                  <c:v>0</c:v>
                </c:pt>
                <c:pt idx="4">
                  <c:v>0</c:v>
                </c:pt>
              </c:numCache>
            </c:numRef>
          </c:val>
          <c:extLst>
            <c:ext xmlns:c16="http://schemas.microsoft.com/office/drawing/2014/chart" uri="{C3380CC4-5D6E-409C-BE32-E72D297353CC}">
              <c16:uniqueId val="{00000002-5FB8-4AB6-BCA1-DBD82826E5CA}"/>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0.93514864614945448</c:v>
                </c:pt>
                <c:pt idx="1">
                  <c:v>0.11826204834261174</c:v>
                </c:pt>
                <c:pt idx="2">
                  <c:v>0</c:v>
                </c:pt>
                <c:pt idx="3">
                  <c:v>0</c:v>
                </c:pt>
                <c:pt idx="4">
                  <c:v>0</c:v>
                </c:pt>
              </c:numCache>
            </c:numRef>
          </c:val>
          <c:extLst>
            <c:ext xmlns:c16="http://schemas.microsoft.com/office/drawing/2014/chart" uri="{C3380CC4-5D6E-409C-BE32-E72D297353CC}">
              <c16:uniqueId val="{00000003-5FB8-4AB6-BCA1-DBD82826E5CA}"/>
            </c:ext>
          </c:extLst>
        </c:ser>
        <c:dLbls>
          <c:showLegendKey val="0"/>
          <c:showVal val="0"/>
          <c:showCatName val="0"/>
          <c:showSerName val="0"/>
          <c:showPercent val="0"/>
          <c:showBubbleSize val="0"/>
        </c:dLbls>
        <c:gapWidth val="50"/>
        <c:overlap val="100"/>
        <c:axId val="215182720"/>
        <c:axId val="215274624"/>
      </c:barChart>
      <c:catAx>
        <c:axId val="21518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74624"/>
        <c:crosses val="autoZero"/>
        <c:auto val="1"/>
        <c:lblAlgn val="ctr"/>
        <c:lblOffset val="100"/>
        <c:tickLblSkip val="1"/>
        <c:tickMarkSkip val="1"/>
        <c:noMultiLvlLbl val="0"/>
      </c:catAx>
      <c:valAx>
        <c:axId val="215274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8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64.252691307096313</c:v>
                </c:pt>
                <c:pt idx="1">
                  <c:v>91.456361131596964</c:v>
                </c:pt>
                <c:pt idx="2">
                  <c:v>97.759147876988663</c:v>
                </c:pt>
                <c:pt idx="3">
                  <c:v>98.617555515141106</c:v>
                </c:pt>
                <c:pt idx="4">
                  <c:v>99.382012620642129</c:v>
                </c:pt>
              </c:numCache>
            </c:numRef>
          </c:val>
          <c:extLst>
            <c:ext xmlns:c16="http://schemas.microsoft.com/office/drawing/2014/chart" uri="{C3380CC4-5D6E-409C-BE32-E72D297353CC}">
              <c16:uniqueId val="{00000000-3A55-4F53-98E1-268FEEEC719D}"/>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6.3540403589245571</c:v>
                </c:pt>
                <c:pt idx="1">
                  <c:v>4.6014384271648305</c:v>
                </c:pt>
                <c:pt idx="2">
                  <c:v>1.5633938355617718</c:v>
                </c:pt>
                <c:pt idx="3">
                  <c:v>0.9286694644368062</c:v>
                </c:pt>
                <c:pt idx="4">
                  <c:v>0.51827889015357831</c:v>
                </c:pt>
              </c:numCache>
            </c:numRef>
          </c:val>
          <c:extLst>
            <c:ext xmlns:c16="http://schemas.microsoft.com/office/drawing/2014/chart" uri="{C3380CC4-5D6E-409C-BE32-E72D297353CC}">
              <c16:uniqueId val="{00000001-3A55-4F53-98E1-268FEEEC719D}"/>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17.30273012362953</c:v>
                </c:pt>
                <c:pt idx="1">
                  <c:v>3.1479304637488412</c:v>
                </c:pt>
                <c:pt idx="2">
                  <c:v>0.67745828744956471</c:v>
                </c:pt>
                <c:pt idx="3">
                  <c:v>0.45377502042208773</c:v>
                </c:pt>
                <c:pt idx="4">
                  <c:v>9.9708489204292428E-2</c:v>
                </c:pt>
              </c:numCache>
            </c:numRef>
          </c:val>
          <c:extLst>
            <c:ext xmlns:c16="http://schemas.microsoft.com/office/drawing/2014/chart" uri="{C3380CC4-5D6E-409C-BE32-E72D297353CC}">
              <c16:uniqueId val="{00000002-3A55-4F53-98E1-268FEEEC719D}"/>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12.0905382103496</c:v>
                </c:pt>
                <c:pt idx="1">
                  <c:v>0.79426997748936434</c:v>
                </c:pt>
                <c:pt idx="2">
                  <c:v>0</c:v>
                </c:pt>
                <c:pt idx="3">
                  <c:v>0</c:v>
                </c:pt>
                <c:pt idx="4">
                  <c:v>0</c:v>
                </c:pt>
              </c:numCache>
            </c:numRef>
          </c:val>
          <c:extLst>
            <c:ext xmlns:c16="http://schemas.microsoft.com/office/drawing/2014/chart" uri="{C3380CC4-5D6E-409C-BE32-E72D297353CC}">
              <c16:uniqueId val="{00000003-3A55-4F53-98E1-268FEEEC719D}"/>
            </c:ext>
          </c:extLst>
        </c:ser>
        <c:dLbls>
          <c:showLegendKey val="0"/>
          <c:showVal val="0"/>
          <c:showCatName val="0"/>
          <c:showSerName val="0"/>
          <c:showPercent val="0"/>
          <c:showBubbleSize val="0"/>
        </c:dLbls>
        <c:gapWidth val="50"/>
        <c:overlap val="100"/>
        <c:axId val="215327872"/>
        <c:axId val="215329408"/>
      </c:barChart>
      <c:catAx>
        <c:axId val="215327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29408"/>
        <c:crosses val="autoZero"/>
        <c:auto val="1"/>
        <c:lblAlgn val="ctr"/>
        <c:lblOffset val="100"/>
        <c:tickLblSkip val="1"/>
        <c:tickMarkSkip val="1"/>
        <c:noMultiLvlLbl val="0"/>
      </c:catAx>
      <c:valAx>
        <c:axId val="215329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27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77.691520261160107</c:v>
                </c:pt>
                <c:pt idx="1">
                  <c:v>90.33735036128391</c:v>
                </c:pt>
                <c:pt idx="2">
                  <c:v>95.760494207827108</c:v>
                </c:pt>
                <c:pt idx="3">
                  <c:v>97.827780416757477</c:v>
                </c:pt>
                <c:pt idx="4">
                  <c:v>98.596928011858452</c:v>
                </c:pt>
              </c:numCache>
            </c:numRef>
          </c:val>
          <c:extLst>
            <c:ext xmlns:c16="http://schemas.microsoft.com/office/drawing/2014/chart" uri="{C3380CC4-5D6E-409C-BE32-E72D297353CC}">
              <c16:uniqueId val="{00000000-C36F-4708-AB3B-6016C7B1FBED}"/>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18.81482440275202</c:v>
                </c:pt>
                <c:pt idx="1">
                  <c:v>9.1190577175790981</c:v>
                </c:pt>
                <c:pt idx="2">
                  <c:v>4.0412922592644902</c:v>
                </c:pt>
                <c:pt idx="3">
                  <c:v>1.8910785015792706</c:v>
                </c:pt>
                <c:pt idx="4">
                  <c:v>1.4030719881415514</c:v>
                </c:pt>
              </c:numCache>
            </c:numRef>
          </c:val>
          <c:extLst>
            <c:ext xmlns:c16="http://schemas.microsoft.com/office/drawing/2014/chart" uri="{C3380CC4-5D6E-409C-BE32-E72D297353CC}">
              <c16:uniqueId val="{00000001-C36F-4708-AB3B-6016C7B1FBED}"/>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3.4936553360878273</c:v>
                </c:pt>
                <c:pt idx="1">
                  <c:v>0.54359192113702004</c:v>
                </c:pt>
                <c:pt idx="2">
                  <c:v>0.19821353290843938</c:v>
                </c:pt>
                <c:pt idx="3">
                  <c:v>0.2811410816632437</c:v>
                </c:pt>
                <c:pt idx="4">
                  <c:v>0</c:v>
                </c:pt>
              </c:numCache>
            </c:numRef>
          </c:val>
          <c:extLst>
            <c:ext xmlns:c16="http://schemas.microsoft.com/office/drawing/2014/chart" uri="{C3380CC4-5D6E-409C-BE32-E72D297353CC}">
              <c16:uniqueId val="{00000002-C36F-4708-AB3B-6016C7B1FBED}"/>
            </c:ext>
          </c:extLst>
        </c:ser>
        <c:dLbls>
          <c:showLegendKey val="0"/>
          <c:showVal val="0"/>
          <c:showCatName val="0"/>
          <c:showSerName val="0"/>
          <c:showPercent val="0"/>
          <c:showBubbleSize val="0"/>
        </c:dLbls>
        <c:gapWidth val="50"/>
        <c:overlap val="100"/>
        <c:axId val="215791104"/>
        <c:axId val="215792640"/>
      </c:barChart>
      <c:catAx>
        <c:axId val="215791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92640"/>
        <c:crosses val="autoZero"/>
        <c:auto val="1"/>
        <c:lblAlgn val="ctr"/>
        <c:lblOffset val="100"/>
        <c:tickLblSkip val="1"/>
        <c:tickMarkSkip val="1"/>
        <c:noMultiLvlLbl val="0"/>
      </c:catAx>
      <c:valAx>
        <c:axId val="215792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91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36.662900472989385</c:v>
                </c:pt>
                <c:pt idx="1">
                  <c:v>72.342718786243537</c:v>
                </c:pt>
                <c:pt idx="2">
                  <c:v>87.949624687986031</c:v>
                </c:pt>
                <c:pt idx="3">
                  <c:v>96.04393507843902</c:v>
                </c:pt>
                <c:pt idx="4">
                  <c:v>98.407720559153276</c:v>
                </c:pt>
              </c:numCache>
            </c:numRef>
          </c:val>
          <c:extLst>
            <c:ext xmlns:c16="http://schemas.microsoft.com/office/drawing/2014/chart" uri="{C3380CC4-5D6E-409C-BE32-E72D297353CC}">
              <c16:uniqueId val="{00000000-AEA5-41E3-9A47-8BBC345DBEAB}"/>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5.3783735339205121</c:v>
                </c:pt>
                <c:pt idx="1">
                  <c:v>5.9982240036733865</c:v>
                </c:pt>
                <c:pt idx="2">
                  <c:v>3.6772120191752817</c:v>
                </c:pt>
                <c:pt idx="3">
                  <c:v>1.954904052344749</c:v>
                </c:pt>
                <c:pt idx="4">
                  <c:v>0.77214530685456328</c:v>
                </c:pt>
              </c:numCache>
            </c:numRef>
          </c:val>
          <c:extLst>
            <c:ext xmlns:c16="http://schemas.microsoft.com/office/drawing/2014/chart" uri="{C3380CC4-5D6E-409C-BE32-E72D297353CC}">
              <c16:uniqueId val="{00000001-AEA5-41E3-9A47-8BBC345DBEAB}"/>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35.117545316024817</c:v>
                </c:pt>
                <c:pt idx="1">
                  <c:v>17.089923639051765</c:v>
                </c:pt>
                <c:pt idx="2">
                  <c:v>6.797907926525764</c:v>
                </c:pt>
                <c:pt idx="3">
                  <c:v>1.85663082459479</c:v>
                </c:pt>
                <c:pt idx="4">
                  <c:v>0.82013413399216073</c:v>
                </c:pt>
              </c:numCache>
            </c:numRef>
          </c:val>
          <c:extLst>
            <c:ext xmlns:c16="http://schemas.microsoft.com/office/drawing/2014/chart" uri="{C3380CC4-5D6E-409C-BE32-E72D297353CC}">
              <c16:uniqueId val="{00000002-AEA5-41E3-9A47-8BBC345DBEAB}"/>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22.841180677065289</c:v>
                </c:pt>
                <c:pt idx="1">
                  <c:v>4.569133571031311</c:v>
                </c:pt>
                <c:pt idx="2">
                  <c:v>1.5752553663129227</c:v>
                </c:pt>
                <c:pt idx="3">
                  <c:v>0.14453004462144098</c:v>
                </c:pt>
                <c:pt idx="4">
                  <c:v>0</c:v>
                </c:pt>
              </c:numCache>
            </c:numRef>
          </c:val>
          <c:extLst>
            <c:ext xmlns:c16="http://schemas.microsoft.com/office/drawing/2014/chart" uri="{C3380CC4-5D6E-409C-BE32-E72D297353CC}">
              <c16:uniqueId val="{00000003-AEA5-41E3-9A47-8BBC345DBEAB}"/>
            </c:ext>
          </c:extLst>
        </c:ser>
        <c:dLbls>
          <c:showLegendKey val="0"/>
          <c:showVal val="0"/>
          <c:showCatName val="0"/>
          <c:showSerName val="0"/>
          <c:showPercent val="0"/>
          <c:showBubbleSize val="0"/>
        </c:dLbls>
        <c:gapWidth val="50"/>
        <c:overlap val="100"/>
        <c:axId val="212284160"/>
        <c:axId val="212285696"/>
      </c:barChart>
      <c:catAx>
        <c:axId val="212284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85696"/>
        <c:crosses val="autoZero"/>
        <c:auto val="1"/>
        <c:lblAlgn val="ctr"/>
        <c:lblOffset val="100"/>
        <c:tickLblSkip val="1"/>
        <c:tickMarkSkip val="1"/>
        <c:noMultiLvlLbl val="0"/>
      </c:catAx>
      <c:valAx>
        <c:axId val="212285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84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31.919878802213567</c:v>
                </c:pt>
                <c:pt idx="1">
                  <c:v>62.41892044888602</c:v>
                </c:pt>
                <c:pt idx="2">
                  <c:v>79.794463640793879</c:v>
                </c:pt>
                <c:pt idx="3">
                  <c:v>92.969547812650987</c:v>
                </c:pt>
                <c:pt idx="4">
                  <c:v>96.312032875402295</c:v>
                </c:pt>
              </c:numCache>
            </c:numRef>
          </c:val>
          <c:extLst>
            <c:ext xmlns:c16="http://schemas.microsoft.com/office/drawing/2014/chart" uri="{C3380CC4-5D6E-409C-BE32-E72D297353CC}">
              <c16:uniqueId val="{00000000-BE1E-4330-AC4B-2ED7CF837464}"/>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5.0731140181412187</c:v>
                </c:pt>
                <c:pt idx="1">
                  <c:v>6.7159013290138185</c:v>
                </c:pt>
                <c:pt idx="2">
                  <c:v>4.4032498517978658</c:v>
                </c:pt>
                <c:pt idx="3">
                  <c:v>1.6346335724808188</c:v>
                </c:pt>
                <c:pt idx="4">
                  <c:v>1.7308447520661674</c:v>
                </c:pt>
              </c:numCache>
            </c:numRef>
          </c:val>
          <c:extLst>
            <c:ext xmlns:c16="http://schemas.microsoft.com/office/drawing/2014/chart" uri="{C3380CC4-5D6E-409C-BE32-E72D297353CC}">
              <c16:uniqueId val="{00000001-BE1E-4330-AC4B-2ED7CF837464}"/>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37.033475282245831</c:v>
                </c:pt>
                <c:pt idx="1">
                  <c:v>23.194676940433613</c:v>
                </c:pt>
                <c:pt idx="2">
                  <c:v>13.517024001408224</c:v>
                </c:pt>
                <c:pt idx="3">
                  <c:v>4.6200077464191178</c:v>
                </c:pt>
                <c:pt idx="4">
                  <c:v>1.9571223725315376</c:v>
                </c:pt>
              </c:numCache>
            </c:numRef>
          </c:val>
          <c:extLst>
            <c:ext xmlns:c16="http://schemas.microsoft.com/office/drawing/2014/chart" uri="{C3380CC4-5D6E-409C-BE32-E72D297353CC}">
              <c16:uniqueId val="{00000002-BE1E-4330-AC4B-2ED7CF837464}"/>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25.973531897399393</c:v>
                </c:pt>
                <c:pt idx="1">
                  <c:v>7.6705012816665485</c:v>
                </c:pt>
                <c:pt idx="2">
                  <c:v>2.2852625060000316</c:v>
                </c:pt>
                <c:pt idx="3">
                  <c:v>0.77581086844907587</c:v>
                </c:pt>
                <c:pt idx="4">
                  <c:v>0</c:v>
                </c:pt>
              </c:numCache>
            </c:numRef>
          </c:val>
          <c:extLst>
            <c:ext xmlns:c16="http://schemas.microsoft.com/office/drawing/2014/chart" uri="{C3380CC4-5D6E-409C-BE32-E72D297353CC}">
              <c16:uniqueId val="{00000003-BE1E-4330-AC4B-2ED7CF837464}"/>
            </c:ext>
          </c:extLst>
        </c:ser>
        <c:dLbls>
          <c:showLegendKey val="0"/>
          <c:showVal val="0"/>
          <c:showCatName val="0"/>
          <c:showSerName val="0"/>
          <c:showPercent val="0"/>
          <c:showBubbleSize val="0"/>
        </c:dLbls>
        <c:gapWidth val="50"/>
        <c:overlap val="100"/>
        <c:axId val="212215296"/>
        <c:axId val="212216832"/>
      </c:barChart>
      <c:catAx>
        <c:axId val="212215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6832"/>
        <c:crosses val="autoZero"/>
        <c:auto val="1"/>
        <c:lblAlgn val="ctr"/>
        <c:lblOffset val="100"/>
        <c:tickLblSkip val="1"/>
        <c:tickMarkSkip val="1"/>
        <c:noMultiLvlLbl val="0"/>
      </c:catAx>
      <c:valAx>
        <c:axId val="21221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5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6"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04.xml" Type="http://schemas.openxmlformats.org/officeDocument/2006/relationships/chart" Id="rId5"/><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drawing10.xml.rels><?xml version="1.0" encoding="UTF-8"?><Relationships xmlns="http://schemas.openxmlformats.org/package/2006/relationships"><Relationship Target="../charts/chart152.xml" Type="http://schemas.openxmlformats.org/officeDocument/2006/relationships/chart" Id="rId8"/><Relationship Target="../charts/chart147.xml" Type="http://schemas.openxmlformats.org/officeDocument/2006/relationships/chart" Id="rId3"/><Relationship Target="../charts/chart151.xml" Type="http://schemas.openxmlformats.org/officeDocument/2006/relationships/chart" Id="rId7"/><Relationship Target="../charts/chart156.xml" Type="http://schemas.openxmlformats.org/officeDocument/2006/relationships/chart" Id="rId12"/><Relationship Target="../charts/chart146.xml" Type="http://schemas.openxmlformats.org/officeDocument/2006/relationships/chart" Id="rId2"/><Relationship Target="../charts/chart145.xml" Type="http://schemas.openxmlformats.org/officeDocument/2006/relationships/chart" Id="rId1"/><Relationship Target="../charts/chart150.xml" Type="http://schemas.openxmlformats.org/officeDocument/2006/relationships/chart" Id="rId6"/><Relationship Target="../charts/chart155.xml" Type="http://schemas.openxmlformats.org/officeDocument/2006/relationships/chart" Id="rId11"/><Relationship Target="../charts/chart149.xml" Type="http://schemas.openxmlformats.org/officeDocument/2006/relationships/chart" Id="rId5"/><Relationship Target="../charts/chart154.xml" Type="http://schemas.openxmlformats.org/officeDocument/2006/relationships/chart" Id="rId10"/><Relationship Target="../charts/chart148.xml" Type="http://schemas.openxmlformats.org/officeDocument/2006/relationships/chart" Id="rId4"/><Relationship Target="../charts/chart153.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400-000002000000}"/>
            </a:ext>
          </a:extLst>
        </xdr:cNvPr>
        <xdr:cNvSpPr/>
      </xdr:nvSpPr>
      <xdr:spPr>
        <a:xfrm>
          <a:off x="9496425" y="223647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19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400-000013000000}"/>
            </a:ext>
          </a:extLst>
        </xdr:cNvPr>
        <xdr:cNvSpPr/>
      </xdr:nvSpPr>
      <xdr:spPr>
        <a:xfrm>
          <a:off x="876300" y="223647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400-000014000000}"/>
            </a:ext>
          </a:extLst>
        </xdr:cNvPr>
        <xdr:cNvSpPr/>
      </xdr:nvSpPr>
      <xdr:spPr>
        <a:xfrm>
          <a:off x="2205038" y="223647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400-000015000000}"/>
            </a:ext>
          </a:extLst>
        </xdr:cNvPr>
        <xdr:cNvSpPr/>
      </xdr:nvSpPr>
      <xdr:spPr>
        <a:xfrm>
          <a:off x="942975" y="431101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400-000016000000}"/>
            </a:ext>
          </a:extLst>
        </xdr:cNvPr>
        <xdr:cNvSpPr/>
      </xdr:nvSpPr>
      <xdr:spPr>
        <a:xfrm>
          <a:off x="2205038" y="431101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19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193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3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400-00001F000000}"/>
            </a:ext>
          </a:extLst>
        </xdr:cNvPr>
        <xdr:cNvSpPr/>
      </xdr:nvSpPr>
      <xdr:spPr>
        <a:xfrm>
          <a:off x="2357438" y="809767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400-000023000000}"/>
            </a:ext>
          </a:extLst>
        </xdr:cNvPr>
        <xdr:cNvSpPr/>
      </xdr:nvSpPr>
      <xdr:spPr>
        <a:xfrm>
          <a:off x="9429750" y="431101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400-000024000000}"/>
            </a:ext>
          </a:extLst>
        </xdr:cNvPr>
        <xdr:cNvSpPr/>
      </xdr:nvSpPr>
      <xdr:spPr>
        <a:xfrm>
          <a:off x="4533900" y="223647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400-000025000000}"/>
            </a:ext>
          </a:extLst>
        </xdr:cNvPr>
        <xdr:cNvSpPr/>
      </xdr:nvSpPr>
      <xdr:spPr>
        <a:xfrm>
          <a:off x="4533900" y="431101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400-000026000000}"/>
            </a:ext>
          </a:extLst>
        </xdr:cNvPr>
        <xdr:cNvSpPr/>
      </xdr:nvSpPr>
      <xdr:spPr>
        <a:xfrm>
          <a:off x="16073438" y="223647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400-000027000000}"/>
            </a:ext>
          </a:extLst>
        </xdr:cNvPr>
        <xdr:cNvSpPr/>
      </xdr:nvSpPr>
      <xdr:spPr>
        <a:xfrm>
          <a:off x="16054388" y="431101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400-00003A000000}"/>
            </a:ext>
          </a:extLst>
        </xdr:cNvPr>
        <xdr:cNvSpPr/>
      </xdr:nvSpPr>
      <xdr:spPr>
        <a:xfrm>
          <a:off x="2357438" y="809767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399</xdr:row>
          <xdr:rowOff>190500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5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500-00000B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500-00000C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500-000014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500-000015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500-000016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5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3" name="B_Com1" hidden="1">
              <a:extLst>
                <a:ext uri="{63B3BB69-23CF-44E3-9099-C40C66FF867C}">
                  <a14:compatExt spid="_x0000_s253963"/>
                </a:ext>
                <a:ext uri="{FF2B5EF4-FFF2-40B4-BE49-F238E27FC236}">
                  <a16:creationId xmlns:a16="http://schemas.microsoft.com/office/drawing/2014/main" id="{00000000-0008-0000-0500-00000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64" name="B_San1" hidden="1">
              <a:extLst>
                <a:ext uri="{63B3BB69-23CF-44E3-9099-C40C66FF867C}">
                  <a14:compatExt spid="_x0000_s253964"/>
                </a:ext>
                <a:ext uri="{FF2B5EF4-FFF2-40B4-BE49-F238E27FC236}">
                  <a16:creationId xmlns:a16="http://schemas.microsoft.com/office/drawing/2014/main" id="{00000000-0008-0000-0500-00000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65" name="B_Hyg1" hidden="1">
              <a:extLst>
                <a:ext uri="{63B3BB69-23CF-44E3-9099-C40C66FF867C}">
                  <a14:compatExt spid="_x0000_s253965"/>
                </a:ext>
                <a:ext uri="{FF2B5EF4-FFF2-40B4-BE49-F238E27FC236}">
                  <a16:creationId xmlns:a16="http://schemas.microsoft.com/office/drawing/2014/main" id="{00000000-0008-0000-0500-00000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68" name="B_Com2" hidden="1">
              <a:extLst>
                <a:ext uri="{63B3BB69-23CF-44E3-9099-C40C66FF867C}">
                  <a14:compatExt spid="_x0000_s253968"/>
                </a:ext>
                <a:ext uri="{FF2B5EF4-FFF2-40B4-BE49-F238E27FC236}">
                  <a16:creationId xmlns:a16="http://schemas.microsoft.com/office/drawing/2014/main" id="{00000000-0008-0000-0500-00001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69" name="B_Hyg2"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0" name="B_Wat2"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3" name="B_Wat3"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74" name="B_San3"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75" name="B_Com3"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123825</xdr:rowOff>
        </xdr:to>
        <xdr:sp macro="" textlink="">
          <xdr:nvSpPr>
            <xdr:cNvPr id="253978" name="B_Matrix"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79" name="Button 27"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3" name="Button 31"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87" name="Button 35" descr="   Go to MHH  "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0" name="Button 38" descr="   Go to MHH  "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3" name="Button 41"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3994" name="Button 42" descr="   Go to MHH  "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3996" name="Button 44"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3997" name="Button 45" descr="   Go to MHH  "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0" name="Button 48"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3" name="Button 51"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04" name="Button 52" descr="   Go to MHH  "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129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129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129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129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6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6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6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6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6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6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6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6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6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6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6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6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6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6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6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400</xdr:row>
          <xdr:rowOff>95250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6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6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6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6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6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6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6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6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6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6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6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6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6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6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6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6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6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6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6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6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6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6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6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6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6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6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6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6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6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6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6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6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6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6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6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6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64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64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64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648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7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7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7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7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7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7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7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7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7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7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7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7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7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7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7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7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7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7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7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7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7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7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7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7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7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7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7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7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7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7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7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7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7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7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7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7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7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7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7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7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7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7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7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7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7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7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7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7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7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7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7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7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7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7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7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7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7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7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7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7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7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7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7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7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7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7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7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800-000002000000}"/>
            </a:ext>
          </a:extLst>
        </xdr:cNvPr>
        <xdr:cNvSpPr/>
      </xdr:nvSpPr>
      <xdr:spPr>
        <a:xfrm>
          <a:off x="9496425" y="236982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8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4526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7034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8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8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800-000013000000}"/>
            </a:ext>
          </a:extLst>
        </xdr:cNvPr>
        <xdr:cNvSpPr/>
      </xdr:nvSpPr>
      <xdr:spPr>
        <a:xfrm>
          <a:off x="876300" y="236982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800-000014000000}"/>
            </a:ext>
          </a:extLst>
        </xdr:cNvPr>
        <xdr:cNvSpPr/>
      </xdr:nvSpPr>
      <xdr:spPr>
        <a:xfrm>
          <a:off x="2205038" y="236982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800-000015000000}"/>
            </a:ext>
          </a:extLst>
        </xdr:cNvPr>
        <xdr:cNvSpPr/>
      </xdr:nvSpPr>
      <xdr:spPr>
        <a:xfrm>
          <a:off x="942975" y="462057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800-000016000000}"/>
            </a:ext>
          </a:extLst>
        </xdr:cNvPr>
        <xdr:cNvSpPr/>
      </xdr:nvSpPr>
      <xdr:spPr>
        <a:xfrm>
          <a:off x="2205038" y="462057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4526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4526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7034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7034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70344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8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8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8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800-00001F000000}"/>
            </a:ext>
          </a:extLst>
        </xdr:cNvPr>
        <xdr:cNvSpPr/>
      </xdr:nvSpPr>
      <xdr:spPr>
        <a:xfrm>
          <a:off x="2357438" y="850963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800-000023000000}"/>
            </a:ext>
          </a:extLst>
        </xdr:cNvPr>
        <xdr:cNvSpPr/>
      </xdr:nvSpPr>
      <xdr:spPr>
        <a:xfrm>
          <a:off x="9429750" y="46205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800-000024000000}"/>
            </a:ext>
          </a:extLst>
        </xdr:cNvPr>
        <xdr:cNvSpPr/>
      </xdr:nvSpPr>
      <xdr:spPr>
        <a:xfrm>
          <a:off x="4533900" y="236982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800-000025000000}"/>
            </a:ext>
          </a:extLst>
        </xdr:cNvPr>
        <xdr:cNvSpPr/>
      </xdr:nvSpPr>
      <xdr:spPr>
        <a:xfrm>
          <a:off x="4533900" y="462057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800-000026000000}"/>
            </a:ext>
          </a:extLst>
        </xdr:cNvPr>
        <xdr:cNvSpPr/>
      </xdr:nvSpPr>
      <xdr:spPr>
        <a:xfrm>
          <a:off x="16073438" y="236982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800-000027000000}"/>
            </a:ext>
          </a:extLst>
        </xdr:cNvPr>
        <xdr:cNvSpPr/>
      </xdr:nvSpPr>
      <xdr:spPr>
        <a:xfrm>
          <a:off x="16054388" y="462057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8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8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800-00003A000000}"/>
            </a:ext>
          </a:extLst>
        </xdr:cNvPr>
        <xdr:cNvSpPr/>
      </xdr:nvSpPr>
      <xdr:spPr>
        <a:xfrm>
          <a:off x="2357438" y="850963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28575</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8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8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8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8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8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8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8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8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8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8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8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8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8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8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8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8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8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8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8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8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8193"/>
            </a:ext>
            <a:ext xmlns:a16="http://schemas.microsoft.com/office/drawing/2014/main" uri="{FF2B5EF4-FFF2-40B4-BE49-F238E27FC236}">
              <a16:creationId xmlns:a16="http://schemas.microsoft.com/office/drawing/2014/main" id="{00000000-0008-0000-0900-000002000000}"/>
            </a:ext>
          </a:extLst>
        </xdr:cNvPr>
        <xdr:cNvSpPr/>
      </xdr:nvSpPr>
      <xdr:spPr>
        <a:xfrm>
          <a:off x="9496425" y="23626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8194"/>
            </a:ext>
            <a:ext xmlns:a16="http://schemas.microsoft.com/office/drawing/2014/main" uri="{FF2B5EF4-FFF2-40B4-BE49-F238E27FC236}">
              <a16:creationId xmlns:a16="http://schemas.microsoft.com/office/drawing/2014/main" id="{00000000-0008-0000-09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4455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6915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8195"/>
            </a:ext>
            <a:ext xmlns:a16="http://schemas.microsoft.com/office/drawing/2014/main" uri="{FF2B5EF4-FFF2-40B4-BE49-F238E27FC236}">
              <a16:creationId xmlns:a16="http://schemas.microsoft.com/office/drawing/2014/main" id="{00000000-0008-0000-09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8196"/>
            </a:ext>
            <a:ext xmlns:a16="http://schemas.microsoft.com/office/drawing/2014/main" uri="{FF2B5EF4-FFF2-40B4-BE49-F238E27FC236}">
              <a16:creationId xmlns:a16="http://schemas.microsoft.com/office/drawing/2014/main" id="{00000000-0008-0000-09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8197"/>
            </a:ext>
            <a:ext xmlns:a16="http://schemas.microsoft.com/office/drawing/2014/main" uri="{FF2B5EF4-FFF2-40B4-BE49-F238E27FC236}">
              <a16:creationId xmlns:a16="http://schemas.microsoft.com/office/drawing/2014/main" id="{00000000-0008-0000-0900-000013000000}"/>
            </a:ext>
          </a:extLst>
        </xdr:cNvPr>
        <xdr:cNvSpPr/>
      </xdr:nvSpPr>
      <xdr:spPr>
        <a:xfrm>
          <a:off x="876300" y="23626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8198"/>
            </a:ext>
            <a:ext xmlns:a16="http://schemas.microsoft.com/office/drawing/2014/main" uri="{FF2B5EF4-FFF2-40B4-BE49-F238E27FC236}">
              <a16:creationId xmlns:a16="http://schemas.microsoft.com/office/drawing/2014/main" id="{00000000-0008-0000-0900-000014000000}"/>
            </a:ext>
          </a:extLst>
        </xdr:cNvPr>
        <xdr:cNvSpPr/>
      </xdr:nvSpPr>
      <xdr:spPr>
        <a:xfrm>
          <a:off x="2205038" y="23626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8199"/>
            </a:ext>
            <a:ext xmlns:a16="http://schemas.microsoft.com/office/drawing/2014/main" uri="{FF2B5EF4-FFF2-40B4-BE49-F238E27FC236}">
              <a16:creationId xmlns:a16="http://schemas.microsoft.com/office/drawing/2014/main" id="{00000000-0008-0000-0900-000015000000}"/>
            </a:ext>
          </a:extLst>
        </xdr:cNvPr>
        <xdr:cNvSpPr/>
      </xdr:nvSpPr>
      <xdr:spPr>
        <a:xfrm>
          <a:off x="942975" y="460867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8200"/>
            </a:ext>
            <a:ext xmlns:a16="http://schemas.microsoft.com/office/drawing/2014/main" uri="{FF2B5EF4-FFF2-40B4-BE49-F238E27FC236}">
              <a16:creationId xmlns:a16="http://schemas.microsoft.com/office/drawing/2014/main" id="{00000000-0008-0000-0900-000016000000}"/>
            </a:ext>
          </a:extLst>
        </xdr:cNvPr>
        <xdr:cNvSpPr/>
      </xdr:nvSpPr>
      <xdr:spPr>
        <a:xfrm>
          <a:off x="2205038" y="460867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4455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4455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6915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6915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6915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8201"/>
            </a:ext>
            <a:ext xmlns:a16="http://schemas.microsoft.com/office/drawing/2014/main" uri="{FF2B5EF4-FFF2-40B4-BE49-F238E27FC236}">
              <a16:creationId xmlns:a16="http://schemas.microsoft.com/office/drawing/2014/main" id="{00000000-0008-0000-09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8202"/>
            </a:ext>
            <a:ext xmlns:a16="http://schemas.microsoft.com/office/drawing/2014/main" uri="{FF2B5EF4-FFF2-40B4-BE49-F238E27FC236}">
              <a16:creationId xmlns:a16="http://schemas.microsoft.com/office/drawing/2014/main" id="{00000000-0008-0000-09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8203"/>
            </a:ext>
            <a:ext xmlns:a16="http://schemas.microsoft.com/office/drawing/2014/main" uri="{FF2B5EF4-FFF2-40B4-BE49-F238E27FC236}">
              <a16:creationId xmlns:a16="http://schemas.microsoft.com/office/drawing/2014/main" id="{00000000-0008-0000-09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8204"/>
            </a:ext>
            <a:ext xmlns:a16="http://schemas.microsoft.com/office/drawing/2014/main" uri="{FF2B5EF4-FFF2-40B4-BE49-F238E27FC236}">
              <a16:creationId xmlns:a16="http://schemas.microsoft.com/office/drawing/2014/main" id="{00000000-0008-0000-0900-00001F000000}"/>
            </a:ext>
          </a:extLst>
        </xdr:cNvPr>
        <xdr:cNvSpPr/>
      </xdr:nvSpPr>
      <xdr:spPr>
        <a:xfrm>
          <a:off x="2357438" y="849296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8205"/>
            </a:ext>
            <a:ext xmlns:a16="http://schemas.microsoft.com/office/drawing/2014/main" uri="{FF2B5EF4-FFF2-40B4-BE49-F238E27FC236}">
              <a16:creationId xmlns:a16="http://schemas.microsoft.com/office/drawing/2014/main" id="{00000000-0008-0000-0900-000023000000}"/>
            </a:ext>
          </a:extLst>
        </xdr:cNvPr>
        <xdr:cNvSpPr/>
      </xdr:nvSpPr>
      <xdr:spPr>
        <a:xfrm>
          <a:off x="9429750" y="460867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8206"/>
            </a:ext>
            <a:ext xmlns:a16="http://schemas.microsoft.com/office/drawing/2014/main" uri="{FF2B5EF4-FFF2-40B4-BE49-F238E27FC236}">
              <a16:creationId xmlns:a16="http://schemas.microsoft.com/office/drawing/2014/main" id="{00000000-0008-0000-0900-000024000000}"/>
            </a:ext>
          </a:extLst>
        </xdr:cNvPr>
        <xdr:cNvSpPr/>
      </xdr:nvSpPr>
      <xdr:spPr>
        <a:xfrm>
          <a:off x="4533900" y="23626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8207"/>
            </a:ext>
            <a:ext xmlns:a16="http://schemas.microsoft.com/office/drawing/2014/main" uri="{FF2B5EF4-FFF2-40B4-BE49-F238E27FC236}">
              <a16:creationId xmlns:a16="http://schemas.microsoft.com/office/drawing/2014/main" id="{00000000-0008-0000-0900-000025000000}"/>
            </a:ext>
          </a:extLst>
        </xdr:cNvPr>
        <xdr:cNvSpPr/>
      </xdr:nvSpPr>
      <xdr:spPr>
        <a:xfrm>
          <a:off x="4533900" y="460867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8208"/>
            </a:ext>
            <a:ext xmlns:a16="http://schemas.microsoft.com/office/drawing/2014/main" uri="{FF2B5EF4-FFF2-40B4-BE49-F238E27FC236}">
              <a16:creationId xmlns:a16="http://schemas.microsoft.com/office/drawing/2014/main" id="{00000000-0008-0000-0900-000026000000}"/>
            </a:ext>
          </a:extLst>
        </xdr:cNvPr>
        <xdr:cNvSpPr/>
      </xdr:nvSpPr>
      <xdr:spPr>
        <a:xfrm>
          <a:off x="16073438" y="23626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8209"/>
            </a:ext>
            <a:ext xmlns:a16="http://schemas.microsoft.com/office/drawing/2014/main" uri="{FF2B5EF4-FFF2-40B4-BE49-F238E27FC236}">
              <a16:creationId xmlns:a16="http://schemas.microsoft.com/office/drawing/2014/main" id="{00000000-0008-0000-0900-000027000000}"/>
            </a:ext>
          </a:extLst>
        </xdr:cNvPr>
        <xdr:cNvSpPr/>
      </xdr:nvSpPr>
      <xdr:spPr>
        <a:xfrm>
          <a:off x="16054388" y="460867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8210"/>
            </a:ext>
            <a:ext xmlns:a16="http://schemas.microsoft.com/office/drawing/2014/main" uri="{FF2B5EF4-FFF2-40B4-BE49-F238E27FC236}">
              <a16:creationId xmlns:a16="http://schemas.microsoft.com/office/drawing/2014/main" id="{00000000-0008-0000-09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8211"/>
            </a:ext>
            <a:ext xmlns:a16="http://schemas.microsoft.com/office/drawing/2014/main" uri="{FF2B5EF4-FFF2-40B4-BE49-F238E27FC236}">
              <a16:creationId xmlns:a16="http://schemas.microsoft.com/office/drawing/2014/main" id="{00000000-0008-0000-09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900-00003A000000}"/>
            </a:ext>
          </a:extLst>
        </xdr:cNvPr>
        <xdr:cNvSpPr/>
      </xdr:nvSpPr>
      <xdr:spPr>
        <a:xfrm>
          <a:off x="2357438" y="849296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8065" name="B_Com1" hidden="1">
              <a:extLst>
                <a:ext uri="{63B3BB69-23CF-44E3-9099-C40C66FF867C}">
                  <a14:compatExt spid="_x0000_s258065"/>
                </a:ext>
                <a:ext uri="{FF2B5EF4-FFF2-40B4-BE49-F238E27FC236}">
                  <a16:creationId xmlns:a16="http://schemas.microsoft.com/office/drawing/2014/main" id="{00000000-0008-0000-09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8066" name="B_San1" hidden="1">
              <a:extLst>
                <a:ext uri="{63B3BB69-23CF-44E3-9099-C40C66FF867C}">
                  <a14:compatExt spid="_x0000_s258066"/>
                </a:ext>
                <a:ext uri="{FF2B5EF4-FFF2-40B4-BE49-F238E27FC236}">
                  <a16:creationId xmlns:a16="http://schemas.microsoft.com/office/drawing/2014/main" id="{00000000-0008-0000-09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8067" name="B_Hyg1" hidden="1">
              <a:extLst>
                <a:ext uri="{63B3BB69-23CF-44E3-9099-C40C66FF867C}">
                  <a14:compatExt spid="_x0000_s258067"/>
                </a:ext>
                <a:ext uri="{FF2B5EF4-FFF2-40B4-BE49-F238E27FC236}">
                  <a16:creationId xmlns:a16="http://schemas.microsoft.com/office/drawing/2014/main" id="{00000000-0008-0000-09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8068" name="B_Sub1" hidden="1">
              <a:extLst>
                <a:ext uri="{63B3BB69-23CF-44E3-9099-C40C66FF867C}">
                  <a14:compatExt spid="_x0000_s258068"/>
                </a:ext>
                <a:ext uri="{FF2B5EF4-FFF2-40B4-BE49-F238E27FC236}">
                  <a16:creationId xmlns:a16="http://schemas.microsoft.com/office/drawing/2014/main" id="{00000000-0008-0000-09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8069" name="B_WQ1" hidden="1">
              <a:extLst>
                <a:ext uri="{63B3BB69-23CF-44E3-9099-C40C66FF867C}">
                  <a14:compatExt spid="_x0000_s258069"/>
                </a:ext>
                <a:ext uri="{FF2B5EF4-FFF2-40B4-BE49-F238E27FC236}">
                  <a16:creationId xmlns:a16="http://schemas.microsoft.com/office/drawing/2014/main" id="{00000000-0008-0000-09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8070" name="B_Com2" hidden="1">
              <a:extLst>
                <a:ext uri="{63B3BB69-23CF-44E3-9099-C40C66FF867C}">
                  <a14:compatExt spid="_x0000_s258070"/>
                </a:ext>
                <a:ext uri="{FF2B5EF4-FFF2-40B4-BE49-F238E27FC236}">
                  <a16:creationId xmlns:a16="http://schemas.microsoft.com/office/drawing/2014/main" id="{00000000-0008-0000-09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8071" name="B_Hyg2" hidden="1">
              <a:extLst>
                <a:ext uri="{63B3BB69-23CF-44E3-9099-C40C66FF867C}">
                  <a14:compatExt spid="_x0000_s258071"/>
                </a:ext>
                <a:ext uri="{FF2B5EF4-FFF2-40B4-BE49-F238E27FC236}">
                  <a16:creationId xmlns:a16="http://schemas.microsoft.com/office/drawing/2014/main" id="{00000000-0008-0000-09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8072" name="B_Wat2" hidden="1">
              <a:extLst>
                <a:ext uri="{63B3BB69-23CF-44E3-9099-C40C66FF867C}">
                  <a14:compatExt spid="_x0000_s258072"/>
                </a:ext>
                <a:ext uri="{FF2B5EF4-FFF2-40B4-BE49-F238E27FC236}">
                  <a16:creationId xmlns:a16="http://schemas.microsoft.com/office/drawing/2014/main" id="{00000000-0008-0000-09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8073" name="B_Sub2" hidden="1">
              <a:extLst>
                <a:ext uri="{63B3BB69-23CF-44E3-9099-C40C66FF867C}">
                  <a14:compatExt spid="_x0000_s258073"/>
                </a:ext>
                <a:ext uri="{FF2B5EF4-FFF2-40B4-BE49-F238E27FC236}">
                  <a16:creationId xmlns:a16="http://schemas.microsoft.com/office/drawing/2014/main" id="{00000000-0008-0000-09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8074" name="B_WQ2" hidden="1">
              <a:extLst>
                <a:ext uri="{63B3BB69-23CF-44E3-9099-C40C66FF867C}">
                  <a14:compatExt spid="_x0000_s258074"/>
                </a:ext>
                <a:ext uri="{FF2B5EF4-FFF2-40B4-BE49-F238E27FC236}">
                  <a16:creationId xmlns:a16="http://schemas.microsoft.com/office/drawing/2014/main" id="{00000000-0008-0000-09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8075" name="B_Wat3" hidden="1">
              <a:extLst>
                <a:ext uri="{63B3BB69-23CF-44E3-9099-C40C66FF867C}">
                  <a14:compatExt spid="_x0000_s258075"/>
                </a:ext>
                <a:ext uri="{FF2B5EF4-FFF2-40B4-BE49-F238E27FC236}">
                  <a16:creationId xmlns:a16="http://schemas.microsoft.com/office/drawing/2014/main" id="{00000000-0008-0000-09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8076" name="B_San3" hidden="1">
              <a:extLst>
                <a:ext uri="{63B3BB69-23CF-44E3-9099-C40C66FF867C}">
                  <a14:compatExt spid="_x0000_s258076"/>
                </a:ext>
                <a:ext uri="{FF2B5EF4-FFF2-40B4-BE49-F238E27FC236}">
                  <a16:creationId xmlns:a16="http://schemas.microsoft.com/office/drawing/2014/main" id="{00000000-0008-0000-09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8077" name="B_Com3" hidden="1">
              <a:extLst>
                <a:ext uri="{63B3BB69-23CF-44E3-9099-C40C66FF867C}">
                  <a14:compatExt spid="_x0000_s258077"/>
                </a:ext>
                <a:ext uri="{FF2B5EF4-FFF2-40B4-BE49-F238E27FC236}">
                  <a16:creationId xmlns:a16="http://schemas.microsoft.com/office/drawing/2014/main" id="{00000000-0008-0000-09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8078" name="B_Sub3" hidden="1">
              <a:extLst>
                <a:ext uri="{63B3BB69-23CF-44E3-9099-C40C66FF867C}">
                  <a14:compatExt spid="_x0000_s258078"/>
                </a:ext>
                <a:ext uri="{FF2B5EF4-FFF2-40B4-BE49-F238E27FC236}">
                  <a16:creationId xmlns:a16="http://schemas.microsoft.com/office/drawing/2014/main" id="{00000000-0008-0000-09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8079" name="B_WQ3" hidden="1">
              <a:extLst>
                <a:ext uri="{63B3BB69-23CF-44E3-9099-C40C66FF867C}">
                  <a14:compatExt spid="_x0000_s258079"/>
                </a:ext>
                <a:ext uri="{FF2B5EF4-FFF2-40B4-BE49-F238E27FC236}">
                  <a16:creationId xmlns:a16="http://schemas.microsoft.com/office/drawing/2014/main" id="{00000000-0008-0000-09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399</xdr:row>
          <xdr:rowOff>285750</xdr:rowOff>
        </xdr:to>
        <xdr:sp macro="" textlink="">
          <xdr:nvSpPr>
            <xdr:cNvPr id="258080" name="B_Matrix" hidden="1">
              <a:extLst>
                <a:ext uri="{63B3BB69-23CF-44E3-9099-C40C66FF867C}">
                  <a14:compatExt spid="_x0000_s258080"/>
                </a:ext>
                <a:ext uri="{FF2B5EF4-FFF2-40B4-BE49-F238E27FC236}">
                  <a16:creationId xmlns:a16="http://schemas.microsoft.com/office/drawing/2014/main" id="{00000000-0008-0000-0900-00002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900-00002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900-00002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900-00002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9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900-00002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900-00002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9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8" name="Button 40" hidden="1">
              <a:extLst>
                <a:ext uri="{63B3BB69-23CF-44E3-9099-C40C66FF867C}">
                  <a14:compatExt spid="_x0000_s258088"/>
                </a:ext>
                <a:ext uri="{FF2B5EF4-FFF2-40B4-BE49-F238E27FC236}">
                  <a16:creationId xmlns:a16="http://schemas.microsoft.com/office/drawing/2014/main" id="{00000000-0008-0000-09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9" name="Button 41" descr="   Go to MHH  " hidden="1">
              <a:extLst>
                <a:ext uri="{63B3BB69-23CF-44E3-9099-C40C66FF867C}">
                  <a14:compatExt spid="_x0000_s258089"/>
                </a:ext>
                <a:ext uri="{FF2B5EF4-FFF2-40B4-BE49-F238E27FC236}">
                  <a16:creationId xmlns:a16="http://schemas.microsoft.com/office/drawing/2014/main" id="{00000000-0008-0000-09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9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1" name="Button 43" hidden="1">
              <a:extLst>
                <a:ext uri="{63B3BB69-23CF-44E3-9099-C40C66FF867C}">
                  <a14:compatExt spid="_x0000_s258091"/>
                </a:ext>
                <a:ext uri="{FF2B5EF4-FFF2-40B4-BE49-F238E27FC236}">
                  <a16:creationId xmlns:a16="http://schemas.microsoft.com/office/drawing/2014/main" id="{00000000-0008-0000-09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2" name="Button 44" descr="   Go to MHH  " hidden="1">
              <a:extLst>
                <a:ext uri="{63B3BB69-23CF-44E3-9099-C40C66FF867C}">
                  <a14:compatExt spid="_x0000_s258092"/>
                </a:ext>
                <a:ext uri="{FF2B5EF4-FFF2-40B4-BE49-F238E27FC236}">
                  <a16:creationId xmlns:a16="http://schemas.microsoft.com/office/drawing/2014/main" id="{00000000-0008-0000-09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9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9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9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096" name="Button 48" descr="   Go to MHH  " hidden="1">
              <a:extLst>
                <a:ext uri="{63B3BB69-23CF-44E3-9099-C40C66FF867C}">
                  <a14:compatExt spid="_x0000_s258096"/>
                </a:ext>
                <a:ext uri="{FF2B5EF4-FFF2-40B4-BE49-F238E27FC236}">
                  <a16:creationId xmlns:a16="http://schemas.microsoft.com/office/drawing/2014/main" id="{00000000-0008-0000-09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9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098" name="Button 50" hidden="1">
              <a:extLst>
                <a:ext uri="{63B3BB69-23CF-44E3-9099-C40C66FF867C}">
                  <a14:compatExt spid="_x0000_s258098"/>
                </a:ext>
                <a:ext uri="{FF2B5EF4-FFF2-40B4-BE49-F238E27FC236}">
                  <a16:creationId xmlns:a16="http://schemas.microsoft.com/office/drawing/2014/main" id="{00000000-0008-0000-09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099" name="Button 51" descr="   Go to MHH  " hidden="1">
              <a:extLst>
                <a:ext uri="{63B3BB69-23CF-44E3-9099-C40C66FF867C}">
                  <a14:compatExt spid="_x0000_s258099"/>
                </a:ext>
                <a:ext uri="{FF2B5EF4-FFF2-40B4-BE49-F238E27FC236}">
                  <a16:creationId xmlns:a16="http://schemas.microsoft.com/office/drawing/2014/main" id="{00000000-0008-0000-09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9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9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9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03" name="Button 55" hidden="1">
              <a:extLst>
                <a:ext uri="{63B3BB69-23CF-44E3-9099-C40C66FF867C}">
                  <a14:compatExt spid="_x0000_s258103"/>
                </a:ext>
                <a:ext uri="{FF2B5EF4-FFF2-40B4-BE49-F238E27FC236}">
                  <a16:creationId xmlns:a16="http://schemas.microsoft.com/office/drawing/2014/main" id="{00000000-0008-0000-09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9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9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9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9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9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9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9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900-00003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900-00004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13" name="Button 65" hidden="1">
              <a:extLst>
                <a:ext uri="{63B3BB69-23CF-44E3-9099-C40C66FF867C}">
                  <a14:compatExt spid="_x0000_s258113"/>
                </a:ext>
                <a:ext uri="{FF2B5EF4-FFF2-40B4-BE49-F238E27FC236}">
                  <a16:creationId xmlns:a16="http://schemas.microsoft.com/office/drawing/2014/main" id="{00000000-0008-0000-0900-00004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9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9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9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9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9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9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9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9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9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9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9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9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9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9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9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9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9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9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9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9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9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9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4.xml" Type="http://schemas.openxmlformats.org/officeDocument/2006/relationships/ctrlProp" Id="rId8"/><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s>
</file>

<file path=xl/worksheets/_rels/sheet7.xml.rels><?xml version="1.0" encoding="UTF-8"?><Relationships xmlns="http://schemas.openxmlformats.org/package/2006/relationships"><Relationship Target="../ctrlProps/ctrlProp134.xml" Type="http://schemas.openxmlformats.org/officeDocument/2006/relationships/ctrlProp" Id="rId13"/><Relationship Target="../ctrlProps/ctrlProp139.xml" Type="http://schemas.openxmlformats.org/officeDocument/2006/relationships/ctrlProp" Id="rId18"/><Relationship Target="../ctrlProps/ctrlProp147.xml" Type="http://schemas.openxmlformats.org/officeDocument/2006/relationships/ctrlProp" Id="rId26"/><Relationship Target="../ctrlProps/ctrlProp160.xml" Type="http://schemas.openxmlformats.org/officeDocument/2006/relationships/ctrlProp" Id="rId39"/><Relationship Target="../drawings/vmlDrawing6.vml" Type="http://schemas.openxmlformats.org/officeDocument/2006/relationships/vmlDrawing" Id="rId3"/><Relationship Target="../ctrlProps/ctrlProp142.xml" Type="http://schemas.openxmlformats.org/officeDocument/2006/relationships/ctrlProp" Id="rId21"/><Relationship Target="../ctrlProps/ctrlProp155.xml" Type="http://schemas.openxmlformats.org/officeDocument/2006/relationships/ctrlProp" Id="rId34"/><Relationship Target="../ctrlProps/ctrlProp163.xml" Type="http://schemas.openxmlformats.org/officeDocument/2006/relationships/ctrlProp" Id="rId42"/><Relationship Target="../ctrlProps/ctrlProp168.xml" Type="http://schemas.openxmlformats.org/officeDocument/2006/relationships/ctrlProp" Id="rId47"/><Relationship Target="../ctrlProps/ctrlProp171.xml" Type="http://schemas.openxmlformats.org/officeDocument/2006/relationships/ctrlProp" Id="rId50"/><Relationship Target="../ctrlProps/ctrlProp128.xml" Type="http://schemas.openxmlformats.org/officeDocument/2006/relationships/ctrlProp" Id="rId7"/><Relationship Target="../ctrlProps/ctrlProp133.xml" Type="http://schemas.openxmlformats.org/officeDocument/2006/relationships/ctrlProp" Id="rId12"/><Relationship Target="../ctrlProps/ctrlProp138.xml" Type="http://schemas.openxmlformats.org/officeDocument/2006/relationships/ctrlProp" Id="rId17"/><Relationship Target="../ctrlProps/ctrlProp146.xml" Type="http://schemas.openxmlformats.org/officeDocument/2006/relationships/ctrlProp" Id="rId25"/><Relationship Target="../ctrlProps/ctrlProp154.xml" Type="http://schemas.openxmlformats.org/officeDocument/2006/relationships/ctrlProp" Id="rId33"/><Relationship Target="../ctrlProps/ctrlProp159.xml" Type="http://schemas.openxmlformats.org/officeDocument/2006/relationships/ctrlProp" Id="rId38"/><Relationship Target="../ctrlProps/ctrlProp167.xml" Type="http://schemas.openxmlformats.org/officeDocument/2006/relationships/ctrlProp" Id="rId46"/><Relationship Target="../drawings/drawing7.xml" Type="http://schemas.openxmlformats.org/officeDocument/2006/relationships/drawing" Id="rId2"/><Relationship Target="../ctrlProps/ctrlProp137.xml" Type="http://schemas.openxmlformats.org/officeDocument/2006/relationships/ctrlProp" Id="rId16"/><Relationship Target="../ctrlProps/ctrlProp141.xml" Type="http://schemas.openxmlformats.org/officeDocument/2006/relationships/ctrlProp" Id="rId20"/><Relationship Target="../ctrlProps/ctrlProp150.xml" Type="http://schemas.openxmlformats.org/officeDocument/2006/relationships/ctrlProp" Id="rId29"/><Relationship Target="../ctrlProps/ctrlProp162.xml" Type="http://schemas.openxmlformats.org/officeDocument/2006/relationships/ctrlProp" Id="rId41"/><Relationship Target="../ctrlProps/ctrlProp175.xml" Type="http://schemas.openxmlformats.org/officeDocument/2006/relationships/ctrlProp" Id="rId54"/><Relationship Target="../printerSettings/printerSettings6.bin" Type="http://schemas.openxmlformats.org/officeDocument/2006/relationships/printerSettings" Id="rId1"/><Relationship Target="../ctrlProps/ctrlProp127.xml" Type="http://schemas.openxmlformats.org/officeDocument/2006/relationships/ctrlProp" Id="rId6"/><Relationship Target="../ctrlProps/ctrlProp132.xml" Type="http://schemas.openxmlformats.org/officeDocument/2006/relationships/ctrlProp" Id="rId11"/><Relationship Target="../ctrlProps/ctrlProp145.xml" Type="http://schemas.openxmlformats.org/officeDocument/2006/relationships/ctrlProp" Id="rId24"/><Relationship Target="../ctrlProps/ctrlProp153.xml" Type="http://schemas.openxmlformats.org/officeDocument/2006/relationships/ctrlProp" Id="rId32"/><Relationship Target="../ctrlProps/ctrlProp158.xml" Type="http://schemas.openxmlformats.org/officeDocument/2006/relationships/ctrlProp" Id="rId37"/><Relationship Target="../ctrlProps/ctrlProp161.xml" Type="http://schemas.openxmlformats.org/officeDocument/2006/relationships/ctrlProp" Id="rId40"/><Relationship Target="../ctrlProps/ctrlProp166.xml" Type="http://schemas.openxmlformats.org/officeDocument/2006/relationships/ctrlProp" Id="rId45"/><Relationship Target="../ctrlProps/ctrlProp174.xml" Type="http://schemas.openxmlformats.org/officeDocument/2006/relationships/ctrlProp" Id="rId53"/><Relationship Target="../ctrlProps/ctrlProp126.xml" Type="http://schemas.openxmlformats.org/officeDocument/2006/relationships/ctrlProp" Id="rId5"/><Relationship Target="../ctrlProps/ctrlProp136.xml" Type="http://schemas.openxmlformats.org/officeDocument/2006/relationships/ctrlProp" Id="rId15"/><Relationship Target="../ctrlProps/ctrlProp144.xml" Type="http://schemas.openxmlformats.org/officeDocument/2006/relationships/ctrlProp" Id="rId23"/><Relationship Target="../ctrlProps/ctrlProp149.xml" Type="http://schemas.openxmlformats.org/officeDocument/2006/relationships/ctrlProp" Id="rId28"/><Relationship Target="../ctrlProps/ctrlProp157.xml" Type="http://schemas.openxmlformats.org/officeDocument/2006/relationships/ctrlProp" Id="rId36"/><Relationship Target="../ctrlProps/ctrlProp170.xml" Type="http://schemas.openxmlformats.org/officeDocument/2006/relationships/ctrlProp" Id="rId49"/><Relationship Target="../ctrlProps/ctrlProp131.xml" Type="http://schemas.openxmlformats.org/officeDocument/2006/relationships/ctrlProp" Id="rId10"/><Relationship Target="../ctrlProps/ctrlProp140.xml" Type="http://schemas.openxmlformats.org/officeDocument/2006/relationships/ctrlProp" Id="rId19"/><Relationship Target="../ctrlProps/ctrlProp152.xml" Type="http://schemas.openxmlformats.org/officeDocument/2006/relationships/ctrlProp" Id="rId31"/><Relationship Target="../ctrlProps/ctrlProp165.xml" Type="http://schemas.openxmlformats.org/officeDocument/2006/relationships/ctrlProp" Id="rId44"/><Relationship Target="../ctrlProps/ctrlProp173.xml" Type="http://schemas.openxmlformats.org/officeDocument/2006/relationships/ctrlProp" Id="rId52"/><Relationship Target="../ctrlProps/ctrlProp125.xml" Type="http://schemas.openxmlformats.org/officeDocument/2006/relationships/ctrlProp" Id="rId4"/><Relationship Target="../ctrlProps/ctrlProp130.xml" Type="http://schemas.openxmlformats.org/officeDocument/2006/relationships/ctrlProp" Id="rId9"/><Relationship Target="../ctrlProps/ctrlProp135.xml" Type="http://schemas.openxmlformats.org/officeDocument/2006/relationships/ctrlProp" Id="rId14"/><Relationship Target="../ctrlProps/ctrlProp143.xml" Type="http://schemas.openxmlformats.org/officeDocument/2006/relationships/ctrlProp" Id="rId22"/><Relationship Target="../ctrlProps/ctrlProp148.xml" Type="http://schemas.openxmlformats.org/officeDocument/2006/relationships/ctrlProp" Id="rId27"/><Relationship Target="../ctrlProps/ctrlProp151.xml" Type="http://schemas.openxmlformats.org/officeDocument/2006/relationships/ctrlProp" Id="rId30"/><Relationship Target="../ctrlProps/ctrlProp156.xml" Type="http://schemas.openxmlformats.org/officeDocument/2006/relationships/ctrlProp" Id="rId35"/><Relationship Target="../ctrlProps/ctrlProp164.xml" Type="http://schemas.openxmlformats.org/officeDocument/2006/relationships/ctrlProp" Id="rId43"/><Relationship Target="../ctrlProps/ctrlProp169.xml" Type="http://schemas.openxmlformats.org/officeDocument/2006/relationships/ctrlProp" Id="rId48"/><Relationship Target="../ctrlProps/ctrlProp129.xml" Type="http://schemas.openxmlformats.org/officeDocument/2006/relationships/ctrlProp" Id="rId8"/><Relationship Target="../ctrlProps/ctrlProp172.xml" Type="http://schemas.openxmlformats.org/officeDocument/2006/relationships/ctrlProp" Id="rId51"/></Relationships>
</file>

<file path=xl/worksheets/_rels/sheet8.xml.rels><?xml version="1.0" encoding="UTF-8"?><Relationships xmlns="http://schemas.openxmlformats.org/package/2006/relationships"><Relationship Target="../ctrlProps/ctrlProp185.xml" Type="http://schemas.openxmlformats.org/officeDocument/2006/relationships/ctrlProp" Id="rId13"/><Relationship Target="../ctrlProps/ctrlProp190.xml" Type="http://schemas.openxmlformats.org/officeDocument/2006/relationships/ctrlProp" Id="rId18"/><Relationship Target="../ctrlProps/ctrlProp198.xml" Type="http://schemas.openxmlformats.org/officeDocument/2006/relationships/ctrlProp" Id="rId26"/><Relationship Target="../ctrlProps/ctrlProp211.xml" Type="http://schemas.openxmlformats.org/officeDocument/2006/relationships/ctrlProp" Id="rId39"/><Relationship Target="../drawings/vmlDrawing7.vml" Type="http://schemas.openxmlformats.org/officeDocument/2006/relationships/vmlDrawing" Id="rId3"/><Relationship Target="../ctrlProps/ctrlProp193.xml" Type="http://schemas.openxmlformats.org/officeDocument/2006/relationships/ctrlProp" Id="rId21"/><Relationship Target="../ctrlProps/ctrlProp206.xml" Type="http://schemas.openxmlformats.org/officeDocument/2006/relationships/ctrlProp" Id="rId34"/><Relationship Target="../ctrlProps/ctrlProp214.xml" Type="http://schemas.openxmlformats.org/officeDocument/2006/relationships/ctrlProp" Id="rId42"/><Relationship Target="../ctrlProps/ctrlProp219.xml" Type="http://schemas.openxmlformats.org/officeDocument/2006/relationships/ctrlProp" Id="rId47"/><Relationship Target="../ctrlProps/ctrlProp222.xml" Type="http://schemas.openxmlformats.org/officeDocument/2006/relationships/ctrlProp" Id="rId50"/><Relationship Target="../ctrlProps/ctrlProp179.xml" Type="http://schemas.openxmlformats.org/officeDocument/2006/relationships/ctrlProp" Id="rId7"/><Relationship Target="../ctrlProps/ctrlProp184.xml" Type="http://schemas.openxmlformats.org/officeDocument/2006/relationships/ctrlProp" Id="rId12"/><Relationship Target="../ctrlProps/ctrlProp189.xml" Type="http://schemas.openxmlformats.org/officeDocument/2006/relationships/ctrlProp" Id="rId17"/><Relationship Target="../ctrlProps/ctrlProp197.xml" Type="http://schemas.openxmlformats.org/officeDocument/2006/relationships/ctrlProp" Id="rId25"/><Relationship Target="../ctrlProps/ctrlProp205.xml" Type="http://schemas.openxmlformats.org/officeDocument/2006/relationships/ctrlProp" Id="rId33"/><Relationship Target="../ctrlProps/ctrlProp210.xml" Type="http://schemas.openxmlformats.org/officeDocument/2006/relationships/ctrlProp" Id="rId38"/><Relationship Target="../ctrlProps/ctrlProp218.xml" Type="http://schemas.openxmlformats.org/officeDocument/2006/relationships/ctrlProp" Id="rId46"/><Relationship Target="../drawings/drawing8.xml" Type="http://schemas.openxmlformats.org/officeDocument/2006/relationships/drawing" Id="rId2"/><Relationship Target="../ctrlProps/ctrlProp188.xml" Type="http://schemas.openxmlformats.org/officeDocument/2006/relationships/ctrlProp" Id="rId16"/><Relationship Target="../ctrlProps/ctrlProp192.xml" Type="http://schemas.openxmlformats.org/officeDocument/2006/relationships/ctrlProp" Id="rId20"/><Relationship Target="../ctrlProps/ctrlProp201.xml" Type="http://schemas.openxmlformats.org/officeDocument/2006/relationships/ctrlProp" Id="rId29"/><Relationship Target="../ctrlProps/ctrlProp213.xml" Type="http://schemas.openxmlformats.org/officeDocument/2006/relationships/ctrlProp" Id="rId41"/><Relationship Target="../ctrlProps/ctrlProp226.xml" Type="http://schemas.openxmlformats.org/officeDocument/2006/relationships/ctrlProp" Id="rId54"/><Relationship Target="../printerSettings/printerSettings7.bin" Type="http://schemas.openxmlformats.org/officeDocument/2006/relationships/printerSettings" Id="rId1"/><Relationship Target="../ctrlProps/ctrlProp178.xml" Type="http://schemas.openxmlformats.org/officeDocument/2006/relationships/ctrlProp" Id="rId6"/><Relationship Target="../ctrlProps/ctrlProp183.xml" Type="http://schemas.openxmlformats.org/officeDocument/2006/relationships/ctrlProp" Id="rId11"/><Relationship Target="../ctrlProps/ctrlProp196.xml" Type="http://schemas.openxmlformats.org/officeDocument/2006/relationships/ctrlProp" Id="rId24"/><Relationship Target="../ctrlProps/ctrlProp204.xml" Type="http://schemas.openxmlformats.org/officeDocument/2006/relationships/ctrlProp" Id="rId32"/><Relationship Target="../ctrlProps/ctrlProp209.xml" Type="http://schemas.openxmlformats.org/officeDocument/2006/relationships/ctrlProp" Id="rId37"/><Relationship Target="../ctrlProps/ctrlProp212.xml" Type="http://schemas.openxmlformats.org/officeDocument/2006/relationships/ctrlProp" Id="rId40"/><Relationship Target="../ctrlProps/ctrlProp217.xml" Type="http://schemas.openxmlformats.org/officeDocument/2006/relationships/ctrlProp" Id="rId45"/><Relationship Target="../ctrlProps/ctrlProp225.xml" Type="http://schemas.openxmlformats.org/officeDocument/2006/relationships/ctrlProp" Id="rId53"/><Relationship Target="../ctrlProps/ctrlProp177.xml" Type="http://schemas.openxmlformats.org/officeDocument/2006/relationships/ctrlProp" Id="rId5"/><Relationship Target="../ctrlProps/ctrlProp187.xml" Type="http://schemas.openxmlformats.org/officeDocument/2006/relationships/ctrlProp" Id="rId15"/><Relationship Target="../ctrlProps/ctrlProp195.xml" Type="http://schemas.openxmlformats.org/officeDocument/2006/relationships/ctrlProp" Id="rId23"/><Relationship Target="../ctrlProps/ctrlProp200.xml" Type="http://schemas.openxmlformats.org/officeDocument/2006/relationships/ctrlProp" Id="rId28"/><Relationship Target="../ctrlProps/ctrlProp208.xml" Type="http://schemas.openxmlformats.org/officeDocument/2006/relationships/ctrlProp" Id="rId36"/><Relationship Target="../ctrlProps/ctrlProp221.xml" Type="http://schemas.openxmlformats.org/officeDocument/2006/relationships/ctrlProp" Id="rId49"/><Relationship Target="../ctrlProps/ctrlProp182.xml" Type="http://schemas.openxmlformats.org/officeDocument/2006/relationships/ctrlProp" Id="rId10"/><Relationship Target="../ctrlProps/ctrlProp191.xml" Type="http://schemas.openxmlformats.org/officeDocument/2006/relationships/ctrlProp" Id="rId19"/><Relationship Target="../ctrlProps/ctrlProp203.xml" Type="http://schemas.openxmlformats.org/officeDocument/2006/relationships/ctrlProp" Id="rId31"/><Relationship Target="../ctrlProps/ctrlProp216.xml" Type="http://schemas.openxmlformats.org/officeDocument/2006/relationships/ctrlProp" Id="rId44"/><Relationship Target="../ctrlProps/ctrlProp224.xml" Type="http://schemas.openxmlformats.org/officeDocument/2006/relationships/ctrlProp" Id="rId52"/><Relationship Target="../ctrlProps/ctrlProp176.xml" Type="http://schemas.openxmlformats.org/officeDocument/2006/relationships/ctrlProp" Id="rId4"/><Relationship Target="../ctrlProps/ctrlProp181.xml" Type="http://schemas.openxmlformats.org/officeDocument/2006/relationships/ctrlProp" Id="rId9"/><Relationship Target="../ctrlProps/ctrlProp186.xml" Type="http://schemas.openxmlformats.org/officeDocument/2006/relationships/ctrlProp" Id="rId14"/><Relationship Target="../ctrlProps/ctrlProp194.xml" Type="http://schemas.openxmlformats.org/officeDocument/2006/relationships/ctrlProp" Id="rId22"/><Relationship Target="../ctrlProps/ctrlProp199.xml" Type="http://schemas.openxmlformats.org/officeDocument/2006/relationships/ctrlProp" Id="rId27"/><Relationship Target="../ctrlProps/ctrlProp202.xml" Type="http://schemas.openxmlformats.org/officeDocument/2006/relationships/ctrlProp" Id="rId30"/><Relationship Target="../ctrlProps/ctrlProp207.xml" Type="http://schemas.openxmlformats.org/officeDocument/2006/relationships/ctrlProp" Id="rId35"/><Relationship Target="../ctrlProps/ctrlProp215.xml" Type="http://schemas.openxmlformats.org/officeDocument/2006/relationships/ctrlProp" Id="rId43"/><Relationship Target="../ctrlProps/ctrlProp220.xml" Type="http://schemas.openxmlformats.org/officeDocument/2006/relationships/ctrlProp" Id="rId48"/><Relationship Target="../ctrlProps/ctrlProp180.xml" Type="http://schemas.openxmlformats.org/officeDocument/2006/relationships/ctrlProp" Id="rId8"/><Relationship Target="../ctrlProps/ctrlProp223.xml" Type="http://schemas.openxmlformats.org/officeDocument/2006/relationships/ctrlProp" Id="rId51"/></Relationships>
</file>

<file path=xl/worksheets/_rels/sheet9.xml.rels><?xml version="1.0" encoding="UTF-8"?><Relationships xmlns="http://schemas.openxmlformats.org/package/2006/relationships"><Relationship Target="../ctrlProps/ctrlProp236.xml" Type="http://schemas.openxmlformats.org/officeDocument/2006/relationships/ctrlProp" Id="rId13"/><Relationship Target="../ctrlProps/ctrlProp241.xml" Type="http://schemas.openxmlformats.org/officeDocument/2006/relationships/ctrlProp" Id="rId18"/><Relationship Target="../ctrlProps/ctrlProp249.xml" Type="http://schemas.openxmlformats.org/officeDocument/2006/relationships/ctrlProp" Id="rId26"/><Relationship Target="../ctrlProps/ctrlProp262.xml" Type="http://schemas.openxmlformats.org/officeDocument/2006/relationships/ctrlProp" Id="rId39"/><Relationship Target="../drawings/vmlDrawing8.vml" Type="http://schemas.openxmlformats.org/officeDocument/2006/relationships/vmlDrawing" Id="rId3"/><Relationship Target="../ctrlProps/ctrlProp244.xml" Type="http://schemas.openxmlformats.org/officeDocument/2006/relationships/ctrlProp" Id="rId21"/><Relationship Target="../ctrlProps/ctrlProp257.xml" Type="http://schemas.openxmlformats.org/officeDocument/2006/relationships/ctrlProp" Id="rId34"/><Relationship Target="../ctrlProps/ctrlProp265.xml" Type="http://schemas.openxmlformats.org/officeDocument/2006/relationships/ctrlProp" Id="rId42"/><Relationship Target="../ctrlProps/ctrlProp270.xml" Type="http://schemas.openxmlformats.org/officeDocument/2006/relationships/ctrlProp" Id="rId47"/><Relationship Target="../ctrlProps/ctrlProp273.xml" Type="http://schemas.openxmlformats.org/officeDocument/2006/relationships/ctrlProp" Id="rId50"/><Relationship Target="../ctrlProps/ctrlProp230.xml" Type="http://schemas.openxmlformats.org/officeDocument/2006/relationships/ctrlProp" Id="rId7"/><Relationship Target="../ctrlProps/ctrlProp235.xml" Type="http://schemas.openxmlformats.org/officeDocument/2006/relationships/ctrlProp" Id="rId12"/><Relationship Target="../ctrlProps/ctrlProp240.xml" Type="http://schemas.openxmlformats.org/officeDocument/2006/relationships/ctrlProp" Id="rId17"/><Relationship Target="../ctrlProps/ctrlProp248.xml" Type="http://schemas.openxmlformats.org/officeDocument/2006/relationships/ctrlProp" Id="rId25"/><Relationship Target="../ctrlProps/ctrlProp256.xml" Type="http://schemas.openxmlformats.org/officeDocument/2006/relationships/ctrlProp" Id="rId33"/><Relationship Target="../ctrlProps/ctrlProp261.xml" Type="http://schemas.openxmlformats.org/officeDocument/2006/relationships/ctrlProp" Id="rId38"/><Relationship Target="../ctrlProps/ctrlProp269.xml" Type="http://schemas.openxmlformats.org/officeDocument/2006/relationships/ctrlProp" Id="rId46"/><Relationship Target="../drawings/drawing9.xml" Type="http://schemas.openxmlformats.org/officeDocument/2006/relationships/drawing" Id="rId2"/><Relationship Target="../ctrlProps/ctrlProp239.xml" Type="http://schemas.openxmlformats.org/officeDocument/2006/relationships/ctrlProp" Id="rId16"/><Relationship Target="../ctrlProps/ctrlProp243.xml" Type="http://schemas.openxmlformats.org/officeDocument/2006/relationships/ctrlProp" Id="rId20"/><Relationship Target="../ctrlProps/ctrlProp252.xml" Type="http://schemas.openxmlformats.org/officeDocument/2006/relationships/ctrlProp" Id="rId29"/><Relationship Target="../ctrlProps/ctrlProp264.xml" Type="http://schemas.openxmlformats.org/officeDocument/2006/relationships/ctrlProp" Id="rId41"/><Relationship Target="../ctrlProps/ctrlProp277.xml" Type="http://schemas.openxmlformats.org/officeDocument/2006/relationships/ctrlProp" Id="rId54"/><Relationship Target="../printerSettings/printerSettings8.bin" Type="http://schemas.openxmlformats.org/officeDocument/2006/relationships/printerSettings" Id="rId1"/><Relationship Target="../ctrlProps/ctrlProp229.xml" Type="http://schemas.openxmlformats.org/officeDocument/2006/relationships/ctrlProp" Id="rId6"/><Relationship Target="../ctrlProps/ctrlProp234.xml" Type="http://schemas.openxmlformats.org/officeDocument/2006/relationships/ctrlProp" Id="rId11"/><Relationship Target="../ctrlProps/ctrlProp247.xml" Type="http://schemas.openxmlformats.org/officeDocument/2006/relationships/ctrlProp" Id="rId24"/><Relationship Target="../ctrlProps/ctrlProp255.xml" Type="http://schemas.openxmlformats.org/officeDocument/2006/relationships/ctrlProp" Id="rId32"/><Relationship Target="../ctrlProps/ctrlProp260.xml" Type="http://schemas.openxmlformats.org/officeDocument/2006/relationships/ctrlProp" Id="rId37"/><Relationship Target="../ctrlProps/ctrlProp263.xml" Type="http://schemas.openxmlformats.org/officeDocument/2006/relationships/ctrlProp" Id="rId40"/><Relationship Target="../ctrlProps/ctrlProp268.xml" Type="http://schemas.openxmlformats.org/officeDocument/2006/relationships/ctrlProp" Id="rId45"/><Relationship Target="../ctrlProps/ctrlProp276.xml" Type="http://schemas.openxmlformats.org/officeDocument/2006/relationships/ctrlProp" Id="rId53"/><Relationship Target="../ctrlProps/ctrlProp228.xml" Type="http://schemas.openxmlformats.org/officeDocument/2006/relationships/ctrlProp" Id="rId5"/><Relationship Target="../ctrlProps/ctrlProp238.xml" Type="http://schemas.openxmlformats.org/officeDocument/2006/relationships/ctrlProp" Id="rId15"/><Relationship Target="../ctrlProps/ctrlProp246.xml" Type="http://schemas.openxmlformats.org/officeDocument/2006/relationships/ctrlProp" Id="rId23"/><Relationship Target="../ctrlProps/ctrlProp251.xml" Type="http://schemas.openxmlformats.org/officeDocument/2006/relationships/ctrlProp" Id="rId28"/><Relationship Target="../ctrlProps/ctrlProp259.xml" Type="http://schemas.openxmlformats.org/officeDocument/2006/relationships/ctrlProp" Id="rId36"/><Relationship Target="../ctrlProps/ctrlProp272.xml" Type="http://schemas.openxmlformats.org/officeDocument/2006/relationships/ctrlProp" Id="rId49"/><Relationship Target="../ctrlProps/ctrlProp233.xml" Type="http://schemas.openxmlformats.org/officeDocument/2006/relationships/ctrlProp" Id="rId10"/><Relationship Target="../ctrlProps/ctrlProp242.xml" Type="http://schemas.openxmlformats.org/officeDocument/2006/relationships/ctrlProp" Id="rId19"/><Relationship Target="../ctrlProps/ctrlProp254.xml" Type="http://schemas.openxmlformats.org/officeDocument/2006/relationships/ctrlProp" Id="rId31"/><Relationship Target="../ctrlProps/ctrlProp267.xml" Type="http://schemas.openxmlformats.org/officeDocument/2006/relationships/ctrlProp" Id="rId44"/><Relationship Target="../ctrlProps/ctrlProp275.xml" Type="http://schemas.openxmlformats.org/officeDocument/2006/relationships/ctrlProp" Id="rId52"/><Relationship Target="../ctrlProps/ctrlProp227.xml" Type="http://schemas.openxmlformats.org/officeDocument/2006/relationships/ctrlProp" Id="rId4"/><Relationship Target="../ctrlProps/ctrlProp232.xml" Type="http://schemas.openxmlformats.org/officeDocument/2006/relationships/ctrlProp" Id="rId9"/><Relationship Target="../ctrlProps/ctrlProp237.xml" Type="http://schemas.openxmlformats.org/officeDocument/2006/relationships/ctrlProp" Id="rId14"/><Relationship Target="../ctrlProps/ctrlProp245.xml" Type="http://schemas.openxmlformats.org/officeDocument/2006/relationships/ctrlProp" Id="rId22"/><Relationship Target="../ctrlProps/ctrlProp250.xml" Type="http://schemas.openxmlformats.org/officeDocument/2006/relationships/ctrlProp" Id="rId27"/><Relationship Target="../ctrlProps/ctrlProp253.xml" Type="http://schemas.openxmlformats.org/officeDocument/2006/relationships/ctrlProp" Id="rId30"/><Relationship Target="../ctrlProps/ctrlProp258.xml" Type="http://schemas.openxmlformats.org/officeDocument/2006/relationships/ctrlProp" Id="rId35"/><Relationship Target="../ctrlProps/ctrlProp266.xml" Type="http://schemas.openxmlformats.org/officeDocument/2006/relationships/ctrlProp" Id="rId43"/><Relationship Target="../ctrlProps/ctrlProp271.xml" Type="http://schemas.openxmlformats.org/officeDocument/2006/relationships/ctrlProp" Id="rId48"/><Relationship Target="../ctrlProps/ctrlProp231.xml" Type="http://schemas.openxmlformats.org/officeDocument/2006/relationships/ctrlProp" Id="rId8"/><Relationship Target="../ctrlProps/ctrlProp274.xml" Type="http://schemas.openxmlformats.org/officeDocument/2006/relationships/ctrlProp" Id="rId51"/></Relationships>
</file>

<file path=xl/worksheets/_rels/sheet10.xml.rels><?xml version="1.0" encoding="UTF-8"?><Relationships xmlns="http://schemas.openxmlformats.org/package/2006/relationships"><Relationship Target="../ctrlProps/ctrlProp287.xml" Type="http://schemas.openxmlformats.org/officeDocument/2006/relationships/ctrlProp" Id="rId13"/><Relationship Target="../ctrlProps/ctrlProp292.xml" Type="http://schemas.openxmlformats.org/officeDocument/2006/relationships/ctrlProp" Id="rId18"/><Relationship Target="../ctrlProps/ctrlProp300.xml" Type="http://schemas.openxmlformats.org/officeDocument/2006/relationships/ctrlProp" Id="rId26"/><Relationship Target="../ctrlProps/ctrlProp313.xml" Type="http://schemas.openxmlformats.org/officeDocument/2006/relationships/ctrlProp" Id="rId39"/><Relationship Target="../drawings/vmlDrawing9.vml" Type="http://schemas.openxmlformats.org/officeDocument/2006/relationships/vmlDrawing" Id="rId3"/><Relationship Target="../ctrlProps/ctrlProp295.xml" Type="http://schemas.openxmlformats.org/officeDocument/2006/relationships/ctrlProp" Id="rId21"/><Relationship Target="../ctrlProps/ctrlProp308.xml" Type="http://schemas.openxmlformats.org/officeDocument/2006/relationships/ctrlProp" Id="rId34"/><Relationship Target="../ctrlProps/ctrlProp316.xml" Type="http://schemas.openxmlformats.org/officeDocument/2006/relationships/ctrlProp" Id="rId42"/><Relationship Target="../ctrlProps/ctrlProp321.xml" Type="http://schemas.openxmlformats.org/officeDocument/2006/relationships/ctrlProp" Id="rId47"/><Relationship Target="../ctrlProps/ctrlProp324.xml" Type="http://schemas.openxmlformats.org/officeDocument/2006/relationships/ctrlProp" Id="rId50"/><Relationship Target="../ctrlProps/ctrlProp281.xml" Type="http://schemas.openxmlformats.org/officeDocument/2006/relationships/ctrlProp" Id="rId7"/><Relationship Target="../ctrlProps/ctrlProp286.xml" Type="http://schemas.openxmlformats.org/officeDocument/2006/relationships/ctrlProp" Id="rId12"/><Relationship Target="../ctrlProps/ctrlProp291.xml" Type="http://schemas.openxmlformats.org/officeDocument/2006/relationships/ctrlProp" Id="rId17"/><Relationship Target="../ctrlProps/ctrlProp299.xml" Type="http://schemas.openxmlformats.org/officeDocument/2006/relationships/ctrlProp" Id="rId25"/><Relationship Target="../ctrlProps/ctrlProp307.xml" Type="http://schemas.openxmlformats.org/officeDocument/2006/relationships/ctrlProp" Id="rId33"/><Relationship Target="../ctrlProps/ctrlProp312.xml" Type="http://schemas.openxmlformats.org/officeDocument/2006/relationships/ctrlProp" Id="rId38"/><Relationship Target="../ctrlProps/ctrlProp320.xml" Type="http://schemas.openxmlformats.org/officeDocument/2006/relationships/ctrlProp" Id="rId46"/><Relationship Target="../drawings/drawing10.xml" Type="http://schemas.openxmlformats.org/officeDocument/2006/relationships/drawing" Id="rId2"/><Relationship Target="../ctrlProps/ctrlProp290.xml" Type="http://schemas.openxmlformats.org/officeDocument/2006/relationships/ctrlProp" Id="rId16"/><Relationship Target="../ctrlProps/ctrlProp294.xml" Type="http://schemas.openxmlformats.org/officeDocument/2006/relationships/ctrlProp" Id="rId20"/><Relationship Target="../ctrlProps/ctrlProp303.xml" Type="http://schemas.openxmlformats.org/officeDocument/2006/relationships/ctrlProp" Id="rId29"/><Relationship Target="../ctrlProps/ctrlProp315.xml" Type="http://schemas.openxmlformats.org/officeDocument/2006/relationships/ctrlProp" Id="rId41"/><Relationship Target="../ctrlProps/ctrlProp328.xml" Type="http://schemas.openxmlformats.org/officeDocument/2006/relationships/ctrlProp" Id="rId54"/><Relationship Target="../printerSettings/printerSettings9.bin" Type="http://schemas.openxmlformats.org/officeDocument/2006/relationships/printerSettings" Id="rId1"/><Relationship Target="../ctrlProps/ctrlProp280.xml" Type="http://schemas.openxmlformats.org/officeDocument/2006/relationships/ctrlProp" Id="rId6"/><Relationship Target="../ctrlProps/ctrlProp285.xml" Type="http://schemas.openxmlformats.org/officeDocument/2006/relationships/ctrlProp" Id="rId11"/><Relationship Target="../ctrlProps/ctrlProp298.xml" Type="http://schemas.openxmlformats.org/officeDocument/2006/relationships/ctrlProp" Id="rId24"/><Relationship Target="../ctrlProps/ctrlProp306.xml" Type="http://schemas.openxmlformats.org/officeDocument/2006/relationships/ctrlProp" Id="rId32"/><Relationship Target="../ctrlProps/ctrlProp311.xml" Type="http://schemas.openxmlformats.org/officeDocument/2006/relationships/ctrlProp" Id="rId37"/><Relationship Target="../ctrlProps/ctrlProp314.xml" Type="http://schemas.openxmlformats.org/officeDocument/2006/relationships/ctrlProp" Id="rId40"/><Relationship Target="../ctrlProps/ctrlProp319.xml" Type="http://schemas.openxmlformats.org/officeDocument/2006/relationships/ctrlProp" Id="rId45"/><Relationship Target="../ctrlProps/ctrlProp327.xml" Type="http://schemas.openxmlformats.org/officeDocument/2006/relationships/ctrlProp" Id="rId53"/><Relationship Target="../ctrlProps/ctrlProp279.xml" Type="http://schemas.openxmlformats.org/officeDocument/2006/relationships/ctrlProp" Id="rId5"/><Relationship Target="../ctrlProps/ctrlProp289.xml" Type="http://schemas.openxmlformats.org/officeDocument/2006/relationships/ctrlProp" Id="rId15"/><Relationship Target="../ctrlProps/ctrlProp297.xml" Type="http://schemas.openxmlformats.org/officeDocument/2006/relationships/ctrlProp" Id="rId23"/><Relationship Target="../ctrlProps/ctrlProp302.xml" Type="http://schemas.openxmlformats.org/officeDocument/2006/relationships/ctrlProp" Id="rId28"/><Relationship Target="../ctrlProps/ctrlProp310.xml" Type="http://schemas.openxmlformats.org/officeDocument/2006/relationships/ctrlProp" Id="rId36"/><Relationship Target="../ctrlProps/ctrlProp323.xml" Type="http://schemas.openxmlformats.org/officeDocument/2006/relationships/ctrlProp" Id="rId49"/><Relationship Target="../ctrlProps/ctrlProp284.xml" Type="http://schemas.openxmlformats.org/officeDocument/2006/relationships/ctrlProp" Id="rId10"/><Relationship Target="../ctrlProps/ctrlProp293.xml" Type="http://schemas.openxmlformats.org/officeDocument/2006/relationships/ctrlProp" Id="rId19"/><Relationship Target="../ctrlProps/ctrlProp305.xml" Type="http://schemas.openxmlformats.org/officeDocument/2006/relationships/ctrlProp" Id="rId31"/><Relationship Target="../ctrlProps/ctrlProp318.xml" Type="http://schemas.openxmlformats.org/officeDocument/2006/relationships/ctrlProp" Id="rId44"/><Relationship Target="../ctrlProps/ctrlProp326.xml" Type="http://schemas.openxmlformats.org/officeDocument/2006/relationships/ctrlProp" Id="rId52"/><Relationship Target="../ctrlProps/ctrlProp278.xml" Type="http://schemas.openxmlformats.org/officeDocument/2006/relationships/ctrlProp" Id="rId4"/><Relationship Target="../ctrlProps/ctrlProp283.xml" Type="http://schemas.openxmlformats.org/officeDocument/2006/relationships/ctrlProp" Id="rId9"/><Relationship Target="../ctrlProps/ctrlProp288.xml" Type="http://schemas.openxmlformats.org/officeDocument/2006/relationships/ctrlProp" Id="rId14"/><Relationship Target="../ctrlProps/ctrlProp296.xml" Type="http://schemas.openxmlformats.org/officeDocument/2006/relationships/ctrlProp" Id="rId22"/><Relationship Target="../ctrlProps/ctrlProp301.xml" Type="http://schemas.openxmlformats.org/officeDocument/2006/relationships/ctrlProp" Id="rId27"/><Relationship Target="../ctrlProps/ctrlProp304.xml" Type="http://schemas.openxmlformats.org/officeDocument/2006/relationships/ctrlProp" Id="rId30"/><Relationship Target="../ctrlProps/ctrlProp309.xml" Type="http://schemas.openxmlformats.org/officeDocument/2006/relationships/ctrlProp" Id="rId35"/><Relationship Target="../ctrlProps/ctrlProp317.xml" Type="http://schemas.openxmlformats.org/officeDocument/2006/relationships/ctrlProp" Id="rId43"/><Relationship Target="../ctrlProps/ctrlProp322.xml" Type="http://schemas.openxmlformats.org/officeDocument/2006/relationships/ctrlProp" Id="rId48"/><Relationship Target="../ctrlProps/ctrlProp282.xml" Type="http://schemas.openxmlformats.org/officeDocument/2006/relationships/ctrlProp" Id="rId8"/><Relationship Target="../ctrlProps/ctrlProp325.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95" customWidth="true"/>
    <col min="2" max="2" width="2.7109375" style="195" customWidth="true"/>
    <col min="3" max="3" width="66.28515625" style="195" customWidth="true"/>
    <col min="4" max="4" width="8.85546875" style="195" customWidth="true"/>
    <col min="5" max="16384" width="8.85546875" style="195"/>
  </cols>
  <sheetData>
    <row r="1" ht="44.1" customHeight="true" x14ac:dyDescent="0.25">
      <c r="A1" s="192"/>
      <c r="B1" s="193"/>
      <c r="C1" s="193"/>
      <c r="D1" s="193"/>
      <c r="E1" s="194"/>
      <c r="F1" s="194"/>
      <c r="G1" s="194"/>
      <c r="H1" s="194"/>
      <c r="I1" s="194"/>
      <c r="J1" s="194"/>
      <c r="K1" s="194"/>
      <c r="L1" s="194"/>
      <c r="M1" s="194"/>
      <c r="N1" s="194"/>
      <c r="O1" s="194"/>
      <c r="P1" s="194"/>
      <c r="Q1" s="194"/>
      <c r="R1" s="194"/>
    </row>
    <row r="2" s="298" customFormat="true" ht="22.5" customHeight="true" x14ac:dyDescent="0.35">
      <c r="A2" s="888"/>
      <c r="B2" s="889"/>
    </row>
    <row r="3" s="298" customFormat="true" ht="22.5" customHeight="true" x14ac:dyDescent="0.35">
      <c r="A3" s="311"/>
      <c r="B3" s="312"/>
    </row>
    <row r="4" s="298" customFormat="true" ht="22.5" customHeight="true" x14ac:dyDescent="0.35">
      <c r="A4" s="307"/>
      <c r="B4" s="308"/>
      <c r="C4" s="431" t="s">
        <v>27</v>
      </c>
    </row>
    <row r="5" s="298" customFormat="true" ht="22.5" customHeight="true" x14ac:dyDescent="0.35">
      <c r="A5" s="888"/>
      <c r="B5" s="889"/>
      <c r="C5" s="431"/>
    </row>
    <row r="6" s="298" customFormat="true" ht="29.25" customHeight="true" x14ac:dyDescent="0.2">
      <c r="A6" s="890"/>
      <c r="B6" s="891"/>
      <c r="C6" s="431" t="s">
        <v>28</v>
      </c>
    </row>
    <row r="7" s="298" customFormat="true" ht="25.9" customHeight="true" x14ac:dyDescent="0.4">
      <c r="A7" s="892"/>
      <c r="B7" s="893"/>
      <c r="C7" s="433" t="str">
        <f ca="true">+Water!B5</f>
        <v>Viet Nam</v>
      </c>
    </row>
    <row r="8" s="298" customFormat="true" ht="15" customHeight="true" x14ac:dyDescent="0.2">
      <c r="A8" s="894"/>
      <c r="B8" s="895"/>
      <c r="C8" s="431"/>
    </row>
    <row r="9" s="298" customFormat="true" ht="15" customHeight="true" x14ac:dyDescent="0.2">
      <c r="A9" s="312"/>
      <c r="B9" s="315"/>
      <c r="C9" s="432" t="s">
        <v>146</v>
      </c>
    </row>
    <row r="10" ht="8.25" customHeight="true" x14ac:dyDescent="0.2">
      <c r="A10" s="193"/>
      <c r="B10" s="193"/>
      <c r="C10" s="196"/>
      <c r="D10" s="194"/>
      <c r="E10" s="194"/>
      <c r="F10" s="194"/>
      <c r="G10" s="194"/>
      <c r="H10" s="194"/>
      <c r="I10" s="194"/>
      <c r="J10" s="194"/>
      <c r="K10" s="194"/>
      <c r="L10" s="194"/>
      <c r="M10" s="194"/>
      <c r="N10" s="194"/>
      <c r="O10" s="194"/>
      <c r="P10" s="194"/>
      <c r="Q10" s="194"/>
      <c r="R10" s="194"/>
    </row>
    <row r="11" ht="15.95" customHeight="true" x14ac:dyDescent="0.2">
      <c r="A11" s="193"/>
      <c r="C11" s="197" t="s">
        <v>29</v>
      </c>
      <c r="D11" s="194"/>
      <c r="E11" s="193"/>
      <c r="F11" s="194"/>
      <c r="G11" s="194"/>
      <c r="H11" s="194"/>
      <c r="I11" s="194"/>
      <c r="J11" s="194"/>
      <c r="K11" s="194"/>
      <c r="L11" s="194"/>
      <c r="M11" s="194"/>
      <c r="N11" s="194"/>
      <c r="O11" s="194"/>
      <c r="P11" s="194"/>
      <c r="Q11" s="194"/>
      <c r="R11" s="194"/>
    </row>
    <row r="12" ht="9" customHeight="true" x14ac:dyDescent="0.2">
      <c r="A12" s="193"/>
      <c r="B12" s="194"/>
      <c r="C12" s="198"/>
      <c r="D12" s="194"/>
      <c r="E12" s="193"/>
      <c r="F12" s="194"/>
      <c r="G12" s="194"/>
      <c r="H12" s="194"/>
      <c r="I12" s="194"/>
      <c r="J12" s="194"/>
      <c r="K12" s="194"/>
      <c r="L12" s="194"/>
      <c r="M12" s="194"/>
      <c r="N12" s="194"/>
      <c r="O12" s="194"/>
      <c r="P12" s="194"/>
      <c r="Q12" s="194"/>
      <c r="R12" s="194"/>
    </row>
    <row r="13" ht="33" customHeight="true" x14ac:dyDescent="0.25">
      <c r="A13" s="193"/>
      <c r="B13" s="194"/>
      <c r="C13" s="199" t="s">
        <v>30</v>
      </c>
      <c r="D13" s="194"/>
      <c r="E13" s="193"/>
      <c r="F13" s="194"/>
      <c r="G13" s="194"/>
      <c r="H13" s="194"/>
      <c r="I13" s="194"/>
      <c r="J13" s="194"/>
      <c r="K13" s="194"/>
      <c r="L13" s="194"/>
      <c r="M13" s="194"/>
      <c r="N13" s="194"/>
      <c r="O13" s="194"/>
      <c r="P13" s="194"/>
      <c r="Q13" s="194"/>
      <c r="R13" s="194"/>
    </row>
    <row r="14" ht="33" customHeight="true" x14ac:dyDescent="0.2">
      <c r="A14" s="193"/>
      <c r="B14" s="194"/>
      <c r="C14" s="200" t="s">
        <v>31</v>
      </c>
      <c r="D14" s="194"/>
      <c r="E14" s="193"/>
      <c r="F14" s="194"/>
      <c r="G14" s="194"/>
      <c r="H14" s="194"/>
      <c r="I14" s="194"/>
      <c r="J14" s="194"/>
      <c r="K14" s="194"/>
      <c r="L14" s="194"/>
      <c r="M14" s="194"/>
      <c r="N14" s="194"/>
      <c r="O14" s="194"/>
      <c r="P14" s="194"/>
      <c r="Q14" s="194"/>
      <c r="R14" s="194"/>
    </row>
    <row r="15" ht="21.95" customHeight="true" x14ac:dyDescent="0.2">
      <c r="A15" s="193"/>
      <c r="B15" s="201"/>
      <c r="C15" s="202" t="s">
        <v>13</v>
      </c>
      <c r="D15" s="194"/>
      <c r="E15" s="193"/>
      <c r="F15" s="194"/>
      <c r="G15" s="194"/>
      <c r="H15" s="194"/>
      <c r="I15" s="194"/>
      <c r="J15" s="194"/>
      <c r="K15" s="194"/>
      <c r="L15" s="194"/>
      <c r="M15" s="194"/>
      <c r="N15" s="194"/>
      <c r="O15" s="194"/>
      <c r="P15" s="194"/>
      <c r="Q15" s="194"/>
      <c r="R15" s="194"/>
    </row>
    <row r="16" ht="15" x14ac:dyDescent="0.2">
      <c r="A16" s="193"/>
      <c r="B16" s="201"/>
      <c r="C16" s="202" t="s">
        <v>18</v>
      </c>
      <c r="D16" s="194"/>
      <c r="E16" s="193"/>
      <c r="F16" s="194"/>
      <c r="G16" s="194"/>
      <c r="H16" s="194"/>
      <c r="I16" s="194"/>
      <c r="J16" s="194"/>
      <c r="K16" s="194"/>
      <c r="L16" s="194"/>
      <c r="M16" s="194"/>
      <c r="N16" s="194"/>
      <c r="O16" s="194"/>
      <c r="P16" s="194"/>
      <c r="Q16" s="194"/>
      <c r="R16" s="194"/>
    </row>
    <row r="17" ht="15" x14ac:dyDescent="0.2">
      <c r="A17" s="193"/>
      <c r="B17" s="201"/>
      <c r="C17" s="202" t="s">
        <v>32</v>
      </c>
      <c r="D17" s="194"/>
      <c r="E17" s="193"/>
      <c r="F17" s="194"/>
      <c r="G17" s="194"/>
      <c r="H17" s="194"/>
      <c r="I17" s="194"/>
      <c r="J17" s="194"/>
      <c r="K17" s="194"/>
      <c r="L17" s="194"/>
      <c r="M17" s="194"/>
      <c r="N17" s="194"/>
      <c r="O17" s="194"/>
      <c r="P17" s="194"/>
      <c r="Q17" s="194"/>
      <c r="R17" s="194"/>
    </row>
    <row r="18" ht="21" customHeight="true" x14ac:dyDescent="0.2">
      <c r="A18" s="193"/>
      <c r="B18" s="193"/>
      <c r="C18" s="203"/>
      <c r="D18" s="194"/>
      <c r="E18" s="201"/>
      <c r="F18" s="194"/>
      <c r="G18" s="194"/>
      <c r="H18" s="194"/>
      <c r="I18" s="194"/>
      <c r="J18" s="194"/>
      <c r="K18" s="194"/>
      <c r="L18" s="194"/>
      <c r="M18" s="194"/>
      <c r="N18" s="194"/>
      <c r="O18" s="194"/>
      <c r="P18" s="194"/>
      <c r="Q18" s="194"/>
      <c r="R18" s="194"/>
    </row>
    <row r="19" ht="15.75" x14ac:dyDescent="0.25">
      <c r="A19" s="193"/>
      <c r="B19" s="193"/>
      <c r="C19" s="204" t="s">
        <v>33</v>
      </c>
      <c r="D19" s="194"/>
      <c r="E19" s="205"/>
      <c r="F19" s="194"/>
      <c r="G19" s="194"/>
      <c r="H19" s="194"/>
      <c r="I19" s="194"/>
      <c r="J19" s="194"/>
      <c r="K19" s="194"/>
      <c r="L19" s="194"/>
      <c r="M19" s="194"/>
      <c r="N19" s="194"/>
      <c r="O19" s="194"/>
      <c r="P19" s="194"/>
      <c r="Q19" s="194"/>
      <c r="R19" s="194"/>
    </row>
    <row r="20" ht="15.75" x14ac:dyDescent="0.25">
      <c r="A20" s="193"/>
      <c r="B20" s="193"/>
      <c r="C20" s="206" t="s">
        <v>34</v>
      </c>
      <c r="D20" s="194"/>
      <c r="E20" s="205"/>
      <c r="F20" s="194"/>
      <c r="G20" s="194"/>
      <c r="H20" s="194"/>
      <c r="I20" s="194"/>
      <c r="J20" s="194"/>
      <c r="K20" s="194"/>
      <c r="L20" s="194"/>
      <c r="M20" s="194"/>
      <c r="N20" s="194"/>
      <c r="O20" s="194"/>
      <c r="P20" s="194"/>
      <c r="Q20" s="194"/>
      <c r="R20" s="194"/>
    </row>
    <row r="21" ht="15" x14ac:dyDescent="0.2">
      <c r="A21" s="207"/>
      <c r="B21" s="207"/>
      <c r="C21" s="208" t="str">
        <f ca="true">IF(INDIRECT(CONCATENATE("Water","!B105"))=0,"",INDIRECT(CONCATENATE("Water","!B105")))</f>
        <v>DHS02</v>
      </c>
      <c r="D21" s="194"/>
      <c r="E21" s="209"/>
      <c r="F21" s="194"/>
      <c r="G21" s="194"/>
      <c r="H21" s="194"/>
      <c r="I21" s="194"/>
      <c r="J21" s="194"/>
      <c r="K21" s="194"/>
      <c r="L21" s="194"/>
      <c r="M21" s="194"/>
      <c r="N21" s="194"/>
      <c r="O21" s="194"/>
      <c r="P21" s="194"/>
      <c r="Q21" s="194"/>
      <c r="R21" s="194"/>
    </row>
    <row r="22" ht="15" x14ac:dyDescent="0.2">
      <c r="A22" s="207"/>
      <c r="B22" s="207"/>
      <c r="C22" s="208" t="str">
        <f ca="true">IF(INDIRECT(CONCATENATE("Water","!B106"))=0,"",INDIRECT(CONCATENATE("Water","!B106")))</f>
        <v>WHS03</v>
      </c>
      <c r="D22" s="194"/>
      <c r="E22" s="210"/>
      <c r="F22" s="194"/>
      <c r="G22" s="194"/>
      <c r="H22" s="194"/>
      <c r="I22" s="194"/>
      <c r="J22" s="194"/>
      <c r="K22" s="194"/>
      <c r="L22" s="194"/>
      <c r="M22" s="194"/>
      <c r="N22" s="194"/>
      <c r="O22" s="194"/>
      <c r="P22" s="194"/>
      <c r="Q22" s="194"/>
      <c r="R22" s="194"/>
    </row>
    <row r="23" ht="15" x14ac:dyDescent="0.2">
      <c r="A23" s="207"/>
      <c r="B23" s="207"/>
      <c r="C23" s="208" t="str">
        <f ca="true">IF(INDIRECT(CONCATENATE("Water","!B107"))=0,"",INDIRECT(CONCATENATE("Water","!B107")))</f>
        <v>AIS05</v>
      </c>
      <c r="D23" s="194"/>
      <c r="E23" s="211"/>
      <c r="F23" s="194"/>
      <c r="G23" s="194"/>
      <c r="H23" s="194"/>
      <c r="I23" s="194"/>
      <c r="J23" s="194"/>
      <c r="K23" s="194"/>
      <c r="L23" s="194"/>
      <c r="M23" s="194"/>
      <c r="N23" s="194"/>
      <c r="O23" s="194"/>
      <c r="P23" s="194"/>
      <c r="Q23" s="194"/>
      <c r="R23" s="194"/>
    </row>
    <row r="24" x14ac:dyDescent="0.2">
      <c r="A24" s="207"/>
      <c r="B24" s="207"/>
      <c r="C24" s="208" t="str">
        <f ca="true">IF(INDIRECT(CONCATENATE("Water","!B108"))=0,"",INDIRECT(CONCATENATE("Water","!B108")))</f>
        <v>MICS06</v>
      </c>
      <c r="D24" s="194"/>
      <c r="E24" s="194"/>
      <c r="F24" s="194"/>
      <c r="G24" s="194"/>
      <c r="H24" s="194"/>
      <c r="I24" s="194"/>
      <c r="J24" s="194"/>
      <c r="K24" s="194"/>
      <c r="L24" s="194"/>
      <c r="M24" s="194"/>
      <c r="N24" s="194"/>
      <c r="O24" s="194"/>
      <c r="P24" s="194"/>
      <c r="Q24" s="194"/>
      <c r="R24" s="194"/>
    </row>
    <row r="25" x14ac:dyDescent="0.2">
      <c r="A25" s="207"/>
      <c r="B25" s="207"/>
      <c r="C25" s="208" t="str">
        <f ca="true">IF(INDIRECT(CONCATENATE("Water","!B109"))=0,"",INDIRECT(CONCATENATE("Water","!B109")))</f>
        <v>MICS11</v>
      </c>
      <c r="D25" s="194"/>
      <c r="E25" s="194"/>
      <c r="F25" s="194"/>
      <c r="G25" s="194"/>
      <c r="H25" s="194"/>
      <c r="I25" s="194"/>
      <c r="J25" s="194"/>
      <c r="K25" s="194"/>
      <c r="L25" s="194"/>
      <c r="M25" s="194"/>
      <c r="N25" s="194"/>
      <c r="O25" s="194"/>
      <c r="P25" s="194"/>
      <c r="Q25" s="194"/>
      <c r="R25" s="194"/>
    </row>
    <row r="26" x14ac:dyDescent="0.2">
      <c r="A26" s="207"/>
      <c r="B26" s="207"/>
      <c r="C26" s="208" t="str">
        <f ca="true">IF(INDIRECT(CONCATENATE("Water","!B110"))=0,"",INDIRECT(CONCATENATE("Water","!B110")))</f>
        <v>MICS14</v>
      </c>
      <c r="D26" s="194"/>
      <c r="E26" s="194"/>
      <c r="F26" s="194"/>
      <c r="G26" s="194"/>
      <c r="H26" s="194"/>
      <c r="I26" s="194"/>
      <c r="J26" s="194"/>
      <c r="K26" s="194"/>
      <c r="L26" s="194"/>
      <c r="M26" s="194"/>
      <c r="N26" s="194"/>
      <c r="O26" s="194"/>
      <c r="P26" s="194"/>
      <c r="Q26" s="194"/>
      <c r="R26" s="194"/>
    </row>
    <row r="27" x14ac:dyDescent="0.2">
      <c r="A27" s="207"/>
      <c r="B27" s="207"/>
      <c r="C27" s="208" t="str">
        <f ca="true">IF(INDIRECT(CONCATENATE("Water","!B111"))=0,"",INDIRECT(CONCATENATE("Water","!B111")))</f>
        <v/>
      </c>
      <c r="D27" s="194"/>
      <c r="E27" s="194"/>
      <c r="F27" s="194"/>
      <c r="G27" s="194"/>
      <c r="H27" s="194"/>
      <c r="I27" s="194"/>
      <c r="J27" s="194"/>
      <c r="K27" s="194"/>
      <c r="L27" s="194"/>
      <c r="M27" s="194"/>
      <c r="N27" s="194"/>
      <c r="O27" s="194"/>
      <c r="P27" s="194"/>
      <c r="Q27" s="194"/>
      <c r="R27" s="194"/>
    </row>
    <row r="28" x14ac:dyDescent="0.2">
      <c r="A28" s="207"/>
      <c r="B28" s="207"/>
      <c r="C28" s="208" t="str">
        <f ca="true">IF(INDIRECT(CONCATENATE("Water","!B112"))=0,"",INDIRECT(CONCATENATE("Water","!B112")))</f>
        <v/>
      </c>
      <c r="D28" s="194"/>
      <c r="E28" s="194"/>
      <c r="F28" s="194"/>
      <c r="G28" s="194"/>
      <c r="H28" s="194"/>
      <c r="I28" s="194"/>
      <c r="J28" s="194"/>
      <c r="K28" s="194"/>
      <c r="L28" s="194"/>
      <c r="M28" s="194"/>
      <c r="N28" s="194"/>
      <c r="O28" s="194"/>
      <c r="P28" s="194"/>
      <c r="Q28" s="194"/>
      <c r="R28" s="194"/>
    </row>
    <row r="29" x14ac:dyDescent="0.2">
      <c r="A29" s="207"/>
      <c r="B29" s="207"/>
      <c r="C29" s="208" t="str">
        <f ca="true">IF(INDIRECT(CONCATENATE("Water","!B113"))=0,"",INDIRECT(CONCATENATE("Water","!B113")))</f>
        <v/>
      </c>
      <c r="D29" s="194"/>
      <c r="E29" s="194"/>
      <c r="F29" s="194"/>
      <c r="G29" s="194"/>
      <c r="H29" s="194"/>
      <c r="I29" s="194"/>
      <c r="J29" s="194"/>
      <c r="K29" s="194"/>
      <c r="L29" s="194"/>
      <c r="M29" s="194"/>
      <c r="N29" s="194"/>
      <c r="O29" s="194"/>
      <c r="P29" s="194"/>
      <c r="Q29" s="194"/>
      <c r="R29" s="194"/>
    </row>
    <row r="30" x14ac:dyDescent="0.2">
      <c r="A30" s="207"/>
      <c r="B30" s="207"/>
      <c r="C30" s="208" t="str">
        <f ca="true">IF(INDIRECT(CONCATENATE("Water","!B114"))=0,"",INDIRECT(CONCATENATE("Water","!B114")))</f>
        <v/>
      </c>
      <c r="D30" s="194"/>
      <c r="E30" s="194"/>
      <c r="F30" s="194"/>
      <c r="G30" s="194"/>
      <c r="H30" s="194"/>
      <c r="I30" s="194"/>
      <c r="J30" s="194"/>
      <c r="K30" s="194"/>
      <c r="L30" s="194"/>
      <c r="M30" s="194"/>
      <c r="N30" s="194"/>
      <c r="O30" s="194"/>
      <c r="P30" s="194"/>
      <c r="Q30" s="194"/>
      <c r="R30" s="194"/>
    </row>
    <row r="31" x14ac:dyDescent="0.2">
      <c r="A31" s="207"/>
      <c r="B31" s="207"/>
      <c r="C31" s="208" t="str">
        <f ca="true">IF(INDIRECT(CONCATENATE("Water","!B115"))=0,"",INDIRECT(CONCATENATE("Water","!B115")))</f>
        <v/>
      </c>
      <c r="D31" s="194"/>
      <c r="E31" s="194"/>
      <c r="F31" s="194"/>
      <c r="G31" s="194"/>
      <c r="H31" s="194"/>
      <c r="I31" s="194"/>
      <c r="J31" s="194"/>
      <c r="K31" s="194"/>
      <c r="L31" s="194"/>
      <c r="M31" s="194"/>
      <c r="N31" s="194"/>
      <c r="O31" s="194"/>
      <c r="P31" s="194"/>
      <c r="Q31" s="194"/>
      <c r="R31" s="194"/>
    </row>
    <row r="32" x14ac:dyDescent="0.2">
      <c r="A32" s="207"/>
      <c r="B32" s="207"/>
      <c r="C32" s="208" t="str">
        <f ca="true">IF(INDIRECT(CONCATENATE("Water","!B116"))=0,"",INDIRECT(CONCATENATE("Water","!B116")))</f>
        <v/>
      </c>
      <c r="D32" s="194"/>
      <c r="E32" s="194"/>
      <c r="F32" s="194"/>
      <c r="G32" s="194"/>
      <c r="H32" s="194"/>
      <c r="I32" s="194"/>
      <c r="J32" s="194"/>
      <c r="K32" s="194"/>
      <c r="L32" s="194"/>
      <c r="M32" s="194"/>
      <c r="N32" s="194"/>
      <c r="O32" s="194"/>
      <c r="P32" s="194"/>
      <c r="Q32" s="194"/>
      <c r="R32" s="194"/>
    </row>
    <row r="33" ht="3" customHeight="true" x14ac:dyDescent="0.2">
      <c r="A33" s="193"/>
      <c r="B33" s="193"/>
      <c r="C33" s="208"/>
      <c r="D33" s="194"/>
      <c r="E33" s="194"/>
      <c r="F33" s="194"/>
      <c r="G33" s="194"/>
      <c r="H33" s="194"/>
      <c r="I33" s="194"/>
      <c r="J33" s="194"/>
      <c r="K33" s="194"/>
      <c r="L33" s="194"/>
      <c r="M33" s="194"/>
      <c r="N33" s="194"/>
      <c r="O33" s="194"/>
      <c r="P33" s="194"/>
      <c r="Q33" s="194"/>
      <c r="R33" s="194"/>
    </row>
    <row r="34" ht="15.95" customHeight="true" x14ac:dyDescent="0.2">
      <c r="A34" s="212"/>
      <c r="B34" s="212"/>
      <c r="C34" s="213"/>
      <c r="D34" s="193"/>
      <c r="E34" s="194"/>
      <c r="F34" s="194"/>
      <c r="G34" s="194"/>
      <c r="H34" s="194"/>
      <c r="I34" s="194"/>
      <c r="J34" s="194"/>
      <c r="K34" s="194"/>
      <c r="L34" s="194"/>
      <c r="M34" s="194"/>
      <c r="N34" s="194"/>
      <c r="O34" s="194"/>
      <c r="P34" s="194"/>
      <c r="Q34" s="194"/>
      <c r="R34" s="194"/>
    </row>
    <row r="35" ht="23.25" x14ac:dyDescent="0.2">
      <c r="A35" s="212"/>
      <c r="B35" s="212"/>
      <c r="C35" s="212"/>
      <c r="D35" s="193"/>
      <c r="E35" s="194"/>
      <c r="F35" s="194"/>
      <c r="G35" s="194"/>
      <c r="H35" s="194"/>
      <c r="I35" s="194"/>
      <c r="J35" s="194"/>
      <c r="K35" s="194"/>
      <c r="L35" s="194"/>
      <c r="M35" s="194"/>
      <c r="N35" s="194"/>
      <c r="O35" s="194"/>
      <c r="P35" s="194"/>
      <c r="Q35" s="194"/>
      <c r="R35" s="194"/>
    </row>
    <row r="36" ht="15" x14ac:dyDescent="0.2">
      <c r="A36" s="214"/>
      <c r="B36" s="215"/>
      <c r="C36" s="216"/>
      <c r="D36" s="193"/>
      <c r="E36" s="194"/>
      <c r="F36" s="194"/>
      <c r="G36" s="194"/>
      <c r="H36" s="194"/>
      <c r="I36" s="194"/>
      <c r="J36" s="194"/>
      <c r="K36" s="194"/>
      <c r="L36" s="194"/>
      <c r="M36" s="194"/>
      <c r="N36" s="194"/>
      <c r="O36" s="194"/>
      <c r="P36" s="194"/>
      <c r="Q36" s="194"/>
      <c r="R36" s="194"/>
    </row>
    <row r="37" ht="15" x14ac:dyDescent="0.2">
      <c r="A37" s="214"/>
      <c r="B37" s="215"/>
      <c r="C37" s="217"/>
      <c r="D37" s="193"/>
      <c r="E37" s="194"/>
      <c r="F37" s="194"/>
      <c r="G37" s="194"/>
      <c r="H37" s="194"/>
      <c r="I37" s="194"/>
      <c r="J37" s="194"/>
      <c r="K37" s="194"/>
      <c r="L37" s="194"/>
      <c r="M37" s="194"/>
      <c r="N37" s="194"/>
      <c r="O37" s="194"/>
      <c r="P37" s="194"/>
      <c r="Q37" s="194"/>
      <c r="R37" s="194"/>
    </row>
    <row r="38" ht="15" x14ac:dyDescent="0.2">
      <c r="A38" s="214"/>
      <c r="B38" s="215"/>
      <c r="C38" s="218"/>
      <c r="D38" s="193"/>
      <c r="E38" s="194"/>
      <c r="F38" s="194"/>
      <c r="G38" s="194"/>
      <c r="H38" s="194"/>
      <c r="I38" s="194"/>
      <c r="J38" s="194"/>
      <c r="K38" s="194"/>
      <c r="L38" s="194"/>
      <c r="M38" s="194"/>
      <c r="N38" s="194"/>
      <c r="O38" s="194"/>
      <c r="P38" s="194"/>
      <c r="Q38" s="194"/>
      <c r="R38" s="194"/>
    </row>
    <row r="39" ht="15" x14ac:dyDescent="0.2">
      <c r="A39" s="214"/>
      <c r="B39" s="215"/>
      <c r="C39" s="218"/>
      <c r="D39" s="193"/>
      <c r="E39" s="194"/>
      <c r="F39" s="194"/>
      <c r="G39" s="194"/>
      <c r="H39" s="194"/>
      <c r="I39" s="194"/>
      <c r="J39" s="194"/>
      <c r="K39" s="194"/>
      <c r="L39" s="194"/>
      <c r="M39" s="194"/>
      <c r="N39" s="194"/>
      <c r="O39" s="194"/>
      <c r="P39" s="194"/>
      <c r="Q39" s="194"/>
      <c r="R39" s="194"/>
    </row>
    <row r="40" ht="15" x14ac:dyDescent="0.2">
      <c r="A40" s="214"/>
      <c r="B40" s="215"/>
      <c r="C40" s="218"/>
      <c r="D40" s="193"/>
      <c r="E40" s="194"/>
      <c r="F40" s="194"/>
      <c r="G40" s="194"/>
      <c r="H40" s="194"/>
      <c r="I40" s="194"/>
      <c r="J40" s="194"/>
      <c r="K40" s="194"/>
      <c r="L40" s="194"/>
      <c r="M40" s="194"/>
      <c r="N40" s="194"/>
      <c r="O40" s="194"/>
      <c r="P40" s="194"/>
      <c r="Q40" s="194"/>
      <c r="R40" s="194"/>
    </row>
    <row r="41" ht="15" x14ac:dyDescent="0.2">
      <c r="A41" s="214"/>
      <c r="B41" s="215"/>
      <c r="C41" s="218"/>
      <c r="D41" s="193"/>
      <c r="E41" s="194"/>
      <c r="F41" s="194"/>
      <c r="G41" s="194"/>
      <c r="H41" s="194"/>
      <c r="I41" s="194"/>
      <c r="J41" s="194"/>
      <c r="K41" s="194"/>
      <c r="L41" s="194"/>
      <c r="M41" s="194"/>
      <c r="N41" s="194"/>
      <c r="O41" s="194"/>
      <c r="P41" s="194"/>
      <c r="Q41" s="194"/>
      <c r="R41" s="194"/>
    </row>
    <row r="42" ht="15" x14ac:dyDescent="0.2">
      <c r="A42" s="214"/>
      <c r="B42" s="215"/>
      <c r="C42" s="218"/>
      <c r="D42" s="193"/>
      <c r="E42" s="194"/>
      <c r="F42" s="194"/>
      <c r="G42" s="194"/>
      <c r="H42" s="194"/>
      <c r="I42" s="194"/>
      <c r="J42" s="194"/>
      <c r="K42" s="194"/>
      <c r="L42" s="194"/>
      <c r="M42" s="194"/>
      <c r="N42" s="194"/>
      <c r="O42" s="194"/>
      <c r="P42" s="194"/>
      <c r="Q42" s="194"/>
      <c r="R42" s="194"/>
    </row>
    <row r="43" ht="15" x14ac:dyDescent="0.2">
      <c r="A43" s="214"/>
      <c r="B43" s="215"/>
      <c r="D43" s="193"/>
      <c r="E43" s="194"/>
      <c r="F43" s="194"/>
      <c r="G43" s="194"/>
      <c r="H43" s="194"/>
      <c r="I43" s="194"/>
      <c r="J43" s="194"/>
      <c r="K43" s="194"/>
      <c r="L43" s="194"/>
      <c r="M43" s="194"/>
      <c r="N43" s="194"/>
      <c r="O43" s="194"/>
      <c r="P43" s="194"/>
      <c r="Q43" s="194"/>
      <c r="R43" s="194"/>
    </row>
    <row r="44" ht="15" x14ac:dyDescent="0.2">
      <c r="A44" s="193"/>
      <c r="B44" s="193"/>
      <c r="C44" s="193"/>
      <c r="D44" s="193"/>
      <c r="E44" s="194"/>
      <c r="F44" s="194"/>
      <c r="G44" s="194"/>
      <c r="H44" s="194"/>
      <c r="I44" s="194"/>
      <c r="J44" s="194"/>
      <c r="K44" s="194"/>
      <c r="L44" s="194"/>
      <c r="M44" s="194"/>
      <c r="N44" s="194"/>
      <c r="O44" s="194"/>
      <c r="P44" s="194"/>
      <c r="Q44" s="194"/>
      <c r="R44" s="194"/>
    </row>
    <row r="45" ht="15" x14ac:dyDescent="0.2">
      <c r="A45" s="193"/>
      <c r="B45" s="193"/>
      <c r="C45" s="193"/>
      <c r="D45" s="193"/>
      <c r="E45" s="194"/>
      <c r="F45" s="194"/>
      <c r="G45" s="194"/>
      <c r="H45" s="194"/>
      <c r="I45" s="194"/>
      <c r="J45" s="194"/>
      <c r="K45" s="194"/>
      <c r="L45" s="194"/>
      <c r="M45" s="194"/>
      <c r="N45" s="194"/>
      <c r="O45" s="194"/>
      <c r="P45" s="194"/>
      <c r="Q45" s="194"/>
      <c r="R45" s="194"/>
    </row>
    <row r="46" ht="15" x14ac:dyDescent="0.2">
      <c r="A46" s="193"/>
      <c r="B46" s="193"/>
      <c r="C46" s="193"/>
      <c r="D46" s="193"/>
    </row>
    <row r="47" ht="15" x14ac:dyDescent="0.2">
      <c r="A47" s="193"/>
      <c r="B47" s="193"/>
      <c r="C47" s="193"/>
      <c r="D47" s="193"/>
    </row>
    <row r="48" ht="15" x14ac:dyDescent="0.2">
      <c r="A48" s="193"/>
      <c r="B48" s="193"/>
      <c r="C48" s="193"/>
      <c r="D48" s="193"/>
    </row>
    <row r="49" ht="15" x14ac:dyDescent="0.2">
      <c r="A49" s="193"/>
      <c r="B49" s="193"/>
      <c r="C49" s="193"/>
      <c r="D49" s="193"/>
    </row>
    <row r="55" x14ac:dyDescent="0.2">
      <c r="L55" s="219" t="str">
        <f>+IF(ISNUMBER(M48), "", "Insufficient data to estimate safely managed sanitation services at national level")</f>
        <v>Insufficient data to estimate safely managed sanitation services at national level</v>
      </c>
    </row>
    <row r="107" s="309" customFormat="true" x14ac:dyDescent="0.2"/>
    <row r="108" s="310" customFormat="true" ht="22.5" customHeight="true" x14ac:dyDescent="0.35">
      <c r="A108" s="888"/>
      <c r="B108" s="889"/>
      <c r="C108" s="316"/>
      <c r="D108" s="316"/>
      <c r="E108" s="316"/>
      <c r="F108" s="316"/>
      <c r="G108" s="316"/>
      <c r="H108" s="316"/>
      <c r="I108" s="316"/>
      <c r="J108" s="316"/>
      <c r="K108" s="316"/>
      <c r="L108" s="316"/>
      <c r="M108" s="316"/>
      <c r="N108" s="316"/>
      <c r="O108" s="316"/>
      <c r="P108" s="316"/>
      <c r="Q108" s="316"/>
      <c r="R108" s="316"/>
      <c r="S108" s="316"/>
      <c r="T108" s="316"/>
      <c r="U108" s="316"/>
    </row>
    <row r="109" s="310" customFormat="true" ht="22.5" customHeight="true" x14ac:dyDescent="0.35">
      <c r="A109" s="311"/>
      <c r="B109" s="312"/>
      <c r="C109" s="316"/>
      <c r="D109" s="316"/>
      <c r="E109" s="316"/>
      <c r="F109" s="316"/>
      <c r="G109" s="316"/>
      <c r="H109" s="316"/>
      <c r="I109" s="316"/>
      <c r="J109" s="316"/>
      <c r="K109" s="316"/>
      <c r="L109" s="316"/>
      <c r="M109" s="316"/>
      <c r="N109" s="316"/>
      <c r="O109" s="316"/>
      <c r="P109" s="316"/>
      <c r="Q109" s="316"/>
      <c r="R109" s="316"/>
      <c r="S109" s="316"/>
      <c r="T109" s="316"/>
      <c r="U109" s="316"/>
    </row>
    <row r="110" s="310" customFormat="true" ht="23.85" customHeight="true" x14ac:dyDescent="0.35">
      <c r="A110" s="307"/>
      <c r="B110" s="313"/>
      <c r="C110" s="316"/>
      <c r="D110" s="316"/>
      <c r="E110" s="316"/>
      <c r="F110" s="316"/>
      <c r="G110" s="316"/>
      <c r="H110" s="316"/>
      <c r="I110" s="316"/>
      <c r="J110" s="316"/>
      <c r="K110" s="316"/>
      <c r="L110" s="316"/>
      <c r="M110" s="316"/>
      <c r="N110" s="316"/>
      <c r="O110" s="316"/>
      <c r="P110" s="316"/>
      <c r="Q110" s="316"/>
      <c r="R110" s="316"/>
      <c r="S110" s="316"/>
      <c r="T110" s="316"/>
      <c r="U110" s="316"/>
    </row>
    <row r="111" s="310" customFormat="true" ht="23.85" customHeight="true" x14ac:dyDescent="0.35">
      <c r="A111" s="306"/>
      <c r="B111" s="312"/>
      <c r="C111" s="316"/>
      <c r="D111" s="316"/>
      <c r="E111" s="316"/>
      <c r="F111" s="316"/>
      <c r="G111" s="316"/>
      <c r="H111" s="316"/>
      <c r="I111" s="316"/>
      <c r="J111" s="316"/>
      <c r="K111" s="316"/>
      <c r="L111" s="316"/>
      <c r="M111" s="316"/>
      <c r="N111" s="316"/>
      <c r="O111" s="316"/>
      <c r="P111" s="316"/>
      <c r="Q111" s="316"/>
      <c r="R111" s="316"/>
      <c r="S111" s="316"/>
      <c r="T111" s="316"/>
      <c r="U111" s="316"/>
    </row>
    <row r="112" s="310" customFormat="true" ht="15" customHeight="true" x14ac:dyDescent="0.2">
      <c r="A112" s="314"/>
      <c r="B112" s="312"/>
      <c r="C112" s="316"/>
      <c r="D112" s="316"/>
      <c r="E112" s="316"/>
      <c r="F112" s="316"/>
      <c r="G112" s="316"/>
      <c r="H112" s="316"/>
      <c r="I112" s="316"/>
      <c r="J112" s="316"/>
      <c r="K112" s="316"/>
      <c r="L112" s="316"/>
      <c r="M112" s="316"/>
      <c r="N112" s="316"/>
      <c r="O112" s="316"/>
      <c r="P112" s="316"/>
      <c r="Q112" s="316"/>
      <c r="R112" s="316"/>
      <c r="S112" s="316"/>
      <c r="T112" s="316"/>
      <c r="U112" s="316"/>
    </row>
    <row r="113" s="310" customFormat="true" ht="15" customHeight="true" x14ac:dyDescent="0.2">
      <c r="A113" s="892"/>
      <c r="B113" s="893"/>
      <c r="C113" s="316"/>
      <c r="D113" s="316"/>
      <c r="E113" s="316"/>
      <c r="F113" s="316"/>
      <c r="G113" s="316"/>
      <c r="H113" s="316"/>
      <c r="I113" s="316"/>
      <c r="J113" s="316"/>
      <c r="K113" s="316"/>
      <c r="L113" s="316"/>
      <c r="M113" s="316"/>
      <c r="N113" s="316"/>
      <c r="O113" s="316"/>
      <c r="P113" s="316"/>
      <c r="Q113" s="316"/>
      <c r="R113" s="316"/>
      <c r="S113" s="316"/>
      <c r="T113" s="316"/>
      <c r="U113" s="316"/>
    </row>
    <row r="114" s="310" customFormat="true" ht="15" customHeight="true" x14ac:dyDescent="0.2">
      <c r="A114" s="894"/>
      <c r="B114" s="895"/>
      <c r="C114" s="316"/>
      <c r="D114" s="316"/>
      <c r="E114" s="316"/>
      <c r="F114" s="316"/>
      <c r="G114" s="316"/>
      <c r="H114" s="316"/>
      <c r="I114" s="316"/>
      <c r="J114" s="316"/>
      <c r="K114" s="316"/>
      <c r="L114" s="316"/>
      <c r="M114" s="316"/>
      <c r="N114" s="316"/>
      <c r="O114" s="316"/>
      <c r="P114" s="316"/>
      <c r="Q114" s="316"/>
      <c r="R114" s="316"/>
      <c r="S114" s="316"/>
      <c r="T114" s="316"/>
      <c r="U114" s="316"/>
    </row>
    <row r="115" s="310" customFormat="true" ht="15" customHeight="true" x14ac:dyDescent="0.2">
      <c r="A115" s="312"/>
      <c r="B115" s="315"/>
      <c r="C115" s="316"/>
      <c r="D115" s="316"/>
      <c r="E115" s="316"/>
      <c r="F115" s="316"/>
      <c r="G115" s="316"/>
      <c r="H115" s="316"/>
      <c r="I115" s="316"/>
      <c r="J115" s="316"/>
      <c r="K115" s="316"/>
      <c r="L115" s="316"/>
      <c r="M115" s="316"/>
      <c r="N115" s="316"/>
      <c r="O115" s="316"/>
      <c r="P115" s="316"/>
      <c r="Q115" s="316"/>
      <c r="R115" s="316"/>
      <c r="S115" s="316"/>
      <c r="T115" s="316"/>
      <c r="U115" s="316"/>
    </row>
    <row r="116" s="309" customFormat="true" x14ac:dyDescent="0.2"/>
    <row r="117" s="309" customFormat="true" x14ac:dyDescent="0.2"/>
    <row r="207" s="309" customFormat="true" x14ac:dyDescent="0.2"/>
    <row r="208" s="310" customFormat="true" ht="22.5" customHeight="true" x14ac:dyDescent="0.35">
      <c r="A208" s="888"/>
      <c r="B208" s="889"/>
    </row>
    <row r="209" s="310" customFormat="true" ht="22.5" customHeight="true" x14ac:dyDescent="0.35">
      <c r="A209" s="311"/>
      <c r="B209" s="312"/>
    </row>
    <row r="210" s="310" customFormat="true" ht="22.5" customHeight="true" x14ac:dyDescent="0.35">
      <c r="A210" s="307"/>
      <c r="B210" s="313"/>
    </row>
    <row r="211" s="310" customFormat="true" ht="22.5" customHeight="true" x14ac:dyDescent="0.35">
      <c r="A211" s="306"/>
      <c r="B211" s="312"/>
    </row>
    <row r="212" s="310" customFormat="true" ht="15" customHeight="true" x14ac:dyDescent="0.2">
      <c r="A212" s="314"/>
      <c r="B212" s="312"/>
    </row>
    <row r="213" s="310" customFormat="true" ht="15" customHeight="true" x14ac:dyDescent="0.2">
      <c r="A213" s="892"/>
      <c r="B213" s="893"/>
    </row>
    <row r="214" s="310" customFormat="true" ht="15" customHeight="true" x14ac:dyDescent="0.2">
      <c r="A214" s="890"/>
      <c r="B214" s="896"/>
    </row>
    <row r="215" s="310" customFormat="true" ht="15" customHeight="true" x14ac:dyDescent="0.2">
      <c r="A215" s="312"/>
      <c r="B215" s="315"/>
    </row>
    <row r="216" s="309" customFormat="true" x14ac:dyDescent="0.2"/>
    <row r="217" s="309"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223" customWidth="true"/>
    <col min="6" max="7" width="9" style="226" customWidth="true"/>
    <col min="8" max="38" width="9" style="223" customWidth="true"/>
    <col min="39" max="261" width="9.140625" style="223"/>
    <col min="262" max="262" width="5" style="223" customWidth="true"/>
    <col min="263" max="263" width="13.85546875" style="223" customWidth="true"/>
    <col min="264" max="265" width="6.28515625" style="223" customWidth="true"/>
    <col min="266" max="267" width="7" style="223" customWidth="true"/>
    <col min="268" max="274" width="6.28515625" style="223" customWidth="true"/>
    <col min="275" max="517" width="9.140625" style="223"/>
    <col min="518" max="518" width="5" style="223" customWidth="true"/>
    <col min="519" max="519" width="13.85546875" style="223" customWidth="true"/>
    <col min="520" max="521" width="6.28515625" style="223" customWidth="true"/>
    <col min="522" max="523" width="7" style="223" customWidth="true"/>
    <col min="524" max="530" width="6.28515625" style="223" customWidth="true"/>
    <col min="531" max="773" width="9.140625" style="223"/>
    <col min="774" max="774" width="5" style="223" customWidth="true"/>
    <col min="775" max="775" width="13.85546875" style="223" customWidth="true"/>
    <col min="776" max="777" width="6.28515625" style="223" customWidth="true"/>
    <col min="778" max="779" width="7" style="223" customWidth="true"/>
    <col min="780" max="786" width="6.28515625" style="223" customWidth="true"/>
    <col min="787" max="1029" width="9.140625" style="223"/>
    <col min="1030" max="1030" width="5" style="223" customWidth="true"/>
    <col min="1031" max="1031" width="13.85546875" style="223" customWidth="true"/>
    <col min="1032" max="1033" width="6.28515625" style="223" customWidth="true"/>
    <col min="1034" max="1035" width="7" style="223" customWidth="true"/>
    <col min="1036" max="1042" width="6.28515625" style="223" customWidth="true"/>
    <col min="1043" max="1285" width="9.140625" style="223"/>
    <col min="1286" max="1286" width="5" style="223" customWidth="true"/>
    <col min="1287" max="1287" width="13.85546875" style="223" customWidth="true"/>
    <col min="1288" max="1289" width="6.28515625" style="223" customWidth="true"/>
    <col min="1290" max="1291" width="7" style="223" customWidth="true"/>
    <col min="1292" max="1298" width="6.28515625" style="223" customWidth="true"/>
    <col min="1299" max="1541" width="9.140625" style="223"/>
    <col min="1542" max="1542" width="5" style="223" customWidth="true"/>
    <col min="1543" max="1543" width="13.85546875" style="223" customWidth="true"/>
    <col min="1544" max="1545" width="6.28515625" style="223" customWidth="true"/>
    <col min="1546" max="1547" width="7" style="223" customWidth="true"/>
    <col min="1548" max="1554" width="6.28515625" style="223" customWidth="true"/>
    <col min="1555" max="1797" width="9.140625" style="223"/>
    <col min="1798" max="1798" width="5" style="223" customWidth="true"/>
    <col min="1799" max="1799" width="13.85546875" style="223" customWidth="true"/>
    <col min="1800" max="1801" width="6.28515625" style="223" customWidth="true"/>
    <col min="1802" max="1803" width="7" style="223" customWidth="true"/>
    <col min="1804" max="1810" width="6.28515625" style="223" customWidth="true"/>
    <col min="1811" max="2053" width="9.140625" style="223"/>
    <col min="2054" max="2054" width="5" style="223" customWidth="true"/>
    <col min="2055" max="2055" width="13.85546875" style="223" customWidth="true"/>
    <col min="2056" max="2057" width="6.28515625" style="223" customWidth="true"/>
    <col min="2058" max="2059" width="7" style="223" customWidth="true"/>
    <col min="2060" max="2066" width="6.28515625" style="223" customWidth="true"/>
    <col min="2067" max="2309" width="9.140625" style="223"/>
    <col min="2310" max="2310" width="5" style="223" customWidth="true"/>
    <col min="2311" max="2311" width="13.85546875" style="223" customWidth="true"/>
    <col min="2312" max="2313" width="6.28515625" style="223" customWidth="true"/>
    <col min="2314" max="2315" width="7" style="223" customWidth="true"/>
    <col min="2316" max="2322" width="6.28515625" style="223" customWidth="true"/>
    <col min="2323" max="2565" width="9.140625" style="223"/>
    <col min="2566" max="2566" width="5" style="223" customWidth="true"/>
    <col min="2567" max="2567" width="13.85546875" style="223" customWidth="true"/>
    <col min="2568" max="2569" width="6.28515625" style="223" customWidth="true"/>
    <col min="2570" max="2571" width="7" style="223" customWidth="true"/>
    <col min="2572" max="2578" width="6.28515625" style="223" customWidth="true"/>
    <col min="2579" max="2821" width="9.140625" style="223"/>
    <col min="2822" max="2822" width="5" style="223" customWidth="true"/>
    <col min="2823" max="2823" width="13.85546875" style="223" customWidth="true"/>
    <col min="2824" max="2825" width="6.28515625" style="223" customWidth="true"/>
    <col min="2826" max="2827" width="7" style="223" customWidth="true"/>
    <col min="2828" max="2834" width="6.28515625" style="223" customWidth="true"/>
    <col min="2835" max="3077" width="9.140625" style="223"/>
    <col min="3078" max="3078" width="5" style="223" customWidth="true"/>
    <col min="3079" max="3079" width="13.85546875" style="223" customWidth="true"/>
    <col min="3080" max="3081" width="6.28515625" style="223" customWidth="true"/>
    <col min="3082" max="3083" width="7" style="223" customWidth="true"/>
    <col min="3084" max="3090" width="6.28515625" style="223" customWidth="true"/>
    <col min="3091" max="3333" width="9.140625" style="223"/>
    <col min="3334" max="3334" width="5" style="223" customWidth="true"/>
    <col min="3335" max="3335" width="13.85546875" style="223" customWidth="true"/>
    <col min="3336" max="3337" width="6.28515625" style="223" customWidth="true"/>
    <col min="3338" max="3339" width="7" style="223" customWidth="true"/>
    <col min="3340" max="3346" width="6.28515625" style="223" customWidth="true"/>
    <col min="3347" max="3589" width="9.140625" style="223"/>
    <col min="3590" max="3590" width="5" style="223" customWidth="true"/>
    <col min="3591" max="3591" width="13.85546875" style="223" customWidth="true"/>
    <col min="3592" max="3593" width="6.28515625" style="223" customWidth="true"/>
    <col min="3594" max="3595" width="7" style="223" customWidth="true"/>
    <col min="3596" max="3602" width="6.28515625" style="223" customWidth="true"/>
    <col min="3603" max="3845" width="9.140625" style="223"/>
    <col min="3846" max="3846" width="5" style="223" customWidth="true"/>
    <col min="3847" max="3847" width="13.85546875" style="223" customWidth="true"/>
    <col min="3848" max="3849" width="6.28515625" style="223" customWidth="true"/>
    <col min="3850" max="3851" width="7" style="223" customWidth="true"/>
    <col min="3852" max="3858" width="6.28515625" style="223" customWidth="true"/>
    <col min="3859" max="4101" width="9.140625" style="223"/>
    <col min="4102" max="4102" width="5" style="223" customWidth="true"/>
    <col min="4103" max="4103" width="13.85546875" style="223" customWidth="true"/>
    <col min="4104" max="4105" width="6.28515625" style="223" customWidth="true"/>
    <col min="4106" max="4107" width="7" style="223" customWidth="true"/>
    <col min="4108" max="4114" width="6.28515625" style="223" customWidth="true"/>
    <col min="4115" max="4357" width="9.140625" style="223"/>
    <col min="4358" max="4358" width="5" style="223" customWidth="true"/>
    <col min="4359" max="4359" width="13.85546875" style="223" customWidth="true"/>
    <col min="4360" max="4361" width="6.28515625" style="223" customWidth="true"/>
    <col min="4362" max="4363" width="7" style="223" customWidth="true"/>
    <col min="4364" max="4370" width="6.28515625" style="223" customWidth="true"/>
    <col min="4371" max="4613" width="9.140625" style="223"/>
    <col min="4614" max="4614" width="5" style="223" customWidth="true"/>
    <col min="4615" max="4615" width="13.85546875" style="223" customWidth="true"/>
    <col min="4616" max="4617" width="6.28515625" style="223" customWidth="true"/>
    <col min="4618" max="4619" width="7" style="223" customWidth="true"/>
    <col min="4620" max="4626" width="6.28515625" style="223" customWidth="true"/>
    <col min="4627" max="4869" width="9.140625" style="223"/>
    <col min="4870" max="4870" width="5" style="223" customWidth="true"/>
    <col min="4871" max="4871" width="13.85546875" style="223" customWidth="true"/>
    <col min="4872" max="4873" width="6.28515625" style="223" customWidth="true"/>
    <col min="4874" max="4875" width="7" style="223" customWidth="true"/>
    <col min="4876" max="4882" width="6.28515625" style="223" customWidth="true"/>
    <col min="4883" max="5125" width="9.140625" style="223"/>
    <col min="5126" max="5126" width="5" style="223" customWidth="true"/>
    <col min="5127" max="5127" width="13.85546875" style="223" customWidth="true"/>
    <col min="5128" max="5129" width="6.28515625" style="223" customWidth="true"/>
    <col min="5130" max="5131" width="7" style="223" customWidth="true"/>
    <col min="5132" max="5138" width="6.28515625" style="223" customWidth="true"/>
    <col min="5139" max="5381" width="9.140625" style="223"/>
    <col min="5382" max="5382" width="5" style="223" customWidth="true"/>
    <col min="5383" max="5383" width="13.85546875" style="223" customWidth="true"/>
    <col min="5384" max="5385" width="6.28515625" style="223" customWidth="true"/>
    <col min="5386" max="5387" width="7" style="223" customWidth="true"/>
    <col min="5388" max="5394" width="6.28515625" style="223" customWidth="true"/>
    <col min="5395" max="5637" width="9.140625" style="223"/>
    <col min="5638" max="5638" width="5" style="223" customWidth="true"/>
    <col min="5639" max="5639" width="13.85546875" style="223" customWidth="true"/>
    <col min="5640" max="5641" width="6.28515625" style="223" customWidth="true"/>
    <col min="5642" max="5643" width="7" style="223" customWidth="true"/>
    <col min="5644" max="5650" width="6.28515625" style="223" customWidth="true"/>
    <col min="5651" max="5893" width="9.140625" style="223"/>
    <col min="5894" max="5894" width="5" style="223" customWidth="true"/>
    <col min="5895" max="5895" width="13.85546875" style="223" customWidth="true"/>
    <col min="5896" max="5897" width="6.28515625" style="223" customWidth="true"/>
    <col min="5898" max="5899" width="7" style="223" customWidth="true"/>
    <col min="5900" max="5906" width="6.28515625" style="223" customWidth="true"/>
    <col min="5907" max="6149" width="9.140625" style="223"/>
    <col min="6150" max="6150" width="5" style="223" customWidth="true"/>
    <col min="6151" max="6151" width="13.85546875" style="223" customWidth="true"/>
    <col min="6152" max="6153" width="6.28515625" style="223" customWidth="true"/>
    <col min="6154" max="6155" width="7" style="223" customWidth="true"/>
    <col min="6156" max="6162" width="6.28515625" style="223" customWidth="true"/>
    <col min="6163" max="6405" width="9.140625" style="223"/>
    <col min="6406" max="6406" width="5" style="223" customWidth="true"/>
    <col min="6407" max="6407" width="13.85546875" style="223" customWidth="true"/>
    <col min="6408" max="6409" width="6.28515625" style="223" customWidth="true"/>
    <col min="6410" max="6411" width="7" style="223" customWidth="true"/>
    <col min="6412" max="6418" width="6.28515625" style="223" customWidth="true"/>
    <col min="6419" max="6661" width="9.140625" style="223"/>
    <col min="6662" max="6662" width="5" style="223" customWidth="true"/>
    <col min="6663" max="6663" width="13.85546875" style="223" customWidth="true"/>
    <col min="6664" max="6665" width="6.28515625" style="223" customWidth="true"/>
    <col min="6666" max="6667" width="7" style="223" customWidth="true"/>
    <col min="6668" max="6674" width="6.28515625" style="223" customWidth="true"/>
    <col min="6675" max="6917" width="9.140625" style="223"/>
    <col min="6918" max="6918" width="5" style="223" customWidth="true"/>
    <col min="6919" max="6919" width="13.85546875" style="223" customWidth="true"/>
    <col min="6920" max="6921" width="6.28515625" style="223" customWidth="true"/>
    <col min="6922" max="6923" width="7" style="223" customWidth="true"/>
    <col min="6924" max="6930" width="6.28515625" style="223" customWidth="true"/>
    <col min="6931" max="7173" width="9.140625" style="223"/>
    <col min="7174" max="7174" width="5" style="223" customWidth="true"/>
    <col min="7175" max="7175" width="13.85546875" style="223" customWidth="true"/>
    <col min="7176" max="7177" width="6.28515625" style="223" customWidth="true"/>
    <col min="7178" max="7179" width="7" style="223" customWidth="true"/>
    <col min="7180" max="7186" width="6.28515625" style="223" customWidth="true"/>
    <col min="7187" max="7429" width="9.140625" style="223"/>
    <col min="7430" max="7430" width="5" style="223" customWidth="true"/>
    <col min="7431" max="7431" width="13.85546875" style="223" customWidth="true"/>
    <col min="7432" max="7433" width="6.28515625" style="223" customWidth="true"/>
    <col min="7434" max="7435" width="7" style="223" customWidth="true"/>
    <col min="7436" max="7442" width="6.28515625" style="223" customWidth="true"/>
    <col min="7443" max="7685" width="9.140625" style="223"/>
    <col min="7686" max="7686" width="5" style="223" customWidth="true"/>
    <col min="7687" max="7687" width="13.85546875" style="223" customWidth="true"/>
    <col min="7688" max="7689" width="6.28515625" style="223" customWidth="true"/>
    <col min="7690" max="7691" width="7" style="223" customWidth="true"/>
    <col min="7692" max="7698" width="6.28515625" style="223" customWidth="true"/>
    <col min="7699" max="7941" width="9.140625" style="223"/>
    <col min="7942" max="7942" width="5" style="223" customWidth="true"/>
    <col min="7943" max="7943" width="13.85546875" style="223" customWidth="true"/>
    <col min="7944" max="7945" width="6.28515625" style="223" customWidth="true"/>
    <col min="7946" max="7947" width="7" style="223" customWidth="true"/>
    <col min="7948" max="7954" width="6.28515625" style="223" customWidth="true"/>
    <col min="7955" max="8197" width="9.140625" style="223"/>
    <col min="8198" max="8198" width="5" style="223" customWidth="true"/>
    <col min="8199" max="8199" width="13.85546875" style="223" customWidth="true"/>
    <col min="8200" max="8201" width="6.28515625" style="223" customWidth="true"/>
    <col min="8202" max="8203" width="7" style="223" customWidth="true"/>
    <col min="8204" max="8210" width="6.28515625" style="223" customWidth="true"/>
    <col min="8211" max="8453" width="9.140625" style="223"/>
    <col min="8454" max="8454" width="5" style="223" customWidth="true"/>
    <col min="8455" max="8455" width="13.85546875" style="223" customWidth="true"/>
    <col min="8456" max="8457" width="6.28515625" style="223" customWidth="true"/>
    <col min="8458" max="8459" width="7" style="223" customWidth="true"/>
    <col min="8460" max="8466" width="6.28515625" style="223" customWidth="true"/>
    <col min="8467" max="8709" width="9.140625" style="223"/>
    <col min="8710" max="8710" width="5" style="223" customWidth="true"/>
    <col min="8711" max="8711" width="13.85546875" style="223" customWidth="true"/>
    <col min="8712" max="8713" width="6.28515625" style="223" customWidth="true"/>
    <col min="8714" max="8715" width="7" style="223" customWidth="true"/>
    <col min="8716" max="8722" width="6.28515625" style="223" customWidth="true"/>
    <col min="8723" max="8965" width="9.140625" style="223"/>
    <col min="8966" max="8966" width="5" style="223" customWidth="true"/>
    <col min="8967" max="8967" width="13.85546875" style="223" customWidth="true"/>
    <col min="8968" max="8969" width="6.28515625" style="223" customWidth="true"/>
    <col min="8970" max="8971" width="7" style="223" customWidth="true"/>
    <col min="8972" max="8978" width="6.28515625" style="223" customWidth="true"/>
    <col min="8979" max="9221" width="9.140625" style="223"/>
    <col min="9222" max="9222" width="5" style="223" customWidth="true"/>
    <col min="9223" max="9223" width="13.85546875" style="223" customWidth="true"/>
    <col min="9224" max="9225" width="6.28515625" style="223" customWidth="true"/>
    <col min="9226" max="9227" width="7" style="223" customWidth="true"/>
    <col min="9228" max="9234" width="6.28515625" style="223" customWidth="true"/>
    <col min="9235" max="9477" width="9.140625" style="223"/>
    <col min="9478" max="9478" width="5" style="223" customWidth="true"/>
    <col min="9479" max="9479" width="13.85546875" style="223" customWidth="true"/>
    <col min="9480" max="9481" width="6.28515625" style="223" customWidth="true"/>
    <col min="9482" max="9483" width="7" style="223" customWidth="true"/>
    <col min="9484" max="9490" width="6.28515625" style="223" customWidth="true"/>
    <col min="9491" max="9733" width="9.140625" style="223"/>
    <col min="9734" max="9734" width="5" style="223" customWidth="true"/>
    <col min="9735" max="9735" width="13.85546875" style="223" customWidth="true"/>
    <col min="9736" max="9737" width="6.28515625" style="223" customWidth="true"/>
    <col min="9738" max="9739" width="7" style="223" customWidth="true"/>
    <col min="9740" max="9746" width="6.28515625" style="223" customWidth="true"/>
    <col min="9747" max="9989" width="9.140625" style="223"/>
    <col min="9990" max="9990" width="5" style="223" customWidth="true"/>
    <col min="9991" max="9991" width="13.85546875" style="223" customWidth="true"/>
    <col min="9992" max="9993" width="6.28515625" style="223" customWidth="true"/>
    <col min="9994" max="9995" width="7" style="223" customWidth="true"/>
    <col min="9996" max="10002" width="6.28515625" style="223" customWidth="true"/>
    <col min="10003" max="10245" width="9.140625" style="223"/>
    <col min="10246" max="10246" width="5" style="223" customWidth="true"/>
    <col min="10247" max="10247" width="13.85546875" style="223" customWidth="true"/>
    <col min="10248" max="10249" width="6.28515625" style="223" customWidth="true"/>
    <col min="10250" max="10251" width="7" style="223" customWidth="true"/>
    <col min="10252" max="10258" width="6.28515625" style="223" customWidth="true"/>
    <col min="10259" max="10501" width="9.140625" style="223"/>
    <col min="10502" max="10502" width="5" style="223" customWidth="true"/>
    <col min="10503" max="10503" width="13.85546875" style="223" customWidth="true"/>
    <col min="10504" max="10505" width="6.28515625" style="223" customWidth="true"/>
    <col min="10506" max="10507" width="7" style="223" customWidth="true"/>
    <col min="10508" max="10514" width="6.28515625" style="223" customWidth="true"/>
    <col min="10515" max="10757" width="9.140625" style="223"/>
    <col min="10758" max="10758" width="5" style="223" customWidth="true"/>
    <col min="10759" max="10759" width="13.85546875" style="223" customWidth="true"/>
    <col min="10760" max="10761" width="6.28515625" style="223" customWidth="true"/>
    <col min="10762" max="10763" width="7" style="223" customWidth="true"/>
    <col min="10764" max="10770" width="6.28515625" style="223" customWidth="true"/>
    <col min="10771" max="11013" width="9.140625" style="223"/>
    <col min="11014" max="11014" width="5" style="223" customWidth="true"/>
    <col min="11015" max="11015" width="13.85546875" style="223" customWidth="true"/>
    <col min="11016" max="11017" width="6.28515625" style="223" customWidth="true"/>
    <col min="11018" max="11019" width="7" style="223" customWidth="true"/>
    <col min="11020" max="11026" width="6.28515625" style="223" customWidth="true"/>
    <col min="11027" max="11269" width="9.140625" style="223"/>
    <col min="11270" max="11270" width="5" style="223" customWidth="true"/>
    <col min="11271" max="11271" width="13.85546875" style="223" customWidth="true"/>
    <col min="11272" max="11273" width="6.28515625" style="223" customWidth="true"/>
    <col min="11274" max="11275" width="7" style="223" customWidth="true"/>
    <col min="11276" max="11282" width="6.28515625" style="223" customWidth="true"/>
    <col min="11283" max="11525" width="9.140625" style="223"/>
    <col min="11526" max="11526" width="5" style="223" customWidth="true"/>
    <col min="11527" max="11527" width="13.85546875" style="223" customWidth="true"/>
    <col min="11528" max="11529" width="6.28515625" style="223" customWidth="true"/>
    <col min="11530" max="11531" width="7" style="223" customWidth="true"/>
    <col min="11532" max="11538" width="6.28515625" style="223" customWidth="true"/>
    <col min="11539" max="11781" width="9.140625" style="223"/>
    <col min="11782" max="11782" width="5" style="223" customWidth="true"/>
    <col min="11783" max="11783" width="13.85546875" style="223" customWidth="true"/>
    <col min="11784" max="11785" width="6.28515625" style="223" customWidth="true"/>
    <col min="11786" max="11787" width="7" style="223" customWidth="true"/>
    <col min="11788" max="11794" width="6.28515625" style="223" customWidth="true"/>
    <col min="11795" max="12037" width="9.140625" style="223"/>
    <col min="12038" max="12038" width="5" style="223" customWidth="true"/>
    <col min="12039" max="12039" width="13.85546875" style="223" customWidth="true"/>
    <col min="12040" max="12041" width="6.28515625" style="223" customWidth="true"/>
    <col min="12042" max="12043" width="7" style="223" customWidth="true"/>
    <col min="12044" max="12050" width="6.28515625" style="223" customWidth="true"/>
    <col min="12051" max="12293" width="9.140625" style="223"/>
    <col min="12294" max="12294" width="5" style="223" customWidth="true"/>
    <col min="12295" max="12295" width="13.85546875" style="223" customWidth="true"/>
    <col min="12296" max="12297" width="6.28515625" style="223" customWidth="true"/>
    <col min="12298" max="12299" width="7" style="223" customWidth="true"/>
    <col min="12300" max="12306" width="6.28515625" style="223" customWidth="true"/>
    <col min="12307" max="12549" width="9.140625" style="223"/>
    <col min="12550" max="12550" width="5" style="223" customWidth="true"/>
    <col min="12551" max="12551" width="13.85546875" style="223" customWidth="true"/>
    <col min="12552" max="12553" width="6.28515625" style="223" customWidth="true"/>
    <col min="12554" max="12555" width="7" style="223" customWidth="true"/>
    <col min="12556" max="12562" width="6.28515625" style="223" customWidth="true"/>
    <col min="12563" max="12805" width="9.140625" style="223"/>
    <col min="12806" max="12806" width="5" style="223" customWidth="true"/>
    <col min="12807" max="12807" width="13.85546875" style="223" customWidth="true"/>
    <col min="12808" max="12809" width="6.28515625" style="223" customWidth="true"/>
    <col min="12810" max="12811" width="7" style="223" customWidth="true"/>
    <col min="12812" max="12818" width="6.28515625" style="223" customWidth="true"/>
    <col min="12819" max="13061" width="9.140625" style="223"/>
    <col min="13062" max="13062" width="5" style="223" customWidth="true"/>
    <col min="13063" max="13063" width="13.85546875" style="223" customWidth="true"/>
    <col min="13064" max="13065" width="6.28515625" style="223" customWidth="true"/>
    <col min="13066" max="13067" width="7" style="223" customWidth="true"/>
    <col min="13068" max="13074" width="6.28515625" style="223" customWidth="true"/>
    <col min="13075" max="13317" width="9.140625" style="223"/>
    <col min="13318" max="13318" width="5" style="223" customWidth="true"/>
    <col min="13319" max="13319" width="13.85546875" style="223" customWidth="true"/>
    <col min="13320" max="13321" width="6.28515625" style="223" customWidth="true"/>
    <col min="13322" max="13323" width="7" style="223" customWidth="true"/>
    <col min="13324" max="13330" width="6.28515625" style="223" customWidth="true"/>
    <col min="13331" max="13573" width="9.140625" style="223"/>
    <col min="13574" max="13574" width="5" style="223" customWidth="true"/>
    <col min="13575" max="13575" width="13.85546875" style="223" customWidth="true"/>
    <col min="13576" max="13577" width="6.28515625" style="223" customWidth="true"/>
    <col min="13578" max="13579" width="7" style="223" customWidth="true"/>
    <col min="13580" max="13586" width="6.28515625" style="223" customWidth="true"/>
    <col min="13587" max="13829" width="9.140625" style="223"/>
    <col min="13830" max="13830" width="5" style="223" customWidth="true"/>
    <col min="13831" max="13831" width="13.85546875" style="223" customWidth="true"/>
    <col min="13832" max="13833" width="6.28515625" style="223" customWidth="true"/>
    <col min="13834" max="13835" width="7" style="223" customWidth="true"/>
    <col min="13836" max="13842" width="6.28515625" style="223" customWidth="true"/>
    <col min="13843" max="14085" width="9.140625" style="223"/>
    <col min="14086" max="14086" width="5" style="223" customWidth="true"/>
    <col min="14087" max="14087" width="13.85546875" style="223" customWidth="true"/>
    <col min="14088" max="14089" width="6.28515625" style="223" customWidth="true"/>
    <col min="14090" max="14091" width="7" style="223" customWidth="true"/>
    <col min="14092" max="14098" width="6.28515625" style="223" customWidth="true"/>
    <col min="14099" max="14341" width="9.140625" style="223"/>
    <col min="14342" max="14342" width="5" style="223" customWidth="true"/>
    <col min="14343" max="14343" width="13.85546875" style="223" customWidth="true"/>
    <col min="14344" max="14345" width="6.28515625" style="223" customWidth="true"/>
    <col min="14346" max="14347" width="7" style="223" customWidth="true"/>
    <col min="14348" max="14354" width="6.28515625" style="223" customWidth="true"/>
    <col min="14355" max="14597" width="9.140625" style="223"/>
    <col min="14598" max="14598" width="5" style="223" customWidth="true"/>
    <col min="14599" max="14599" width="13.85546875" style="223" customWidth="true"/>
    <col min="14600" max="14601" width="6.28515625" style="223" customWidth="true"/>
    <col min="14602" max="14603" width="7" style="223" customWidth="true"/>
    <col min="14604" max="14610" width="6.28515625" style="223" customWidth="true"/>
    <col min="14611" max="14853" width="9.140625" style="223"/>
    <col min="14854" max="14854" width="5" style="223" customWidth="true"/>
    <col min="14855" max="14855" width="13.85546875" style="223" customWidth="true"/>
    <col min="14856" max="14857" width="6.28515625" style="223" customWidth="true"/>
    <col min="14858" max="14859" width="7" style="223" customWidth="true"/>
    <col min="14860" max="14866" width="6.28515625" style="223" customWidth="true"/>
    <col min="14867" max="15109" width="9.140625" style="223"/>
    <col min="15110" max="15110" width="5" style="223" customWidth="true"/>
    <col min="15111" max="15111" width="13.85546875" style="223" customWidth="true"/>
    <col min="15112" max="15113" width="6.28515625" style="223" customWidth="true"/>
    <col min="15114" max="15115" width="7" style="223" customWidth="true"/>
    <col min="15116" max="15122" width="6.28515625" style="223" customWidth="true"/>
    <col min="15123" max="15365" width="9.140625" style="223"/>
    <col min="15366" max="15366" width="5" style="223" customWidth="true"/>
    <col min="15367" max="15367" width="13.85546875" style="223" customWidth="true"/>
    <col min="15368" max="15369" width="6.28515625" style="223" customWidth="true"/>
    <col min="15370" max="15371" width="7" style="223" customWidth="true"/>
    <col min="15372" max="15378" width="6.28515625" style="223" customWidth="true"/>
    <col min="15379" max="15621" width="9.140625" style="223"/>
    <col min="15622" max="15622" width="5" style="223" customWidth="true"/>
    <col min="15623" max="15623" width="13.85546875" style="223" customWidth="true"/>
    <col min="15624" max="15625" width="6.28515625" style="223" customWidth="true"/>
    <col min="15626" max="15627" width="7" style="223" customWidth="true"/>
    <col min="15628" max="15634" width="6.28515625" style="223" customWidth="true"/>
    <col min="15635" max="15877" width="9.140625" style="223"/>
    <col min="15878" max="15878" width="5" style="223" customWidth="true"/>
    <col min="15879" max="15879" width="13.85546875" style="223" customWidth="true"/>
    <col min="15880" max="15881" width="6.28515625" style="223" customWidth="true"/>
    <col min="15882" max="15883" width="7" style="223" customWidth="true"/>
    <col min="15884" max="15890" width="6.28515625" style="223" customWidth="true"/>
    <col min="15891" max="16133" width="9.140625" style="223"/>
    <col min="16134" max="16134" width="5" style="223" customWidth="true"/>
    <col min="16135" max="16135" width="13.85546875" style="223" customWidth="true"/>
    <col min="16136" max="16137" width="6.28515625" style="223" customWidth="true"/>
    <col min="16138" max="16139" width="7" style="223" customWidth="true"/>
    <col min="16140" max="16146" width="6.28515625" style="223" customWidth="true"/>
    <col min="16147" max="16384" width="9.140625" style="223"/>
  </cols>
  <sheetData>
    <row r="1" x14ac:dyDescent="0.2">
      <c r="A1" s="191" t="s">
        <v>64</v>
      </c>
    </row>
    <row r="4" ht="29.1" customHeight="true" x14ac:dyDescent="0.4">
      <c r="A4" s="222"/>
      <c r="B4" s="897" t="s">
        <v>124</v>
      </c>
      <c r="C4" s="897"/>
      <c r="D4" s="897"/>
      <c r="E4" s="897"/>
      <c r="F4" s="897"/>
      <c r="G4" s="897"/>
      <c r="H4" s="897"/>
      <c r="I4" s="897"/>
      <c r="J4" s="897"/>
      <c r="K4" s="897"/>
      <c r="L4" s="897"/>
      <c r="M4" s="897"/>
      <c r="N4" s="897"/>
      <c r="O4" s="897"/>
      <c r="P4" s="897"/>
      <c r="Q4" s="897"/>
      <c r="R4" s="897"/>
      <c r="S4" s="897"/>
      <c r="T4" s="897"/>
      <c r="U4" s="897"/>
      <c r="V4" s="897"/>
      <c r="W4" s="897"/>
      <c r="X4" s="897"/>
      <c r="Y4" s="897"/>
    </row>
    <row r="5" ht="29.1" customHeight="true" x14ac:dyDescent="0.4">
      <c r="A5" s="222"/>
      <c r="B5" s="923" t="str">
        <f ca="true">IF(ISERROR(INDIRECT(CONCATENATE($B105,"!A2"))),"",INDIRECT(CONCATENATE($B105,"!A2")))</f>
        <v>Viet Nam</v>
      </c>
      <c r="C5" s="923"/>
      <c r="D5" s="923"/>
      <c r="E5" s="923"/>
      <c r="F5" s="923"/>
      <c r="G5" s="923"/>
      <c r="H5" s="923"/>
      <c r="I5" s="923"/>
      <c r="J5" s="923"/>
      <c r="K5" s="923"/>
      <c r="L5" s="923"/>
      <c r="M5" s="923"/>
      <c r="N5" s="923"/>
      <c r="O5" s="923"/>
      <c r="P5" s="923"/>
      <c r="Q5" s="923"/>
      <c r="R5" s="923"/>
      <c r="S5" s="923"/>
      <c r="T5" s="923"/>
      <c r="U5" s="923"/>
      <c r="V5" s="923"/>
      <c r="W5" s="923"/>
      <c r="X5" s="923"/>
      <c r="Y5" s="923"/>
    </row>
    <row r="6" x14ac:dyDescent="0.2">
      <c r="F6" s="223"/>
      <c r="G6" s="223"/>
      <c r="J6" s="224"/>
      <c r="K6" s="224"/>
      <c r="L6" s="224"/>
      <c r="M6" s="224"/>
      <c r="N6" s="224"/>
      <c r="O6" s="224"/>
      <c r="P6" s="224"/>
    </row>
    <row r="7" s="225" customFormat="true" ht="18" x14ac:dyDescent="0.25">
      <c r="B7" s="915" t="str">
        <f>B118</f>
        <v>National use of drinking water sources, 2000–2020</v>
      </c>
      <c r="C7" s="915"/>
      <c r="D7" s="915"/>
      <c r="E7" s="915"/>
      <c r="F7" s="915"/>
      <c r="G7" s="915"/>
      <c r="H7" s="915"/>
      <c r="I7" s="915"/>
      <c r="J7" s="915" t="str">
        <f>B218</f>
        <v>Urban use of drinking water sources,  2000–2020</v>
      </c>
      <c r="K7" s="915"/>
      <c r="L7" s="915"/>
      <c r="M7" s="915"/>
      <c r="N7" s="915"/>
      <c r="O7" s="915"/>
      <c r="P7" s="915"/>
      <c r="Q7" s="915"/>
      <c r="R7" s="915" t="str">
        <f>B318</f>
        <v>Rural use of drinking water sources, 2000–2020</v>
      </c>
      <c r="S7" s="915"/>
      <c r="T7" s="915"/>
      <c r="U7" s="915"/>
      <c r="V7" s="915"/>
      <c r="W7" s="915"/>
      <c r="X7" s="915"/>
      <c r="Y7" s="915"/>
    </row>
    <row r="8" s="225" customFormat="true" x14ac:dyDescent="0.2"/>
    <row r="17" x14ac:dyDescent="0.2">
      <c r="Q17" s="224"/>
      <c r="R17" s="224"/>
      <c r="S17" s="224"/>
      <c r="T17" s="224"/>
      <c r="U17" s="224"/>
      <c r="V17" s="224"/>
    </row>
    <row r="18" x14ac:dyDescent="0.2">
      <c r="Q18" s="224"/>
      <c r="R18" s="224"/>
      <c r="S18" s="224"/>
      <c r="T18" s="224"/>
      <c r="U18" s="224"/>
      <c r="V18" s="224"/>
    </row>
    <row r="19" x14ac:dyDescent="0.2">
      <c r="Q19" s="224"/>
      <c r="R19" s="224"/>
      <c r="S19" s="224"/>
      <c r="T19" s="224"/>
      <c r="U19" s="224"/>
      <c r="V19" s="224"/>
    </row>
    <row r="20" x14ac:dyDescent="0.2">
      <c r="Q20" s="224"/>
      <c r="R20" s="224"/>
      <c r="S20" s="224"/>
      <c r="T20" s="224"/>
      <c r="U20" s="224"/>
      <c r="V20" s="224"/>
    </row>
    <row r="21" x14ac:dyDescent="0.2">
      <c r="Q21" s="224"/>
      <c r="R21" s="224"/>
      <c r="S21" s="224"/>
      <c r="T21" s="224"/>
      <c r="U21" s="224"/>
      <c r="V21" s="224"/>
    </row>
    <row r="22" x14ac:dyDescent="0.2">
      <c r="Q22" s="224"/>
      <c r="R22" s="224"/>
      <c r="S22" s="224"/>
      <c r="T22" s="224"/>
      <c r="U22" s="224"/>
      <c r="V22" s="224"/>
    </row>
    <row r="23" x14ac:dyDescent="0.2">
      <c r="Q23" s="224"/>
      <c r="R23" s="224"/>
      <c r="S23" s="224"/>
      <c r="T23" s="224"/>
      <c r="U23" s="224"/>
      <c r="V23" s="224"/>
    </row>
    <row r="31" s="227" customFormat="true" x14ac:dyDescent="0.2">
      <c r="B31" s="927" t="str">
        <f ca="true">IF(ISERROR(INDIRECT(CONCATENATE($B105,"!A2"))),"",INDIRECT(CONCATENATE($B105,"!A2")))</f>
        <v>Viet Nam</v>
      </c>
      <c r="C31" s="928"/>
      <c r="D31" s="928"/>
      <c r="E31" s="929"/>
      <c r="F31" s="925" t="s">
        <v>0</v>
      </c>
      <c r="G31" s="925"/>
      <c r="H31" s="925"/>
      <c r="I31" s="926"/>
      <c r="J31" s="924" t="s">
        <v>1</v>
      </c>
      <c r="K31" s="925"/>
      <c r="L31" s="925"/>
      <c r="M31" s="926"/>
      <c r="N31" s="924" t="s">
        <v>2</v>
      </c>
      <c r="O31" s="925"/>
      <c r="P31" s="925"/>
      <c r="Q31" s="926"/>
      <c r="R31" s="924" t="s">
        <v>3</v>
      </c>
      <c r="S31" s="925"/>
      <c r="T31" s="925"/>
      <c r="U31" s="926"/>
      <c r="V31" s="924" t="s">
        <v>4</v>
      </c>
      <c r="W31" s="925"/>
      <c r="X31" s="925"/>
      <c r="Y31" s="926"/>
    </row>
    <row r="32" s="231" customFormat="true" ht="22.5" customHeight="true" x14ac:dyDescent="0.2">
      <c r="B32" s="930"/>
      <c r="C32" s="931"/>
      <c r="D32" s="931"/>
      <c r="E32" s="932"/>
      <c r="F32" s="228" t="s">
        <v>15</v>
      </c>
      <c r="G32" s="229" t="s">
        <v>16</v>
      </c>
      <c r="H32" s="229" t="s">
        <v>22</v>
      </c>
      <c r="I32" s="230" t="s">
        <v>24</v>
      </c>
      <c r="J32" s="228" t="s">
        <v>15</v>
      </c>
      <c r="K32" s="229" t="s">
        <v>16</v>
      </c>
      <c r="L32" s="229" t="s">
        <v>22</v>
      </c>
      <c r="M32" s="230" t="s">
        <v>23</v>
      </c>
      <c r="N32" s="228" t="s">
        <v>15</v>
      </c>
      <c r="O32" s="229" t="s">
        <v>16</v>
      </c>
      <c r="P32" s="229" t="s">
        <v>22</v>
      </c>
      <c r="Q32" s="230" t="s">
        <v>23</v>
      </c>
      <c r="R32" s="228" t="s">
        <v>15</v>
      </c>
      <c r="S32" s="229" t="s">
        <v>16</v>
      </c>
      <c r="T32" s="229" t="s">
        <v>22</v>
      </c>
      <c r="U32" s="230" t="s">
        <v>23</v>
      </c>
      <c r="V32" s="228" t="s">
        <v>15</v>
      </c>
      <c r="W32" s="229" t="s">
        <v>16</v>
      </c>
      <c r="X32" s="229" t="s">
        <v>22</v>
      </c>
      <c r="Y32" s="230" t="s">
        <v>23</v>
      </c>
    </row>
    <row r="33" x14ac:dyDescent="0.2">
      <c r="B33" s="919" t="s">
        <v>5</v>
      </c>
      <c r="C33" s="902"/>
      <c r="D33" s="917" t="s">
        <v>25</v>
      </c>
      <c r="E33" s="220">
        <f>C99</f>
        <v>2000</v>
      </c>
      <c r="F33" s="232">
        <f ca="true">E99</f>
        <v>61.548851699198522</v>
      </c>
      <c r="G33" s="233">
        <f t="shared" ref="G33:I34" ca="true" si="0">F99</f>
        <v>0.24415684282267455</v>
      </c>
      <c r="H33" s="234">
        <f t="shared" ca="true" si="0"/>
        <v>19.476098280790666</v>
      </c>
      <c r="I33" s="235">
        <f t="shared" ca="true" si="0"/>
        <v>18.730893177188136</v>
      </c>
      <c r="J33" s="232">
        <f ca="true">J99</f>
        <v>77.34133401434417</v>
      </c>
      <c r="K33" s="233">
        <f t="shared" ref="K33:M34" ca="true" si="1">K99</f>
        <v>0.11684418408014237</v>
      </c>
      <c r="L33" s="234">
        <f t="shared" ca="true" si="1"/>
        <v>9.6294492047964155</v>
      </c>
      <c r="M33" s="235">
        <f t="shared" ca="true" si="1"/>
        <v>12.912372596779278</v>
      </c>
      <c r="N33" s="232">
        <f ca="true">O99</f>
        <v>87.528995520968166</v>
      </c>
      <c r="O33" s="233">
        <f t="shared" ref="O33:Q34" ca="true" si="2">P99</f>
        <v>2.8311970119680209E-2</v>
      </c>
      <c r="P33" s="234">
        <f t="shared" ca="true" si="2"/>
        <v>7.2203718543394189</v>
      </c>
      <c r="Q33" s="235">
        <f t="shared" ca="true" si="2"/>
        <v>5.2223206545727408</v>
      </c>
      <c r="R33" s="232">
        <f ca="true">T99</f>
        <v>93.034177789093306</v>
      </c>
      <c r="S33" s="233">
        <f t="shared" ref="S33:U34" ca="true" si="3">U99</f>
        <v>0</v>
      </c>
      <c r="T33" s="234">
        <f t="shared" ca="true" si="3"/>
        <v>3.1072904182787937</v>
      </c>
      <c r="U33" s="235">
        <f t="shared" ca="true" si="3"/>
        <v>3.8585317926279004</v>
      </c>
      <c r="V33" s="232">
        <f ca="true">Y99</f>
        <v>97.141824731460929</v>
      </c>
      <c r="W33" s="233">
        <f t="shared" ref="W33:Y34" ca="true" si="4">Z99</f>
        <v>8.4273162142315089E-2</v>
      </c>
      <c r="X33" s="234">
        <f t="shared" ca="true" si="4"/>
        <v>1.6841635504377592</v>
      </c>
      <c r="Y33" s="235">
        <f t="shared" ca="true" si="4"/>
        <v>1.089738555959002</v>
      </c>
    </row>
    <row r="34" x14ac:dyDescent="0.2">
      <c r="B34" s="920"/>
      <c r="C34" s="921"/>
      <c r="D34" s="918"/>
      <c r="E34" s="221">
        <f>C100</f>
        <v>2020</v>
      </c>
      <c r="F34" s="237">
        <f ca="true">E100</f>
        <v>83.933200879973043</v>
      </c>
      <c r="G34" s="238">
        <f t="shared" ca="true" si="0"/>
        <v>0.33295284589561897</v>
      </c>
      <c r="H34" s="239">
        <f t="shared" ca="true" si="0"/>
        <v>14.774844070409017</v>
      </c>
      <c r="I34" s="240">
        <f t="shared" ca="true" si="0"/>
        <v>0.9590022037223207</v>
      </c>
      <c r="J34" s="237">
        <f ca="true">J100</f>
        <v>94.988298420075992</v>
      </c>
      <c r="K34" s="238">
        <f t="shared" ca="true" si="1"/>
        <v>0.14350450981355456</v>
      </c>
      <c r="L34" s="239">
        <f t="shared" ca="true" si="1"/>
        <v>4.8681970701104547</v>
      </c>
      <c r="M34" s="240">
        <f t="shared" ca="true" si="1"/>
        <v>0</v>
      </c>
      <c r="N34" s="237">
        <f ca="true">O100</f>
        <v>98.279709161801108</v>
      </c>
      <c r="O34" s="238">
        <f t="shared" ca="true" si="2"/>
        <v>3.1789376452894508E-2</v>
      </c>
      <c r="P34" s="239">
        <f t="shared" ca="true" si="2"/>
        <v>1.3913614581047113</v>
      </c>
      <c r="Q34" s="240">
        <f t="shared" ca="true" si="2"/>
        <v>0.29714000364128879</v>
      </c>
      <c r="R34" s="237">
        <f ca="true">T100</f>
        <v>99.797111347306895</v>
      </c>
      <c r="S34" s="238">
        <f t="shared" ca="true" si="3"/>
        <v>0</v>
      </c>
      <c r="T34" s="239">
        <f t="shared" ca="true" si="3"/>
        <v>0.20288865269310463</v>
      </c>
      <c r="U34" s="240">
        <f t="shared" ca="true" si="3"/>
        <v>0</v>
      </c>
      <c r="V34" s="237">
        <f ca="true">Y100</f>
        <v>99.913322488541567</v>
      </c>
      <c r="W34" s="238">
        <f t="shared" ca="true" si="4"/>
        <v>8.6677511458432832E-2</v>
      </c>
      <c r="X34" s="239">
        <f t="shared" ca="true" si="4"/>
        <v>0</v>
      </c>
      <c r="Y34" s="240">
        <f t="shared" ca="true" si="4"/>
        <v>0</v>
      </c>
    </row>
    <row r="35" x14ac:dyDescent="0.2">
      <c r="F35" s="223"/>
      <c r="H35" s="226"/>
    </row>
    <row r="36" x14ac:dyDescent="0.2">
      <c r="B36" s="919" t="s">
        <v>6</v>
      </c>
      <c r="C36" s="902"/>
      <c r="D36" s="917" t="s">
        <v>25</v>
      </c>
      <c r="E36" s="220">
        <f>C199</f>
        <v>2000</v>
      </c>
      <c r="F36" s="232">
        <f ca="true">E199</f>
        <v>91.411903900034886</v>
      </c>
      <c r="G36" s="233">
        <f t="shared" ref="G36:I37" ca="true" si="5">F199</f>
        <v>0.17070233260356293</v>
      </c>
      <c r="H36" s="234">
        <f t="shared" ca="true" si="5"/>
        <v>4.0645179794294108</v>
      </c>
      <c r="I36" s="235">
        <f t="shared" ca="true" si="5"/>
        <v>4.3528757879321347</v>
      </c>
      <c r="J36" s="232">
        <f ca="true">J199</f>
        <v>97.365057550110166</v>
      </c>
      <c r="K36" s="233">
        <f t="shared" ref="K36:M37" ca="true" si="6">K199</f>
        <v>0</v>
      </c>
      <c r="L36" s="234">
        <f t="shared" ca="true" si="6"/>
        <v>2.0009298439105265</v>
      </c>
      <c r="M36" s="235">
        <f t="shared" ca="true" si="6"/>
        <v>0.63401260597930786</v>
      </c>
      <c r="N36" s="232">
        <f ca="true">O199</f>
        <v>99.175769002944094</v>
      </c>
      <c r="O36" s="233">
        <f t="shared" ref="O36:Q37" ca="true" si="7">P199</f>
        <v>6.6566646981068137E-2</v>
      </c>
      <c r="P36" s="234">
        <f t="shared" ca="true" si="7"/>
        <v>0.39500463182305623</v>
      </c>
      <c r="Q36" s="235">
        <f t="shared" ca="true" si="7"/>
        <v>0.36265971825177701</v>
      </c>
      <c r="R36" s="232">
        <f ca="true">T199</f>
        <v>98.037978042948041</v>
      </c>
      <c r="S36" s="233">
        <f t="shared" ref="S36:U37" ca="true" si="8">U199</f>
        <v>0.13205897757676646</v>
      </c>
      <c r="T36" s="234">
        <f t="shared" ca="true" si="8"/>
        <v>1.6322786370785991</v>
      </c>
      <c r="U36" s="235">
        <f t="shared" ca="true" si="8"/>
        <v>0.19768434239659882</v>
      </c>
      <c r="V36" s="232">
        <f ca="true">Y199</f>
        <v>99.575050913480439</v>
      </c>
      <c r="W36" s="233">
        <f t="shared" ref="W36:Y37" ca="true" si="9">Z199</f>
        <v>0.42494908651954688</v>
      </c>
      <c r="X36" s="234">
        <f t="shared" ca="true" si="9"/>
        <v>0</v>
      </c>
      <c r="Y36" s="235">
        <f t="shared" ca="true" si="9"/>
        <v>0</v>
      </c>
    </row>
    <row r="37" x14ac:dyDescent="0.2">
      <c r="B37" s="920"/>
      <c r="C37" s="921"/>
      <c r="D37" s="918"/>
      <c r="E37" s="221">
        <f>C200</f>
        <v>2020</v>
      </c>
      <c r="F37" s="237">
        <f ca="true">E200</f>
        <v>96.022454567507424</v>
      </c>
      <c r="G37" s="238">
        <f t="shared" ca="true" si="5"/>
        <v>0.17931206197081412</v>
      </c>
      <c r="H37" s="239">
        <f t="shared" ca="true" si="5"/>
        <v>3.798233370521757</v>
      </c>
      <c r="I37" s="240">
        <f t="shared" ca="true" si="5"/>
        <v>0</v>
      </c>
      <c r="J37" s="237">
        <f ca="true">J200</f>
        <v>99.615682438143807</v>
      </c>
      <c r="K37" s="238">
        <f t="shared" ca="true" si="6"/>
        <v>0</v>
      </c>
      <c r="L37" s="239">
        <f t="shared" ca="true" si="6"/>
        <v>0.38431756185619292</v>
      </c>
      <c r="M37" s="240">
        <f t="shared" ca="true" si="6"/>
        <v>0</v>
      </c>
      <c r="N37" s="237">
        <f ca="true">O200</f>
        <v>99.90140600355187</v>
      </c>
      <c r="O37" s="238">
        <f t="shared" ca="true" si="7"/>
        <v>6.7053693590753874E-2</v>
      </c>
      <c r="P37" s="239">
        <f t="shared" ca="true" si="7"/>
        <v>3.1540302857379743E-2</v>
      </c>
      <c r="Q37" s="240">
        <f t="shared" ca="true" si="7"/>
        <v>0</v>
      </c>
      <c r="R37" s="237">
        <f ca="true">T200</f>
        <v>99.853984729543683</v>
      </c>
      <c r="S37" s="238">
        <f t="shared" ca="true" si="8"/>
        <v>0.13450517231774051</v>
      </c>
      <c r="T37" s="239">
        <f t="shared" ca="true" si="8"/>
        <v>0</v>
      </c>
      <c r="U37" s="240">
        <f t="shared" ca="true" si="8"/>
        <v>1.1510098138582139E-2</v>
      </c>
      <c r="V37" s="237">
        <f ca="true">Y200</f>
        <v>99.498407638858623</v>
      </c>
      <c r="W37" s="238">
        <f t="shared" ca="true" si="9"/>
        <v>0.42462200168012548</v>
      </c>
      <c r="X37" s="239">
        <f t="shared" ca="true" si="9"/>
        <v>7.6970359461256521E-2</v>
      </c>
      <c r="Y37" s="240">
        <f t="shared" ca="true" si="9"/>
        <v>0</v>
      </c>
    </row>
    <row r="38" x14ac:dyDescent="0.2">
      <c r="F38" s="223"/>
      <c r="G38" s="223"/>
      <c r="H38" s="226"/>
      <c r="I38" s="226"/>
    </row>
    <row r="39" x14ac:dyDescent="0.2">
      <c r="B39" s="919" t="s">
        <v>7</v>
      </c>
      <c r="C39" s="902"/>
      <c r="D39" s="917" t="s">
        <v>25</v>
      </c>
      <c r="E39" s="220">
        <f>C299</f>
        <v>2000</v>
      </c>
      <c r="F39" s="232">
        <f ca="true">E299</f>
        <v>58.408604582271892</v>
      </c>
      <c r="G39" s="233">
        <f t="shared" ref="G39:I40" ca="true" si="10">F299</f>
        <v>0.28734879601143198</v>
      </c>
      <c r="H39" s="234">
        <f t="shared" ca="true" si="10"/>
        <v>21.24405336228665</v>
      </c>
      <c r="I39" s="235">
        <f t="shared" ca="true" si="10"/>
        <v>20.05999325943003</v>
      </c>
      <c r="J39" s="232">
        <f ca="true">J299</f>
        <v>73.981823536374748</v>
      </c>
      <c r="K39" s="233">
        <f t="shared" ref="K39:M40" ca="true" si="11">K299</f>
        <v>0.14384475837398075</v>
      </c>
      <c r="L39" s="234">
        <f t="shared" ca="true" si="11"/>
        <v>11.124296033470031</v>
      </c>
      <c r="M39" s="235">
        <f t="shared" ca="true" si="11"/>
        <v>14.750035671781234</v>
      </c>
      <c r="N39" s="232">
        <f ca="true">O299</f>
        <v>85.066091440769753</v>
      </c>
      <c r="O39" s="233">
        <f t="shared" ref="O39:Q40" ca="true" si="12">P299</f>
        <v>1.522532900269542E-2</v>
      </c>
      <c r="P39" s="234">
        <f t="shared" ca="true" si="12"/>
        <v>7.3694534627025092</v>
      </c>
      <c r="Q39" s="235">
        <f t="shared" ca="true" si="12"/>
        <v>7.5492297675250484</v>
      </c>
      <c r="R39" s="232">
        <f ca="true">T299</f>
        <v>90.224246602899186</v>
      </c>
      <c r="S39" s="233">
        <f t="shared" ref="S39:U40" ca="true" si="13">U299</f>
        <v>5.6494970999279278E-3</v>
      </c>
      <c r="T39" s="234">
        <f t="shared" ca="true" si="13"/>
        <v>5.7032900287736084</v>
      </c>
      <c r="U39" s="235">
        <f t="shared" ca="true" si="13"/>
        <v>4.0668138712272821</v>
      </c>
      <c r="V39" s="232">
        <f ca="true">Y299</f>
        <v>91.883122841047793</v>
      </c>
      <c r="W39" s="233">
        <f t="shared" ref="W39:Y40" ca="true" si="14">Z299</f>
        <v>0</v>
      </c>
      <c r="X39" s="234">
        <f t="shared" ca="true" si="14"/>
        <v>3.7924509581989696</v>
      </c>
      <c r="Y39" s="235">
        <f t="shared" ca="true" si="14"/>
        <v>4.324426200753237</v>
      </c>
    </row>
    <row r="40" x14ac:dyDescent="0.2">
      <c r="B40" s="920"/>
      <c r="C40" s="921"/>
      <c r="D40" s="918"/>
      <c r="E40" s="221">
        <f>C300</f>
        <v>2020</v>
      </c>
      <c r="F40" s="237">
        <f ca="true">E300</f>
        <v>80.871655929775358</v>
      </c>
      <c r="G40" s="238">
        <f t="shared" ca="true" si="10"/>
        <v>0.39785872525235805</v>
      </c>
      <c r="H40" s="239">
        <f t="shared" ca="true" si="10"/>
        <v>17.328952959363946</v>
      </c>
      <c r="I40" s="240">
        <f t="shared" ca="true" si="10"/>
        <v>1.4015323856083342</v>
      </c>
      <c r="J40" s="237">
        <f ca="true">J300</f>
        <v>90.95664909771871</v>
      </c>
      <c r="K40" s="238">
        <f t="shared" ca="true" si="11"/>
        <v>0.17684934740133099</v>
      </c>
      <c r="L40" s="239">
        <f t="shared" ca="true" si="11"/>
        <v>8.6559991506205733</v>
      </c>
      <c r="M40" s="240">
        <f t="shared" ca="true" si="11"/>
        <v>0.21050240425938682</v>
      </c>
      <c r="N40" s="237">
        <f ca="true">O300</f>
        <v>95.674190159110253</v>
      </c>
      <c r="O40" s="238">
        <f t="shared" ca="true" si="12"/>
        <v>1.7123991446734758E-2</v>
      </c>
      <c r="P40" s="239">
        <f t="shared" ca="true" si="12"/>
        <v>3.452492573909467</v>
      </c>
      <c r="Q40" s="240">
        <f t="shared" ca="true" si="12"/>
        <v>0.85619327553354196</v>
      </c>
      <c r="R40" s="237">
        <f ca="true">T300</f>
        <v>97.790563849032949</v>
      </c>
      <c r="S40" s="238">
        <f t="shared" ca="true" si="13"/>
        <v>6.1232709351066615E-3</v>
      </c>
      <c r="T40" s="239">
        <f t="shared" ca="true" si="13"/>
        <v>1.6508866873871852</v>
      </c>
      <c r="U40" s="240">
        <f t="shared" ca="true" si="13"/>
        <v>0.55242619264475934</v>
      </c>
      <c r="V40" s="237">
        <f ca="true">Y300</f>
        <v>100</v>
      </c>
      <c r="W40" s="238">
        <f t="shared" ca="true" si="14"/>
        <v>0</v>
      </c>
      <c r="X40" s="239">
        <f t="shared" ca="true" si="14"/>
        <v>0</v>
      </c>
      <c r="Y40" s="240">
        <f t="shared" ca="true" si="14"/>
        <v>0</v>
      </c>
    </row>
    <row r="97" s="227" customFormat="true" ht="16.5" customHeight="true" x14ac:dyDescent="0.2">
      <c r="A97" s="912" t="s">
        <v>5</v>
      </c>
      <c r="B97" s="912"/>
      <c r="C97" s="912"/>
      <c r="D97" s="901" t="s">
        <v>0</v>
      </c>
      <c r="E97" s="902"/>
      <c r="F97" s="902"/>
      <c r="G97" s="902"/>
      <c r="H97" s="903"/>
      <c r="I97" s="901" t="s">
        <v>1</v>
      </c>
      <c r="J97" s="902"/>
      <c r="K97" s="902"/>
      <c r="L97" s="902"/>
      <c r="M97" s="903"/>
      <c r="N97" s="901" t="s">
        <v>2</v>
      </c>
      <c r="O97" s="902"/>
      <c r="P97" s="902"/>
      <c r="Q97" s="902"/>
      <c r="R97" s="903"/>
      <c r="S97" s="901" t="s">
        <v>3</v>
      </c>
      <c r="T97" s="902"/>
      <c r="U97" s="902"/>
      <c r="V97" s="902"/>
      <c r="W97" s="903"/>
      <c r="X97" s="901" t="s">
        <v>4</v>
      </c>
      <c r="Y97" s="902"/>
      <c r="Z97" s="902"/>
      <c r="AA97" s="902"/>
      <c r="AB97" s="903"/>
    </row>
    <row r="98" s="231" customFormat="true" ht="22.5" customHeight="true" x14ac:dyDescent="0.2">
      <c r="A98" s="913"/>
      <c r="B98" s="913"/>
      <c r="C98" s="913"/>
      <c r="D98" s="241" t="s">
        <v>14</v>
      </c>
      <c r="E98" s="242" t="s">
        <v>15</v>
      </c>
      <c r="F98" s="229" t="s">
        <v>16</v>
      </c>
      <c r="G98" s="229" t="s">
        <v>22</v>
      </c>
      <c r="H98" s="230" t="s">
        <v>17</v>
      </c>
      <c r="I98" s="241" t="s">
        <v>14</v>
      </c>
      <c r="J98" s="242" t="s">
        <v>15</v>
      </c>
      <c r="K98" s="229" t="s">
        <v>16</v>
      </c>
      <c r="L98" s="229" t="s">
        <v>22</v>
      </c>
      <c r="M98" s="230" t="s">
        <v>17</v>
      </c>
      <c r="N98" s="241" t="s">
        <v>14</v>
      </c>
      <c r="O98" s="242" t="s">
        <v>15</v>
      </c>
      <c r="P98" s="229" t="s">
        <v>16</v>
      </c>
      <c r="Q98" s="229" t="s">
        <v>22</v>
      </c>
      <c r="R98" s="230" t="s">
        <v>17</v>
      </c>
      <c r="S98" s="241" t="s">
        <v>14</v>
      </c>
      <c r="T98" s="242" t="s">
        <v>15</v>
      </c>
      <c r="U98" s="229" t="s">
        <v>16</v>
      </c>
      <c r="V98" s="229" t="s">
        <v>22</v>
      </c>
      <c r="W98" s="230" t="s">
        <v>17</v>
      </c>
      <c r="X98" s="241" t="s">
        <v>14</v>
      </c>
      <c r="Y98" s="242" t="s">
        <v>15</v>
      </c>
      <c r="Z98" s="229" t="s">
        <v>16</v>
      </c>
      <c r="AA98" s="229" t="s">
        <v>22</v>
      </c>
      <c r="AB98" s="230" t="s">
        <v>17</v>
      </c>
    </row>
    <row r="99" s="251" customFormat="true" ht="15" customHeight="true" x14ac:dyDescent="0.2">
      <c r="A99" s="904" t="s">
        <v>10</v>
      </c>
      <c r="B99" s="905"/>
      <c r="C99" s="339">
        <v>2000</v>
      </c>
      <c r="D99" s="243">
        <f ca="true">IF((D101+H101)&gt;100,D101*100/(D101+H101),D101)</f>
        <v>61.793008542021198</v>
      </c>
      <c r="E99" s="244">
        <f ca="true">D99*AVERAGEIF(E105:E116,"&gt;0")/100</f>
        <v>61.548851699198522</v>
      </c>
      <c r="F99" s="245">
        <f ca="true">D99*(100-AVERAGEIF(E105:E116,"&gt;0"))/100</f>
        <v>0.24415684282267455</v>
      </c>
      <c r="G99" s="246">
        <f ca="true">100-(E99+F99+H99)</f>
        <v>19.476098280790666</v>
      </c>
      <c r="H99" s="247">
        <f ca="true">IF((D101+H101)&gt;100,H101*100/(D101+H101),H101)</f>
        <v>18.730893177188136</v>
      </c>
      <c r="I99" s="243">
        <f ca="true">IF((I101+M101)&gt;100,I101*100/(I101+M101),I101)</f>
        <v>77.458178198424321</v>
      </c>
      <c r="J99" s="244">
        <f ca="true">I99*AVERAGEIF(J105:J116,"&gt;0")/100</f>
        <v>77.34133401434417</v>
      </c>
      <c r="K99" s="248">
        <f ca="true">I99*(100-AVERAGEIF(J105:J116,"&gt;0"))/100</f>
        <v>0.11684418408014237</v>
      </c>
      <c r="L99" s="249">
        <f ca="true">100-(J99+K99+M99)</f>
        <v>9.6294492047964155</v>
      </c>
      <c r="M99" s="250">
        <f ca="true">IF((I101+M101)&gt;100,M101*100/(I101+M101),M101)</f>
        <v>12.912372596779278</v>
      </c>
      <c r="N99" s="243">
        <f ca="true">IF((N101+R101)&gt;100,N101*100/(N101+R101),N101)</f>
        <v>87.55730749108784</v>
      </c>
      <c r="O99" s="244">
        <f ca="true">N99*AVERAGEIF(O105:O116,"&gt;0")/100</f>
        <v>87.528995520968166</v>
      </c>
      <c r="P99" s="248">
        <f ca="true">N99*(100-AVERAGEIF(O105:O116,"&gt;0"))/100</f>
        <v>2.8311970119680209E-2</v>
      </c>
      <c r="Q99" s="249">
        <f ca="true">100-(O99+P99+R99)</f>
        <v>7.2203718543394189</v>
      </c>
      <c r="R99" s="250">
        <f ca="true">IF((N101+R101)&gt;100,R101*100/(N101+R101),R101)</f>
        <v>5.2223206545727408</v>
      </c>
      <c r="S99" s="243">
        <f ca="true">IF((S101+W101)&gt;100,S101*100/(S101+W101),S101)</f>
        <v>93.034177789093292</v>
      </c>
      <c r="T99" s="244">
        <f ca="true">S99*AVERAGEIF(T105:T116,"&gt;0")/100</f>
        <v>93.034177789093306</v>
      </c>
      <c r="U99" s="248">
        <f ca="true">S99*(100-AVERAGEIF(T105:T116,"&gt;0"))/100</f>
        <v>0</v>
      </c>
      <c r="V99" s="249">
        <f ca="true">100-(T99+U99+W99)</f>
        <v>3.1072904182787937</v>
      </c>
      <c r="W99" s="250">
        <f ca="true">IF((S101+W101)&gt;100,W101*100/(S101+W101),W101)</f>
        <v>3.8585317926279004</v>
      </c>
      <c r="X99" s="243">
        <f ca="true">IF((X101+AB101)&gt;100,X101*100/(X101+AB101),X101)</f>
        <v>97.226097893603253</v>
      </c>
      <c r="Y99" s="244">
        <f ca="true">X99*AVERAGEIF(Y105:Y116,"&gt;0")/100</f>
        <v>97.141824731460929</v>
      </c>
      <c r="Z99" s="248">
        <f ca="true">X99*(100-AVERAGEIF(Y105:Y116,"&gt;0"))/100</f>
        <v>8.4273162142315089E-2</v>
      </c>
      <c r="AA99" s="249">
        <f ca="true">100-(Y99+Z99+AB99)</f>
        <v>1.6841635504377592</v>
      </c>
      <c r="AB99" s="250">
        <f ca="true">IF((X101+AB101)&gt;100,AB101*100/(X101+AB101),AB101)</f>
        <v>1.089738555959002</v>
      </c>
    </row>
    <row r="100" s="251" customFormat="true" ht="15" customHeight="true" x14ac:dyDescent="0.2">
      <c r="A100" s="906"/>
      <c r="B100" s="907"/>
      <c r="C100" s="340">
        <v>2020</v>
      </c>
      <c r="D100" s="252">
        <f ca="true">IF((D102+H102)&gt;100,D102*100/(D102+H102),D102)</f>
        <v>84.266153725868662</v>
      </c>
      <c r="E100" s="253">
        <f ca="true">D100*AVERAGEIF(E105:E116,"&gt;0")/100</f>
        <v>83.933200879973043</v>
      </c>
      <c r="F100" s="254">
        <f ca="true">D100*(100-AVERAGEIF(E105:E116,"&gt;0"))/100</f>
        <v>0.33295284589561897</v>
      </c>
      <c r="G100" s="255">
        <f ca="true">100-(E100+F100+H100)</f>
        <v>14.774844070409017</v>
      </c>
      <c r="H100" s="256">
        <f ca="true">IF((D102+H102)&gt;100,H102*100/(D102+H102),H102)</f>
        <v>0.9590022037223207</v>
      </c>
      <c r="I100" s="252">
        <f ca="true">IF((I102+M102)&gt;100,I102*100/(I102+M102),I102)</f>
        <v>95.131802929889545</v>
      </c>
      <c r="J100" s="253">
        <f ca="true">I100*AVERAGEIF(J105:J116,"&gt;0")/100</f>
        <v>94.988298420075992</v>
      </c>
      <c r="K100" s="254">
        <f ca="true">I100*(100-AVERAGEIF(J105:J116,"&gt;0"))/100</f>
        <v>0.14350450981355456</v>
      </c>
      <c r="L100" s="255">
        <f ca="true">100-(J100+K100+M100)</f>
        <v>4.8681970701104547</v>
      </c>
      <c r="M100" s="256">
        <f ca="true">IF((I102+M102)&gt;100,M102*100/(I102+M102),M102)</f>
        <v>0</v>
      </c>
      <c r="N100" s="252">
        <f ca="true">IF((N102+R102)&gt;100,N102*100/(N102+R102),N102)</f>
        <v>98.311498538254</v>
      </c>
      <c r="O100" s="253">
        <f ca="true">N100*AVERAGEIF(O105:O116,"&gt;0")/100</f>
        <v>98.279709161801108</v>
      </c>
      <c r="P100" s="254">
        <f ca="true">N100*(100-AVERAGEIF(O105:O116,"&gt;0"))/100</f>
        <v>3.1789376452894508E-2</v>
      </c>
      <c r="Q100" s="255">
        <f ca="true">100-(O100+P100+R100)</f>
        <v>1.3913614581047113</v>
      </c>
      <c r="R100" s="256">
        <f ca="true">IF((N102+R102)&gt;100,R102*100/(N102+R102),R102)</f>
        <v>0.29714000364128879</v>
      </c>
      <c r="S100" s="252">
        <f ca="true">IF((S102+W102)&gt;100,S102*100/(S102+W102),S102)</f>
        <v>99.797111347306895</v>
      </c>
      <c r="T100" s="253">
        <f ca="true">S100*AVERAGEIF(T105:T116,"&gt;0")/100</f>
        <v>99.797111347306895</v>
      </c>
      <c r="U100" s="254">
        <f ca="true">S100*(100-AVERAGEIF(T105:T116,"&gt;0"))/100</f>
        <v>0</v>
      </c>
      <c r="V100" s="255">
        <f ca="true">100-(T100+U100+W100)</f>
        <v>0.20288865269310463</v>
      </c>
      <c r="W100" s="256">
        <f ca="true">IF((S102+W102)&gt;100,W102*100/(S102+W102),W102)</f>
        <v>0</v>
      </c>
      <c r="X100" s="252">
        <f ca="true">IF((X102+AB102)&gt;100,X102*100/(X102+AB102),X102)</f>
        <v>100</v>
      </c>
      <c r="Y100" s="253">
        <f ca="true">X100*AVERAGEIF(Y105:Y116,"&gt;0")/100</f>
        <v>99.913322488541567</v>
      </c>
      <c r="Z100" s="254">
        <f ca="true">X100*(100-AVERAGEIF(Y105:Y116,"&gt;0"))/100</f>
        <v>8.6677511458432832E-2</v>
      </c>
      <c r="AA100" s="255">
        <f ca="true">100-(Y100+Z100+AB100)</f>
        <v>0</v>
      </c>
      <c r="AB100" s="256">
        <f ca="true">IF((X102+AB102)&gt;100,AB102*100/(X102+AB102),AB102)</f>
        <v>0</v>
      </c>
    </row>
    <row r="101" hidden="true" x14ac:dyDescent="0.2">
      <c r="A101" s="908" t="s">
        <v>12</v>
      </c>
      <c r="B101" s="909"/>
      <c r="C101" s="257">
        <f>MinRegYear(C99,C105:C116)</f>
        <v>2000</v>
      </c>
      <c r="D101" s="258">
        <f ca="true">IF(MAX(C105:C116)-MIN(C105:C116)&lt;5,AVERAGEIF(C105:C116,"&gt;0",D105:D116),
IF(FORECAST($C101,D$105:D$116,$C$105:$C$116)&lt;0,0,
IF(FORECAST($C101,D$105:D$116,$C$105:$C$116)&gt;100,100,
FORECAST($C101,D$105:D$116,$C$105:$C$116))))</f>
        <v>61.793008542021198</v>
      </c>
      <c r="E101" s="259"/>
      <c r="F101" s="260"/>
      <c r="G101" s="260"/>
      <c r="H101" s="261">
        <f ca="true">IF(MAX(C105:C116)-MIN(C105:C116)&lt;5,AVERAGEIF(C105:C116,"&gt;0",H105:H116),
IF(FORECAST($C101,H$105:H$116,$C$105:$C$116)&lt;0,0,
IF(FORECAST($C101,H$105:H$116,$C$105:$C$116)&gt;100,100,
FORECAST($C101,H$105:H$116,$C$105:$C$116))))</f>
        <v>18.730893177188136</v>
      </c>
      <c r="I101" s="258">
        <f ca="true">IF(MAX(C105:C116)-MIN(C105:C116)&lt;5,AVERAGEIF(C105:C116,"&gt;0",I105:I116),
IF(FORECAST($C101,I$105:I$116,$C$105:$C$116)&lt;0,0,
IF(FORECAST($C101,I$105:I$116,$C$105:$C$116)&gt;100,100,
FORECAST($C101,I$105:I$116,$C$105:$C$116))))</f>
        <v>77.458178198424321</v>
      </c>
      <c r="J101" s="259"/>
      <c r="K101" s="260"/>
      <c r="L101" s="260"/>
      <c r="M101" s="261">
        <f ca="true">IF(MAX(C105:C116)-MIN(C105:C116)&lt;5,AVERAGEIF(C105:C116,"&gt;0",M105:M116),
IF(FORECAST($C101,M$105:M$116,$C$105:$C$116)&lt;0,0,
IF(FORECAST($C101,M$105:M$116,$C$105:$C$116)&gt;100,100,
FORECAST($C101,M$105:M$116,$C$105:$C$116))))</f>
        <v>12.912372596779278</v>
      </c>
      <c r="N101" s="258">
        <f ca="true">IF(MAX(C105:C116)-MIN(C105:C116)&lt;5,AVERAGEIF(C105:C116,"&gt;0",N105:N116),
IF(FORECAST($C101,N$105:N$116,$C$105:$C$116)&lt;0,0,
IF(FORECAST($C101,N$105:N$116,$C$105:$C$116)&gt;100,100,
FORECAST($C101,N$105:N$116,$C$105:$C$116))))</f>
        <v>87.55730749108784</v>
      </c>
      <c r="O101" s="259"/>
      <c r="P101" s="260"/>
      <c r="Q101" s="260"/>
      <c r="R101" s="261">
        <f ca="true">IF(MAX(C105:C116)-MIN(C105:C116)&lt;5,AVERAGEIF(C105:C116,"&gt;0",R105:R116),
IF(FORECAST($C101,R$105:R$116,$C$105:$C$116)&lt;0,0,
IF(FORECAST($C101,R$105:R$116,$C$105:$C$116)&gt;100,100,
FORECAST($C101,R$105:R$116,$C$105:$C$116))))</f>
        <v>5.2223206545727408</v>
      </c>
      <c r="S101" s="258">
        <f ca="true">IF(MAX(C105:C116)-MIN(C105:C116)&lt;5,AVERAGEIF(C105:C116,"&gt;0",S105:S116),
IF(FORECAST($C101,S$105:S$116,$C$105:$C$116)&lt;0,0,
IF(FORECAST($C101,S$105:S$116,$C$105:$C$116)&gt;100,100,
FORECAST($C101,S$105:S$116,$C$105:$C$116))))</f>
        <v>93.034177789093292</v>
      </c>
      <c r="T101" s="259"/>
      <c r="U101" s="260"/>
      <c r="V101" s="260"/>
      <c r="W101" s="261">
        <f ca="true">IF(MAX(C105:C116)-MIN(C105:C116)&lt;5,AVERAGEIF(C105:C116,"&gt;0",W105:W116),
IF(FORECAST($C101,W$105:W$116,$C$105:$C$116)&lt;0,0,
IF(FORECAST($C101,W$105:W$116,$C$105:$C$116)&gt;100,100,
FORECAST($C101,W$105:W$116,$C$105:$C$116))))</f>
        <v>3.8585317926279004</v>
      </c>
      <c r="X101" s="258">
        <f ca="true">IF(MAX(C105:C116)-MIN(C105:C116)&lt;5,AVERAGEIF(C105:C116,"&gt;0",X105:X116),
IF(FORECAST($C101,X$105:X$116,$C$105:$C$116)&lt;0,0,
IF(FORECAST($C101,X$105:X$116,$C$105:$C$116)&gt;100,100,
FORECAST($C101,X$105:X$116,$C$105:$C$116))))</f>
        <v>97.226097893603253</v>
      </c>
      <c r="Y101" s="259"/>
      <c r="Z101" s="260"/>
      <c r="AA101" s="260"/>
      <c r="AB101" s="261">
        <f ca="true">IF(MAX(C105:C116)-MIN(C105:C116)&lt;5,AVERAGEIF(C105:C116,"&gt;0",AB105:AB116),
IF(FORECAST($C101,AB$105:AB$116,$C$105:$C$116)&lt;0,0,
IF(FORECAST($C101,AB$105:AB$116,$C$105:$C$116)&gt;100,100,
FORECAST($C101,AB$105:AB$116,$C$105:$C$116))))</f>
        <v>1.089738555959002</v>
      </c>
    </row>
    <row r="102" hidden="true" x14ac:dyDescent="0.2">
      <c r="A102" s="910"/>
      <c r="B102" s="911"/>
      <c r="C102" s="236">
        <f>MaxRegYear(C100,C105:C116)</f>
        <v>2016</v>
      </c>
      <c r="D102" s="262">
        <f ca="true">IF(MAX(C105:C116)-MIN(C105:C116)&lt;5,AVERAGEIF(C105:C116,"&gt;0",D105:D116),
IF(FORECAST($C102,D$105:D$116,$C$105:$C$116)&lt;0,0,
IF(FORECAST($C102,D$105:D$116,$C$105:$C$116)&gt;100,100,
FORECAST($C102,D$105:D$116,$C$105:$C$116))))</f>
        <v>84.266153725868662</v>
      </c>
      <c r="E102" s="263"/>
      <c r="F102" s="264"/>
      <c r="G102" s="264"/>
      <c r="H102" s="265">
        <f ca="true">IF(MAX(C105:C116)-MIN(C105:C116)&lt;5,AVERAGEIF(C105:C116,"&gt;0",H105:H116),
IF(FORECAST($C102,H$105:H$116,$C$105:$C$116)&lt;0,0,
IF(FORECAST($C102,H$105:H$116,$C$105:$C$116)&gt;100,100,
FORECAST($C102,H$105:H$116,$C$105:$C$116))))</f>
        <v>0.9590022037223207</v>
      </c>
      <c r="I102" s="262">
        <f ca="true">IF(MAX(C105:C116)-MIN(C105:C116)&lt;5,AVERAGEIF(C105:C116,"&gt;0",I105:I116),
IF(FORECAST($C102,I$105:I$116,$C$105:$C$116)&lt;0,0,
IF(FORECAST($C102,I$105:I$116,$C$105:$C$116)&gt;100,100,
FORECAST($C102,I$105:I$116,$C$105:$C$116))))</f>
        <v>95.131802929889545</v>
      </c>
      <c r="J102" s="263"/>
      <c r="K102" s="264"/>
      <c r="L102" s="264"/>
      <c r="M102" s="265">
        <f ca="true">IF(MAX(C105:C116)-MIN(C105:C116)&lt;5,AVERAGEIF(C105:C116,"&gt;0",M105:M116),
IF(FORECAST($C102,M$105:M$116,$C$105:$C$116)&lt;0,0,
IF(FORECAST($C102,M$105:M$116,$C$105:$C$116)&gt;100,100,
FORECAST($C102,M$105:M$116,$C$105:$C$116))))</f>
        <v>0</v>
      </c>
      <c r="N102" s="262">
        <f ca="true">IF(MAX(C105:C116)-MIN(C105:C116)&lt;5,AVERAGEIF(C105:C116,"&gt;0",N105:N116),
IF(FORECAST($C102,N$105:N$116,$C$105:$C$116)&lt;0,0,
IF(FORECAST($C102,N$105:N$116,$C$105:$C$116)&gt;100,100,
FORECAST($C102,N$105:N$116,$C$105:$C$116))))</f>
        <v>98.311498538254</v>
      </c>
      <c r="O102" s="263"/>
      <c r="P102" s="264"/>
      <c r="Q102" s="264"/>
      <c r="R102" s="265">
        <f ca="true">IF(MAX(C105:C116)-MIN(C105:C116)&lt;5,AVERAGEIF(C105:C116,"&gt;0",R105:R116),
IF(FORECAST($C102,R$105:R$116,$C$105:$C$116)&lt;0,0,
IF(FORECAST($C102,R$105:R$116,$C$105:$C$116)&gt;100,100,
FORECAST($C102,R$105:R$116,$C$105:$C$116))))</f>
        <v>0.29714000364128879</v>
      </c>
      <c r="S102" s="262">
        <f ca="true">IF(MAX(C105:C116)-MIN(C105:C116)&lt;5,AVERAGEIF(C105:C116,"&gt;0",S105:S116),
IF(FORECAST($C102,S$105:S$116,$C$105:$C$116)&lt;0,0,
IF(FORECAST($C102,S$105:S$116,$C$105:$C$116)&gt;100,100,
FORECAST($C102,S$105:S$116,$C$105:$C$116))))</f>
        <v>99.797111347306895</v>
      </c>
      <c r="T102" s="263"/>
      <c r="U102" s="264"/>
      <c r="V102" s="264"/>
      <c r="W102" s="265">
        <f ca="true">IF(MAX(C105:C116)-MIN(C105:C116)&lt;5,AVERAGEIF(C105:C116,"&gt;0",W105:W116),
IF(FORECAST($C102,W$105:W$116,$C$105:$C$116)&lt;0,0,
IF(FORECAST($C102,W$105:W$116,$C$105:$C$116)&gt;100,100,
FORECAST($C102,W$105:W$116,$C$105:$C$116))))</f>
        <v>0</v>
      </c>
      <c r="X102" s="262">
        <f ca="true">IF(MAX(C105:C116)-MIN(C105:C116)&lt;5,AVERAGEIF(C105:C116,"&gt;0",X105:X116),
IF(FORECAST($C102,X$105:X$116,$C$105:$C$116)&lt;0,0,
IF(FORECAST($C102,X$105:X$116,$C$105:$C$116)&gt;100,100,
FORECAST($C102,X$105:X$116,$C$105:$C$116))))</f>
        <v>100</v>
      </c>
      <c r="Y102" s="263"/>
      <c r="Z102" s="264"/>
      <c r="AA102" s="264"/>
      <c r="AB102" s="265">
        <f ca="true">IF(MAX(C105:C116)-MIN(C105:C116)&lt;5,AVERAGEIF(C105:C116,"&gt;0",AB105:AB116),
IF(FORECAST($C102,AB$105:AB$116,$C$105:$C$116)&lt;0,0,
IF(FORECAST($C102,AB$105:AB$116,$C$105:$C$116)&gt;100,100,
FORECAST($C102,AB$105:AB$116,$C$105:$C$116))))</f>
        <v>0</v>
      </c>
    </row>
    <row r="103" ht="9" customHeight="true" x14ac:dyDescent="0.2">
      <c r="D103" s="266"/>
      <c r="I103" s="266"/>
      <c r="K103" s="226"/>
      <c r="L103" s="226"/>
      <c r="N103" s="266"/>
      <c r="P103" s="226"/>
      <c r="Q103" s="226"/>
      <c r="S103" s="266"/>
      <c r="U103" s="226"/>
      <c r="V103" s="226"/>
      <c r="X103" s="266"/>
      <c r="Z103" s="226"/>
      <c r="AA103" s="226"/>
      <c r="AB103" s="267"/>
    </row>
    <row r="104" s="295" customFormat="true" ht="22.5" customHeight="true" x14ac:dyDescent="0.2">
      <c r="B104" s="268" t="s">
        <v>8</v>
      </c>
      <c r="C104" s="269" t="s">
        <v>9</v>
      </c>
      <c r="D104" s="270" t="s">
        <v>14</v>
      </c>
      <c r="E104" s="269" t="s">
        <v>15</v>
      </c>
      <c r="F104" s="349"/>
      <c r="G104" s="349"/>
      <c r="H104" s="272" t="s">
        <v>17</v>
      </c>
      <c r="I104" s="269" t="s">
        <v>14</v>
      </c>
      <c r="J104" s="269" t="s">
        <v>15</v>
      </c>
      <c r="K104" s="349"/>
      <c r="L104" s="349"/>
      <c r="M104" s="272" t="s">
        <v>17</v>
      </c>
      <c r="N104" s="270" t="s">
        <v>14</v>
      </c>
      <c r="O104" s="230" t="s">
        <v>15</v>
      </c>
      <c r="P104" s="349"/>
      <c r="Q104" s="349"/>
      <c r="R104" s="272" t="s">
        <v>17</v>
      </c>
      <c r="S104" s="270" t="s">
        <v>14</v>
      </c>
      <c r="T104" s="230" t="s">
        <v>15</v>
      </c>
      <c r="U104" s="349"/>
      <c r="V104" s="349"/>
      <c r="W104" s="272" t="s">
        <v>17</v>
      </c>
      <c r="X104" s="270" t="s">
        <v>14</v>
      </c>
      <c r="Y104" s="230" t="s">
        <v>15</v>
      </c>
      <c r="Z104" s="349"/>
      <c r="AA104" s="349"/>
      <c r="AB104" s="272" t="s">
        <v>17</v>
      </c>
      <c r="AD104" s="350"/>
    </row>
    <row r="105" x14ac:dyDescent="0.2">
      <c r="A105" s="274"/>
      <c r="B105" s="537" t="s">
        <v>176</v>
      </c>
      <c r="C105" s="538">
        <v>2002</v>
      </c>
      <c r="D105" s="188">
        <f t="shared" ref="D105:D116" ca="true" si="15">IF(ISERROR(INDIRECT(CONCATENATE($B105,"!C16"))),"",INDIRECT(CONCATENATE($B105,"!C16")))</f>
        <v>62.991884803566691</v>
      </c>
      <c r="E105" s="275" t="str">
        <f t="shared" ref="E105:E116" ca="true" si="16">IF(ISERROR(INDIRECT(CONCATENATE($B105,"!C23"))),"",INDIRECT(CONCATENATE($B105,"!C23")))</f>
        <v>N/A</v>
      </c>
      <c r="F105" s="276"/>
      <c r="G105" s="276"/>
      <c r="H105" s="277">
        <f t="shared" ref="H105:H116" ca="true" si="17">IF(ISERROR(INDIRECT(CONCATENATE($B105,"!C21"))),"",INDIRECT(CONCATENATE($B105,"!C21")))</f>
        <v>17.82525098747367</v>
      </c>
      <c r="I105" s="188">
        <f t="shared" ref="I105:I116" ca="true" si="18">IF(ISERROR(INDIRECT(CONCATENATE($B105,"!D16"))),"",INDIRECT(CONCATENATE($B105,"!D16")))</f>
        <v>79.025135805262423</v>
      </c>
      <c r="J105" s="275" t="str">
        <f t="shared" ref="J105:J116" ca="true" si="19">IF(ISERROR(INDIRECT(CONCATENATE($B105,"!D23"))),"",INDIRECT(CONCATENATE($B105,"!D23")))</f>
        <v>N/A</v>
      </c>
      <c r="K105" s="276"/>
      <c r="L105" s="276"/>
      <c r="M105" s="277">
        <f t="shared" ref="M105:M116" ca="true" si="20">IF(ISERROR(INDIRECT(CONCATENATE($B105,"!D21"))),"",INDIRECT(CONCATENATE($B105,"!D21")))</f>
        <v>10.192562702497209</v>
      </c>
      <c r="N105" s="188">
        <f t="shared" ref="N105:N116" ca="true" si="21">IF(ISERROR(INDIRECT(CONCATENATE($B105,"!E16"))),"",INDIRECT(CONCATENATE($B105,"!E16")))</f>
        <v>88.925326144478646</v>
      </c>
      <c r="O105" s="275" t="str">
        <f t="shared" ref="O105:O116" ca="true" si="22">IF(ISERROR(INDIRECT(CONCATENATE($B105,"!E23"))),"",INDIRECT(CONCATENATE($B105,"!E23")))</f>
        <v>N/A</v>
      </c>
      <c r="P105" s="276"/>
      <c r="Q105" s="276"/>
      <c r="R105" s="277">
        <f t="shared" ref="R105:R116" ca="true" si="23">IF(ISERROR(INDIRECT(CONCATENATE($B105,"!E21"))),"",INDIRECT(CONCATENATE($B105,"!E21")))</f>
        <v>3.5351030660066987</v>
      </c>
      <c r="S105" s="188">
        <f t="shared" ref="S105:S116" ca="true" si="24">IF(ISERROR(INDIRECT(CONCATENATE($B105,"!F16"))),"",INDIRECT(CONCATENATE($B105,"!F16")))</f>
        <v>94.133205876410457</v>
      </c>
      <c r="T105" s="275" t="str">
        <f t="shared" ref="T105:T116" ca="true" si="25">IF(ISERROR(INDIRECT(CONCATENATE($B105,"!F23"))),"",INDIRECT(CONCATENATE($B105,"!F23")))</f>
        <v>N/A</v>
      </c>
      <c r="U105" s="276"/>
      <c r="V105" s="276"/>
      <c r="W105" s="277">
        <f t="shared" ref="W105:W116" ca="true" si="26">IF(ISERROR(INDIRECT(CONCATENATE($B105,"!F21"))),"",INDIRECT(CONCATENATE($B105,"!F21")))</f>
        <v>2.5519352393114194</v>
      </c>
      <c r="X105" s="188">
        <f t="shared" ref="X105:X116" ca="true" si="27">IF(ISERROR(INDIRECT(CONCATENATE($B105,"!G16"))),"",INDIRECT(CONCATENATE($B105,"!G16")))</f>
        <v>97.543084160576171</v>
      </c>
      <c r="Y105" s="275" t="str">
        <f t="shared" ref="Y105:Y116" ca="true" si="28">IF(ISERROR(INDIRECT(CONCATENATE($B105,"!G23"))),"",INDIRECT(CONCATENATE($B105,"!G23")))</f>
        <v>N/A</v>
      </c>
      <c r="Z105" s="276"/>
      <c r="AA105" s="276"/>
      <c r="AB105" s="277">
        <f t="shared" ref="AB105:AB116" ca="true" si="29">IF(ISERROR(INDIRECT(CONCATENATE($B105,"!G221"))),"",INDIRECT(CONCATENATE($B105,"!G21")))</f>
        <v>0.99588795714839284</v>
      </c>
    </row>
    <row r="106" x14ac:dyDescent="0.2">
      <c r="A106" s="274"/>
      <c r="B106" s="539" t="s">
        <v>242</v>
      </c>
      <c r="C106" s="540"/>
      <c r="D106" s="189">
        <f t="shared" ca="true" si="15"/>
        <v>84.334844982181764</v>
      </c>
      <c r="E106" s="278">
        <f t="shared" ca="true" si="16"/>
        <v>99.545693849378409</v>
      </c>
      <c r="F106" s="276"/>
      <c r="G106" s="276"/>
      <c r="H106" s="279">
        <f t="shared" ca="true" si="17"/>
        <v>3.3497519606646389</v>
      </c>
      <c r="I106" s="189">
        <f t="shared" ca="true" si="18"/>
        <v>93.216680995647053</v>
      </c>
      <c r="J106" s="278">
        <f t="shared" ca="true" si="19"/>
        <v>99.729429880900597</v>
      </c>
      <c r="K106" s="276"/>
      <c r="L106" s="276"/>
      <c r="M106" s="279">
        <f t="shared" ca="true" si="20"/>
        <v>0.49364509668723067</v>
      </c>
      <c r="N106" s="189">
        <f t="shared" ca="true" si="21"/>
        <v>94.673810054561386</v>
      </c>
      <c r="O106" s="278">
        <f t="shared" ca="true" si="22"/>
        <v>100</v>
      </c>
      <c r="P106" s="276"/>
      <c r="Q106" s="276"/>
      <c r="R106" s="279">
        <f t="shared" ca="true" si="23"/>
        <v>0.14871686531657174</v>
      </c>
      <c r="S106" s="189">
        <f t="shared" ca="true" si="24"/>
        <v>96.403381228718558</v>
      </c>
      <c r="T106" s="278">
        <f t="shared" ca="true" si="25"/>
        <v>100</v>
      </c>
      <c r="U106" s="276"/>
      <c r="V106" s="276"/>
      <c r="W106" s="279">
        <f t="shared" ca="true" si="26"/>
        <v>0.12899826144049675</v>
      </c>
      <c r="X106" s="189">
        <f t="shared" ca="true" si="27"/>
        <v>98.857620057516499</v>
      </c>
      <c r="Y106" s="278">
        <f t="shared" ca="true" si="28"/>
        <v>99.858199925075382</v>
      </c>
      <c r="Z106" s="276"/>
      <c r="AA106" s="276"/>
      <c r="AB106" s="279">
        <f t="shared" ca="true" si="29"/>
        <v>0.13195388447081929</v>
      </c>
    </row>
    <row r="107" x14ac:dyDescent="0.2">
      <c r="A107" s="274"/>
      <c r="B107" s="539" t="s">
        <v>405</v>
      </c>
      <c r="C107" s="540">
        <v>2005</v>
      </c>
      <c r="D107" s="189">
        <f t="shared" ca="true" si="15"/>
        <v>67.150172581144986</v>
      </c>
      <c r="E107" s="278" t="str">
        <f t="shared" ca="true" si="16"/>
        <v>N/A</v>
      </c>
      <c r="F107" s="276"/>
      <c r="G107" s="276"/>
      <c r="H107" s="279">
        <f t="shared" ca="true" si="17"/>
        <v>13.34129920763931</v>
      </c>
      <c r="I107" s="189">
        <f t="shared" ca="true" si="18"/>
        <v>80.755815987559956</v>
      </c>
      <c r="J107" s="278" t="str">
        <f t="shared" ca="true" si="19"/>
        <v>N/A</v>
      </c>
      <c r="K107" s="276"/>
      <c r="L107" s="276"/>
      <c r="M107" s="279">
        <f t="shared" ca="true" si="20"/>
        <v>10.685786175509236</v>
      </c>
      <c r="N107" s="189">
        <f t="shared" ca="true" si="21"/>
        <v>90.134284620360077</v>
      </c>
      <c r="O107" s="278" t="str">
        <f t="shared" ca="true" si="22"/>
        <v>N/A</v>
      </c>
      <c r="P107" s="276"/>
      <c r="Q107" s="276"/>
      <c r="R107" s="279">
        <f t="shared" ca="true" si="23"/>
        <v>3.6197015935913375</v>
      </c>
      <c r="S107" s="189">
        <f t="shared" ca="true" si="24"/>
        <v>94.43654490181504</v>
      </c>
      <c r="T107" s="278" t="str">
        <f t="shared" ca="true" si="25"/>
        <v>N/A</v>
      </c>
      <c r="U107" s="276"/>
      <c r="V107" s="276"/>
      <c r="W107" s="279">
        <f t="shared" ca="true" si="26"/>
        <v>2.8885503592298498</v>
      </c>
      <c r="X107" s="189">
        <f t="shared" ca="true" si="27"/>
        <v>97.602538318174865</v>
      </c>
      <c r="Y107" s="278" t="str">
        <f t="shared" ca="true" si="28"/>
        <v>N/A</v>
      </c>
      <c r="Z107" s="276"/>
      <c r="AA107" s="276"/>
      <c r="AB107" s="279">
        <f t="shared" ca="true" si="29"/>
        <v>0.72459704211930265</v>
      </c>
      <c r="AD107" s="280"/>
    </row>
    <row r="108" x14ac:dyDescent="0.2">
      <c r="A108" s="274"/>
      <c r="B108" s="539" t="s">
        <v>35</v>
      </c>
      <c r="C108" s="540">
        <v>2006</v>
      </c>
      <c r="D108" s="189">
        <f t="shared" ca="true" si="15"/>
        <v>74.221621441880202</v>
      </c>
      <c r="E108" s="278">
        <f t="shared" ca="true" si="16"/>
        <v>99.345477668157173</v>
      </c>
      <c r="F108" s="276"/>
      <c r="G108" s="276"/>
      <c r="H108" s="279">
        <f t="shared" ca="true" si="17"/>
        <v>9.6312115301566212</v>
      </c>
      <c r="I108" s="189">
        <f t="shared" ca="true" si="18"/>
        <v>86.638327423379195</v>
      </c>
      <c r="J108" s="278">
        <f t="shared" ca="true" si="19"/>
        <v>99.972978321363627</v>
      </c>
      <c r="K108" s="276"/>
      <c r="L108" s="276"/>
      <c r="M108" s="279">
        <f t="shared" ca="true" si="20"/>
        <v>7.976613815450051</v>
      </c>
      <c r="N108" s="189">
        <f t="shared" ca="true" si="21"/>
        <v>92.137543238099468</v>
      </c>
      <c r="O108" s="278">
        <f t="shared" ca="true" si="22"/>
        <v>99.870658562119146</v>
      </c>
      <c r="P108" s="276"/>
      <c r="Q108" s="276"/>
      <c r="R108" s="279">
        <f t="shared" ca="true" si="23"/>
        <v>5.2541627191375468</v>
      </c>
      <c r="S108" s="189">
        <f t="shared" ca="true" si="24"/>
        <v>95.686040832254392</v>
      </c>
      <c r="T108" s="278">
        <f t="shared" ca="true" si="25"/>
        <v>100</v>
      </c>
      <c r="U108" s="276"/>
      <c r="V108" s="276"/>
      <c r="W108" s="279">
        <f t="shared" ca="true" si="26"/>
        <v>3.3237800478351689</v>
      </c>
      <c r="X108" s="189">
        <f t="shared" ca="true" si="27"/>
        <v>99.179819249836598</v>
      </c>
      <c r="Y108" s="278">
        <f t="shared" ca="true" si="28"/>
        <v>99.795090029090872</v>
      </c>
      <c r="Z108" s="276"/>
      <c r="AA108" s="276"/>
      <c r="AB108" s="279">
        <f t="shared" ca="true" si="29"/>
        <v>0.4737418510421863</v>
      </c>
    </row>
    <row r="109" x14ac:dyDescent="0.2">
      <c r="A109" s="274"/>
      <c r="B109" s="539" t="s">
        <v>441</v>
      </c>
      <c r="C109" s="540">
        <v>2011</v>
      </c>
      <c r="D109" s="189">
        <f t="shared" ca="true" si="15"/>
        <v>78.011622345030872</v>
      </c>
      <c r="E109" s="278">
        <f t="shared" ca="true" si="16"/>
        <v>99.675363707093481</v>
      </c>
      <c r="F109" s="276"/>
      <c r="G109" s="276"/>
      <c r="H109" s="279">
        <f t="shared" ca="true" si="17"/>
        <v>7.2509022780324024</v>
      </c>
      <c r="I109" s="189">
        <f t="shared" ca="true" si="18"/>
        <v>92.04711375627744</v>
      </c>
      <c r="J109" s="278">
        <f t="shared" ca="true" si="19"/>
        <v>99.731269144890021</v>
      </c>
      <c r="K109" s="276"/>
      <c r="L109" s="276"/>
      <c r="M109" s="279">
        <f t="shared" ca="true" si="20"/>
        <v>2.0512827127058859</v>
      </c>
      <c r="N109" s="189">
        <f t="shared" ca="true" si="21"/>
        <v>95.747186520070898</v>
      </c>
      <c r="O109" s="278">
        <f t="shared" ca="true" si="22"/>
        <v>100</v>
      </c>
      <c r="P109" s="276"/>
      <c r="Q109" s="276"/>
      <c r="R109" s="279">
        <f t="shared" ca="true" si="23"/>
        <v>1.3029464854488517</v>
      </c>
      <c r="S109" s="189">
        <f t="shared" ca="true" si="24"/>
        <v>98.493496689314071</v>
      </c>
      <c r="T109" s="278">
        <f t="shared" ca="true" si="25"/>
        <v>100</v>
      </c>
      <c r="U109" s="276"/>
      <c r="V109" s="276"/>
      <c r="W109" s="279">
        <f t="shared" ca="true" si="26"/>
        <v>0.4448690526168822</v>
      </c>
      <c r="X109" s="189">
        <f t="shared" ca="true" si="27"/>
        <v>99.609651496654877</v>
      </c>
      <c r="Y109" s="278">
        <f t="shared" ca="true" si="28"/>
        <v>100</v>
      </c>
      <c r="Z109" s="276"/>
      <c r="AA109" s="276"/>
      <c r="AB109" s="279">
        <f t="shared" ca="true" si="29"/>
        <v>1.6510135405405999E-2</v>
      </c>
    </row>
    <row r="110" x14ac:dyDescent="0.2">
      <c r="A110" s="274"/>
      <c r="B110" s="539" t="s">
        <v>525</v>
      </c>
      <c r="C110" s="540">
        <v>2014</v>
      </c>
      <c r="D110" s="189">
        <f t="shared" ca="true" si="15"/>
        <v>79.96346135011963</v>
      </c>
      <c r="E110" s="278">
        <f t="shared" ca="true" si="16"/>
        <v>99.85298278503933</v>
      </c>
      <c r="F110" s="276"/>
      <c r="G110" s="276"/>
      <c r="H110" s="279">
        <f t="shared" ca="true" si="17"/>
        <v>3.3975608206588883</v>
      </c>
      <c r="I110" s="189">
        <f t="shared" ca="true" si="18"/>
        <v>90.799356756871092</v>
      </c>
      <c r="J110" s="278">
        <f t="shared" ca="true" si="19"/>
        <v>99.962930283968575</v>
      </c>
      <c r="K110" s="276"/>
      <c r="L110" s="276"/>
      <c r="M110" s="279">
        <f t="shared" ca="true" si="20"/>
        <v>2.0532123498969863</v>
      </c>
      <c r="N110" s="189">
        <f t="shared" ca="true" si="21"/>
        <v>96.383400669449642</v>
      </c>
      <c r="O110" s="278">
        <f t="shared" ca="true" si="22"/>
        <v>100</v>
      </c>
      <c r="P110" s="276"/>
      <c r="Q110" s="276"/>
      <c r="R110" s="279">
        <f t="shared" ca="true" si="23"/>
        <v>0.702385362717726</v>
      </c>
      <c r="S110" s="189">
        <f t="shared" ca="true" si="24"/>
        <v>98.483567846429906</v>
      </c>
      <c r="T110" s="278">
        <f t="shared" ca="true" si="25"/>
        <v>100</v>
      </c>
      <c r="U110" s="276"/>
      <c r="V110" s="276"/>
      <c r="W110" s="279">
        <f t="shared" ca="true" si="26"/>
        <v>0.2217658553948505</v>
      </c>
      <c r="X110" s="189">
        <f t="shared" ca="true" si="27"/>
        <v>99.788361349347028</v>
      </c>
      <c r="Y110" s="278">
        <f t="shared" ca="true" si="28"/>
        <v>100</v>
      </c>
      <c r="Z110" s="276"/>
      <c r="AA110" s="276"/>
      <c r="AB110" s="279">
        <f t="shared" ca="true" si="29"/>
        <v>5.605373388878146E-2</v>
      </c>
    </row>
    <row r="111" x14ac:dyDescent="0.2">
      <c r="A111" s="274"/>
      <c r="B111" s="539"/>
      <c r="C111" s="540"/>
      <c r="D111" s="189" t="str">
        <f ca="true">IF(ISERROR(INDIRECT(CONCATENATE($B111,"!C16"))),"",INDIRECT(CONCATENATE($B111,"!C16")))</f>
        <v/>
      </c>
      <c r="E111" s="278" t="str">
        <f ca="true">IF(ISERROR(INDIRECT(CONCATENATE($B111,"!C23"))),"",INDIRECT(CONCATENATE($B111,"!C23")))</f>
        <v/>
      </c>
      <c r="F111" s="276"/>
      <c r="G111" s="276"/>
      <c r="H111" s="279" t="str">
        <f ca="true">IF(ISERROR(INDIRECT(CONCATENATE($B111,"!C21"))),"",INDIRECT(CONCATENATE($B111,"!C21")))</f>
        <v/>
      </c>
      <c r="I111" s="189" t="str">
        <f ca="true">IF(ISERROR(INDIRECT(CONCATENATE($B111,"!D16"))),"",INDIRECT(CONCATENATE($B111,"!D16")))</f>
        <v/>
      </c>
      <c r="J111" s="278" t="str">
        <f ca="true">IF(ISERROR(INDIRECT(CONCATENATE($B111,"!D23"))),"",INDIRECT(CONCATENATE($B111,"!D23")))</f>
        <v/>
      </c>
      <c r="K111" s="276"/>
      <c r="L111" s="276"/>
      <c r="M111" s="279" t="str">
        <f ca="true">IF(ISERROR(INDIRECT(CONCATENATE($B111,"!D21"))),"",INDIRECT(CONCATENATE($B111,"!D21")))</f>
        <v/>
      </c>
      <c r="N111" s="189" t="str">
        <f ca="true">IF(ISERROR(INDIRECT(CONCATENATE($B111,"!E16"))),"",INDIRECT(CONCATENATE($B111,"!E16")))</f>
        <v/>
      </c>
      <c r="O111" s="278" t="str">
        <f ca="true">IF(ISERROR(INDIRECT(CONCATENATE($B111,"!E23"))),"",INDIRECT(CONCATENATE($B111,"!E23")))</f>
        <v/>
      </c>
      <c r="P111" s="276"/>
      <c r="Q111" s="276"/>
      <c r="R111" s="279" t="str">
        <f ca="true">IF(ISERROR(INDIRECT(CONCATENATE($B111,"!E21"))),"",INDIRECT(CONCATENATE($B111,"!E21")))</f>
        <v/>
      </c>
      <c r="S111" s="189" t="str">
        <f ca="true">IF(ISERROR(INDIRECT(CONCATENATE($B111,"!F16"))),"",INDIRECT(CONCATENATE($B111,"!F16")))</f>
        <v/>
      </c>
      <c r="T111" s="278" t="str">
        <f ca="true">IF(ISERROR(INDIRECT(CONCATENATE($B111,"!F23"))),"",INDIRECT(CONCATENATE($B111,"!F23")))</f>
        <v/>
      </c>
      <c r="U111" s="276"/>
      <c r="V111" s="276"/>
      <c r="W111" s="279" t="str">
        <f ca="true">IF(ISERROR(INDIRECT(CONCATENATE($B111,"!F21"))),"",INDIRECT(CONCATENATE($B111,"!F21")))</f>
        <v/>
      </c>
      <c r="X111" s="189" t="str">
        <f ca="true">IF(ISERROR(INDIRECT(CONCATENATE($B111,"!G16"))),"",INDIRECT(CONCATENATE($B111,"!G16")))</f>
        <v/>
      </c>
      <c r="Y111" s="278" t="str">
        <f ca="true">IF(ISERROR(INDIRECT(CONCATENATE($B111,"!G23"))),"",INDIRECT(CONCATENATE($B111,"!G23")))</f>
        <v/>
      </c>
      <c r="Z111" s="276"/>
      <c r="AA111" s="276"/>
      <c r="AB111" s="279" t="str">
        <f ca="true">IF(ISERROR(INDIRECT(CONCATENATE($B111,"!G221"))),"",INDIRECT(CONCATENATE($B111,"!G21")))</f>
        <v/>
      </c>
    </row>
    <row r="112" x14ac:dyDescent="0.2">
      <c r="A112" s="274"/>
      <c r="B112" s="539"/>
      <c r="C112" s="540"/>
      <c r="D112" s="189" t="str">
        <f ca="true">IF(ISERROR(INDIRECT(CONCATENATE($B112,"!C16"))),"",INDIRECT(CONCATENATE($B112,"!C16")))</f>
        <v/>
      </c>
      <c r="E112" s="278" t="str">
        <f ca="true">IF(ISERROR(INDIRECT(CONCATENATE($B112,"!C23"))),"",INDIRECT(CONCATENATE($B112,"!C23")))</f>
        <v/>
      </c>
      <c r="F112" s="276"/>
      <c r="G112" s="276"/>
      <c r="H112" s="279" t="str">
        <f ca="true">IF(ISERROR(INDIRECT(CONCATENATE($B112,"!C21"))),"",INDIRECT(CONCATENATE($B112,"!C21")))</f>
        <v/>
      </c>
      <c r="I112" s="189" t="str">
        <f ca="true">IF(ISERROR(INDIRECT(CONCATENATE($B112,"!D16"))),"",INDIRECT(CONCATENATE($B112,"!D16")))</f>
        <v/>
      </c>
      <c r="J112" s="278" t="str">
        <f ca="true">IF(ISERROR(INDIRECT(CONCATENATE($B112,"!D23"))),"",INDIRECT(CONCATENATE($B112,"!D23")))</f>
        <v/>
      </c>
      <c r="K112" s="276"/>
      <c r="L112" s="276"/>
      <c r="M112" s="279" t="str">
        <f ca="true">IF(ISERROR(INDIRECT(CONCATENATE($B112,"!D21"))),"",INDIRECT(CONCATENATE($B112,"!D21")))</f>
        <v/>
      </c>
      <c r="N112" s="189" t="str">
        <f ca="true">IF(ISERROR(INDIRECT(CONCATENATE($B112,"!E16"))),"",INDIRECT(CONCATENATE($B112,"!E16")))</f>
        <v/>
      </c>
      <c r="O112" s="278" t="str">
        <f ca="true">IF(ISERROR(INDIRECT(CONCATENATE($B112,"!E23"))),"",INDIRECT(CONCATENATE($B112,"!E23")))</f>
        <v/>
      </c>
      <c r="P112" s="276"/>
      <c r="Q112" s="276"/>
      <c r="R112" s="279" t="str">
        <f ca="true">IF(ISERROR(INDIRECT(CONCATENATE($B112,"!E21"))),"",INDIRECT(CONCATENATE($B112,"!E21")))</f>
        <v/>
      </c>
      <c r="S112" s="189" t="str">
        <f ca="true">IF(ISERROR(INDIRECT(CONCATENATE($B112,"!F16"))),"",INDIRECT(CONCATENATE($B112,"!F16")))</f>
        <v/>
      </c>
      <c r="T112" s="278" t="str">
        <f ca="true">IF(ISERROR(INDIRECT(CONCATENATE($B112,"!F23"))),"",INDIRECT(CONCATENATE($B112,"!F23")))</f>
        <v/>
      </c>
      <c r="U112" s="276"/>
      <c r="V112" s="276"/>
      <c r="W112" s="279" t="str">
        <f ca="true">IF(ISERROR(INDIRECT(CONCATENATE($B112,"!F21"))),"",INDIRECT(CONCATENATE($B112,"!F21")))</f>
        <v/>
      </c>
      <c r="X112" s="189" t="str">
        <f ca="true">IF(ISERROR(INDIRECT(CONCATENATE($B112,"!G16"))),"",INDIRECT(CONCATENATE($B112,"!G16")))</f>
        <v/>
      </c>
      <c r="Y112" s="278" t="str">
        <f ca="true">IF(ISERROR(INDIRECT(CONCATENATE($B112,"!G23"))),"",INDIRECT(CONCATENATE($B112,"!G23")))</f>
        <v/>
      </c>
      <c r="Z112" s="276"/>
      <c r="AA112" s="276"/>
      <c r="AB112" s="279" t="str">
        <f ca="true">IF(ISERROR(INDIRECT(CONCATENATE($B112,"!G221"))),"",INDIRECT(CONCATENATE($B112,"!G21")))</f>
        <v/>
      </c>
    </row>
    <row r="113" x14ac:dyDescent="0.2">
      <c r="A113" s="274"/>
      <c r="B113" s="539"/>
      <c r="C113" s="540"/>
      <c r="D113" s="189" t="str">
        <f t="shared" ca="true" si="15"/>
        <v/>
      </c>
      <c r="E113" s="278" t="str">
        <f t="shared" ca="true" si="16"/>
        <v/>
      </c>
      <c r="F113" s="276"/>
      <c r="G113" s="276"/>
      <c r="H113" s="279" t="str">
        <f t="shared" ca="true" si="17"/>
        <v/>
      </c>
      <c r="I113" s="189" t="str">
        <f t="shared" ca="true" si="18"/>
        <v/>
      </c>
      <c r="J113" s="278" t="str">
        <f t="shared" ca="true" si="19"/>
        <v/>
      </c>
      <c r="K113" s="276"/>
      <c r="L113" s="276"/>
      <c r="M113" s="279" t="str">
        <f t="shared" ca="true" si="20"/>
        <v/>
      </c>
      <c r="N113" s="189" t="str">
        <f t="shared" ca="true" si="21"/>
        <v/>
      </c>
      <c r="O113" s="278" t="str">
        <f t="shared" ca="true" si="22"/>
        <v/>
      </c>
      <c r="P113" s="276"/>
      <c r="Q113" s="276"/>
      <c r="R113" s="279" t="str">
        <f t="shared" ca="true" si="23"/>
        <v/>
      </c>
      <c r="S113" s="189" t="str">
        <f t="shared" ca="true" si="24"/>
        <v/>
      </c>
      <c r="T113" s="278" t="str">
        <f t="shared" ca="true" si="25"/>
        <v/>
      </c>
      <c r="U113" s="276"/>
      <c r="V113" s="276"/>
      <c r="W113" s="279" t="str">
        <f t="shared" ca="true" si="26"/>
        <v/>
      </c>
      <c r="X113" s="189" t="str">
        <f t="shared" ca="true" si="27"/>
        <v/>
      </c>
      <c r="Y113" s="278" t="str">
        <f t="shared" ca="true" si="28"/>
        <v/>
      </c>
      <c r="Z113" s="276"/>
      <c r="AA113" s="276"/>
      <c r="AB113" s="279" t="str">
        <f t="shared" ca="true" si="29"/>
        <v/>
      </c>
    </row>
    <row r="114" x14ac:dyDescent="0.2">
      <c r="A114" s="274"/>
      <c r="B114" s="539"/>
      <c r="C114" s="540"/>
      <c r="D114" s="189" t="str">
        <f t="shared" ca="true" si="15"/>
        <v/>
      </c>
      <c r="E114" s="278" t="str">
        <f t="shared" ca="true" si="16"/>
        <v/>
      </c>
      <c r="F114" s="276"/>
      <c r="G114" s="276"/>
      <c r="H114" s="279" t="str">
        <f t="shared" ca="true" si="17"/>
        <v/>
      </c>
      <c r="I114" s="189" t="str">
        <f t="shared" ca="true" si="18"/>
        <v/>
      </c>
      <c r="J114" s="278" t="str">
        <f t="shared" ca="true" si="19"/>
        <v/>
      </c>
      <c r="K114" s="276"/>
      <c r="L114" s="276"/>
      <c r="M114" s="279" t="str">
        <f t="shared" ca="true" si="20"/>
        <v/>
      </c>
      <c r="N114" s="189" t="str">
        <f t="shared" ca="true" si="21"/>
        <v/>
      </c>
      <c r="O114" s="278" t="str">
        <f t="shared" ca="true" si="22"/>
        <v/>
      </c>
      <c r="P114" s="276"/>
      <c r="Q114" s="276"/>
      <c r="R114" s="279" t="str">
        <f t="shared" ca="true" si="23"/>
        <v/>
      </c>
      <c r="S114" s="189" t="str">
        <f t="shared" ca="true" si="24"/>
        <v/>
      </c>
      <c r="T114" s="278" t="str">
        <f t="shared" ca="true" si="25"/>
        <v/>
      </c>
      <c r="U114" s="276"/>
      <c r="V114" s="276"/>
      <c r="W114" s="279" t="str">
        <f t="shared" ca="true" si="26"/>
        <v/>
      </c>
      <c r="X114" s="189" t="str">
        <f t="shared" ca="true" si="27"/>
        <v/>
      </c>
      <c r="Y114" s="278" t="str">
        <f t="shared" ca="true" si="28"/>
        <v/>
      </c>
      <c r="Z114" s="276"/>
      <c r="AA114" s="276"/>
      <c r="AB114" s="279" t="str">
        <f t="shared" ca="true" si="29"/>
        <v/>
      </c>
    </row>
    <row r="115" x14ac:dyDescent="0.2">
      <c r="A115" s="274"/>
      <c r="B115" s="539"/>
      <c r="C115" s="540"/>
      <c r="D115" s="189" t="str">
        <f t="shared" ca="true" si="15"/>
        <v/>
      </c>
      <c r="E115" s="278" t="str">
        <f t="shared" ca="true" si="16"/>
        <v/>
      </c>
      <c r="F115" s="276"/>
      <c r="G115" s="276"/>
      <c r="H115" s="279" t="str">
        <f t="shared" ca="true" si="17"/>
        <v/>
      </c>
      <c r="I115" s="189" t="str">
        <f t="shared" ca="true" si="18"/>
        <v/>
      </c>
      <c r="J115" s="278" t="str">
        <f t="shared" ca="true" si="19"/>
        <v/>
      </c>
      <c r="K115" s="276"/>
      <c r="L115" s="276"/>
      <c r="M115" s="279" t="str">
        <f t="shared" ca="true" si="20"/>
        <v/>
      </c>
      <c r="N115" s="189" t="str">
        <f t="shared" ca="true" si="21"/>
        <v/>
      </c>
      <c r="O115" s="278" t="str">
        <f t="shared" ca="true" si="22"/>
        <v/>
      </c>
      <c r="P115" s="276"/>
      <c r="Q115" s="276"/>
      <c r="R115" s="279" t="str">
        <f t="shared" ca="true" si="23"/>
        <v/>
      </c>
      <c r="S115" s="189" t="str">
        <f t="shared" ca="true" si="24"/>
        <v/>
      </c>
      <c r="T115" s="278" t="str">
        <f t="shared" ca="true" si="25"/>
        <v/>
      </c>
      <c r="U115" s="276"/>
      <c r="V115" s="276"/>
      <c r="W115" s="279" t="str">
        <f t="shared" ca="true" si="26"/>
        <v/>
      </c>
      <c r="X115" s="189" t="str">
        <f t="shared" ca="true" si="27"/>
        <v/>
      </c>
      <c r="Y115" s="278" t="str">
        <f t="shared" ca="true" si="28"/>
        <v/>
      </c>
      <c r="Z115" s="276"/>
      <c r="AA115" s="276"/>
      <c r="AB115" s="279" t="str">
        <f t="shared" ca="true" si="29"/>
        <v/>
      </c>
    </row>
    <row r="116" x14ac:dyDescent="0.2">
      <c r="A116" s="274"/>
      <c r="B116" s="541"/>
      <c r="C116" s="542"/>
      <c r="D116" s="190" t="str">
        <f t="shared" ca="true" si="15"/>
        <v/>
      </c>
      <c r="E116" s="281" t="str">
        <f t="shared" ca="true" si="16"/>
        <v/>
      </c>
      <c r="F116" s="282"/>
      <c r="G116" s="283"/>
      <c r="H116" s="284" t="str">
        <f t="shared" ca="true" si="17"/>
        <v/>
      </c>
      <c r="I116" s="190" t="str">
        <f t="shared" ca="true" si="18"/>
        <v/>
      </c>
      <c r="J116" s="281" t="str">
        <f t="shared" ca="true" si="19"/>
        <v/>
      </c>
      <c r="K116" s="282"/>
      <c r="L116" s="283"/>
      <c r="M116" s="284" t="str">
        <f t="shared" ca="true" si="20"/>
        <v/>
      </c>
      <c r="N116" s="190" t="str">
        <f t="shared" ca="true" si="21"/>
        <v/>
      </c>
      <c r="O116" s="281" t="str">
        <f t="shared" ca="true" si="22"/>
        <v/>
      </c>
      <c r="P116" s="282"/>
      <c r="Q116" s="283"/>
      <c r="R116" s="284" t="str">
        <f t="shared" ca="true" si="23"/>
        <v/>
      </c>
      <c r="S116" s="190" t="str">
        <f t="shared" ca="true" si="24"/>
        <v/>
      </c>
      <c r="T116" s="281" t="str">
        <f t="shared" ca="true" si="25"/>
        <v/>
      </c>
      <c r="U116" s="282"/>
      <c r="V116" s="283"/>
      <c r="W116" s="284" t="str">
        <f t="shared" ca="true" si="26"/>
        <v/>
      </c>
      <c r="X116" s="190" t="str">
        <f t="shared" ca="true" si="27"/>
        <v/>
      </c>
      <c r="Y116" s="281" t="str">
        <f t="shared" ca="true" si="28"/>
        <v/>
      </c>
      <c r="Z116" s="282"/>
      <c r="AA116" s="283"/>
      <c r="AB116" s="284" t="str">
        <f t="shared" ca="true" si="29"/>
        <v/>
      </c>
    </row>
    <row r="117" ht="11.25" customHeight="true" x14ac:dyDescent="0.2"/>
    <row r="118" ht="22.5" customHeight="true" x14ac:dyDescent="0.25">
      <c r="B118" s="915" t="str">
        <f>CONCATENATE("National use of drinking water sources, ",C99,"–",C100)</f>
        <v>National use of drinking water sources, 2000–2020</v>
      </c>
      <c r="C118" s="916"/>
      <c r="D118" s="916"/>
      <c r="E118" s="916"/>
      <c r="F118" s="916"/>
      <c r="G118" s="916"/>
      <c r="H118" s="916"/>
      <c r="I118" s="916"/>
      <c r="J118" s="916"/>
      <c r="K118" s="916"/>
      <c r="L118" s="916"/>
      <c r="N118" s="285"/>
      <c r="O118" s="285"/>
      <c r="P118" s="285"/>
      <c r="Q118" s="285"/>
      <c r="R118" s="285"/>
      <c r="S118" s="898" t="s">
        <v>11</v>
      </c>
      <c r="T118" s="899"/>
      <c r="U118" s="899"/>
      <c r="V118" s="899"/>
      <c r="W118" s="900"/>
      <c r="X118" s="285"/>
      <c r="Y118" s="285"/>
      <c r="Z118" s="285"/>
      <c r="AA118" s="285"/>
      <c r="AB118" s="28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7"/>
      <c r="D153" s="287"/>
      <c r="E153" s="288" t="str">
        <f t="shared" ref="E153:E158" ca="true" si="30">IF(ISERROR(INDIRECT(CONCATENATE($B153,"!M18"))),"",INDIRECT(CONCATENATE($B153,"!M18")))</f>
        <v/>
      </c>
      <c r="F153" s="288" t="str">
        <f t="shared" ref="F153:F158" ca="true" si="31">IF(ISERROR(INDIRECT(CONCATENATE($B153,"!M19"))),"",INDIRECT(CONCATENATE($B153,"!M19")))</f>
        <v/>
      </c>
      <c r="G153" s="288" t="str">
        <f t="shared" ref="G153:G158" ca="true" si="32">IF(ISERROR(INDIRECT(CONCATENATE($B153,"!M20"))),"",INDIRECT(CONCATENATE($B153,"!M20")))</f>
        <v/>
      </c>
      <c r="H153" s="288" t="str">
        <f t="shared" ref="H153:H158" ca="true" si="33">IF(ISERROR(INDIRECT(CONCATENATE($B153,"!M21"))),"",INDIRECT(CONCATENATE($B153,"!M21")))</f>
        <v/>
      </c>
      <c r="I153" s="288"/>
      <c r="J153" s="288" t="str">
        <f t="shared" ref="J153:J158" ca="true" si="34">IF(ISERROR(INDIRECT(CONCATENATE($B153,"!N18"))),"",INDIRECT(CONCATENATE($B153,"!N18")))</f>
        <v/>
      </c>
      <c r="K153" s="288" t="str">
        <f t="shared" ref="K153:K158" ca="true" si="35">IF(ISERROR(INDIRECT(CONCATENATE($B153,"!N19"))),"",INDIRECT(CONCATENATE($B153,"!N19")))</f>
        <v/>
      </c>
      <c r="L153" s="288" t="str">
        <f t="shared" ref="L153:L158" ca="true" si="36">IF(ISERROR(INDIRECT(CONCATENATE($B153,"!N20"))),"",INDIRECT(CONCATENATE($B153,"!N20")))</f>
        <v/>
      </c>
      <c r="M153" s="288" t="str">
        <f t="shared" ref="M153:M158" ca="true" si="37">IF(ISERROR(INDIRECT(CONCATENATE($B153,"!N21"))),"",INDIRECT(CONCATENATE($B153,"!N21")))</f>
        <v/>
      </c>
      <c r="N153" s="288"/>
      <c r="O153" s="288" t="str">
        <f t="shared" ref="O153:O158" ca="true" si="38">IF(ISERROR(INDIRECT(CONCATENATE($B153,"!O18"))),"",INDIRECT(CONCATENATE($B153,"!O18")))</f>
        <v/>
      </c>
      <c r="P153" s="288" t="str">
        <f t="shared" ref="P153:P158" ca="true" si="39">IF(ISERROR(INDIRECT(CONCATENATE($B153,"!O19"))),"",INDIRECT(CONCATENATE($B153,"!O19")))</f>
        <v/>
      </c>
      <c r="Q153" s="288" t="str">
        <f t="shared" ref="Q153:Q158" ca="true" si="40">IF(ISERROR(INDIRECT(CONCATENATE($B153,"!O20"))),"",INDIRECT(CONCATENATE($B153,"!O20")))</f>
        <v/>
      </c>
      <c r="R153" s="288" t="str">
        <f t="shared" ref="R153:R158" ca="true" si="41">IF(ISERROR(INDIRECT(CONCATENATE($B153,"!O21"))),"",INDIRECT(CONCATENATE($B153,"!O21")))</f>
        <v/>
      </c>
      <c r="S153" s="288"/>
      <c r="T153" s="288" t="str">
        <f t="shared" ref="T153:T158" ca="true" si="42">IF(ISERROR(INDIRECT(CONCATENATE($B153,"!P18"))),"",INDIRECT(CONCATENATE($B153,"!P18")))</f>
        <v/>
      </c>
      <c r="U153" s="288" t="str">
        <f t="shared" ref="U153:U158" ca="true" si="43">IF(ISERROR(INDIRECT(CONCATENATE($B153,"!P19"))),"",INDIRECT(CONCATENATE($B153,"!P19")))</f>
        <v/>
      </c>
      <c r="V153" s="288" t="str">
        <f t="shared" ref="V153:V158" ca="true" si="44">IF(ISERROR(INDIRECT(CONCATENATE($B153,"!P20"))),"",INDIRECT(CONCATENATE($B153,"!P20")))</f>
        <v/>
      </c>
      <c r="W153" s="288" t="str">
        <f t="shared" ref="W153:W158" ca="true" si="45">IF(ISERROR(INDIRECT(CONCATENATE($B153,"!P21"))),"",INDIRECT(CONCATENATE($B153,"!P21")))</f>
        <v/>
      </c>
      <c r="X153" s="288"/>
      <c r="Y153" s="288" t="str">
        <f t="shared" ref="Y153:Y158" ca="true" si="46">IF(ISERROR(INDIRECT(CONCATENATE($B153,"!Q18"))),"",INDIRECT(CONCATENATE($B153,"!Q18")))</f>
        <v/>
      </c>
      <c r="Z153" s="288" t="str">
        <f t="shared" ref="Z153:Z158" ca="true" si="47">IF(ISERROR(INDIRECT(CONCATENATE($B153,"!Q19"))),"",INDIRECT(CONCATENATE($B153,"!Q19")))</f>
        <v/>
      </c>
      <c r="AA153" s="288" t="str">
        <f t="shared" ref="AA153:AA158" ca="true" si="48">IF(ISERROR(INDIRECT(CONCATENATE($B153,"!Q20"))),"",INDIRECT(CONCATENATE($B153,"!Q20")))</f>
        <v/>
      </c>
      <c r="AB153" s="288" t="str">
        <f t="shared" ref="AB153:AB158" ca="true" si="49">IF(ISERROR(INDIRECT(CONCATENATE($B153,"!Q21"))),"",INDIRECT(CONCATENATE($B153,"!Q1")))</f>
        <v/>
      </c>
    </row>
    <row r="154" x14ac:dyDescent="0.2">
      <c r="C154" s="287"/>
      <c r="D154" s="287"/>
      <c r="E154" s="288" t="str">
        <f t="shared" ca="true" si="30"/>
        <v/>
      </c>
      <c r="F154" s="288" t="str">
        <f t="shared" ca="true" si="31"/>
        <v/>
      </c>
      <c r="G154" s="288" t="str">
        <f t="shared" ca="true" si="32"/>
        <v/>
      </c>
      <c r="H154" s="288" t="str">
        <f t="shared" ca="true" si="33"/>
        <v/>
      </c>
      <c r="I154" s="288"/>
      <c r="J154" s="288" t="str">
        <f t="shared" ca="true" si="34"/>
        <v/>
      </c>
      <c r="K154" s="288" t="str">
        <f t="shared" ca="true" si="35"/>
        <v/>
      </c>
      <c r="L154" s="288" t="str">
        <f t="shared" ca="true" si="36"/>
        <v/>
      </c>
      <c r="M154" s="288" t="str">
        <f t="shared" ca="true" si="37"/>
        <v/>
      </c>
      <c r="N154" s="288"/>
      <c r="O154" s="288" t="str">
        <f t="shared" ca="true" si="38"/>
        <v/>
      </c>
      <c r="P154" s="288" t="str">
        <f t="shared" ca="true" si="39"/>
        <v/>
      </c>
      <c r="Q154" s="288" t="str">
        <f t="shared" ca="true" si="40"/>
        <v/>
      </c>
      <c r="R154" s="288" t="str">
        <f t="shared" ca="true" si="41"/>
        <v/>
      </c>
      <c r="S154" s="288"/>
      <c r="T154" s="288" t="str">
        <f t="shared" ca="true" si="42"/>
        <v/>
      </c>
      <c r="U154" s="288" t="str">
        <f t="shared" ca="true" si="43"/>
        <v/>
      </c>
      <c r="V154" s="288" t="str">
        <f t="shared" ca="true" si="44"/>
        <v/>
      </c>
      <c r="W154" s="288" t="str">
        <f t="shared" ca="true" si="45"/>
        <v/>
      </c>
      <c r="X154" s="288"/>
      <c r="Y154" s="288" t="str">
        <f t="shared" ca="true" si="46"/>
        <v/>
      </c>
      <c r="Z154" s="288" t="str">
        <f t="shared" ca="true" si="47"/>
        <v/>
      </c>
      <c r="AA154" s="288" t="str">
        <f t="shared" ca="true" si="48"/>
        <v/>
      </c>
      <c r="AB154" s="288" t="str">
        <f t="shared" ca="true" si="49"/>
        <v/>
      </c>
    </row>
    <row r="155" x14ac:dyDescent="0.2">
      <c r="C155" s="287"/>
      <c r="D155" s="287"/>
      <c r="E155" s="288" t="str">
        <f t="shared" ca="true" si="30"/>
        <v/>
      </c>
      <c r="F155" s="288" t="str">
        <f t="shared" ca="true" si="31"/>
        <v/>
      </c>
      <c r="G155" s="288" t="str">
        <f t="shared" ca="true" si="32"/>
        <v/>
      </c>
      <c r="H155" s="288" t="str">
        <f t="shared" ca="true" si="33"/>
        <v/>
      </c>
      <c r="I155" s="288"/>
      <c r="J155" s="288" t="str">
        <f t="shared" ca="true" si="34"/>
        <v/>
      </c>
      <c r="K155" s="288" t="str">
        <f t="shared" ca="true" si="35"/>
        <v/>
      </c>
      <c r="L155" s="288" t="str">
        <f t="shared" ca="true" si="36"/>
        <v/>
      </c>
      <c r="M155" s="288" t="str">
        <f t="shared" ca="true" si="37"/>
        <v/>
      </c>
      <c r="N155" s="288"/>
      <c r="O155" s="288" t="str">
        <f t="shared" ca="true" si="38"/>
        <v/>
      </c>
      <c r="P155" s="288" t="str">
        <f t="shared" ca="true" si="39"/>
        <v/>
      </c>
      <c r="Q155" s="288" t="str">
        <f t="shared" ca="true" si="40"/>
        <v/>
      </c>
      <c r="R155" s="288" t="str">
        <f t="shared" ca="true" si="41"/>
        <v/>
      </c>
      <c r="S155" s="288"/>
      <c r="T155" s="288" t="str">
        <f t="shared" ca="true" si="42"/>
        <v/>
      </c>
      <c r="U155" s="288" t="str">
        <f t="shared" ca="true" si="43"/>
        <v/>
      </c>
      <c r="V155" s="288" t="str">
        <f t="shared" ca="true" si="44"/>
        <v/>
      </c>
      <c r="W155" s="288" t="str">
        <f t="shared" ca="true" si="45"/>
        <v/>
      </c>
      <c r="X155" s="288"/>
      <c r="Y155" s="288" t="str">
        <f t="shared" ca="true" si="46"/>
        <v/>
      </c>
      <c r="Z155" s="288" t="str">
        <f t="shared" ca="true" si="47"/>
        <v/>
      </c>
      <c r="AA155" s="288" t="str">
        <f t="shared" ca="true" si="48"/>
        <v/>
      </c>
      <c r="AB155" s="288" t="str">
        <f t="shared" ca="true" si="49"/>
        <v/>
      </c>
    </row>
    <row r="156" x14ac:dyDescent="0.2">
      <c r="C156" s="287"/>
      <c r="D156" s="287"/>
      <c r="E156" s="288" t="str">
        <f t="shared" ca="true" si="30"/>
        <v/>
      </c>
      <c r="F156" s="288" t="str">
        <f t="shared" ca="true" si="31"/>
        <v/>
      </c>
      <c r="G156" s="288" t="str">
        <f t="shared" ca="true" si="32"/>
        <v/>
      </c>
      <c r="H156" s="288" t="str">
        <f t="shared" ca="true" si="33"/>
        <v/>
      </c>
      <c r="I156" s="288"/>
      <c r="J156" s="288" t="str">
        <f t="shared" ca="true" si="34"/>
        <v/>
      </c>
      <c r="K156" s="288" t="str">
        <f t="shared" ca="true" si="35"/>
        <v/>
      </c>
      <c r="L156" s="288" t="str">
        <f t="shared" ca="true" si="36"/>
        <v/>
      </c>
      <c r="M156" s="288" t="str">
        <f t="shared" ca="true" si="37"/>
        <v/>
      </c>
      <c r="N156" s="288"/>
      <c r="O156" s="288" t="str">
        <f t="shared" ca="true" si="38"/>
        <v/>
      </c>
      <c r="P156" s="288" t="str">
        <f t="shared" ca="true" si="39"/>
        <v/>
      </c>
      <c r="Q156" s="288" t="str">
        <f t="shared" ca="true" si="40"/>
        <v/>
      </c>
      <c r="R156" s="288" t="str">
        <f t="shared" ca="true" si="41"/>
        <v/>
      </c>
      <c r="S156" s="288"/>
      <c r="T156" s="288" t="str">
        <f t="shared" ca="true" si="42"/>
        <v/>
      </c>
      <c r="U156" s="288" t="str">
        <f t="shared" ca="true" si="43"/>
        <v/>
      </c>
      <c r="V156" s="288" t="str">
        <f t="shared" ca="true" si="44"/>
        <v/>
      </c>
      <c r="W156" s="288" t="str">
        <f t="shared" ca="true" si="45"/>
        <v/>
      </c>
      <c r="X156" s="288"/>
      <c r="Y156" s="288" t="str">
        <f t="shared" ca="true" si="46"/>
        <v/>
      </c>
      <c r="Z156" s="288" t="str">
        <f t="shared" ca="true" si="47"/>
        <v/>
      </c>
      <c r="AA156" s="288" t="str">
        <f t="shared" ca="true" si="48"/>
        <v/>
      </c>
      <c r="AB156" s="288" t="str">
        <f t="shared" ca="true" si="49"/>
        <v/>
      </c>
    </row>
    <row r="157" x14ac:dyDescent="0.2">
      <c r="B157" s="288"/>
      <c r="C157" s="287"/>
      <c r="D157" s="287"/>
      <c r="E157" s="288" t="str">
        <f t="shared" ca="true" si="30"/>
        <v/>
      </c>
      <c r="F157" s="288" t="str">
        <f t="shared" ca="true" si="31"/>
        <v/>
      </c>
      <c r="G157" s="288" t="str">
        <f t="shared" ca="true" si="32"/>
        <v/>
      </c>
      <c r="H157" s="288" t="str">
        <f t="shared" ca="true" si="33"/>
        <v/>
      </c>
      <c r="I157" s="288"/>
      <c r="J157" s="288" t="str">
        <f t="shared" ca="true" si="34"/>
        <v/>
      </c>
      <c r="K157" s="288" t="str">
        <f t="shared" ca="true" si="35"/>
        <v/>
      </c>
      <c r="L157" s="288" t="str">
        <f t="shared" ca="true" si="36"/>
        <v/>
      </c>
      <c r="M157" s="288" t="str">
        <f t="shared" ca="true" si="37"/>
        <v/>
      </c>
      <c r="N157" s="288"/>
      <c r="O157" s="288" t="str">
        <f t="shared" ca="true" si="38"/>
        <v/>
      </c>
      <c r="P157" s="288" t="str">
        <f t="shared" ca="true" si="39"/>
        <v/>
      </c>
      <c r="Q157" s="288" t="str">
        <f t="shared" ca="true" si="40"/>
        <v/>
      </c>
      <c r="R157" s="288" t="str">
        <f t="shared" ca="true" si="41"/>
        <v/>
      </c>
      <c r="S157" s="288"/>
      <c r="T157" s="288" t="str">
        <f t="shared" ca="true" si="42"/>
        <v/>
      </c>
      <c r="U157" s="288" t="str">
        <f t="shared" ca="true" si="43"/>
        <v/>
      </c>
      <c r="V157" s="288" t="str">
        <f t="shared" ca="true" si="44"/>
        <v/>
      </c>
      <c r="W157" s="288" t="str">
        <f t="shared" ca="true" si="45"/>
        <v/>
      </c>
      <c r="X157" s="288"/>
      <c r="Y157" s="288" t="str">
        <f t="shared" ca="true" si="46"/>
        <v/>
      </c>
      <c r="Z157" s="288" t="str">
        <f t="shared" ca="true" si="47"/>
        <v/>
      </c>
      <c r="AA157" s="288" t="str">
        <f t="shared" ca="true" si="48"/>
        <v/>
      </c>
      <c r="AB157" s="288" t="str">
        <f t="shared" ca="true" si="49"/>
        <v/>
      </c>
    </row>
    <row r="158" x14ac:dyDescent="0.2">
      <c r="B158" s="288"/>
      <c r="C158" s="287"/>
      <c r="D158" s="287"/>
      <c r="E158" s="288" t="str">
        <f t="shared" ca="true" si="30"/>
        <v/>
      </c>
      <c r="F158" s="288" t="str">
        <f t="shared" ca="true" si="31"/>
        <v/>
      </c>
      <c r="G158" s="288" t="str">
        <f t="shared" ca="true" si="32"/>
        <v/>
      </c>
      <c r="H158" s="288" t="str">
        <f t="shared" ca="true" si="33"/>
        <v/>
      </c>
      <c r="I158" s="288"/>
      <c r="J158" s="288" t="str">
        <f t="shared" ca="true" si="34"/>
        <v/>
      </c>
      <c r="K158" s="288" t="str">
        <f t="shared" ca="true" si="35"/>
        <v/>
      </c>
      <c r="L158" s="288" t="str">
        <f t="shared" ca="true" si="36"/>
        <v/>
      </c>
      <c r="M158" s="288" t="str">
        <f t="shared" ca="true" si="37"/>
        <v/>
      </c>
      <c r="N158" s="288"/>
      <c r="O158" s="288" t="str">
        <f t="shared" ca="true" si="38"/>
        <v/>
      </c>
      <c r="P158" s="288" t="str">
        <f t="shared" ca="true" si="39"/>
        <v/>
      </c>
      <c r="Q158" s="288" t="str">
        <f t="shared" ca="true" si="40"/>
        <v/>
      </c>
      <c r="R158" s="288" t="str">
        <f t="shared" ca="true" si="41"/>
        <v/>
      </c>
      <c r="S158" s="288"/>
      <c r="T158" s="288" t="str">
        <f t="shared" ca="true" si="42"/>
        <v/>
      </c>
      <c r="U158" s="288" t="str">
        <f t="shared" ca="true" si="43"/>
        <v/>
      </c>
      <c r="V158" s="288" t="str">
        <f t="shared" ca="true" si="44"/>
        <v/>
      </c>
      <c r="W158" s="288" t="str">
        <f t="shared" ca="true" si="45"/>
        <v/>
      </c>
      <c r="X158" s="288"/>
      <c r="Y158" s="288" t="str">
        <f t="shared" ca="true" si="46"/>
        <v/>
      </c>
      <c r="Z158" s="288" t="str">
        <f t="shared" ca="true" si="47"/>
        <v/>
      </c>
      <c r="AA158" s="288" t="str">
        <f t="shared" ca="true" si="48"/>
        <v/>
      </c>
      <c r="AB158" s="288" t="str">
        <f t="shared" ca="true" si="49"/>
        <v/>
      </c>
    </row>
    <row r="197" s="227" customFormat="true" ht="16.5" customHeight="true" x14ac:dyDescent="0.2">
      <c r="A197" s="912" t="s">
        <v>6</v>
      </c>
      <c r="B197" s="912"/>
      <c r="C197" s="912"/>
      <c r="D197" s="901" t="s">
        <v>0</v>
      </c>
      <c r="E197" s="902"/>
      <c r="F197" s="902"/>
      <c r="G197" s="902"/>
      <c r="H197" s="903"/>
      <c r="I197" s="901" t="s">
        <v>1</v>
      </c>
      <c r="J197" s="902"/>
      <c r="K197" s="902"/>
      <c r="L197" s="902"/>
      <c r="M197" s="903"/>
      <c r="N197" s="901" t="s">
        <v>2</v>
      </c>
      <c r="O197" s="902"/>
      <c r="P197" s="902"/>
      <c r="Q197" s="902"/>
      <c r="R197" s="903"/>
      <c r="S197" s="901" t="s">
        <v>3</v>
      </c>
      <c r="T197" s="902"/>
      <c r="U197" s="902"/>
      <c r="V197" s="902"/>
      <c r="W197" s="903"/>
      <c r="X197" s="901" t="s">
        <v>4</v>
      </c>
      <c r="Y197" s="902"/>
      <c r="Z197" s="902"/>
      <c r="AA197" s="902"/>
      <c r="AB197" s="903"/>
    </row>
    <row r="198" s="231" customFormat="true" ht="22.5" customHeight="true" x14ac:dyDescent="0.2">
      <c r="A198" s="914"/>
      <c r="B198" s="914"/>
      <c r="C198" s="914"/>
      <c r="D198" s="241" t="s">
        <v>14</v>
      </c>
      <c r="E198" s="242" t="s">
        <v>15</v>
      </c>
      <c r="F198" s="229" t="s">
        <v>16</v>
      </c>
      <c r="G198" s="229" t="s">
        <v>22</v>
      </c>
      <c r="H198" s="230" t="s">
        <v>17</v>
      </c>
      <c r="I198" s="241" t="s">
        <v>14</v>
      </c>
      <c r="J198" s="242" t="s">
        <v>15</v>
      </c>
      <c r="K198" s="229" t="s">
        <v>16</v>
      </c>
      <c r="L198" s="229" t="s">
        <v>22</v>
      </c>
      <c r="M198" s="230" t="s">
        <v>17</v>
      </c>
      <c r="N198" s="241" t="s">
        <v>14</v>
      </c>
      <c r="O198" s="242" t="s">
        <v>15</v>
      </c>
      <c r="P198" s="229" t="s">
        <v>16</v>
      </c>
      <c r="Q198" s="229" t="s">
        <v>22</v>
      </c>
      <c r="R198" s="230" t="s">
        <v>17</v>
      </c>
      <c r="S198" s="241" t="s">
        <v>14</v>
      </c>
      <c r="T198" s="242" t="s">
        <v>15</v>
      </c>
      <c r="U198" s="229" t="s">
        <v>16</v>
      </c>
      <c r="V198" s="229" t="s">
        <v>22</v>
      </c>
      <c r="W198" s="230" t="s">
        <v>17</v>
      </c>
      <c r="X198" s="241" t="s">
        <v>14</v>
      </c>
      <c r="Y198" s="242" t="s">
        <v>15</v>
      </c>
      <c r="Z198" s="229" t="s">
        <v>16</v>
      </c>
      <c r="AA198" s="229" t="s">
        <v>22</v>
      </c>
      <c r="AB198" s="230" t="s">
        <v>17</v>
      </c>
    </row>
    <row r="199" s="251" customFormat="true" ht="15" customHeight="true" x14ac:dyDescent="0.2">
      <c r="A199" s="904" t="s">
        <v>10</v>
      </c>
      <c r="B199" s="905"/>
      <c r="C199" s="339">
        <f>MinBase(C205:C216)</f>
        <v>2000</v>
      </c>
      <c r="D199" s="243">
        <f ca="true">IF((D201+H201)&gt;100,D201*100/(D201+H201),D201)</f>
        <v>91.582606232638454</v>
      </c>
      <c r="E199" s="244">
        <f ca="true">D199*AVERAGEIF(E205:E216,"&gt;0")/100</f>
        <v>91.411903900034886</v>
      </c>
      <c r="F199" s="245">
        <f ca="true">D199*(100-AVERAGEIF(E205:E216,"&gt;0"))/100</f>
        <v>0.17070233260356293</v>
      </c>
      <c r="G199" s="246">
        <f ca="true">100-(E199+F199+H199)</f>
        <v>4.0645179794294108</v>
      </c>
      <c r="H199" s="247">
        <f ca="true">IF((D201+H201)&gt;100,H201*100/(D201+H201),H201)</f>
        <v>4.3528757879321347</v>
      </c>
      <c r="I199" s="243">
        <f ca="true">IF((I201+M201)&gt;100,I201*100/(I201+M201),I201)</f>
        <v>97.365057550110151</v>
      </c>
      <c r="J199" s="244">
        <f ca="true">I199*AVERAGEIF(J205:J216,"&gt;0")/100</f>
        <v>97.365057550110166</v>
      </c>
      <c r="K199" s="248">
        <f ca="true">I199*(100-AVERAGEIF(J205:J216,"&gt;0"))/100</f>
        <v>0</v>
      </c>
      <c r="L199" s="249">
        <f ca="true">100-(J199+K199+M199)</f>
        <v>2.0009298439105265</v>
      </c>
      <c r="M199" s="250">
        <f ca="true">IF((I201+M201)&gt;100,M201*100/(I201+M201),M201)</f>
        <v>0.63401260597930786</v>
      </c>
      <c r="N199" s="243">
        <f ca="true">IF((N201+R201)&gt;100,N201*100/(N201+R201),N201)</f>
        <v>99.242335649925153</v>
      </c>
      <c r="O199" s="244">
        <f ca="true">N199*AVERAGEIF(O205:O216,"&gt;0")/100</f>
        <v>99.175769002944094</v>
      </c>
      <c r="P199" s="248">
        <f ca="true">N199*(100-AVERAGEIF(O205:O216,"&gt;0"))/100</f>
        <v>6.6566646981068137E-2</v>
      </c>
      <c r="Q199" s="249">
        <f ca="true">100-(O199+P199+R199)</f>
        <v>0.39500463182305623</v>
      </c>
      <c r="R199" s="250">
        <f ca="true">IF((N201+R201)&gt;100,R201*100/(N201+R201),R201)</f>
        <v>0.36265971825177701</v>
      </c>
      <c r="S199" s="243">
        <f ca="true">IF((S201+W201)&gt;100,S201*100/(S201+W201),S201)</f>
        <v>98.170037020524802</v>
      </c>
      <c r="T199" s="244">
        <f ca="true">S199*AVERAGEIF(T205:T216,"&gt;0")/100</f>
        <v>98.037978042948041</v>
      </c>
      <c r="U199" s="248">
        <f ca="true">S199*(100-AVERAGEIF(T205:T216,"&gt;0"))/100</f>
        <v>0.13205897757676646</v>
      </c>
      <c r="V199" s="249">
        <f ca="true">100-(T199+U199+W199)</f>
        <v>1.6322786370785991</v>
      </c>
      <c r="W199" s="250">
        <f ca="true">IF((S201+W201)&gt;100,W201*100/(S201+W201),W201)</f>
        <v>0.19768434239659882</v>
      </c>
      <c r="X199" s="243">
        <f ca="true">IF((X201+AB201)&gt;100,X201*100/(X201+AB201),X201)</f>
        <v>100</v>
      </c>
      <c r="Y199" s="244">
        <f ca="true">X199*AVERAGEIF(Y205:Y216,"&gt;0")/100</f>
        <v>99.575050913480439</v>
      </c>
      <c r="Z199" s="248">
        <f ca="true">X199*(100-AVERAGEIF(Y205:Y216,"&gt;0"))/100</f>
        <v>0.42494908651954688</v>
      </c>
      <c r="AA199" s="249">
        <f ca="true">100-(Y199+Z199+AB199)</f>
        <v>0</v>
      </c>
      <c r="AB199" s="250">
        <f ca="true">IF((X201+AB201)&gt;100,AB201*100/(X201+AB201),AB201)</f>
        <v>0</v>
      </c>
    </row>
    <row r="200" s="251" customFormat="true" ht="15" customHeight="true" x14ac:dyDescent="0.2">
      <c r="A200" s="906"/>
      <c r="B200" s="907"/>
      <c r="C200" s="340">
        <f>MaxTarget(C205:C216)</f>
        <v>2020</v>
      </c>
      <c r="D200" s="252">
        <f ca="true">IF((D202+H202)&gt;100,D202*100/(D202+H202),D202)</f>
        <v>96.201766629478243</v>
      </c>
      <c r="E200" s="253">
        <f ca="true">D200*AVERAGEIF(E205:E216,"&gt;0")/100</f>
        <v>96.022454567507424</v>
      </c>
      <c r="F200" s="254">
        <f ca="true">D200*(100-AVERAGEIF(E205:E216,"&gt;0"))/100</f>
        <v>0.17931206197081412</v>
      </c>
      <c r="G200" s="255">
        <f ca="true">100-(E200+F200+H200)</f>
        <v>3.798233370521757</v>
      </c>
      <c r="H200" s="256">
        <f ca="true">IF((D202+H202)&gt;100,H202*100/(D202+H202),H202)</f>
        <v>0</v>
      </c>
      <c r="I200" s="252">
        <f ca="true">IF((I202+M202)&gt;100,I202*100/(I202+M202),I202)</f>
        <v>99.615682438143807</v>
      </c>
      <c r="J200" s="253">
        <f ca="true">I200*AVERAGEIF(J205:J216,"&gt;0")/100</f>
        <v>99.615682438143807</v>
      </c>
      <c r="K200" s="254">
        <f ca="true">I200*(100-AVERAGEIF(J205:J216,"&gt;0"))/100</f>
        <v>0</v>
      </c>
      <c r="L200" s="255">
        <f ca="true">100-(J200+K200+M200)</f>
        <v>0.38431756185619292</v>
      </c>
      <c r="M200" s="256">
        <f ca="true">IF((I202+M202)&gt;100,M202*100/(I202+M202),M202)</f>
        <v>0</v>
      </c>
      <c r="N200" s="252">
        <f ca="true">IF((N202+R202)&gt;100,N202*100/(N202+R202),N202)</f>
        <v>99.96845969714262</v>
      </c>
      <c r="O200" s="253">
        <f ca="true">N200*AVERAGEIF(O205:O216,"&gt;0")/100</f>
        <v>99.90140600355187</v>
      </c>
      <c r="P200" s="254">
        <f ca="true">N200*(100-AVERAGEIF(O205:O216,"&gt;0"))/100</f>
        <v>6.7053693590753874E-2</v>
      </c>
      <c r="Q200" s="255">
        <f ca="true">100-(O200+P200+R200)</f>
        <v>3.1540302857379743E-2</v>
      </c>
      <c r="R200" s="256">
        <f ca="true">IF((N202+R202)&gt;100,R202*100/(N202+R202),R202)</f>
        <v>0</v>
      </c>
      <c r="S200" s="252">
        <f ca="true">IF((S202+W202)&gt;100,S202*100/(S202+W202),S202)</f>
        <v>99.988489901861414</v>
      </c>
      <c r="T200" s="253">
        <f ca="true">S200*AVERAGEIF(T205:T216,"&gt;0")/100</f>
        <v>99.853984729543683</v>
      </c>
      <c r="U200" s="254">
        <f ca="true">S200*(100-AVERAGEIF(T205:T216,"&gt;0"))/100</f>
        <v>0.13450517231774051</v>
      </c>
      <c r="V200" s="255">
        <f ca="true">100-(T200+U200+W200)</f>
        <v>0</v>
      </c>
      <c r="W200" s="256">
        <f ca="true">IF((S202+W202)&gt;100,W202*100/(S202+W202),W202)</f>
        <v>1.1510098138582139E-2</v>
      </c>
      <c r="X200" s="252">
        <f ca="true">IF((X202+AB202)&gt;100,X202*100/(X202+AB202),X202)</f>
        <v>99.923029640538758</v>
      </c>
      <c r="Y200" s="253">
        <f ca="true">X200*AVERAGEIF(Y205:Y216,"&gt;0")/100</f>
        <v>99.498407638858623</v>
      </c>
      <c r="Z200" s="254">
        <f ca="true">X200*(100-AVERAGEIF(Y205:Y216,"&gt;0"))/100</f>
        <v>0.42462200168012548</v>
      </c>
      <c r="AA200" s="255">
        <f ca="true">100-(Y200+Z200+AB200)</f>
        <v>7.6970359461256521E-2</v>
      </c>
      <c r="AB200" s="256">
        <f ca="true">IF((X202+AB202)&gt;100,AB202*100/(X202+AB202),AB202)</f>
        <v>0</v>
      </c>
    </row>
    <row r="201" hidden="true" x14ac:dyDescent="0.2">
      <c r="A201" s="908" t="s">
        <v>12</v>
      </c>
      <c r="B201" s="909"/>
      <c r="C201" s="257">
        <f>MinRegYear(C199,C205:C216)</f>
        <v>2000</v>
      </c>
      <c r="D201" s="258">
        <f ca="true">IF(MAX(C205:C216)-MIN(C205:C216)&lt;5,AVERAGEIF(C205:C216,"&gt;0",D205:D216),
IF(FORECAST($C201,D$205:D$216,$C$205:$C$216)&lt;0,0,
IF(FORECAST($C201,D$205:D$216,$C$205:$C$216)&gt;100,100,
FORECAST($C201,D$205:D$216,$C$205:$C$216))))</f>
        <v>91.582606232638454</v>
      </c>
      <c r="E201" s="259"/>
      <c r="F201" s="260"/>
      <c r="G201" s="260"/>
      <c r="H201" s="261">
        <f ca="true">IF(MAX(C205:C216)-MIN(C205:C216)&lt;5,AVERAGEIF(C205:C216,"&gt;0",H205:H216),
IF(FORECAST($C201,H$205:H$216,$C$205:$C$216)&lt;0,0,
IF(FORECAST($C201,H$205:H$216,$C$205:$C$216)&gt;100,100,
FORECAST($C201,H$205:H$216,$C$205:$C$216))))</f>
        <v>4.3528757879321347</v>
      </c>
      <c r="I201" s="258">
        <f ca="true">IF(MAX(C205:C216)-MIN(C205:C216)&lt;5,AVERAGEIF(C205:C216,"&gt;0",I205:I216),
IF(FORECAST($C201,I$205:I$216,$C$205:$C$216)&lt;0,0,
IF(FORECAST($C201,I$205:I$216,$C$205:$C$216)&gt;100,100,
FORECAST($C201,I$205:I$216,$C$205:$C$216))))</f>
        <v>97.365057550110151</v>
      </c>
      <c r="J201" s="259"/>
      <c r="K201" s="260"/>
      <c r="L201" s="260"/>
      <c r="M201" s="261">
        <f ca="true">IF(MAX(C205:C216)-MIN(C205:C216)&lt;5,AVERAGEIF(C205:C216,"&gt;0",M205:M216),
IF(FORECAST($C201,M$205:M$216,$C$205:$C$216)&lt;0,0,
IF(FORECAST($C201,M$205:M$216,$C$205:$C$216)&gt;100,100,
FORECAST($C201,M$205:M$216,$C$205:$C$216))))</f>
        <v>0.63401260597930786</v>
      </c>
      <c r="N201" s="258">
        <f ca="true">IF(MAX(C205:C216)-MIN(C205:C216)&lt;5,AVERAGEIF(C205:C216,"&gt;0",N205:N216),
IF(FORECAST($C201,N$205:N$216,$C$205:$C$216)&lt;0,0,
IF(FORECAST($C201,N$205:N$216,$C$205:$C$216)&gt;100,100,
FORECAST($C201,N$205:N$216,$C$205:$C$216))))</f>
        <v>99.242335649925153</v>
      </c>
      <c r="O201" s="259"/>
      <c r="P201" s="260"/>
      <c r="Q201" s="260"/>
      <c r="R201" s="261">
        <f ca="true">IF(MAX(C205:C216)-MIN(C205:C216)&lt;5,AVERAGEIF(C205:C216,"&gt;0",R205:R216),
IF(FORECAST($C201,R$205:R$216,$C$205:$C$216)&lt;0,0,
IF(FORECAST($C201,R$205:R$216,$C$205:$C$216)&gt;100,100,
FORECAST($C201,R$205:R$216,$C$205:$C$216))))</f>
        <v>0.36265971825177701</v>
      </c>
      <c r="S201" s="258">
        <f ca="true">IF(MAX(C205:C216)-MIN(C205:C216)&lt;5,AVERAGEIF(C205:C216,"&gt;0",S205:S216),
IF(FORECAST($C201,S$205:S$216,$C$205:$C$216)&lt;0,0,
IF(FORECAST($C201,S$205:S$216,$C$205:$C$216)&gt;100,100,
FORECAST($C201,S$205:S$216,$C$205:$C$216))))</f>
        <v>98.170037020524802</v>
      </c>
      <c r="T201" s="259"/>
      <c r="U201" s="260"/>
      <c r="V201" s="260"/>
      <c r="W201" s="261">
        <f ca="true">IF(MAX(C205:C216)-MIN(C205:C216)&lt;5,AVERAGEIF(C205:C216,"&gt;0",W205:W216),
IF(FORECAST($C201,W$205:W$216,$C$205:$C$216)&lt;0,0,
IF(FORECAST($C201,W$205:W$216,$C$205:$C$216)&gt;100,100,
FORECAST($C201,W$205:W$216,$C$205:$C$216))))</f>
        <v>0.19768434239659882</v>
      </c>
      <c r="X201" s="258">
        <f ca="true">IF(MAX(C205:C216)-MIN(C205:C216)&lt;5,AVERAGEIF(C205:C216,"&gt;0",X205:X216),
IF(FORECAST($C201,X$205:X$216,$C$205:$C$216)&lt;0,0,
IF(FORECAST($C201,X$205:X$216,$C$205:$C$216)&gt;100,100,
FORECAST($C201,X$205:X$216,$C$205:$C$216))))</f>
        <v>100</v>
      </c>
      <c r="Y201" s="259"/>
      <c r="Z201" s="260"/>
      <c r="AA201" s="260"/>
      <c r="AB201" s="261">
        <f ca="true">IF(MAX(C205:C216)-MIN(C205:C216)&lt;5,AVERAGEIF(C205:C216,"&gt;0",AB205:AB216),
IF(FORECAST($C201,AB$205:AB$216,$C$205:$C$216)&lt;0,0,
IF(FORECAST($C201,AB$205:AB$216,$C$205:$C$216)&gt;100,100,
FORECAST($C201,AB$205:AB$216,$C$205:$C$216))))</f>
        <v>0</v>
      </c>
    </row>
    <row r="202" hidden="true" x14ac:dyDescent="0.2">
      <c r="A202" s="910"/>
      <c r="B202" s="911"/>
      <c r="C202" s="236">
        <f>MaxRegYear(C200,C205:C216)</f>
        <v>2016</v>
      </c>
      <c r="D202" s="262">
        <f ca="true">IF(MAX(C205:C216)-MIN(C205:C216)&lt;5,AVERAGEIF(C205:C216,"&gt;0",D205:D216),
IF(FORECAST($C202,D$205:D$216,$C$205:$C$216)&lt;0,0,
IF(FORECAST($C202,D$205:D$216,$C$205:$C$216)&gt;100,100,
FORECAST($C202,D$205:D$216,$C$205:$C$216))))</f>
        <v>96.201766629478243</v>
      </c>
      <c r="E202" s="263"/>
      <c r="F202" s="264"/>
      <c r="G202" s="264"/>
      <c r="H202" s="265">
        <f ca="true">IF(MAX(C205:C216)-MIN(C205:C216)&lt;5,AVERAGEIF(C205:C216,"&gt;0",H205:H216),
IF(FORECAST($C202,H$205:H$216,$C$205:$C$216)&lt;0,0,
IF(FORECAST($C202,H$205:H$216,$C$205:$C$216)&gt;100,100,
FORECAST($C202,H$205:H$216,$C$205:$C$216))))</f>
        <v>0</v>
      </c>
      <c r="I202" s="262">
        <f ca="true">IF(MAX(C205:C216)-MIN(C205:C216)&lt;5,AVERAGEIF(C205:C216,"&gt;0",I205:I216),
IF(FORECAST($C202,I$205:I$216,$C$205:$C$216)&lt;0,0,
IF(FORECAST($C202,I$205:I$216,$C$205:$C$216)&gt;100,100,
FORECAST($C202,I$205:I$216,$C$205:$C$216))))</f>
        <v>99.615682438143807</v>
      </c>
      <c r="J202" s="263"/>
      <c r="K202" s="264"/>
      <c r="L202" s="264"/>
      <c r="M202" s="265">
        <f ca="true">IF(MAX(C205:C216)-MIN(C205:C216)&lt;5,AVERAGEIF(C205:C216,"&gt;0",M205:M216),
IF(FORECAST($C202,M$205:M$216,$C$205:$C$216)&lt;0,0,
IF(FORECAST($C202,M$205:M$216,$C$205:$C$216)&gt;100,100,
FORECAST($C202,M$205:M$216,$C$205:$C$216))))</f>
        <v>0</v>
      </c>
      <c r="N202" s="262">
        <f ca="true">IF(MAX(C205:C216)-MIN(C205:C216)&lt;5,AVERAGEIF(C205:C216,"&gt;0",N205:N216),
IF(FORECAST($C202,N$205:N$216,$C$205:$C$216)&lt;0,0,
IF(FORECAST($C202,N$205:N$216,$C$205:$C$216)&gt;100,100,
FORECAST($C202,N$205:N$216,$C$205:$C$216))))</f>
        <v>99.96845969714262</v>
      </c>
      <c r="O202" s="263"/>
      <c r="P202" s="264"/>
      <c r="Q202" s="264"/>
      <c r="R202" s="265">
        <f ca="true">IF(MAX(C205:C216)-MIN(C205:C216)&lt;5,AVERAGEIF(C205:C216,"&gt;0",R205:R216),
IF(FORECAST($C202,R$205:R$216,$C$205:$C$216)&lt;0,0,
IF(FORECAST($C202,R$205:R$216,$C$205:$C$216)&gt;100,100,
FORECAST($C202,R$205:R$216,$C$205:$C$216))))</f>
        <v>0</v>
      </c>
      <c r="S202" s="262">
        <f ca="true">IF(MAX(C205:C216)-MIN(C205:C216)&lt;5,AVERAGEIF(C205:C216,"&gt;0",S205:S216),
IF(FORECAST($C202,S$205:S$216,$C$205:$C$216)&lt;0,0,
IF(FORECAST($C202,S$205:S$216,$C$205:$C$216)&gt;100,100,
FORECAST($C202,S$205:S$216,$C$205:$C$216))))</f>
        <v>100</v>
      </c>
      <c r="T202" s="263"/>
      <c r="U202" s="264"/>
      <c r="V202" s="264"/>
      <c r="W202" s="265">
        <f ca="true">IF(MAX(C205:C216)-MIN(C205:C216)&lt;5,AVERAGEIF(C205:C216,"&gt;0",W205:W216),
IF(FORECAST($C202,W$205:W$216,$C$205:$C$216)&lt;0,0,
IF(FORECAST($C202,W$205:W$216,$C$205:$C$216)&gt;100,100,
FORECAST($C202,W$205:W$216,$C$205:$C$216))))</f>
        <v>1.1511423114679786E-2</v>
      </c>
      <c r="X202" s="262">
        <f ca="true">IF(MAX(C205:C216)-MIN(C205:C216)&lt;5,AVERAGEIF(C205:C216,"&gt;0",X205:X216),
IF(FORECAST($C202,X$205:X$216,$C$205:$C$216)&lt;0,0,
IF(FORECAST($C202,X$205:X$216,$C$205:$C$216)&gt;100,100,
FORECAST($C202,X$205:X$216,$C$205:$C$216))))</f>
        <v>99.923029640538758</v>
      </c>
      <c r="Y202" s="263"/>
      <c r="Z202" s="264"/>
      <c r="AA202" s="264"/>
      <c r="AB202" s="265">
        <f ca="true">IF(MAX(C205:C216)-MIN(C205:C216)&lt;5,AVERAGEIF(C205:C216,"&gt;0",AB205:AB216),
IF(FORECAST($C202,AB$205:AB$216,$C$205:$C$216)&lt;0,0,
IF(FORECAST($C202,AB$205:AB$216,$C$205:$C$216)&gt;100,100,
FORECAST($C202,AB$205:AB$216,$C$205:$C$216))))</f>
        <v>0</v>
      </c>
    </row>
    <row r="203" ht="9" customHeight="true" x14ac:dyDescent="0.2">
      <c r="D203" s="266"/>
      <c r="I203" s="266"/>
      <c r="K203" s="226"/>
      <c r="L203" s="226"/>
      <c r="N203" s="266"/>
      <c r="P203" s="226"/>
      <c r="Q203" s="226"/>
      <c r="S203" s="266"/>
      <c r="U203" s="226"/>
      <c r="V203" s="226"/>
      <c r="X203" s="266"/>
      <c r="Z203" s="226"/>
      <c r="AA203" s="226"/>
      <c r="AB203" s="267"/>
    </row>
    <row r="204" s="295" customFormat="true" ht="22.5" customHeight="true" x14ac:dyDescent="0.2">
      <c r="B204" s="268" t="s">
        <v>8</v>
      </c>
      <c r="C204" s="269" t="s">
        <v>9</v>
      </c>
      <c r="D204" s="270" t="s">
        <v>14</v>
      </c>
      <c r="E204" s="230" t="s">
        <v>15</v>
      </c>
      <c r="F204" s="349"/>
      <c r="G204" s="349"/>
      <c r="H204" s="272" t="s">
        <v>17</v>
      </c>
      <c r="I204" s="270" t="s">
        <v>14</v>
      </c>
      <c r="J204" s="230" t="s">
        <v>15</v>
      </c>
      <c r="K204" s="349"/>
      <c r="L204" s="349"/>
      <c r="M204" s="272" t="s">
        <v>17</v>
      </c>
      <c r="N204" s="270" t="s">
        <v>14</v>
      </c>
      <c r="O204" s="230" t="s">
        <v>15</v>
      </c>
      <c r="P204" s="349"/>
      <c r="Q204" s="349"/>
      <c r="R204" s="272" t="s">
        <v>17</v>
      </c>
      <c r="S204" s="270" t="s">
        <v>14</v>
      </c>
      <c r="T204" s="230" t="s">
        <v>15</v>
      </c>
      <c r="U204" s="349"/>
      <c r="V204" s="349"/>
      <c r="W204" s="272" t="s">
        <v>17</v>
      </c>
      <c r="X204" s="270" t="s">
        <v>14</v>
      </c>
      <c r="Y204" s="230" t="s">
        <v>15</v>
      </c>
      <c r="Z204" s="349"/>
      <c r="AA204" s="349"/>
      <c r="AB204" s="272" t="s">
        <v>17</v>
      </c>
      <c r="AD204" s="350"/>
    </row>
    <row r="205" x14ac:dyDescent="0.2">
      <c r="A205" s="274"/>
      <c r="B205" s="537" t="s">
        <v>176</v>
      </c>
      <c r="C205" s="538">
        <v>2002</v>
      </c>
      <c r="D205" s="188">
        <f t="shared" ref="D205:D216" ca="true" si="50">IF(ISERROR(INDIRECT(CONCATENATE($B205,"!H16"))),"",INDIRECT(CONCATENATE($B205,"!H16")))</f>
        <v>90.175995904968261</v>
      </c>
      <c r="E205" s="278" t="str">
        <f t="shared" ref="E205:E216" ca="true" si="51">IF(ISERROR(INDIRECT(CONCATENATE($B205,"!H23"))),"",INDIRECT(CONCATENATE($B205,"!H23")))</f>
        <v>N/A</v>
      </c>
      <c r="F205" s="276"/>
      <c r="G205" s="276"/>
      <c r="H205" s="277">
        <f t="shared" ref="H205:H216" ca="true" si="52">IF(ISERROR(INDIRECT(CONCATENATE($B205,"!H21"))),"",INDIRECT(CONCATENATE($B205,"!H21")))</f>
        <v>4.5854344331435541</v>
      </c>
      <c r="I205" s="188">
        <f t="shared" ref="I205:I216" ca="true" si="53">IF(ISERROR(INDIRECT(CONCATENATE($B205,"!I16"))),"",INDIRECT(CONCATENATE($B205,"!I16")))</f>
        <v>96.795426053509871</v>
      </c>
      <c r="J205" s="278" t="str">
        <f t="shared" ref="J205:J216" ca="true" si="54">IF(ISERROR(INDIRECT(CONCATENATE($B205,"!I23"))),"",INDIRECT(CONCATENATE($B205,"!I23")))</f>
        <v>N/A</v>
      </c>
      <c r="K205" s="276"/>
      <c r="L205" s="276"/>
      <c r="M205" s="277">
        <f t="shared" ref="M205:M216" ca="true" si="55">IF(ISERROR(INDIRECT(CONCATENATE($B205,"!I21"))),"",INDIRECT(CONCATENATE($B205,"!I21")))</f>
        <v>0.85505166218900219</v>
      </c>
      <c r="N205" s="188">
        <f t="shared" ref="N205:N216" ca="true" si="56">IF(ISERROR(INDIRECT(CONCATENATE($B205,"!J16"))),"",INDIRECT(CONCATENATE($B205,"!J16")))</f>
        <v>99.167706552877235</v>
      </c>
      <c r="O205" s="278" t="str">
        <f t="shared" ref="O205:O216" ca="true" si="57">IF(ISERROR(INDIRECT(CONCATENATE($B205,"!J23"))),"",INDIRECT(CONCATENATE($B205,"!J23")))</f>
        <v>N/A</v>
      </c>
      <c r="P205" s="276"/>
      <c r="Q205" s="276"/>
      <c r="R205" s="277">
        <f t="shared" ref="R205:R216" ca="true" si="58">IF(ISERROR(INDIRECT(CONCATENATE($B205,"!J21"))),"",INDIRECT(CONCATENATE($B205,"!J21")))</f>
        <v>0.55228571472330223</v>
      </c>
      <c r="S205" s="188">
        <f t="shared" ref="S205:S216" ca="true" si="59">IF(ISERROR(INDIRECT(CONCATENATE($B205,"!K16"))),"",INDIRECT(CONCATENATE($B205,"!K16")))</f>
        <v>98.868843590484559</v>
      </c>
      <c r="T205" s="278" t="str">
        <f t="shared" ref="T205:T216" ca="true" si="60">IF(ISERROR(INDIRECT(CONCATENATE($B205,"!K23"))),"",INDIRECT(CONCATENATE($B205,"!K23")))</f>
        <v>N/A</v>
      </c>
      <c r="U205" s="276"/>
      <c r="V205" s="276"/>
      <c r="W205" s="277">
        <f t="shared" ref="W205:W216" ca="true" si="61">IF(ISERROR(INDIRECT(CONCATENATE($B205,"!K21"))),"",INDIRECT(CONCATENATE($B205,"!K21")))</f>
        <v>0</v>
      </c>
      <c r="X205" s="188">
        <f t="shared" ref="X205:X216" ca="true" si="62">IF(ISERROR(INDIRECT(CONCATENATE($B205,"!L16"))),"",INDIRECT(CONCATENATE($B205,"!L16")))</f>
        <v>100.00000000000004</v>
      </c>
      <c r="Y205" s="278" t="str">
        <f t="shared" ref="Y205:Y216" ca="true" si="63">IF(ISERROR(INDIRECT(CONCATENATE($B205,"!L23"))),"",INDIRECT(CONCATENATE($B205,"!L23")))</f>
        <v>N/A</v>
      </c>
      <c r="Z205" s="276"/>
      <c r="AA205" s="276"/>
      <c r="AB205" s="277">
        <f t="shared" ref="AB205:AB216" ca="true" si="64">IF(ISERROR(INDIRECT(CONCATENATE($B205,"!L221"))),"",INDIRECT(CONCATENATE($B205,"!L21")))</f>
        <v>0</v>
      </c>
    </row>
    <row r="206" x14ac:dyDescent="0.2">
      <c r="A206" s="274"/>
      <c r="B206" s="539" t="s">
        <v>242</v>
      </c>
      <c r="C206" s="540"/>
      <c r="D206" s="189">
        <f t="shared" ca="true" si="50"/>
        <v>95.390614065223417</v>
      </c>
      <c r="E206" s="278">
        <f t="shared" ca="true" si="51"/>
        <v>100</v>
      </c>
      <c r="F206" s="276"/>
      <c r="G206" s="276"/>
      <c r="H206" s="279">
        <f t="shared" ca="true" si="52"/>
        <v>1.7520189744787011</v>
      </c>
      <c r="I206" s="189">
        <f t="shared" ca="true" si="53"/>
        <v>96.636277213035001</v>
      </c>
      <c r="J206" s="278">
        <f t="shared" ca="true" si="54"/>
        <v>100</v>
      </c>
      <c r="K206" s="276"/>
      <c r="L206" s="276"/>
      <c r="M206" s="279">
        <f t="shared" ca="true" si="55"/>
        <v>0.80481044457199147</v>
      </c>
      <c r="N206" s="189">
        <f t="shared" ca="true" si="56"/>
        <v>99.625238124237526</v>
      </c>
      <c r="O206" s="278">
        <f t="shared" ca="true" si="57"/>
        <v>100</v>
      </c>
      <c r="P206" s="276"/>
      <c r="Q206" s="276"/>
      <c r="R206" s="279">
        <f t="shared" ca="true" si="58"/>
        <v>0</v>
      </c>
      <c r="S206" s="189">
        <f t="shared" ca="true" si="59"/>
        <v>99.650706627443554</v>
      </c>
      <c r="T206" s="278">
        <f t="shared" ca="true" si="60"/>
        <v>100</v>
      </c>
      <c r="U206" s="276"/>
      <c r="V206" s="276"/>
      <c r="W206" s="279">
        <f t="shared" ca="true" si="61"/>
        <v>1.0901886422328213</v>
      </c>
      <c r="X206" s="189">
        <f t="shared" ca="true" si="62"/>
        <v>100</v>
      </c>
      <c r="Y206" s="278">
        <f t="shared" ca="true" si="63"/>
        <v>98.300203653921798</v>
      </c>
      <c r="Z206" s="276"/>
      <c r="AA206" s="276"/>
      <c r="AB206" s="279">
        <f t="shared" ca="true" si="64"/>
        <v>0</v>
      </c>
    </row>
    <row r="207" x14ac:dyDescent="0.2">
      <c r="A207" s="274"/>
      <c r="B207" s="539" t="s">
        <v>405</v>
      </c>
      <c r="C207" s="540">
        <v>2005</v>
      </c>
      <c r="D207" s="189">
        <f t="shared" ca="true" si="50"/>
        <v>92.762473984119637</v>
      </c>
      <c r="E207" s="278" t="str">
        <f t="shared" ca="true" si="51"/>
        <v>N/A</v>
      </c>
      <c r="F207" s="276"/>
      <c r="G207" s="276"/>
      <c r="H207" s="279">
        <f t="shared" ca="true" si="52"/>
        <v>3.6667211532544122</v>
      </c>
      <c r="I207" s="189">
        <f t="shared" ca="true" si="53"/>
        <v>98.155284852976109</v>
      </c>
      <c r="J207" s="278" t="str">
        <f t="shared" ca="true" si="54"/>
        <v>N/A</v>
      </c>
      <c r="K207" s="276"/>
      <c r="L207" s="276"/>
      <c r="M207" s="279">
        <f t="shared" ca="true" si="55"/>
        <v>0.28255640253916775</v>
      </c>
      <c r="N207" s="189">
        <f t="shared" ca="true" si="56"/>
        <v>99.470130431835429</v>
      </c>
      <c r="O207" s="278" t="str">
        <f t="shared" ca="true" si="57"/>
        <v>N/A</v>
      </c>
      <c r="P207" s="276"/>
      <c r="Q207" s="276"/>
      <c r="R207" s="279">
        <f t="shared" ca="true" si="58"/>
        <v>0</v>
      </c>
      <c r="S207" s="189">
        <f t="shared" ca="true" si="59"/>
        <v>97.634235158934445</v>
      </c>
      <c r="T207" s="278" t="str">
        <f t="shared" ca="true" si="60"/>
        <v>N/A</v>
      </c>
      <c r="U207" s="276"/>
      <c r="V207" s="276"/>
      <c r="W207" s="279">
        <f t="shared" ca="true" si="61"/>
        <v>0.49029079205964177</v>
      </c>
      <c r="X207" s="189">
        <f t="shared" ca="true" si="62"/>
        <v>100.00000000000003</v>
      </c>
      <c r="Y207" s="278" t="str">
        <f t="shared" ca="true" si="63"/>
        <v>N/A</v>
      </c>
      <c r="Z207" s="276"/>
      <c r="AA207" s="276"/>
      <c r="AB207" s="279">
        <f t="shared" ca="true" si="64"/>
        <v>0</v>
      </c>
      <c r="AD207" s="280"/>
    </row>
    <row r="208" x14ac:dyDescent="0.2">
      <c r="A208" s="274"/>
      <c r="B208" s="539" t="s">
        <v>35</v>
      </c>
      <c r="C208" s="540">
        <v>2006</v>
      </c>
      <c r="D208" s="189">
        <f t="shared" ca="true" si="50"/>
        <v>96.277763781649767</v>
      </c>
      <c r="E208" s="278">
        <f t="shared" ca="true" si="51"/>
        <v>99.582036702412736</v>
      </c>
      <c r="F208" s="276"/>
      <c r="G208" s="276"/>
      <c r="H208" s="279">
        <f t="shared" ca="true" si="52"/>
        <v>0.51749632132082046</v>
      </c>
      <c r="I208" s="189">
        <f t="shared" ca="true" si="53"/>
        <v>99.457746647791907</v>
      </c>
      <c r="J208" s="278">
        <f t="shared" ca="true" si="54"/>
        <v>100</v>
      </c>
      <c r="K208" s="276"/>
      <c r="L208" s="276"/>
      <c r="M208" s="279">
        <f t="shared" ca="true" si="55"/>
        <v>0</v>
      </c>
      <c r="N208" s="189">
        <f t="shared" ca="true" si="56"/>
        <v>99.846703197060876</v>
      </c>
      <c r="O208" s="278">
        <f t="shared" ca="true" si="57"/>
        <v>99.731700603194639</v>
      </c>
      <c r="P208" s="276"/>
      <c r="Q208" s="276"/>
      <c r="R208" s="279">
        <f t="shared" ca="true" si="58"/>
        <v>0</v>
      </c>
      <c r="S208" s="189">
        <f t="shared" ca="true" si="59"/>
        <v>99.56235437718361</v>
      </c>
      <c r="T208" s="278">
        <f t="shared" ca="true" si="60"/>
        <v>99.461917376891023</v>
      </c>
      <c r="U208" s="276"/>
      <c r="V208" s="276"/>
      <c r="W208" s="279">
        <f t="shared" ca="true" si="61"/>
        <v>0</v>
      </c>
      <c r="X208" s="189">
        <f t="shared" ca="true" si="62"/>
        <v>100</v>
      </c>
      <c r="Y208" s="278">
        <f t="shared" ca="true" si="63"/>
        <v>100</v>
      </c>
      <c r="Z208" s="276"/>
      <c r="AA208" s="276"/>
      <c r="AB208" s="279">
        <f t="shared" ca="true" si="64"/>
        <v>0</v>
      </c>
    </row>
    <row r="209" x14ac:dyDescent="0.2">
      <c r="A209" s="274"/>
      <c r="B209" s="539" t="s">
        <v>441</v>
      </c>
      <c r="C209" s="540">
        <v>2011</v>
      </c>
      <c r="D209" s="189">
        <f t="shared" ca="true" si="50"/>
        <v>95.583900398302603</v>
      </c>
      <c r="E209" s="278">
        <f t="shared" ca="true" si="51"/>
        <v>99.937919939664354</v>
      </c>
      <c r="F209" s="276"/>
      <c r="G209" s="276"/>
      <c r="H209" s="279">
        <f t="shared" ca="true" si="52"/>
        <v>0.50376159309350232</v>
      </c>
      <c r="I209" s="189">
        <f t="shared" ca="true" si="53"/>
        <v>98.725600142533438</v>
      </c>
      <c r="J209" s="278">
        <f t="shared" ca="true" si="54"/>
        <v>100</v>
      </c>
      <c r="K209" s="276"/>
      <c r="L209" s="276"/>
      <c r="M209" s="279">
        <f t="shared" ca="true" si="55"/>
        <v>7.5207118877761783E-2</v>
      </c>
      <c r="N209" s="189">
        <f t="shared" ca="true" si="56"/>
        <v>99.514958547578757</v>
      </c>
      <c r="O209" s="278">
        <f t="shared" ca="true" si="57"/>
        <v>100</v>
      </c>
      <c r="P209" s="276"/>
      <c r="Q209" s="276"/>
      <c r="R209" s="279">
        <f t="shared" ca="true" si="58"/>
        <v>0</v>
      </c>
      <c r="S209" s="189">
        <f t="shared" ca="true" si="59"/>
        <v>99.583461436816989</v>
      </c>
      <c r="T209" s="278">
        <f t="shared" ca="true" si="60"/>
        <v>100</v>
      </c>
      <c r="U209" s="276"/>
      <c r="V209" s="276"/>
      <c r="W209" s="279">
        <f t="shared" ca="true" si="61"/>
        <v>5.5970236628789347E-2</v>
      </c>
      <c r="X209" s="189">
        <f t="shared" ca="true" si="62"/>
        <v>99.848016154623139</v>
      </c>
      <c r="Y209" s="278">
        <f t="shared" ca="true" si="63"/>
        <v>100</v>
      </c>
      <c r="Z209" s="276"/>
      <c r="AA209" s="276"/>
      <c r="AB209" s="279">
        <f t="shared" ca="true" si="64"/>
        <v>0</v>
      </c>
    </row>
    <row r="210" x14ac:dyDescent="0.2">
      <c r="A210" s="274"/>
      <c r="B210" s="539" t="s">
        <v>525</v>
      </c>
      <c r="C210" s="540">
        <v>2014</v>
      </c>
      <c r="D210" s="189">
        <f t="shared" ca="true" si="50"/>
        <v>94.083403036646146</v>
      </c>
      <c r="E210" s="278">
        <f t="shared" ca="true" si="51"/>
        <v>99.734476750351405</v>
      </c>
      <c r="F210" s="276"/>
      <c r="G210" s="276"/>
      <c r="H210" s="279">
        <f t="shared" ca="true" si="52"/>
        <v>0.93514864614945448</v>
      </c>
      <c r="I210" s="189">
        <f t="shared" ca="true" si="53"/>
        <v>99.036464162819158</v>
      </c>
      <c r="J210" s="278">
        <f t="shared" ca="true" si="54"/>
        <v>100</v>
      </c>
      <c r="K210" s="276"/>
      <c r="L210" s="276"/>
      <c r="M210" s="279">
        <f t="shared" ca="true" si="55"/>
        <v>0.11826204834261174</v>
      </c>
      <c r="N210" s="189">
        <f t="shared" ca="true" si="56"/>
        <v>99.936724132414994</v>
      </c>
      <c r="O210" s="278">
        <f t="shared" ca="true" si="57"/>
        <v>100</v>
      </c>
      <c r="P210" s="276"/>
      <c r="Q210" s="276"/>
      <c r="R210" s="279">
        <f t="shared" ca="true" si="58"/>
        <v>0</v>
      </c>
      <c r="S210" s="189">
        <f t="shared" ca="true" si="59"/>
        <v>100</v>
      </c>
      <c r="T210" s="278">
        <f t="shared" ca="true" si="60"/>
        <v>100</v>
      </c>
      <c r="U210" s="276"/>
      <c r="V210" s="276"/>
      <c r="W210" s="279">
        <f t="shared" ca="true" si="61"/>
        <v>0</v>
      </c>
      <c r="X210" s="189">
        <f t="shared" ca="true" si="62"/>
        <v>100</v>
      </c>
      <c r="Y210" s="278">
        <f t="shared" ca="true" si="63"/>
        <v>100</v>
      </c>
      <c r="Z210" s="276"/>
      <c r="AA210" s="276"/>
      <c r="AB210" s="279">
        <f t="shared" ca="true" si="64"/>
        <v>0</v>
      </c>
    </row>
    <row r="211" x14ac:dyDescent="0.2">
      <c r="A211" s="274"/>
      <c r="B211" s="539"/>
      <c r="C211" s="540"/>
      <c r="D211" s="189" t="str">
        <f t="shared" ca="true" si="50"/>
        <v/>
      </c>
      <c r="E211" s="278" t="str">
        <f t="shared" ca="true" si="51"/>
        <v/>
      </c>
      <c r="F211" s="276"/>
      <c r="G211" s="276"/>
      <c r="H211" s="279" t="str">
        <f t="shared" ca="true" si="52"/>
        <v/>
      </c>
      <c r="I211" s="189" t="str">
        <f t="shared" ca="true" si="53"/>
        <v/>
      </c>
      <c r="J211" s="278" t="str">
        <f t="shared" ca="true" si="54"/>
        <v/>
      </c>
      <c r="K211" s="276"/>
      <c r="L211" s="276"/>
      <c r="M211" s="279" t="str">
        <f t="shared" ca="true" si="55"/>
        <v/>
      </c>
      <c r="N211" s="189" t="str">
        <f t="shared" ca="true" si="56"/>
        <v/>
      </c>
      <c r="O211" s="278" t="str">
        <f t="shared" ca="true" si="57"/>
        <v/>
      </c>
      <c r="P211" s="276"/>
      <c r="Q211" s="276"/>
      <c r="R211" s="279" t="str">
        <f t="shared" ca="true" si="58"/>
        <v/>
      </c>
      <c r="S211" s="189" t="str">
        <f t="shared" ca="true" si="59"/>
        <v/>
      </c>
      <c r="T211" s="278" t="str">
        <f t="shared" ca="true" si="60"/>
        <v/>
      </c>
      <c r="U211" s="276"/>
      <c r="V211" s="276"/>
      <c r="W211" s="279" t="str">
        <f t="shared" ca="true" si="61"/>
        <v/>
      </c>
      <c r="X211" s="189" t="str">
        <f t="shared" ca="true" si="62"/>
        <v/>
      </c>
      <c r="Y211" s="278" t="str">
        <f t="shared" ca="true" si="63"/>
        <v/>
      </c>
      <c r="Z211" s="276"/>
      <c r="AA211" s="276"/>
      <c r="AB211" s="279" t="str">
        <f t="shared" ca="true" si="64"/>
        <v/>
      </c>
    </row>
    <row r="212" x14ac:dyDescent="0.2">
      <c r="A212" s="274"/>
      <c r="B212" s="539"/>
      <c r="C212" s="540"/>
      <c r="D212" s="189" t="str">
        <f t="shared" ca="true" si="50"/>
        <v/>
      </c>
      <c r="E212" s="278" t="str">
        <f t="shared" ca="true" si="51"/>
        <v/>
      </c>
      <c r="F212" s="276"/>
      <c r="G212" s="276"/>
      <c r="H212" s="279" t="str">
        <f t="shared" ca="true" si="52"/>
        <v/>
      </c>
      <c r="I212" s="189" t="str">
        <f t="shared" ca="true" si="53"/>
        <v/>
      </c>
      <c r="J212" s="278" t="str">
        <f t="shared" ca="true" si="54"/>
        <v/>
      </c>
      <c r="K212" s="276"/>
      <c r="L212" s="276"/>
      <c r="M212" s="279" t="str">
        <f t="shared" ca="true" si="55"/>
        <v/>
      </c>
      <c r="N212" s="189" t="str">
        <f t="shared" ca="true" si="56"/>
        <v/>
      </c>
      <c r="O212" s="278" t="str">
        <f t="shared" ca="true" si="57"/>
        <v/>
      </c>
      <c r="P212" s="276"/>
      <c r="Q212" s="276"/>
      <c r="R212" s="279" t="str">
        <f t="shared" ca="true" si="58"/>
        <v/>
      </c>
      <c r="S212" s="189" t="str">
        <f t="shared" ca="true" si="59"/>
        <v/>
      </c>
      <c r="T212" s="278" t="str">
        <f t="shared" ca="true" si="60"/>
        <v/>
      </c>
      <c r="U212" s="276"/>
      <c r="V212" s="276"/>
      <c r="W212" s="279" t="str">
        <f t="shared" ca="true" si="61"/>
        <v/>
      </c>
      <c r="X212" s="189" t="str">
        <f t="shared" ca="true" si="62"/>
        <v/>
      </c>
      <c r="Y212" s="278" t="str">
        <f t="shared" ca="true" si="63"/>
        <v/>
      </c>
      <c r="Z212" s="276"/>
      <c r="AA212" s="276"/>
      <c r="AB212" s="279" t="str">
        <f t="shared" ca="true" si="64"/>
        <v/>
      </c>
    </row>
    <row r="213" x14ac:dyDescent="0.2">
      <c r="A213" s="274"/>
      <c r="B213" s="539"/>
      <c r="C213" s="540"/>
      <c r="D213" s="189" t="str">
        <f t="shared" ca="true" si="50"/>
        <v/>
      </c>
      <c r="E213" s="278" t="str">
        <f t="shared" ca="true" si="51"/>
        <v/>
      </c>
      <c r="F213" s="276"/>
      <c r="G213" s="276"/>
      <c r="H213" s="279" t="str">
        <f t="shared" ca="true" si="52"/>
        <v/>
      </c>
      <c r="I213" s="189" t="str">
        <f t="shared" ca="true" si="53"/>
        <v/>
      </c>
      <c r="J213" s="278" t="str">
        <f t="shared" ca="true" si="54"/>
        <v/>
      </c>
      <c r="K213" s="276"/>
      <c r="L213" s="276"/>
      <c r="M213" s="279" t="str">
        <f t="shared" ca="true" si="55"/>
        <v/>
      </c>
      <c r="N213" s="189" t="str">
        <f t="shared" ca="true" si="56"/>
        <v/>
      </c>
      <c r="O213" s="278" t="str">
        <f t="shared" ca="true" si="57"/>
        <v/>
      </c>
      <c r="P213" s="276"/>
      <c r="Q213" s="276"/>
      <c r="R213" s="279" t="str">
        <f t="shared" ca="true" si="58"/>
        <v/>
      </c>
      <c r="S213" s="189" t="str">
        <f t="shared" ca="true" si="59"/>
        <v/>
      </c>
      <c r="T213" s="278" t="str">
        <f t="shared" ca="true" si="60"/>
        <v/>
      </c>
      <c r="U213" s="276"/>
      <c r="V213" s="276"/>
      <c r="W213" s="279" t="str">
        <f t="shared" ca="true" si="61"/>
        <v/>
      </c>
      <c r="X213" s="189" t="str">
        <f t="shared" ca="true" si="62"/>
        <v/>
      </c>
      <c r="Y213" s="278" t="str">
        <f t="shared" ca="true" si="63"/>
        <v/>
      </c>
      <c r="Z213" s="276"/>
      <c r="AA213" s="276"/>
      <c r="AB213" s="279" t="str">
        <f t="shared" ca="true" si="64"/>
        <v/>
      </c>
    </row>
    <row r="214" x14ac:dyDescent="0.2">
      <c r="A214" s="274"/>
      <c r="B214" s="539"/>
      <c r="C214" s="540"/>
      <c r="D214" s="189" t="str">
        <f t="shared" ca="true" si="50"/>
        <v/>
      </c>
      <c r="E214" s="278" t="str">
        <f t="shared" ca="true" si="51"/>
        <v/>
      </c>
      <c r="F214" s="276"/>
      <c r="G214" s="276"/>
      <c r="H214" s="279" t="str">
        <f t="shared" ca="true" si="52"/>
        <v/>
      </c>
      <c r="I214" s="189" t="str">
        <f t="shared" ca="true" si="53"/>
        <v/>
      </c>
      <c r="J214" s="278" t="str">
        <f t="shared" ca="true" si="54"/>
        <v/>
      </c>
      <c r="K214" s="276"/>
      <c r="L214" s="276"/>
      <c r="M214" s="279" t="str">
        <f t="shared" ca="true" si="55"/>
        <v/>
      </c>
      <c r="N214" s="189" t="str">
        <f t="shared" ca="true" si="56"/>
        <v/>
      </c>
      <c r="O214" s="278" t="str">
        <f t="shared" ca="true" si="57"/>
        <v/>
      </c>
      <c r="P214" s="276"/>
      <c r="Q214" s="276"/>
      <c r="R214" s="279" t="str">
        <f t="shared" ca="true" si="58"/>
        <v/>
      </c>
      <c r="S214" s="189" t="str">
        <f t="shared" ca="true" si="59"/>
        <v/>
      </c>
      <c r="T214" s="278" t="str">
        <f t="shared" ca="true" si="60"/>
        <v/>
      </c>
      <c r="U214" s="276"/>
      <c r="V214" s="276"/>
      <c r="W214" s="279" t="str">
        <f t="shared" ca="true" si="61"/>
        <v/>
      </c>
      <c r="X214" s="189" t="str">
        <f t="shared" ca="true" si="62"/>
        <v/>
      </c>
      <c r="Y214" s="278" t="str">
        <f t="shared" ca="true" si="63"/>
        <v/>
      </c>
      <c r="Z214" s="276"/>
      <c r="AA214" s="276"/>
      <c r="AB214" s="279" t="str">
        <f t="shared" ca="true" si="64"/>
        <v/>
      </c>
    </row>
    <row r="215" x14ac:dyDescent="0.2">
      <c r="A215" s="274"/>
      <c r="B215" s="539"/>
      <c r="C215" s="540"/>
      <c r="D215" s="189" t="str">
        <f t="shared" ca="true" si="50"/>
        <v/>
      </c>
      <c r="E215" s="278" t="str">
        <f t="shared" ca="true" si="51"/>
        <v/>
      </c>
      <c r="F215" s="276"/>
      <c r="G215" s="276"/>
      <c r="H215" s="279" t="str">
        <f t="shared" ca="true" si="52"/>
        <v/>
      </c>
      <c r="I215" s="189" t="str">
        <f t="shared" ca="true" si="53"/>
        <v/>
      </c>
      <c r="J215" s="278" t="str">
        <f t="shared" ca="true" si="54"/>
        <v/>
      </c>
      <c r="K215" s="276"/>
      <c r="L215" s="276"/>
      <c r="M215" s="279" t="str">
        <f t="shared" ca="true" si="55"/>
        <v/>
      </c>
      <c r="N215" s="189" t="str">
        <f t="shared" ca="true" si="56"/>
        <v/>
      </c>
      <c r="O215" s="278" t="str">
        <f t="shared" ca="true" si="57"/>
        <v/>
      </c>
      <c r="P215" s="276"/>
      <c r="Q215" s="276"/>
      <c r="R215" s="279" t="str">
        <f t="shared" ca="true" si="58"/>
        <v/>
      </c>
      <c r="S215" s="189" t="str">
        <f t="shared" ca="true" si="59"/>
        <v/>
      </c>
      <c r="T215" s="278" t="str">
        <f t="shared" ca="true" si="60"/>
        <v/>
      </c>
      <c r="U215" s="276"/>
      <c r="V215" s="276"/>
      <c r="W215" s="279" t="str">
        <f t="shared" ca="true" si="61"/>
        <v/>
      </c>
      <c r="X215" s="189" t="str">
        <f t="shared" ca="true" si="62"/>
        <v/>
      </c>
      <c r="Y215" s="278" t="str">
        <f t="shared" ca="true" si="63"/>
        <v/>
      </c>
      <c r="Z215" s="276"/>
      <c r="AA215" s="276"/>
      <c r="AB215" s="279" t="str">
        <f t="shared" ca="true" si="64"/>
        <v/>
      </c>
    </row>
    <row r="216" x14ac:dyDescent="0.2">
      <c r="A216" s="274"/>
      <c r="B216" s="541"/>
      <c r="C216" s="542"/>
      <c r="D216" s="190" t="str">
        <f t="shared" ca="true" si="50"/>
        <v/>
      </c>
      <c r="E216" s="281" t="str">
        <f t="shared" ca="true" si="51"/>
        <v/>
      </c>
      <c r="F216" s="282"/>
      <c r="G216" s="283"/>
      <c r="H216" s="284" t="str">
        <f t="shared" ca="true" si="52"/>
        <v/>
      </c>
      <c r="I216" s="190" t="str">
        <f t="shared" ca="true" si="53"/>
        <v/>
      </c>
      <c r="J216" s="281" t="str">
        <f t="shared" ca="true" si="54"/>
        <v/>
      </c>
      <c r="K216" s="282"/>
      <c r="L216" s="283"/>
      <c r="M216" s="284" t="str">
        <f t="shared" ca="true" si="55"/>
        <v/>
      </c>
      <c r="N216" s="190" t="str">
        <f t="shared" ca="true" si="56"/>
        <v/>
      </c>
      <c r="O216" s="281" t="str">
        <f t="shared" ca="true" si="57"/>
        <v/>
      </c>
      <c r="P216" s="282"/>
      <c r="Q216" s="283"/>
      <c r="R216" s="284" t="str">
        <f t="shared" ca="true" si="58"/>
        <v/>
      </c>
      <c r="S216" s="190" t="str">
        <f t="shared" ca="true" si="59"/>
        <v/>
      </c>
      <c r="T216" s="281" t="str">
        <f t="shared" ca="true" si="60"/>
        <v/>
      </c>
      <c r="U216" s="282"/>
      <c r="V216" s="283"/>
      <c r="W216" s="284" t="str">
        <f t="shared" ca="true" si="61"/>
        <v/>
      </c>
      <c r="X216" s="190" t="str">
        <f t="shared" ca="true" si="62"/>
        <v/>
      </c>
      <c r="Y216" s="281" t="str">
        <f t="shared" ca="true" si="63"/>
        <v/>
      </c>
      <c r="Z216" s="282"/>
      <c r="AA216" s="283"/>
      <c r="AB216" s="284" t="str">
        <f t="shared" ca="true" si="64"/>
        <v/>
      </c>
    </row>
    <row r="217" ht="11.25" customHeight="true" x14ac:dyDescent="0.2"/>
    <row r="218" ht="22.5" customHeight="true" x14ac:dyDescent="0.25">
      <c r="B218" s="915" t="str">
        <f>CONCATENATE("Urban use of drinking water sources,  ",C199,"–",C200)</f>
        <v>Urban use of drinking water sources,  2000–2020</v>
      </c>
      <c r="C218" s="916"/>
      <c r="D218" s="916"/>
      <c r="E218" s="916"/>
      <c r="F218" s="916"/>
      <c r="G218" s="916"/>
      <c r="H218" s="916"/>
      <c r="I218" s="916"/>
      <c r="J218" s="916"/>
      <c r="K218" s="916"/>
      <c r="L218" s="916"/>
      <c r="N218" s="285"/>
      <c r="O218" s="285"/>
      <c r="P218" s="285"/>
      <c r="Q218" s="285"/>
      <c r="R218" s="285"/>
      <c r="S218" s="898" t="s">
        <v>11</v>
      </c>
      <c r="T218" s="899"/>
      <c r="U218" s="899"/>
      <c r="V218" s="899"/>
      <c r="W218" s="900"/>
      <c r="X218" s="285"/>
      <c r="Y218" s="285"/>
      <c r="Z218" s="285"/>
      <c r="AA218" s="285"/>
      <c r="AB218" s="28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7"/>
      <c r="D253" s="287"/>
      <c r="E253" s="288" t="str">
        <f ca="true">IF(ISERROR(INDIRECT(CONCATENATE($B253,"!M18"))),"",INDIRECT(CONCATENATE($B253,"!M18")))</f>
        <v/>
      </c>
      <c r="F253" s="288" t="str">
        <f ca="true">IF(ISERROR(INDIRECT(CONCATENATE($B253,"!M19"))),"",INDIRECT(CONCATENATE($B253,"!M19")))</f>
        <v/>
      </c>
      <c r="G253" s="288" t="str">
        <f ca="true">IF(ISERROR(INDIRECT(CONCATENATE($B253,"!M20"))),"",INDIRECT(CONCATENATE($B253,"!M20")))</f>
        <v/>
      </c>
      <c r="H253" s="288" t="str">
        <f ca="true">IF(ISERROR(INDIRECT(CONCATENATE($B253,"!M21"))),"",INDIRECT(CONCATENATE($B253,"!M21")))</f>
        <v/>
      </c>
      <c r="I253" s="288"/>
      <c r="J253" s="288" t="str">
        <f ca="true">IF(ISERROR(INDIRECT(CONCATENATE($B253,"!N18"))),"",INDIRECT(CONCATENATE($B253,"!N18")))</f>
        <v/>
      </c>
      <c r="K253" s="288" t="str">
        <f ca="true">IF(ISERROR(INDIRECT(CONCATENATE($B253,"!N19"))),"",INDIRECT(CONCATENATE($B253,"!N19")))</f>
        <v/>
      </c>
      <c r="L253" s="288" t="str">
        <f ca="true">IF(ISERROR(INDIRECT(CONCATENATE($B253,"!N20"))),"",INDIRECT(CONCATENATE($B253,"!N20")))</f>
        <v/>
      </c>
      <c r="M253" s="288" t="str">
        <f ca="true">IF(ISERROR(INDIRECT(CONCATENATE($B253,"!N21"))),"",INDIRECT(CONCATENATE($B253,"!N21")))</f>
        <v/>
      </c>
      <c r="N253" s="288"/>
      <c r="O253" s="288" t="str">
        <f ca="true">IF(ISERROR(INDIRECT(CONCATENATE($B253,"!O18"))),"",INDIRECT(CONCATENATE($B253,"!O18")))</f>
        <v/>
      </c>
      <c r="P253" s="288" t="str">
        <f ca="true">IF(ISERROR(INDIRECT(CONCATENATE($B253,"!O19"))),"",INDIRECT(CONCATENATE($B253,"!O19")))</f>
        <v/>
      </c>
      <c r="Q253" s="288" t="str">
        <f ca="true">IF(ISERROR(INDIRECT(CONCATENATE($B253,"!O20"))),"",INDIRECT(CONCATENATE($B253,"!O20")))</f>
        <v/>
      </c>
      <c r="R253" s="288" t="str">
        <f ca="true">IF(ISERROR(INDIRECT(CONCATENATE($B253,"!O21"))),"",INDIRECT(CONCATENATE($B253,"!O21")))</f>
        <v/>
      </c>
      <c r="S253" s="288"/>
      <c r="T253" s="288" t="str">
        <f ca="true">IF(ISERROR(INDIRECT(CONCATENATE($B253,"!P18"))),"",INDIRECT(CONCATENATE($B253,"!P18")))</f>
        <v/>
      </c>
      <c r="U253" s="288" t="str">
        <f ca="true">IF(ISERROR(INDIRECT(CONCATENATE($B253,"!P19"))),"",INDIRECT(CONCATENATE($B253,"!P19")))</f>
        <v/>
      </c>
      <c r="V253" s="288" t="str">
        <f ca="true">IF(ISERROR(INDIRECT(CONCATENATE($B253,"!P20"))),"",INDIRECT(CONCATENATE($B253,"!P20")))</f>
        <v/>
      </c>
      <c r="W253" s="288" t="str">
        <f ca="true">IF(ISERROR(INDIRECT(CONCATENATE($B253,"!P21"))),"",INDIRECT(CONCATENATE($B253,"!P21")))</f>
        <v/>
      </c>
      <c r="X253" s="288"/>
      <c r="Y253" s="288" t="str">
        <f ca="true">IF(ISERROR(INDIRECT(CONCATENATE($B253,"!Q18"))),"",INDIRECT(CONCATENATE($B253,"!Q18")))</f>
        <v/>
      </c>
      <c r="Z253" s="288" t="str">
        <f ca="true">IF(ISERROR(INDIRECT(CONCATENATE($B253,"!Q19"))),"",INDIRECT(CONCATENATE($B253,"!Q19")))</f>
        <v/>
      </c>
      <c r="AA253" s="288" t="str">
        <f ca="true">IF(ISERROR(INDIRECT(CONCATENATE($B253,"!Q20"))),"",INDIRECT(CONCATENATE($B253,"!Q20")))</f>
        <v/>
      </c>
      <c r="AB253" s="288" t="str">
        <f ca="true">IF(ISERROR(INDIRECT(CONCATENATE($B253,"!Q21"))),"",INDIRECT(CONCATENATE($B253,"!Q1")))</f>
        <v/>
      </c>
    </row>
    <row r="254" x14ac:dyDescent="0.2">
      <c r="C254" s="287"/>
      <c r="D254" s="287"/>
      <c r="E254" s="288" t="str">
        <f ca="true">IF(ISERROR(INDIRECT(CONCATENATE($B254,"!M18"))),"",INDIRECT(CONCATENATE($B254,"!M18")))</f>
        <v/>
      </c>
      <c r="F254" s="288" t="str">
        <f ca="true">IF(ISERROR(INDIRECT(CONCATENATE($B254,"!M19"))),"",INDIRECT(CONCATENATE($B254,"!M19")))</f>
        <v/>
      </c>
      <c r="G254" s="288" t="str">
        <f ca="true">IF(ISERROR(INDIRECT(CONCATENATE($B254,"!M20"))),"",INDIRECT(CONCATENATE($B254,"!M20")))</f>
        <v/>
      </c>
      <c r="H254" s="288" t="str">
        <f ca="true">IF(ISERROR(INDIRECT(CONCATENATE($B254,"!M21"))),"",INDIRECT(CONCATENATE($B254,"!M21")))</f>
        <v/>
      </c>
      <c r="I254" s="288"/>
      <c r="J254" s="288" t="str">
        <f ca="true">IF(ISERROR(INDIRECT(CONCATENATE($B254,"!N18"))),"",INDIRECT(CONCATENATE($B254,"!N18")))</f>
        <v/>
      </c>
      <c r="K254" s="288" t="str">
        <f ca="true">IF(ISERROR(INDIRECT(CONCATENATE($B254,"!N19"))),"",INDIRECT(CONCATENATE($B254,"!N19")))</f>
        <v/>
      </c>
      <c r="L254" s="288" t="str">
        <f ca="true">IF(ISERROR(INDIRECT(CONCATENATE($B254,"!N20"))),"",INDIRECT(CONCATENATE($B254,"!N20")))</f>
        <v/>
      </c>
      <c r="M254" s="288" t="str">
        <f ca="true">IF(ISERROR(INDIRECT(CONCATENATE($B254,"!N21"))),"",INDIRECT(CONCATENATE($B254,"!N21")))</f>
        <v/>
      </c>
      <c r="N254" s="288"/>
      <c r="O254" s="288" t="str">
        <f ca="true">IF(ISERROR(INDIRECT(CONCATENATE($B254,"!O18"))),"",INDIRECT(CONCATENATE($B254,"!O18")))</f>
        <v/>
      </c>
      <c r="P254" s="288" t="str">
        <f ca="true">IF(ISERROR(INDIRECT(CONCATENATE($B254,"!O19"))),"",INDIRECT(CONCATENATE($B254,"!O19")))</f>
        <v/>
      </c>
      <c r="Q254" s="288" t="str">
        <f ca="true">IF(ISERROR(INDIRECT(CONCATENATE($B254,"!O20"))),"",INDIRECT(CONCATENATE($B254,"!O20")))</f>
        <v/>
      </c>
      <c r="R254" s="288" t="str">
        <f ca="true">IF(ISERROR(INDIRECT(CONCATENATE($B254,"!O21"))),"",INDIRECT(CONCATENATE($B254,"!O21")))</f>
        <v/>
      </c>
      <c r="S254" s="288"/>
      <c r="T254" s="288" t="str">
        <f ca="true">IF(ISERROR(INDIRECT(CONCATENATE($B254,"!P18"))),"",INDIRECT(CONCATENATE($B254,"!P18")))</f>
        <v/>
      </c>
      <c r="U254" s="288" t="str">
        <f ca="true">IF(ISERROR(INDIRECT(CONCATENATE($B254,"!P19"))),"",INDIRECT(CONCATENATE($B254,"!P19")))</f>
        <v/>
      </c>
      <c r="V254" s="288" t="str">
        <f ca="true">IF(ISERROR(INDIRECT(CONCATENATE($B254,"!P20"))),"",INDIRECT(CONCATENATE($B254,"!P20")))</f>
        <v/>
      </c>
      <c r="W254" s="288" t="str">
        <f ca="true">IF(ISERROR(INDIRECT(CONCATENATE($B254,"!P21"))),"",INDIRECT(CONCATENATE($B254,"!P21")))</f>
        <v/>
      </c>
      <c r="X254" s="288"/>
      <c r="Y254" s="288" t="str">
        <f ca="true">IF(ISERROR(INDIRECT(CONCATENATE($B254,"!Q18"))),"",INDIRECT(CONCATENATE($B254,"!Q18")))</f>
        <v/>
      </c>
      <c r="Z254" s="288" t="str">
        <f ca="true">IF(ISERROR(INDIRECT(CONCATENATE($B254,"!Q19"))),"",INDIRECT(CONCATENATE($B254,"!Q19")))</f>
        <v/>
      </c>
      <c r="AA254" s="288" t="str">
        <f ca="true">IF(ISERROR(INDIRECT(CONCATENATE($B254,"!Q20"))),"",INDIRECT(CONCATENATE($B254,"!Q20")))</f>
        <v/>
      </c>
      <c r="AB254" s="288" t="str">
        <f ca="true">IF(ISERROR(INDIRECT(CONCATENATE($B254,"!Q21"))),"",INDIRECT(CONCATENATE($B254,"!Q1")))</f>
        <v/>
      </c>
    </row>
    <row r="255" x14ac:dyDescent="0.2">
      <c r="C255" s="287"/>
      <c r="D255" s="287"/>
      <c r="E255" s="288" t="str">
        <f ca="true">IF(ISERROR(INDIRECT(CONCATENATE($B255,"!M18"))),"",INDIRECT(CONCATENATE($B255,"!M18")))</f>
        <v/>
      </c>
      <c r="F255" s="288" t="str">
        <f ca="true">IF(ISERROR(INDIRECT(CONCATENATE($B255,"!M19"))),"",INDIRECT(CONCATENATE($B255,"!M19")))</f>
        <v/>
      </c>
      <c r="G255" s="288" t="str">
        <f ca="true">IF(ISERROR(INDIRECT(CONCATENATE($B255,"!M20"))),"",INDIRECT(CONCATENATE($B255,"!M20")))</f>
        <v/>
      </c>
      <c r="H255" s="288" t="str">
        <f ca="true">IF(ISERROR(INDIRECT(CONCATENATE($B255,"!M21"))),"",INDIRECT(CONCATENATE($B255,"!M21")))</f>
        <v/>
      </c>
      <c r="I255" s="288"/>
      <c r="J255" s="288" t="str">
        <f ca="true">IF(ISERROR(INDIRECT(CONCATENATE($B255,"!N18"))),"",INDIRECT(CONCATENATE($B255,"!N18")))</f>
        <v/>
      </c>
      <c r="K255" s="288" t="str">
        <f ca="true">IF(ISERROR(INDIRECT(CONCATENATE($B255,"!N19"))),"",INDIRECT(CONCATENATE($B255,"!N19")))</f>
        <v/>
      </c>
      <c r="L255" s="288" t="str">
        <f ca="true">IF(ISERROR(INDIRECT(CONCATENATE($B255,"!N20"))),"",INDIRECT(CONCATENATE($B255,"!N20")))</f>
        <v/>
      </c>
      <c r="M255" s="288" t="str">
        <f ca="true">IF(ISERROR(INDIRECT(CONCATENATE($B255,"!N21"))),"",INDIRECT(CONCATENATE($B255,"!N21")))</f>
        <v/>
      </c>
      <c r="N255" s="288"/>
      <c r="O255" s="288" t="str">
        <f ca="true">IF(ISERROR(INDIRECT(CONCATENATE($B255,"!O18"))),"",INDIRECT(CONCATENATE($B255,"!O18")))</f>
        <v/>
      </c>
      <c r="P255" s="288" t="str">
        <f ca="true">IF(ISERROR(INDIRECT(CONCATENATE($B255,"!O19"))),"",INDIRECT(CONCATENATE($B255,"!O19")))</f>
        <v/>
      </c>
      <c r="Q255" s="288" t="str">
        <f ca="true">IF(ISERROR(INDIRECT(CONCATENATE($B255,"!O20"))),"",INDIRECT(CONCATENATE($B255,"!O20")))</f>
        <v/>
      </c>
      <c r="R255" s="288" t="str">
        <f ca="true">IF(ISERROR(INDIRECT(CONCATENATE($B255,"!O21"))),"",INDIRECT(CONCATENATE($B255,"!O21")))</f>
        <v/>
      </c>
      <c r="S255" s="288"/>
      <c r="T255" s="288" t="str">
        <f ca="true">IF(ISERROR(INDIRECT(CONCATENATE($B255,"!P18"))),"",INDIRECT(CONCATENATE($B255,"!P18")))</f>
        <v/>
      </c>
      <c r="U255" s="288" t="str">
        <f ca="true">IF(ISERROR(INDIRECT(CONCATENATE($B255,"!P19"))),"",INDIRECT(CONCATENATE($B255,"!P19")))</f>
        <v/>
      </c>
      <c r="V255" s="288" t="str">
        <f ca="true">IF(ISERROR(INDIRECT(CONCATENATE($B255,"!P20"))),"",INDIRECT(CONCATENATE($B255,"!P20")))</f>
        <v/>
      </c>
      <c r="W255" s="288" t="str">
        <f ca="true">IF(ISERROR(INDIRECT(CONCATENATE($B255,"!P21"))),"",INDIRECT(CONCATENATE($B255,"!P21")))</f>
        <v/>
      </c>
      <c r="X255" s="288"/>
      <c r="Y255" s="288" t="str">
        <f ca="true">IF(ISERROR(INDIRECT(CONCATENATE($B255,"!Q18"))),"",INDIRECT(CONCATENATE($B255,"!Q18")))</f>
        <v/>
      </c>
      <c r="Z255" s="288" t="str">
        <f ca="true">IF(ISERROR(INDIRECT(CONCATENATE($B255,"!Q19"))),"",INDIRECT(CONCATENATE($B255,"!Q19")))</f>
        <v/>
      </c>
      <c r="AA255" s="288" t="str">
        <f ca="true">IF(ISERROR(INDIRECT(CONCATENATE($B255,"!Q20"))),"",INDIRECT(CONCATENATE($B255,"!Q20")))</f>
        <v/>
      </c>
      <c r="AB255" s="288" t="str">
        <f ca="true">IF(ISERROR(INDIRECT(CONCATENATE($B255,"!Q21"))),"",INDIRECT(CONCATENATE($B255,"!Q1")))</f>
        <v/>
      </c>
    </row>
    <row r="256" x14ac:dyDescent="0.2">
      <c r="B256" s="288"/>
      <c r="C256" s="287"/>
      <c r="D256" s="287"/>
      <c r="E256" s="288" t="str">
        <f ca="true">IF(ISERROR(INDIRECT(CONCATENATE($B256,"!M18"))),"",INDIRECT(CONCATENATE($B256,"!M18")))</f>
        <v/>
      </c>
      <c r="F256" s="288" t="str">
        <f ca="true">IF(ISERROR(INDIRECT(CONCATENATE($B256,"!M19"))),"",INDIRECT(CONCATENATE($B256,"!M19")))</f>
        <v/>
      </c>
      <c r="G256" s="288" t="str">
        <f ca="true">IF(ISERROR(INDIRECT(CONCATENATE($B256,"!M20"))),"",INDIRECT(CONCATENATE($B256,"!M20")))</f>
        <v/>
      </c>
      <c r="H256" s="288" t="str">
        <f ca="true">IF(ISERROR(INDIRECT(CONCATENATE($B256,"!M21"))),"",INDIRECT(CONCATENATE($B256,"!M21")))</f>
        <v/>
      </c>
      <c r="I256" s="288"/>
      <c r="J256" s="288" t="str">
        <f ca="true">IF(ISERROR(INDIRECT(CONCATENATE($B256,"!N18"))),"",INDIRECT(CONCATENATE($B256,"!N18")))</f>
        <v/>
      </c>
      <c r="K256" s="288" t="str">
        <f ca="true">IF(ISERROR(INDIRECT(CONCATENATE($B256,"!N19"))),"",INDIRECT(CONCATENATE($B256,"!N19")))</f>
        <v/>
      </c>
      <c r="L256" s="288" t="str">
        <f ca="true">IF(ISERROR(INDIRECT(CONCATENATE($B256,"!N20"))),"",INDIRECT(CONCATENATE($B256,"!N20")))</f>
        <v/>
      </c>
      <c r="M256" s="288" t="str">
        <f ca="true">IF(ISERROR(INDIRECT(CONCATENATE($B256,"!N21"))),"",INDIRECT(CONCATENATE($B256,"!N21")))</f>
        <v/>
      </c>
      <c r="N256" s="288"/>
      <c r="O256" s="288" t="str">
        <f ca="true">IF(ISERROR(INDIRECT(CONCATENATE($B256,"!O18"))),"",INDIRECT(CONCATENATE($B256,"!O18")))</f>
        <v/>
      </c>
      <c r="P256" s="288" t="str">
        <f ca="true">IF(ISERROR(INDIRECT(CONCATENATE($B256,"!O19"))),"",INDIRECT(CONCATENATE($B256,"!O19")))</f>
        <v/>
      </c>
      <c r="Q256" s="288" t="str">
        <f ca="true">IF(ISERROR(INDIRECT(CONCATENATE($B256,"!O20"))),"",INDIRECT(CONCATENATE($B256,"!O20")))</f>
        <v/>
      </c>
      <c r="R256" s="288" t="str">
        <f ca="true">IF(ISERROR(INDIRECT(CONCATENATE($B256,"!O21"))),"",INDIRECT(CONCATENATE($B256,"!O21")))</f>
        <v/>
      </c>
      <c r="S256" s="288"/>
      <c r="T256" s="288" t="str">
        <f ca="true">IF(ISERROR(INDIRECT(CONCATENATE($B256,"!P18"))),"",INDIRECT(CONCATENATE($B256,"!P18")))</f>
        <v/>
      </c>
      <c r="U256" s="288" t="str">
        <f ca="true">IF(ISERROR(INDIRECT(CONCATENATE($B256,"!P19"))),"",INDIRECT(CONCATENATE($B256,"!P19")))</f>
        <v/>
      </c>
      <c r="V256" s="288" t="str">
        <f ca="true">IF(ISERROR(INDIRECT(CONCATENATE($B256,"!P20"))),"",INDIRECT(CONCATENATE($B256,"!P20")))</f>
        <v/>
      </c>
      <c r="W256" s="288" t="str">
        <f ca="true">IF(ISERROR(INDIRECT(CONCATENATE($B256,"!P21"))),"",INDIRECT(CONCATENATE($B256,"!P21")))</f>
        <v/>
      </c>
      <c r="X256" s="288"/>
      <c r="Y256" s="288" t="str">
        <f ca="true">IF(ISERROR(INDIRECT(CONCATENATE($B256,"!Q18"))),"",INDIRECT(CONCATENATE($B256,"!Q18")))</f>
        <v/>
      </c>
      <c r="Z256" s="288" t="str">
        <f ca="true">IF(ISERROR(INDIRECT(CONCATENATE($B256,"!Q19"))),"",INDIRECT(CONCATENATE($B256,"!Q19")))</f>
        <v/>
      </c>
      <c r="AA256" s="288" t="str">
        <f ca="true">IF(ISERROR(INDIRECT(CONCATENATE($B256,"!Q20"))),"",INDIRECT(CONCATENATE($B256,"!Q20")))</f>
        <v/>
      </c>
      <c r="AB256" s="288" t="str">
        <f ca="true">IF(ISERROR(INDIRECT(CONCATENATE($B256,"!Q21"))),"",INDIRECT(CONCATENATE($B256,"!Q1")))</f>
        <v/>
      </c>
    </row>
    <row r="257" x14ac:dyDescent="0.2">
      <c r="B257" s="288"/>
      <c r="C257" s="287"/>
      <c r="D257" s="287"/>
      <c r="E257" s="288" t="str">
        <f ca="true">IF(ISERROR(INDIRECT(CONCATENATE($B257,"!M18"))),"",INDIRECT(CONCATENATE($B257,"!M18")))</f>
        <v/>
      </c>
      <c r="F257" s="288" t="str">
        <f ca="true">IF(ISERROR(INDIRECT(CONCATENATE($B257,"!M19"))),"",INDIRECT(CONCATENATE($B257,"!M19")))</f>
        <v/>
      </c>
      <c r="G257" s="288" t="str">
        <f ca="true">IF(ISERROR(INDIRECT(CONCATENATE($B257,"!M20"))),"",INDIRECT(CONCATENATE($B257,"!M20")))</f>
        <v/>
      </c>
      <c r="H257" s="288" t="str">
        <f ca="true">IF(ISERROR(INDIRECT(CONCATENATE($B257,"!M21"))),"",INDIRECT(CONCATENATE($B257,"!M21")))</f>
        <v/>
      </c>
      <c r="I257" s="288"/>
      <c r="J257" s="288" t="str">
        <f ca="true">IF(ISERROR(INDIRECT(CONCATENATE($B257,"!N18"))),"",INDIRECT(CONCATENATE($B257,"!N18")))</f>
        <v/>
      </c>
      <c r="K257" s="288" t="str">
        <f ca="true">IF(ISERROR(INDIRECT(CONCATENATE($B257,"!N19"))),"",INDIRECT(CONCATENATE($B257,"!N19")))</f>
        <v/>
      </c>
      <c r="L257" s="288" t="str">
        <f ca="true">IF(ISERROR(INDIRECT(CONCATENATE($B257,"!N20"))),"",INDIRECT(CONCATENATE($B257,"!N20")))</f>
        <v/>
      </c>
      <c r="M257" s="288" t="str">
        <f ca="true">IF(ISERROR(INDIRECT(CONCATENATE($B257,"!N21"))),"",INDIRECT(CONCATENATE($B257,"!N21")))</f>
        <v/>
      </c>
      <c r="N257" s="288"/>
      <c r="O257" s="288" t="str">
        <f ca="true">IF(ISERROR(INDIRECT(CONCATENATE($B257,"!O18"))),"",INDIRECT(CONCATENATE($B257,"!O18")))</f>
        <v/>
      </c>
      <c r="P257" s="288" t="str">
        <f ca="true">IF(ISERROR(INDIRECT(CONCATENATE($B257,"!O19"))),"",INDIRECT(CONCATENATE($B257,"!O19")))</f>
        <v/>
      </c>
      <c r="Q257" s="288" t="str">
        <f ca="true">IF(ISERROR(INDIRECT(CONCATENATE($B257,"!O20"))),"",INDIRECT(CONCATENATE($B257,"!O20")))</f>
        <v/>
      </c>
      <c r="R257" s="288" t="str">
        <f ca="true">IF(ISERROR(INDIRECT(CONCATENATE($B257,"!O21"))),"",INDIRECT(CONCATENATE($B257,"!O21")))</f>
        <v/>
      </c>
      <c r="S257" s="288"/>
      <c r="T257" s="288" t="str">
        <f ca="true">IF(ISERROR(INDIRECT(CONCATENATE($B257,"!P18"))),"",INDIRECT(CONCATENATE($B257,"!P18")))</f>
        <v/>
      </c>
      <c r="U257" s="288" t="str">
        <f ca="true">IF(ISERROR(INDIRECT(CONCATENATE($B257,"!P19"))),"",INDIRECT(CONCATENATE($B257,"!P19")))</f>
        <v/>
      </c>
      <c r="V257" s="288" t="str">
        <f ca="true">IF(ISERROR(INDIRECT(CONCATENATE($B257,"!P20"))),"",INDIRECT(CONCATENATE($B257,"!P20")))</f>
        <v/>
      </c>
      <c r="W257" s="288" t="str">
        <f ca="true">IF(ISERROR(INDIRECT(CONCATENATE($B257,"!P21"))),"",INDIRECT(CONCATENATE($B257,"!P21")))</f>
        <v/>
      </c>
      <c r="X257" s="288"/>
      <c r="Y257" s="288" t="str">
        <f ca="true">IF(ISERROR(INDIRECT(CONCATENATE($B257,"!Q18"))),"",INDIRECT(CONCATENATE($B257,"!Q18")))</f>
        <v/>
      </c>
      <c r="Z257" s="288" t="str">
        <f ca="true">IF(ISERROR(INDIRECT(CONCATENATE($B257,"!Q19"))),"",INDIRECT(CONCATENATE($B257,"!Q19")))</f>
        <v/>
      </c>
      <c r="AA257" s="288" t="str">
        <f ca="true">IF(ISERROR(INDIRECT(CONCATENATE($B257,"!Q20"))),"",INDIRECT(CONCATENATE($B257,"!Q20")))</f>
        <v/>
      </c>
      <c r="AB257" s="288" t="str">
        <f ca="true">IF(ISERROR(INDIRECT(CONCATENATE($B257,"!Q21"))),"",INDIRECT(CONCATENATE($B257,"!Q1")))</f>
        <v/>
      </c>
    </row>
    <row r="297" s="227" customFormat="true" ht="16.5" customHeight="true" x14ac:dyDescent="0.2">
      <c r="A297" s="912" t="s">
        <v>7</v>
      </c>
      <c r="B297" s="912"/>
      <c r="C297" s="912"/>
      <c r="D297" s="901" t="s">
        <v>0</v>
      </c>
      <c r="E297" s="902"/>
      <c r="F297" s="902"/>
      <c r="G297" s="902"/>
      <c r="H297" s="903"/>
      <c r="I297" s="901" t="s">
        <v>1</v>
      </c>
      <c r="J297" s="902"/>
      <c r="K297" s="902"/>
      <c r="L297" s="902"/>
      <c r="M297" s="903"/>
      <c r="N297" s="901" t="s">
        <v>2</v>
      </c>
      <c r="O297" s="902"/>
      <c r="P297" s="902"/>
      <c r="Q297" s="902"/>
      <c r="R297" s="903"/>
      <c r="S297" s="901" t="s">
        <v>3</v>
      </c>
      <c r="T297" s="902"/>
      <c r="U297" s="902"/>
      <c r="V297" s="902"/>
      <c r="W297" s="903"/>
      <c r="X297" s="901" t="s">
        <v>4</v>
      </c>
      <c r="Y297" s="902"/>
      <c r="Z297" s="902"/>
      <c r="AA297" s="902"/>
      <c r="AB297" s="903"/>
    </row>
    <row r="298" s="231" customFormat="true" ht="22.5" customHeight="true" x14ac:dyDescent="0.2">
      <c r="A298" s="913"/>
      <c r="B298" s="913"/>
      <c r="C298" s="913"/>
      <c r="D298" s="241" t="s">
        <v>14</v>
      </c>
      <c r="E298" s="242" t="s">
        <v>15</v>
      </c>
      <c r="F298" s="229" t="s">
        <v>16</v>
      </c>
      <c r="G298" s="229" t="s">
        <v>22</v>
      </c>
      <c r="H298" s="230" t="s">
        <v>17</v>
      </c>
      <c r="I298" s="241" t="s">
        <v>14</v>
      </c>
      <c r="J298" s="242" t="s">
        <v>15</v>
      </c>
      <c r="K298" s="229" t="s">
        <v>16</v>
      </c>
      <c r="L298" s="229" t="s">
        <v>22</v>
      </c>
      <c r="M298" s="230" t="s">
        <v>17</v>
      </c>
      <c r="N298" s="241" t="s">
        <v>14</v>
      </c>
      <c r="O298" s="242" t="s">
        <v>15</v>
      </c>
      <c r="P298" s="229" t="s">
        <v>16</v>
      </c>
      <c r="Q298" s="229" t="s">
        <v>22</v>
      </c>
      <c r="R298" s="230" t="s">
        <v>17</v>
      </c>
      <c r="S298" s="241" t="s">
        <v>14</v>
      </c>
      <c r="T298" s="242" t="s">
        <v>15</v>
      </c>
      <c r="U298" s="229" t="s">
        <v>16</v>
      </c>
      <c r="V298" s="229" t="s">
        <v>22</v>
      </c>
      <c r="W298" s="230" t="s">
        <v>17</v>
      </c>
      <c r="X298" s="241" t="s">
        <v>14</v>
      </c>
      <c r="Y298" s="242" t="s">
        <v>15</v>
      </c>
      <c r="Z298" s="229" t="s">
        <v>16</v>
      </c>
      <c r="AA298" s="229" t="s">
        <v>22</v>
      </c>
      <c r="AB298" s="230" t="s">
        <v>17</v>
      </c>
    </row>
    <row r="299" s="251" customFormat="true" ht="15" customHeight="true" x14ac:dyDescent="0.2">
      <c r="A299" s="904" t="s">
        <v>10</v>
      </c>
      <c r="B299" s="905"/>
      <c r="C299" s="339">
        <f>MinBase(C305:C316)</f>
        <v>2000</v>
      </c>
      <c r="D299" s="243">
        <f ca="true">IF((D301+H301)&gt;100,D301*100/(D301+H301),D301)</f>
        <v>58.69595337828332</v>
      </c>
      <c r="E299" s="244">
        <f ca="true">D299*AVERAGEIF(E305:E316,"&gt;0")/100</f>
        <v>58.408604582271892</v>
      </c>
      <c r="F299" s="245">
        <f ca="true">D299*(100-AVERAGEIF(E305:E316,"&gt;0"))/100</f>
        <v>0.28734879601143198</v>
      </c>
      <c r="G299" s="246">
        <f ca="true">100-(E299+F299+H299)</f>
        <v>21.24405336228665</v>
      </c>
      <c r="H299" s="247">
        <f ca="true">IF((D301+H301)&gt;100,H301*100/(D301+H301),H301)</f>
        <v>20.05999325943003</v>
      </c>
      <c r="I299" s="243">
        <f ca="true">IF((I301+M301)&gt;100,I301*100/(I301+M301),I301)</f>
        <v>74.125668294748721</v>
      </c>
      <c r="J299" s="244">
        <f ca="true">I299*AVERAGEIF(J305:J316,"&gt;0")/100</f>
        <v>73.981823536374748</v>
      </c>
      <c r="K299" s="248">
        <f ca="true">I299*(100-AVERAGEIF(J305:J316,"&gt;0"))/100</f>
        <v>0.14384475837398075</v>
      </c>
      <c r="L299" s="249">
        <f ca="true">100-(J299+K299+M299)</f>
        <v>11.124296033470031</v>
      </c>
      <c r="M299" s="250">
        <f ca="true">IF((I301+M301)&gt;100,M301*100/(I301+M301),M301)</f>
        <v>14.750035671781234</v>
      </c>
      <c r="N299" s="243">
        <f ca="true">IF((N301+R301)&gt;100,N301*100/(N301+R301),N301)</f>
        <v>85.081316769772457</v>
      </c>
      <c r="O299" s="244">
        <f ca="true">N299*AVERAGEIF(O305:O316,"&gt;0")/100</f>
        <v>85.066091440769753</v>
      </c>
      <c r="P299" s="248">
        <f ca="true">N299*(100-AVERAGEIF(O305:O316,"&gt;0"))/100</f>
        <v>1.522532900269542E-2</v>
      </c>
      <c r="Q299" s="249">
        <f ca="true">100-(O299+P299+R299)</f>
        <v>7.3694534627025092</v>
      </c>
      <c r="R299" s="250">
        <f ca="true">IF((N301+R301)&gt;100,R301*100/(N301+R301),R301)</f>
        <v>7.5492297675250484</v>
      </c>
      <c r="S299" s="243">
        <f ca="true">IF((S301+W301)&gt;100,S301*100/(S301+W301),S301)</f>
        <v>90.22989609999911</v>
      </c>
      <c r="T299" s="244">
        <f ca="true">S299*AVERAGEIF(T305:T316,"&gt;0")/100</f>
        <v>90.224246602899186</v>
      </c>
      <c r="U299" s="248">
        <f ca="true">S299*(100-AVERAGEIF(T305:T316,"&gt;0"))/100</f>
        <v>5.6494970999279278E-3</v>
      </c>
      <c r="V299" s="249">
        <f ca="true">100-(T299+U299+W299)</f>
        <v>5.7032900287736084</v>
      </c>
      <c r="W299" s="250">
        <f ca="true">IF((S301+W301)&gt;100,W301*100/(S301+W301),W301)</f>
        <v>4.0668138712272821</v>
      </c>
      <c r="X299" s="243">
        <f ca="true">IF((X301+AB301)&gt;100,X301*100/(X301+AB301),X301)</f>
        <v>91.883122841047793</v>
      </c>
      <c r="Y299" s="244">
        <f ca="true">X299*AVERAGEIF(Y305:Y316,"&gt;0")/100</f>
        <v>91.883122841047793</v>
      </c>
      <c r="Z299" s="248">
        <f ca="true">X299*(100-AVERAGEIF(Y305:Y316,"&gt;0"))/100</f>
        <v>0</v>
      </c>
      <c r="AA299" s="249">
        <f ca="true">100-(Y299+Z299+AB299)</f>
        <v>3.7924509581989696</v>
      </c>
      <c r="AB299" s="250">
        <f ca="true">IF((X301+AB301)&gt;100,AB301*100/(X301+AB301),AB301)</f>
        <v>4.324426200753237</v>
      </c>
    </row>
    <row r="300" s="251" customFormat="true" ht="15" customHeight="true" x14ac:dyDescent="0.2">
      <c r="A300" s="906"/>
      <c r="B300" s="907"/>
      <c r="C300" s="340">
        <f>MaxTarget(C305:C316)</f>
        <v>2020</v>
      </c>
      <c r="D300" s="252">
        <f ca="true">IF((D302+H302)&gt;100,D302*100/(D302+H302),D302)</f>
        <v>81.269514655027706</v>
      </c>
      <c r="E300" s="253">
        <f ca="true">D300*AVERAGEIF(E305:E316,"&gt;0")/100</f>
        <v>80.871655929775358</v>
      </c>
      <c r="F300" s="254">
        <f ca="true">D300*(100-AVERAGEIF(E305:E316,"&gt;0"))/100</f>
        <v>0.39785872525235805</v>
      </c>
      <c r="G300" s="255">
        <f ca="true">100-(E300+F300+H300)</f>
        <v>17.328952959363946</v>
      </c>
      <c r="H300" s="256">
        <f ca="true">IF((D302+H302)&gt;100,H302*100/(D302+H302),H302)</f>
        <v>1.4015323856083342</v>
      </c>
      <c r="I300" s="252">
        <f ca="true">IF((I302+M302)&gt;100,I302*100/(I302+M302),I302)</f>
        <v>91.13349844512004</v>
      </c>
      <c r="J300" s="253">
        <f ca="true">I300*AVERAGEIF(J305:J316,"&gt;0")/100</f>
        <v>90.95664909771871</v>
      </c>
      <c r="K300" s="254">
        <f ca="true">I300*(100-AVERAGEIF(J305:J316,"&gt;0"))/100</f>
        <v>0.17684934740133099</v>
      </c>
      <c r="L300" s="255">
        <f ca="true">100-(J300+K300+M300)</f>
        <v>8.6559991506205733</v>
      </c>
      <c r="M300" s="256">
        <f ca="true">IF((I302+M302)&gt;100,M302*100/(I302+M302),M302)</f>
        <v>0.21050240425938682</v>
      </c>
      <c r="N300" s="252">
        <f ca="true">IF((N302+R302)&gt;100,N302*100/(N302+R302),N302)</f>
        <v>95.691314150556991</v>
      </c>
      <c r="O300" s="253">
        <f ca="true">N300*AVERAGEIF(O305:O316,"&gt;0")/100</f>
        <v>95.674190159110253</v>
      </c>
      <c r="P300" s="254">
        <f ca="true">N300*(100-AVERAGEIF(O305:O316,"&gt;0"))/100</f>
        <v>1.7123991446734758E-2</v>
      </c>
      <c r="Q300" s="255">
        <f ca="true">100-(O300+P300+R300)</f>
        <v>3.452492573909467</v>
      </c>
      <c r="R300" s="256">
        <f ca="true">IF((N302+R302)&gt;100,R302*100/(N302+R302),R302)</f>
        <v>0.85619327553354196</v>
      </c>
      <c r="S300" s="252">
        <f ca="true">IF((S302+W302)&gt;100,S302*100/(S302+W302),S302)</f>
        <v>97.796687119968055</v>
      </c>
      <c r="T300" s="253">
        <f ca="true">S300*AVERAGEIF(T305:T316,"&gt;0")/100</f>
        <v>97.790563849032949</v>
      </c>
      <c r="U300" s="254">
        <f ca="true">S300*(100-AVERAGEIF(T305:T316,"&gt;0"))/100</f>
        <v>6.1232709351066615E-3</v>
      </c>
      <c r="V300" s="255">
        <f ca="true">100-(T300+U300+W300)</f>
        <v>1.6508866873871852</v>
      </c>
      <c r="W300" s="256">
        <f ca="true">IF((S302+W302)&gt;100,W302*100/(S302+W302),W302)</f>
        <v>0.55242619264475934</v>
      </c>
      <c r="X300" s="252">
        <f ca="true">IF((X302+AB302)&gt;100,X302*100/(X302+AB302),X302)</f>
        <v>100</v>
      </c>
      <c r="Y300" s="253">
        <f ca="true">X300*AVERAGEIF(Y305:Y316,"&gt;0")/100</f>
        <v>100</v>
      </c>
      <c r="Z300" s="254">
        <f ca="true">X300*(100-AVERAGEIF(Y305:Y316,"&gt;0"))/100</f>
        <v>0</v>
      </c>
      <c r="AA300" s="255">
        <f ca="true">100-(Y300+Z300+AB300)</f>
        <v>0</v>
      </c>
      <c r="AB300" s="256">
        <f ca="true">IF((X302+AB302)&gt;100,AB302*100/(X302+AB302),AB302)</f>
        <v>0</v>
      </c>
    </row>
    <row r="301" hidden="true" x14ac:dyDescent="0.2">
      <c r="A301" s="908" t="s">
        <v>12</v>
      </c>
      <c r="B301" s="909"/>
      <c r="C301" s="257">
        <f>MinRegYear(C299,C305:C316)</f>
        <v>2000</v>
      </c>
      <c r="D301" s="258">
        <f ca="true">IF(MAX(C305:C316)-MIN(C305:C316)&lt;5,AVERAGEIF(C305:C316,"&gt;0",D305:D316),
IF(FORECAST($C301,D$305:D$316,$C$305:$C$316)&lt;0,0,
IF(FORECAST($C301,D$305:D$316,$C$305:$C$316)&gt;100,100,
FORECAST($C301,D$305:D$316,$C$305:$C$316))))</f>
        <v>58.69595337828332</v>
      </c>
      <c r="E301" s="259"/>
      <c r="F301" s="260"/>
      <c r="G301" s="260"/>
      <c r="H301" s="261">
        <f ca="true">IF(MAX(C305:C316)-MIN(C305:C316)&lt;5,AVERAGEIF(C305:C316,"&gt;0",H305:H316),
IF(FORECAST($C301,H$305:H$316,$C$305:$C$316)&lt;0,0,
IF(FORECAST($C301,H$305:H$316,$C$305:$C$316)&gt;100,100,
FORECAST($C301,H$305:H$316,$C$305:$C$316))))</f>
        <v>20.05999325943003</v>
      </c>
      <c r="I301" s="258">
        <f ca="true">IF(MAX(C305:C316)-MIN(C305:C316)&lt;5,AVERAGEIF(C305:C316,"&gt;0",I305:I316),
IF(FORECAST($C301,I$305:I$316,$C$305:$C$316)&lt;0,0,
IF(FORECAST($C301,I$305:I$316,$C$305:$C$316)&gt;100,100,
FORECAST($C301,I$305:I$316,$C$305:$C$316))))</f>
        <v>74.125668294748721</v>
      </c>
      <c r="J301" s="259"/>
      <c r="K301" s="260"/>
      <c r="L301" s="260"/>
      <c r="M301" s="261">
        <f ca="true">IF(MAX(C305:C316)-MIN(C305:C316)&lt;5,AVERAGEIF(C305:C316,"&gt;0",M305:M316),
IF(FORECAST($C301,M$305:M$316,$C$305:$C$316)&lt;0,0,
IF(FORECAST($C301,M$305:M$316,$C$305:$C$316)&gt;100,100,
FORECAST($C301,M$305:M$316,$C$305:$C$316))))</f>
        <v>14.750035671781234</v>
      </c>
      <c r="N301" s="258">
        <f ca="true">IF(MAX(C305:C316)-MIN(C305:C316)&lt;5,AVERAGEIF(C305:C316,"&gt;0",N305:N316),
IF(FORECAST($C301,N$305:N$316,$C$305:$C$316)&lt;0,0,
IF(FORECAST($C301,N$305:N$316,$C$305:$C$316)&gt;100,100,
FORECAST($C301,N$305:N$316,$C$305:$C$316))))</f>
        <v>85.081316769772457</v>
      </c>
      <c r="O301" s="259"/>
      <c r="P301" s="260"/>
      <c r="Q301" s="260"/>
      <c r="R301" s="261">
        <f ca="true">IF(MAX(C305:C316)-MIN(C305:C316)&lt;5,AVERAGEIF(C305:C316,"&gt;0",R305:R316),
IF(FORECAST($C301,R$305:R$316,$C$305:$C$316)&lt;0,0,
IF(FORECAST($C301,R$305:R$316,$C$305:$C$316)&gt;100,100,
FORECAST($C301,R$305:R$316,$C$305:$C$316))))</f>
        <v>7.5492297675250484</v>
      </c>
      <c r="S301" s="258">
        <f ca="true">IF(MAX(C305:C316)-MIN(C305:C316)&lt;5,AVERAGEIF(C305:C316,"&gt;0",S305:S316),
IF(FORECAST($C301,S$305:S$316,$C$305:$C$316)&lt;0,0,
IF(FORECAST($C301,S$305:S$316,$C$305:$C$316)&gt;100,100,
FORECAST($C301,S$305:S$316,$C$305:$C$316))))</f>
        <v>90.22989609999911</v>
      </c>
      <c r="T301" s="259"/>
      <c r="U301" s="260"/>
      <c r="V301" s="260"/>
      <c r="W301" s="261">
        <f ca="true">IF(MAX(C305:C316)-MIN(C305:C316)&lt;5,AVERAGEIF(C305:C316,"&gt;0",W305:W316),
IF(FORECAST($C301,W$305:W$316,$C$305:$C$316)&lt;0,0,
IF(FORECAST($C301,W$305:W$316,$C$305:$C$316)&gt;100,100,
FORECAST($C301,W$305:W$316,$C$305:$C$316))))</f>
        <v>4.0668138712272821</v>
      </c>
      <c r="X301" s="258">
        <f ca="true">IF(MAX(C305:C316)-MIN(C305:C316)&lt;5,AVERAGEIF(C305:C316,"&gt;0",X305:X316),
IF(FORECAST($C301,X$305:X$316,$C$305:$C$316)&lt;0,0,
IF(FORECAST($C301,X$305:X$316,$C$305:$C$316)&gt;100,100,
FORECAST($C301,X$305:X$316,$C$305:$C$316))))</f>
        <v>91.883122841047793</v>
      </c>
      <c r="Y301" s="259"/>
      <c r="Z301" s="260"/>
      <c r="AA301" s="260"/>
      <c r="AB301" s="261">
        <f ca="true">IF(MAX(C305:C316)-MIN(C305:C316)&lt;5,AVERAGEIF(C305:C316,"&gt;0",AB305:AB316),
IF(FORECAST($C301,AB$305:AB$316,$C$305:$C$316)&lt;0,0,
IF(FORECAST($C301,AB$305:AB$316,$C$305:$C$316)&gt;100,100,
FORECAST($C301,AB$305:AB$316,$C$305:$C$316))))</f>
        <v>4.324426200753237</v>
      </c>
    </row>
    <row r="302" hidden="true" x14ac:dyDescent="0.2">
      <c r="A302" s="910"/>
      <c r="B302" s="911"/>
      <c r="C302" s="236">
        <f>MaxRegYear(C300,C305:C316)</f>
        <v>2016</v>
      </c>
      <c r="D302" s="262">
        <f ca="true">IF(MAX(C305:C316)-MIN(C305:C316)&lt;5,AVERAGEIF(C305:C316,"&gt;0",D305:D316),
IF(FORECAST($C302,D$305:D$316,$C$305:$C$316)&lt;0,0,
IF(FORECAST($C302,D$305:D$316,$C$305:$C$316)&gt;100,100,
FORECAST($C302,D$305:D$316,$C$305:$C$316))))</f>
        <v>81.269514655027706</v>
      </c>
      <c r="E302" s="263"/>
      <c r="F302" s="264"/>
      <c r="G302" s="264"/>
      <c r="H302" s="265">
        <f ca="true">IF(MAX(C305:C316)-MIN(C305:C316)&lt;5,AVERAGEIF(C305:C316,"&gt;0",H305:H316),
IF(FORECAST($C302,H$305:H$316,$C$305:$C$316)&lt;0,0,
IF(FORECAST($C302,H$305:H$316,$C$305:$C$316)&gt;100,100,
FORECAST($C302,H$305:H$316,$C$305:$C$316))))</f>
        <v>1.4015323856083342</v>
      </c>
      <c r="I302" s="262">
        <f ca="true">IF(MAX(C305:C316)-MIN(C305:C316)&lt;5,AVERAGEIF(C305:C316,"&gt;0",I305:I316),
IF(FORECAST($C302,I$305:I$316,$C$305:$C$316)&lt;0,0,
IF(FORECAST($C302,I$305:I$316,$C$305:$C$316)&gt;100,100,
FORECAST($C302,I$305:I$316,$C$305:$C$316))))</f>
        <v>91.13349844512004</v>
      </c>
      <c r="J302" s="263"/>
      <c r="K302" s="264"/>
      <c r="L302" s="264"/>
      <c r="M302" s="265">
        <f ca="true">IF(MAX(C305:C316)-MIN(C305:C316)&lt;5,AVERAGEIF(C305:C316,"&gt;0",M305:M316),
IF(FORECAST($C302,M$305:M$316,$C$305:$C$316)&lt;0,0,
IF(FORECAST($C302,M$305:M$316,$C$305:$C$316)&gt;100,100,
FORECAST($C302,M$305:M$316,$C$305:$C$316))))</f>
        <v>0.21050240425938682</v>
      </c>
      <c r="N302" s="262">
        <f ca="true">IF(MAX(C305:C316)-MIN(C305:C316)&lt;5,AVERAGEIF(C305:C316,"&gt;0",N305:N316),
IF(FORECAST($C302,N$305:N$316,$C$305:$C$316)&lt;0,0,
IF(FORECAST($C302,N$305:N$316,$C$305:$C$316)&gt;100,100,
FORECAST($C302,N$305:N$316,$C$305:$C$316))))</f>
        <v>95.691314150556991</v>
      </c>
      <c r="O302" s="263"/>
      <c r="P302" s="264"/>
      <c r="Q302" s="264"/>
      <c r="R302" s="265">
        <f ca="true">IF(MAX(C305:C316)-MIN(C305:C316)&lt;5,AVERAGEIF(C305:C316,"&gt;0",R305:R316),
IF(FORECAST($C302,R$305:R$316,$C$305:$C$316)&lt;0,0,
IF(FORECAST($C302,R$305:R$316,$C$305:$C$316)&gt;100,100,
FORECAST($C302,R$305:R$316,$C$305:$C$316))))</f>
        <v>0.85619327553354196</v>
      </c>
      <c r="S302" s="262">
        <f ca="true">IF(MAX(C305:C316)-MIN(C305:C316)&lt;5,AVERAGEIF(C305:C316,"&gt;0",S305:S316),
IF(FORECAST($C302,S$305:S$316,$C$305:$C$316)&lt;0,0,
IF(FORECAST($C302,S$305:S$316,$C$305:$C$316)&gt;100,100,
FORECAST($C302,S$305:S$316,$C$305:$C$316))))</f>
        <v>97.796687119968055</v>
      </c>
      <c r="T302" s="263"/>
      <c r="U302" s="264"/>
      <c r="V302" s="264"/>
      <c r="W302" s="265">
        <f ca="true">IF(MAX(C305:C316)-MIN(C305:C316)&lt;5,AVERAGEIF(C305:C316,"&gt;0",W305:W316),
IF(FORECAST($C302,W$305:W$316,$C$305:$C$316)&lt;0,0,
IF(FORECAST($C302,W$305:W$316,$C$305:$C$316)&gt;100,100,
FORECAST($C302,W$305:W$316,$C$305:$C$316))))</f>
        <v>0.55242619264475934</v>
      </c>
      <c r="X302" s="262">
        <f ca="true">IF(MAX(C305:C316)-MIN(C305:C316)&lt;5,AVERAGEIF(C305:C316,"&gt;0",X305:X316),
IF(FORECAST($C302,X$305:X$316,$C$305:$C$316)&lt;0,0,
IF(FORECAST($C302,X$305:X$316,$C$305:$C$316)&gt;100,100,
FORECAST($C302,X$305:X$316,$C$305:$C$316))))</f>
        <v>100</v>
      </c>
      <c r="Y302" s="263"/>
      <c r="Z302" s="264"/>
      <c r="AA302" s="264"/>
      <c r="AB302" s="265">
        <f ca="true">IF(MAX(C305:C316)-MIN(C305:C316)&lt;5,AVERAGEIF(C305:C316,"&gt;0",AB305:AB316),
IF(FORECAST($C302,AB$305:AB$316,$C$305:$C$316)&lt;0,0,
IF(FORECAST($C302,AB$305:AB$316,$C$305:$C$316)&gt;100,100,
FORECAST($C302,AB$305:AB$316,$C$305:$C$316))))</f>
        <v>0</v>
      </c>
    </row>
    <row r="303" ht="9" customHeight="true" x14ac:dyDescent="0.2">
      <c r="D303" s="266"/>
      <c r="I303" s="266"/>
      <c r="K303" s="226"/>
      <c r="L303" s="226"/>
      <c r="N303" s="266"/>
      <c r="P303" s="226"/>
      <c r="Q303" s="226"/>
      <c r="S303" s="266"/>
      <c r="U303" s="226"/>
      <c r="V303" s="226"/>
      <c r="X303" s="266"/>
      <c r="Z303" s="226"/>
      <c r="AA303" s="226"/>
      <c r="AB303" s="267"/>
    </row>
    <row r="304" s="295" customFormat="true" ht="22.5" customHeight="true" x14ac:dyDescent="0.2">
      <c r="B304" s="289" t="s">
        <v>8</v>
      </c>
      <c r="C304" s="269" t="s">
        <v>9</v>
      </c>
      <c r="D304" s="270" t="s">
        <v>14</v>
      </c>
      <c r="E304" s="230" t="s">
        <v>15</v>
      </c>
      <c r="F304" s="349"/>
      <c r="G304" s="349"/>
      <c r="H304" s="272" t="s">
        <v>17</v>
      </c>
      <c r="I304" s="270" t="s">
        <v>14</v>
      </c>
      <c r="J304" s="230" t="s">
        <v>15</v>
      </c>
      <c r="K304" s="349"/>
      <c r="L304" s="349"/>
      <c r="M304" s="272" t="s">
        <v>17</v>
      </c>
      <c r="N304" s="270" t="s">
        <v>14</v>
      </c>
      <c r="O304" s="230" t="s">
        <v>15</v>
      </c>
      <c r="P304" s="349"/>
      <c r="Q304" s="349"/>
      <c r="R304" s="272" t="s">
        <v>17</v>
      </c>
      <c r="S304" s="270" t="s">
        <v>14</v>
      </c>
      <c r="T304" s="230" t="s">
        <v>15</v>
      </c>
      <c r="U304" s="349"/>
      <c r="V304" s="349"/>
      <c r="W304" s="272" t="s">
        <v>17</v>
      </c>
      <c r="X304" s="270" t="s">
        <v>14</v>
      </c>
      <c r="Y304" s="230" t="s">
        <v>15</v>
      </c>
      <c r="Z304" s="349"/>
      <c r="AA304" s="349"/>
      <c r="AB304" s="272" t="s">
        <v>17</v>
      </c>
      <c r="AD304" s="350"/>
    </row>
    <row r="305" x14ac:dyDescent="0.2">
      <c r="A305" s="274"/>
      <c r="B305" s="537" t="s">
        <v>176</v>
      </c>
      <c r="C305" s="538">
        <v>2002</v>
      </c>
      <c r="D305" s="188">
        <f t="shared" ref="D305:D316" ca="true" si="65">IF(ISERROR(INDIRECT(CONCATENATE($B305,"!M16"))),"",INDIRECT(CONCATENATE($B305,"!M16")))</f>
        <v>59.797767355884616</v>
      </c>
      <c r="E305" s="278" t="str">
        <f t="shared" ref="E305:E316" ca="true" si="66">IF(ISERROR(INDIRECT(CONCATENATE($B305,"!M23"))),"",INDIRECT(CONCATENATE($B305,"!M23")))</f>
        <v>N/A</v>
      </c>
      <c r="F305" s="276"/>
      <c r="G305" s="276"/>
      <c r="H305" s="277">
        <f t="shared" ref="H305:H316" ca="true" si="67">IF(ISERROR(INDIRECT(CONCATENATE($B305,"!M21"))),"",INDIRECT(CONCATENATE($B305,"!M21")))</f>
        <v>19.68026395981957</v>
      </c>
      <c r="I305" s="188">
        <f t="shared" ref="I305:I316" ca="true" si="68">IF(ISERROR(INDIRECT(CONCATENATE($B305,"!N16"))),"",INDIRECT(CONCATENATE($B305,"!N16")))</f>
        <v>75.443785221047392</v>
      </c>
      <c r="J305" s="275" t="str">
        <f t="shared" ref="J305:J316" ca="true" si="69">IF(ISERROR(INDIRECT(CONCATENATE($B305,"!N23"))),"",INDIRECT(CONCATENATE($B305,"!N23")))</f>
        <v>N/A</v>
      </c>
      <c r="K305" s="276"/>
      <c r="L305" s="276"/>
      <c r="M305" s="277">
        <f t="shared" ref="M305:M316" ca="true" si="70">IF(ISERROR(INDIRECT(CONCATENATE($B305,"!N21"))),"",INDIRECT(CONCATENATE($B305,"!N21")))</f>
        <v>11.505851029576789</v>
      </c>
      <c r="N305" s="188">
        <f t="shared" ref="N305:N316" ca="true" si="71">IF(ISERROR(INDIRECT(CONCATENATE($B305,"!O16"))),"",INDIRECT(CONCATENATE($B305,"!O16")))</f>
        <v>86.647166199780841</v>
      </c>
      <c r="O305" s="275" t="str">
        <f t="shared" ref="O305:O316" ca="true" si="72">IF(ISERROR(INDIRECT(CONCATENATE($B305,"!O23"))),"",INDIRECT(CONCATENATE($B305,"!O23")))</f>
        <v>N/A</v>
      </c>
      <c r="P305" s="276"/>
      <c r="Q305" s="276"/>
      <c r="R305" s="277">
        <f t="shared" ref="R305:R316" ca="true" si="73">IF(ISERROR(INDIRECT(CONCATENATE($B305,"!O21"))),"",INDIRECT(CONCATENATE($B305,"!O21")))</f>
        <v>5.0713472776520865</v>
      </c>
      <c r="S305" s="188">
        <f t="shared" ref="S305:S316" ca="true" si="74">IF(ISERROR(INDIRECT(CONCATENATE($B305,"!P16"))),"",INDIRECT(CONCATENATE($B305,"!P16")))</f>
        <v>91.366465555290233</v>
      </c>
      <c r="T305" s="275" t="str">
        <f t="shared" ref="T305:T316" ca="true" si="75">IF(ISERROR(INDIRECT(CONCATENATE($B305,"!P23"))),"",INDIRECT(CONCATENATE($B305,"!P23")))</f>
        <v>N/A</v>
      </c>
      <c r="U305" s="276"/>
      <c r="V305" s="276"/>
      <c r="W305" s="277">
        <f t="shared" ref="W305:W316" ca="true" si="76">IF(ISERROR(INDIRECT(CONCATENATE($B305,"!P21"))),"",INDIRECT(CONCATENATE($B305,"!P21")))</f>
        <v>2.5124805001037749</v>
      </c>
      <c r="X305" s="188">
        <f t="shared" ref="X305:X316" ca="true" si="77">IF(ISERROR(INDIRECT(CONCATENATE($B305,"!Q16"))),"",INDIRECT(CONCATENATE($B305,"!Q16")))</f>
        <v>93.085230804015268</v>
      </c>
      <c r="Y305" s="275" t="str">
        <f t="shared" ref="Y305:Y316" ca="true" si="78">IF(ISERROR(INDIRECT(CONCATENATE($B305,"!Q23"))),"",INDIRECT(CONCATENATE($B305,"!Q23")))</f>
        <v>N/A</v>
      </c>
      <c r="Z305" s="276"/>
      <c r="AA305" s="276"/>
      <c r="AB305" s="277">
        <f t="shared" ref="AB305:AB316" ca="true" si="79">IF(ISERROR(INDIRECT(CONCATENATE($B305,"!Q221"))),"",INDIRECT(CONCATENATE($B305,"!Q21")))</f>
        <v>3.1651642452716064</v>
      </c>
    </row>
    <row r="306" x14ac:dyDescent="0.2">
      <c r="A306" s="274"/>
      <c r="B306" s="539" t="s">
        <v>242</v>
      </c>
      <c r="C306" s="540"/>
      <c r="D306" s="189">
        <f t="shared" ca="true" si="65"/>
        <v>83.953918722346003</v>
      </c>
      <c r="E306" s="278">
        <f t="shared" ca="true" si="66"/>
        <v>99.449296450644596</v>
      </c>
      <c r="F306" s="276"/>
      <c r="G306" s="276"/>
      <c r="H306" s="279">
        <f t="shared" ca="true" si="67"/>
        <v>3.7384141729006637</v>
      </c>
      <c r="I306" s="189">
        <f t="shared" ca="true" si="68"/>
        <v>90.763483582423149</v>
      </c>
      <c r="J306" s="278">
        <f t="shared" ca="true" si="69"/>
        <v>99.663161392850981</v>
      </c>
      <c r="K306" s="276"/>
      <c r="L306" s="276"/>
      <c r="M306" s="279">
        <f t="shared" ca="true" si="70"/>
        <v>0.57612607446017539</v>
      </c>
      <c r="N306" s="189">
        <f t="shared" ca="true" si="71"/>
        <v>95.92617030213205</v>
      </c>
      <c r="O306" s="278">
        <f t="shared" ca="true" si="72"/>
        <v>100</v>
      </c>
      <c r="P306" s="276"/>
      <c r="Q306" s="276"/>
      <c r="R306" s="279">
        <f t="shared" ca="true" si="73"/>
        <v>0</v>
      </c>
      <c r="S306" s="189">
        <f t="shared" ca="true" si="74"/>
        <v>94.162208880935779</v>
      </c>
      <c r="T306" s="278">
        <f t="shared" ca="true" si="75"/>
        <v>100</v>
      </c>
      <c r="U306" s="276"/>
      <c r="V306" s="276"/>
      <c r="W306" s="279">
        <f t="shared" ca="true" si="76"/>
        <v>0.19353472387350881</v>
      </c>
      <c r="X306" s="189">
        <f t="shared" ca="true" si="77"/>
        <v>97.695758268635316</v>
      </c>
      <c r="Y306" s="278">
        <f t="shared" ca="true" si="78"/>
        <v>100</v>
      </c>
      <c r="Z306" s="276"/>
      <c r="AA306" s="276"/>
      <c r="AB306" s="279">
        <f t="shared" ca="true" si="79"/>
        <v>0</v>
      </c>
    </row>
    <row r="307" x14ac:dyDescent="0.2">
      <c r="A307" s="274"/>
      <c r="B307" s="539" t="s">
        <v>405</v>
      </c>
      <c r="C307" s="540">
        <v>2005</v>
      </c>
      <c r="D307" s="189">
        <f t="shared" ca="true" si="65"/>
        <v>64.966461630041351</v>
      </c>
      <c r="E307" s="278" t="str">
        <f t="shared" ca="true" si="66"/>
        <v>N/A</v>
      </c>
      <c r="F307" s="276"/>
      <c r="G307" s="276"/>
      <c r="H307" s="279">
        <f t="shared" ca="true" si="67"/>
        <v>13.711002752676245</v>
      </c>
      <c r="I307" s="189">
        <f t="shared" ca="true" si="68"/>
        <v>76.719105173997576</v>
      </c>
      <c r="J307" s="278" t="str">
        <f t="shared" ca="true" si="69"/>
        <v>N/A</v>
      </c>
      <c r="K307" s="276"/>
      <c r="L307" s="276"/>
      <c r="M307" s="279">
        <f t="shared" ca="true" si="70"/>
        <v>12.786770975997001</v>
      </c>
      <c r="N307" s="189">
        <f t="shared" ca="true" si="71"/>
        <v>87.273308734466838</v>
      </c>
      <c r="O307" s="278" t="str">
        <f t="shared" ca="true" si="72"/>
        <v>N/A</v>
      </c>
      <c r="P307" s="276"/>
      <c r="Q307" s="276"/>
      <c r="R307" s="279">
        <f t="shared" ca="true" si="73"/>
        <v>5.9100838293810147</v>
      </c>
      <c r="S307" s="189">
        <f t="shared" ca="true" si="74"/>
        <v>91.707345877332727</v>
      </c>
      <c r="T307" s="278" t="str">
        <f t="shared" ca="true" si="75"/>
        <v>N/A</v>
      </c>
      <c r="U307" s="276"/>
      <c r="V307" s="276"/>
      <c r="W307" s="279">
        <f t="shared" ca="true" si="76"/>
        <v>3.0004692430443032</v>
      </c>
      <c r="X307" s="189">
        <f t="shared" ca="true" si="77"/>
        <v>94.39442673194641</v>
      </c>
      <c r="Y307" s="278" t="str">
        <f t="shared" ca="true" si="78"/>
        <v>N/A</v>
      </c>
      <c r="Z307" s="276"/>
      <c r="AA307" s="276"/>
      <c r="AB307" s="279">
        <f t="shared" ca="true" si="79"/>
        <v>2.3310929603283039</v>
      </c>
      <c r="AD307" s="280"/>
    </row>
    <row r="308" x14ac:dyDescent="0.2">
      <c r="A308" s="274"/>
      <c r="B308" s="539" t="s">
        <v>35</v>
      </c>
      <c r="C308" s="540">
        <v>2006</v>
      </c>
      <c r="D308" s="189">
        <f t="shared" ca="true" si="65"/>
        <v>70.940206512478809</v>
      </c>
      <c r="E308" s="278">
        <f t="shared" ca="true" si="66"/>
        <v>99.084260750662949</v>
      </c>
      <c r="F308" s="276"/>
      <c r="G308" s="276"/>
      <c r="H308" s="279">
        <f t="shared" ca="true" si="67"/>
        <v>9.8402200587920952</v>
      </c>
      <c r="I308" s="189">
        <f t="shared" ca="true" si="68"/>
        <v>83.238452904706719</v>
      </c>
      <c r="J308" s="278">
        <f t="shared" ca="true" si="69"/>
        <v>99.962330211264515</v>
      </c>
      <c r="K308" s="276"/>
      <c r="L308" s="276"/>
      <c r="M308" s="279">
        <f t="shared" ca="true" si="70"/>
        <v>9.6234574829913413</v>
      </c>
      <c r="N308" s="189">
        <f t="shared" ca="true" si="71"/>
        <v>89.592033864658305</v>
      </c>
      <c r="O308" s="278">
        <f t="shared" ca="true" si="72"/>
        <v>100</v>
      </c>
      <c r="P308" s="276"/>
      <c r="Q308" s="276"/>
      <c r="R308" s="279">
        <f t="shared" ca="true" si="73"/>
        <v>7.2439561036485305</v>
      </c>
      <c r="S308" s="189">
        <f t="shared" ca="true" si="74"/>
        <v>93.531876529334795</v>
      </c>
      <c r="T308" s="278">
        <f t="shared" ca="true" si="75"/>
        <v>99.974955098723953</v>
      </c>
      <c r="U308" s="276"/>
      <c r="V308" s="276"/>
      <c r="W308" s="279">
        <f t="shared" ca="true" si="76"/>
        <v>4.5066271867973766</v>
      </c>
      <c r="X308" s="189">
        <f t="shared" ca="true" si="77"/>
        <v>94.607257178074761</v>
      </c>
      <c r="Y308" s="278">
        <f t="shared" ca="true" si="78"/>
        <v>100</v>
      </c>
      <c r="Z308" s="276"/>
      <c r="AA308" s="276"/>
      <c r="AB308" s="279">
        <f t="shared" ca="true" si="79"/>
        <v>4.2703972583747172</v>
      </c>
    </row>
    <row r="309" x14ac:dyDescent="0.2">
      <c r="A309" s="274"/>
      <c r="B309" s="539" t="s">
        <v>441</v>
      </c>
      <c r="C309" s="540">
        <v>2011</v>
      </c>
      <c r="D309" s="189">
        <f t="shared" ca="true" si="65"/>
        <v>73.368210011237153</v>
      </c>
      <c r="E309" s="278">
        <f t="shared" ca="true" si="66"/>
        <v>99.581524342886865</v>
      </c>
      <c r="F309" s="276"/>
      <c r="G309" s="276"/>
      <c r="H309" s="279">
        <f t="shared" ca="true" si="67"/>
        <v>9.5709202824812074</v>
      </c>
      <c r="I309" s="189">
        <f t="shared" ca="true" si="68"/>
        <v>89.921600211830238</v>
      </c>
      <c r="J309" s="278">
        <f t="shared" ca="true" si="69"/>
        <v>99.655610640896413</v>
      </c>
      <c r="K309" s="276"/>
      <c r="L309" s="276"/>
      <c r="M309" s="279">
        <f t="shared" ca="true" si="70"/>
        <v>1.8514020370526099</v>
      </c>
      <c r="N309" s="189">
        <f t="shared" ca="true" si="71"/>
        <v>93.369606050910363</v>
      </c>
      <c r="O309" s="278">
        <f t="shared" ca="true" si="72"/>
        <v>99.92841987133842</v>
      </c>
      <c r="P309" s="276"/>
      <c r="Q309" s="276"/>
      <c r="R309" s="279">
        <f t="shared" ca="true" si="73"/>
        <v>2.2765216076471004</v>
      </c>
      <c r="S309" s="189">
        <f t="shared" ca="true" si="74"/>
        <v>96.092209739340632</v>
      </c>
      <c r="T309" s="278">
        <f t="shared" ca="true" si="75"/>
        <v>100</v>
      </c>
      <c r="U309" s="276"/>
      <c r="V309" s="276"/>
      <c r="W309" s="279">
        <f t="shared" ca="true" si="76"/>
        <v>1.327884236512676</v>
      </c>
      <c r="X309" s="189">
        <f t="shared" ca="true" si="77"/>
        <v>98.848451512521535</v>
      </c>
      <c r="Y309" s="278">
        <f t="shared" ca="true" si="78"/>
        <v>100</v>
      </c>
      <c r="Z309" s="276"/>
      <c r="AA309" s="276"/>
      <c r="AB309" s="279">
        <f t="shared" ca="true" si="79"/>
        <v>0.388285258383335</v>
      </c>
    </row>
    <row r="310" x14ac:dyDescent="0.2">
      <c r="A310" s="274"/>
      <c r="B310" s="539" t="s">
        <v>525</v>
      </c>
      <c r="C310" s="540">
        <v>2014</v>
      </c>
      <c r="D310" s="189">
        <f t="shared" ca="true" si="65"/>
        <v>78.019329414040214</v>
      </c>
      <c r="E310" s="278">
        <f t="shared" ca="true" si="66"/>
        <v>99.926699672581975</v>
      </c>
      <c r="F310" s="276"/>
      <c r="G310" s="276"/>
      <c r="H310" s="279">
        <f t="shared" ca="true" si="67"/>
        <v>3.1837146680575739</v>
      </c>
      <c r="I310" s="189">
        <f t="shared" ca="true" si="68"/>
        <v>85.698994569293419</v>
      </c>
      <c r="J310" s="278">
        <f t="shared" ca="true" si="69"/>
        <v>99.942676714783772</v>
      </c>
      <c r="K310" s="276"/>
      <c r="L310" s="276"/>
      <c r="M310" s="279">
        <f t="shared" ca="true" si="70"/>
        <v>3.4513053229242661</v>
      </c>
      <c r="N310" s="189">
        <f t="shared" ca="true" si="71"/>
        <v>93.72321277840841</v>
      </c>
      <c r="O310" s="278">
        <f t="shared" ca="true" si="72"/>
        <v>100</v>
      </c>
      <c r="P310" s="276"/>
      <c r="Q310" s="276"/>
      <c r="R310" s="279">
        <f t="shared" ca="true" si="73"/>
        <v>1.3482783508170391</v>
      </c>
      <c r="S310" s="189">
        <f t="shared" ca="true" si="74"/>
        <v>96.422711471123051</v>
      </c>
      <c r="T310" s="278">
        <f t="shared" ca="true" si="75"/>
        <v>100</v>
      </c>
      <c r="U310" s="276"/>
      <c r="V310" s="276"/>
      <c r="W310" s="279">
        <f t="shared" ca="true" si="76"/>
        <v>0.639937453044644</v>
      </c>
      <c r="X310" s="189">
        <f t="shared" ca="true" si="77"/>
        <v>98.674991104045418</v>
      </c>
      <c r="Y310" s="278">
        <f t="shared" ca="true" si="78"/>
        <v>100</v>
      </c>
      <c r="Z310" s="276"/>
      <c r="AA310" s="276"/>
      <c r="AB310" s="279">
        <f t="shared" ca="true" si="79"/>
        <v>0.2972693758203101</v>
      </c>
    </row>
    <row r="311" x14ac:dyDescent="0.2">
      <c r="A311" s="274"/>
      <c r="B311" s="539"/>
      <c r="C311" s="540"/>
      <c r="D311" s="189" t="str">
        <f t="shared" ca="true" si="65"/>
        <v/>
      </c>
      <c r="E311" s="278" t="str">
        <f t="shared" ca="true" si="66"/>
        <v/>
      </c>
      <c r="F311" s="276"/>
      <c r="G311" s="276"/>
      <c r="H311" s="279" t="str">
        <f t="shared" ca="true" si="67"/>
        <v/>
      </c>
      <c r="I311" s="189" t="str">
        <f t="shared" ca="true" si="68"/>
        <v/>
      </c>
      <c r="J311" s="278" t="str">
        <f t="shared" ca="true" si="69"/>
        <v/>
      </c>
      <c r="K311" s="276"/>
      <c r="L311" s="276"/>
      <c r="M311" s="279" t="str">
        <f t="shared" ca="true" si="70"/>
        <v/>
      </c>
      <c r="N311" s="189" t="str">
        <f t="shared" ca="true" si="71"/>
        <v/>
      </c>
      <c r="O311" s="278" t="str">
        <f t="shared" ca="true" si="72"/>
        <v/>
      </c>
      <c r="P311" s="276"/>
      <c r="Q311" s="276"/>
      <c r="R311" s="279" t="str">
        <f t="shared" ca="true" si="73"/>
        <v/>
      </c>
      <c r="S311" s="189" t="str">
        <f t="shared" ca="true" si="74"/>
        <v/>
      </c>
      <c r="T311" s="278" t="str">
        <f t="shared" ca="true" si="75"/>
        <v/>
      </c>
      <c r="U311" s="276"/>
      <c r="V311" s="276"/>
      <c r="W311" s="279" t="str">
        <f t="shared" ca="true" si="76"/>
        <v/>
      </c>
      <c r="X311" s="189" t="str">
        <f t="shared" ca="true" si="77"/>
        <v/>
      </c>
      <c r="Y311" s="278" t="str">
        <f t="shared" ca="true" si="78"/>
        <v/>
      </c>
      <c r="Z311" s="276"/>
      <c r="AA311" s="276"/>
      <c r="AB311" s="279" t="str">
        <f t="shared" ca="true" si="79"/>
        <v/>
      </c>
    </row>
    <row r="312" x14ac:dyDescent="0.2">
      <c r="A312" s="274"/>
      <c r="B312" s="539"/>
      <c r="C312" s="540"/>
      <c r="D312" s="189" t="str">
        <f t="shared" ca="true" si="65"/>
        <v/>
      </c>
      <c r="E312" s="278" t="str">
        <f t="shared" ca="true" si="66"/>
        <v/>
      </c>
      <c r="F312" s="276"/>
      <c r="G312" s="276"/>
      <c r="H312" s="279" t="str">
        <f t="shared" ca="true" si="67"/>
        <v/>
      </c>
      <c r="I312" s="189" t="str">
        <f t="shared" ca="true" si="68"/>
        <v/>
      </c>
      <c r="J312" s="278" t="str">
        <f t="shared" ca="true" si="69"/>
        <v/>
      </c>
      <c r="K312" s="276"/>
      <c r="L312" s="276"/>
      <c r="M312" s="279" t="str">
        <f t="shared" ca="true" si="70"/>
        <v/>
      </c>
      <c r="N312" s="189" t="str">
        <f t="shared" ca="true" si="71"/>
        <v/>
      </c>
      <c r="O312" s="278" t="str">
        <f t="shared" ca="true" si="72"/>
        <v/>
      </c>
      <c r="P312" s="276"/>
      <c r="Q312" s="276"/>
      <c r="R312" s="279" t="str">
        <f t="shared" ca="true" si="73"/>
        <v/>
      </c>
      <c r="S312" s="189" t="str">
        <f t="shared" ca="true" si="74"/>
        <v/>
      </c>
      <c r="T312" s="278" t="str">
        <f t="shared" ca="true" si="75"/>
        <v/>
      </c>
      <c r="U312" s="276"/>
      <c r="V312" s="276"/>
      <c r="W312" s="279" t="str">
        <f t="shared" ca="true" si="76"/>
        <v/>
      </c>
      <c r="X312" s="189" t="str">
        <f t="shared" ca="true" si="77"/>
        <v/>
      </c>
      <c r="Y312" s="278" t="str">
        <f t="shared" ca="true" si="78"/>
        <v/>
      </c>
      <c r="Z312" s="276"/>
      <c r="AA312" s="276"/>
      <c r="AB312" s="279" t="str">
        <f t="shared" ca="true" si="79"/>
        <v/>
      </c>
    </row>
    <row r="313" x14ac:dyDescent="0.2">
      <c r="A313" s="274"/>
      <c r="B313" s="539"/>
      <c r="C313" s="540"/>
      <c r="D313" s="189" t="str">
        <f t="shared" ca="true" si="65"/>
        <v/>
      </c>
      <c r="E313" s="278" t="str">
        <f t="shared" ca="true" si="66"/>
        <v/>
      </c>
      <c r="F313" s="276"/>
      <c r="G313" s="276"/>
      <c r="H313" s="279" t="str">
        <f t="shared" ca="true" si="67"/>
        <v/>
      </c>
      <c r="I313" s="189" t="str">
        <f t="shared" ca="true" si="68"/>
        <v/>
      </c>
      <c r="J313" s="278" t="str">
        <f t="shared" ca="true" si="69"/>
        <v/>
      </c>
      <c r="K313" s="276"/>
      <c r="L313" s="276"/>
      <c r="M313" s="279" t="str">
        <f t="shared" ca="true" si="70"/>
        <v/>
      </c>
      <c r="N313" s="189" t="str">
        <f t="shared" ca="true" si="71"/>
        <v/>
      </c>
      <c r="O313" s="278" t="str">
        <f t="shared" ca="true" si="72"/>
        <v/>
      </c>
      <c r="P313" s="276"/>
      <c r="Q313" s="276"/>
      <c r="R313" s="279" t="str">
        <f t="shared" ca="true" si="73"/>
        <v/>
      </c>
      <c r="S313" s="189" t="str">
        <f t="shared" ca="true" si="74"/>
        <v/>
      </c>
      <c r="T313" s="278" t="str">
        <f t="shared" ca="true" si="75"/>
        <v/>
      </c>
      <c r="U313" s="276"/>
      <c r="V313" s="276"/>
      <c r="W313" s="279" t="str">
        <f t="shared" ca="true" si="76"/>
        <v/>
      </c>
      <c r="X313" s="189" t="str">
        <f t="shared" ca="true" si="77"/>
        <v/>
      </c>
      <c r="Y313" s="278" t="str">
        <f t="shared" ca="true" si="78"/>
        <v/>
      </c>
      <c r="Z313" s="276"/>
      <c r="AA313" s="276"/>
      <c r="AB313" s="279" t="str">
        <f t="shared" ca="true" si="79"/>
        <v/>
      </c>
    </row>
    <row r="314" x14ac:dyDescent="0.2">
      <c r="A314" s="274"/>
      <c r="B314" s="539"/>
      <c r="C314" s="540"/>
      <c r="D314" s="189" t="str">
        <f t="shared" ca="true" si="65"/>
        <v/>
      </c>
      <c r="E314" s="278" t="str">
        <f t="shared" ca="true" si="66"/>
        <v/>
      </c>
      <c r="F314" s="276"/>
      <c r="G314" s="276"/>
      <c r="H314" s="279" t="str">
        <f t="shared" ca="true" si="67"/>
        <v/>
      </c>
      <c r="I314" s="189" t="str">
        <f t="shared" ca="true" si="68"/>
        <v/>
      </c>
      <c r="J314" s="278" t="str">
        <f t="shared" ca="true" si="69"/>
        <v/>
      </c>
      <c r="K314" s="276"/>
      <c r="L314" s="276"/>
      <c r="M314" s="279" t="str">
        <f t="shared" ca="true" si="70"/>
        <v/>
      </c>
      <c r="N314" s="189" t="str">
        <f t="shared" ca="true" si="71"/>
        <v/>
      </c>
      <c r="O314" s="278" t="str">
        <f t="shared" ca="true" si="72"/>
        <v/>
      </c>
      <c r="P314" s="276"/>
      <c r="Q314" s="276"/>
      <c r="R314" s="279" t="str">
        <f t="shared" ca="true" si="73"/>
        <v/>
      </c>
      <c r="S314" s="189" t="str">
        <f t="shared" ca="true" si="74"/>
        <v/>
      </c>
      <c r="T314" s="278" t="str">
        <f t="shared" ca="true" si="75"/>
        <v/>
      </c>
      <c r="U314" s="276"/>
      <c r="V314" s="276"/>
      <c r="W314" s="279" t="str">
        <f t="shared" ca="true" si="76"/>
        <v/>
      </c>
      <c r="X314" s="189" t="str">
        <f t="shared" ca="true" si="77"/>
        <v/>
      </c>
      <c r="Y314" s="278" t="str">
        <f t="shared" ca="true" si="78"/>
        <v/>
      </c>
      <c r="Z314" s="276"/>
      <c r="AA314" s="276"/>
      <c r="AB314" s="279" t="str">
        <f t="shared" ca="true" si="79"/>
        <v/>
      </c>
    </row>
    <row r="315" x14ac:dyDescent="0.2">
      <c r="A315" s="274"/>
      <c r="B315" s="539"/>
      <c r="C315" s="540"/>
      <c r="D315" s="189" t="str">
        <f t="shared" ca="true" si="65"/>
        <v/>
      </c>
      <c r="E315" s="278" t="str">
        <f t="shared" ca="true" si="66"/>
        <v/>
      </c>
      <c r="F315" s="276"/>
      <c r="G315" s="276"/>
      <c r="H315" s="279" t="str">
        <f t="shared" ca="true" si="67"/>
        <v/>
      </c>
      <c r="I315" s="189" t="str">
        <f t="shared" ca="true" si="68"/>
        <v/>
      </c>
      <c r="J315" s="278" t="str">
        <f t="shared" ca="true" si="69"/>
        <v/>
      </c>
      <c r="K315" s="276"/>
      <c r="L315" s="276"/>
      <c r="M315" s="279" t="str">
        <f t="shared" ca="true" si="70"/>
        <v/>
      </c>
      <c r="N315" s="189" t="str">
        <f t="shared" ca="true" si="71"/>
        <v/>
      </c>
      <c r="O315" s="278" t="str">
        <f t="shared" ca="true" si="72"/>
        <v/>
      </c>
      <c r="P315" s="276"/>
      <c r="Q315" s="276"/>
      <c r="R315" s="279" t="str">
        <f t="shared" ca="true" si="73"/>
        <v/>
      </c>
      <c r="S315" s="189" t="str">
        <f t="shared" ca="true" si="74"/>
        <v/>
      </c>
      <c r="T315" s="278" t="str">
        <f t="shared" ca="true" si="75"/>
        <v/>
      </c>
      <c r="U315" s="276"/>
      <c r="V315" s="276"/>
      <c r="W315" s="279" t="str">
        <f t="shared" ca="true" si="76"/>
        <v/>
      </c>
      <c r="X315" s="189" t="str">
        <f t="shared" ca="true" si="77"/>
        <v/>
      </c>
      <c r="Y315" s="278" t="str">
        <f t="shared" ca="true" si="78"/>
        <v/>
      </c>
      <c r="Z315" s="276"/>
      <c r="AA315" s="276"/>
      <c r="AB315" s="279" t="str">
        <f t="shared" ca="true" si="79"/>
        <v/>
      </c>
    </row>
    <row r="316" x14ac:dyDescent="0.2">
      <c r="A316" s="274"/>
      <c r="B316" s="541"/>
      <c r="C316" s="542"/>
      <c r="D316" s="190" t="str">
        <f t="shared" ca="true" si="65"/>
        <v/>
      </c>
      <c r="E316" s="281" t="str">
        <f t="shared" ca="true" si="66"/>
        <v/>
      </c>
      <c r="F316" s="282"/>
      <c r="G316" s="283"/>
      <c r="H316" s="284" t="str">
        <f t="shared" ca="true" si="67"/>
        <v/>
      </c>
      <c r="I316" s="190" t="str">
        <f t="shared" ca="true" si="68"/>
        <v/>
      </c>
      <c r="J316" s="281" t="str">
        <f t="shared" ca="true" si="69"/>
        <v/>
      </c>
      <c r="K316" s="282"/>
      <c r="L316" s="283"/>
      <c r="M316" s="284" t="str">
        <f t="shared" ca="true" si="70"/>
        <v/>
      </c>
      <c r="N316" s="190" t="str">
        <f t="shared" ca="true" si="71"/>
        <v/>
      </c>
      <c r="O316" s="281" t="str">
        <f t="shared" ca="true" si="72"/>
        <v/>
      </c>
      <c r="P316" s="282"/>
      <c r="Q316" s="283"/>
      <c r="R316" s="284" t="str">
        <f t="shared" ca="true" si="73"/>
        <v/>
      </c>
      <c r="S316" s="190" t="str">
        <f t="shared" ca="true" si="74"/>
        <v/>
      </c>
      <c r="T316" s="281" t="str">
        <f t="shared" ca="true" si="75"/>
        <v/>
      </c>
      <c r="U316" s="282"/>
      <c r="V316" s="283"/>
      <c r="W316" s="284" t="str">
        <f t="shared" ca="true" si="76"/>
        <v/>
      </c>
      <c r="X316" s="190" t="str">
        <f t="shared" ca="true" si="77"/>
        <v/>
      </c>
      <c r="Y316" s="281" t="str">
        <f t="shared" ca="true" si="78"/>
        <v/>
      </c>
      <c r="Z316" s="282"/>
      <c r="AA316" s="283"/>
      <c r="AB316" s="284" t="str">
        <f t="shared" ca="true" si="79"/>
        <v/>
      </c>
    </row>
    <row r="317" ht="11.25" customHeight="true" x14ac:dyDescent="0.2"/>
    <row r="318" ht="22.5" customHeight="true" x14ac:dyDescent="0.25">
      <c r="B318" s="915" t="str">
        <f>CONCATENATE("Rural use of drinking water sources, ",C299,"–",C300)</f>
        <v>Rural use of drinking water sources, 2000–2020</v>
      </c>
      <c r="C318" s="916"/>
      <c r="D318" s="916"/>
      <c r="E318" s="916"/>
      <c r="F318" s="916"/>
      <c r="G318" s="916"/>
      <c r="H318" s="916"/>
      <c r="I318" s="916"/>
      <c r="J318" s="916"/>
      <c r="K318" s="916"/>
      <c r="L318" s="922"/>
      <c r="N318" s="285"/>
      <c r="O318" s="285"/>
      <c r="P318" s="285"/>
      <c r="Q318" s="285"/>
      <c r="R318" s="285"/>
      <c r="S318" s="898" t="s">
        <v>11</v>
      </c>
      <c r="T318" s="899"/>
      <c r="U318" s="899"/>
      <c r="V318" s="899"/>
      <c r="W318" s="900"/>
      <c r="X318" s="285"/>
      <c r="Y318" s="285"/>
      <c r="Z318" s="285"/>
      <c r="AA318" s="285"/>
      <c r="AB318" s="28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23" customWidth="true"/>
    <col min="6" max="7" width="9" style="226" customWidth="true"/>
    <col min="8" max="38" width="9" style="223" customWidth="true"/>
    <col min="39" max="261" width="9.140625" style="223"/>
    <col min="262" max="262" width="5" style="223" customWidth="true"/>
    <col min="263" max="263" width="13.85546875" style="223" customWidth="true"/>
    <col min="264" max="265" width="6.28515625" style="223" customWidth="true"/>
    <col min="266" max="267" width="7" style="223" customWidth="true"/>
    <col min="268" max="274" width="6.28515625" style="223" customWidth="true"/>
    <col min="275" max="517" width="9.140625" style="223"/>
    <col min="518" max="518" width="5" style="223" customWidth="true"/>
    <col min="519" max="519" width="13.85546875" style="223" customWidth="true"/>
    <col min="520" max="521" width="6.28515625" style="223" customWidth="true"/>
    <col min="522" max="523" width="7" style="223" customWidth="true"/>
    <col min="524" max="530" width="6.28515625" style="223" customWidth="true"/>
    <col min="531" max="773" width="9.140625" style="223"/>
    <col min="774" max="774" width="5" style="223" customWidth="true"/>
    <col min="775" max="775" width="13.85546875" style="223" customWidth="true"/>
    <col min="776" max="777" width="6.28515625" style="223" customWidth="true"/>
    <col min="778" max="779" width="7" style="223" customWidth="true"/>
    <col min="780" max="786" width="6.28515625" style="223" customWidth="true"/>
    <col min="787" max="1029" width="9.140625" style="223"/>
    <col min="1030" max="1030" width="5" style="223" customWidth="true"/>
    <col min="1031" max="1031" width="13.85546875" style="223" customWidth="true"/>
    <col min="1032" max="1033" width="6.28515625" style="223" customWidth="true"/>
    <col min="1034" max="1035" width="7" style="223" customWidth="true"/>
    <col min="1036" max="1042" width="6.28515625" style="223" customWidth="true"/>
    <col min="1043" max="1285" width="9.140625" style="223"/>
    <col min="1286" max="1286" width="5" style="223" customWidth="true"/>
    <col min="1287" max="1287" width="13.85546875" style="223" customWidth="true"/>
    <col min="1288" max="1289" width="6.28515625" style="223" customWidth="true"/>
    <col min="1290" max="1291" width="7" style="223" customWidth="true"/>
    <col min="1292" max="1298" width="6.28515625" style="223" customWidth="true"/>
    <col min="1299" max="1541" width="9.140625" style="223"/>
    <col min="1542" max="1542" width="5" style="223" customWidth="true"/>
    <col min="1543" max="1543" width="13.85546875" style="223" customWidth="true"/>
    <col min="1544" max="1545" width="6.28515625" style="223" customWidth="true"/>
    <col min="1546" max="1547" width="7" style="223" customWidth="true"/>
    <col min="1548" max="1554" width="6.28515625" style="223" customWidth="true"/>
    <col min="1555" max="1797" width="9.140625" style="223"/>
    <col min="1798" max="1798" width="5" style="223" customWidth="true"/>
    <col min="1799" max="1799" width="13.85546875" style="223" customWidth="true"/>
    <col min="1800" max="1801" width="6.28515625" style="223" customWidth="true"/>
    <col min="1802" max="1803" width="7" style="223" customWidth="true"/>
    <col min="1804" max="1810" width="6.28515625" style="223" customWidth="true"/>
    <col min="1811" max="2053" width="9.140625" style="223"/>
    <col min="2054" max="2054" width="5" style="223" customWidth="true"/>
    <col min="2055" max="2055" width="13.85546875" style="223" customWidth="true"/>
    <col min="2056" max="2057" width="6.28515625" style="223" customWidth="true"/>
    <col min="2058" max="2059" width="7" style="223" customWidth="true"/>
    <col min="2060" max="2066" width="6.28515625" style="223" customWidth="true"/>
    <col min="2067" max="2309" width="9.140625" style="223"/>
    <col min="2310" max="2310" width="5" style="223" customWidth="true"/>
    <col min="2311" max="2311" width="13.85546875" style="223" customWidth="true"/>
    <col min="2312" max="2313" width="6.28515625" style="223" customWidth="true"/>
    <col min="2314" max="2315" width="7" style="223" customWidth="true"/>
    <col min="2316" max="2322" width="6.28515625" style="223" customWidth="true"/>
    <col min="2323" max="2565" width="9.140625" style="223"/>
    <col min="2566" max="2566" width="5" style="223" customWidth="true"/>
    <col min="2567" max="2567" width="13.85546875" style="223" customWidth="true"/>
    <col min="2568" max="2569" width="6.28515625" style="223" customWidth="true"/>
    <col min="2570" max="2571" width="7" style="223" customWidth="true"/>
    <col min="2572" max="2578" width="6.28515625" style="223" customWidth="true"/>
    <col min="2579" max="2821" width="9.140625" style="223"/>
    <col min="2822" max="2822" width="5" style="223" customWidth="true"/>
    <col min="2823" max="2823" width="13.85546875" style="223" customWidth="true"/>
    <col min="2824" max="2825" width="6.28515625" style="223" customWidth="true"/>
    <col min="2826" max="2827" width="7" style="223" customWidth="true"/>
    <col min="2828" max="2834" width="6.28515625" style="223" customWidth="true"/>
    <col min="2835" max="3077" width="9.140625" style="223"/>
    <col min="3078" max="3078" width="5" style="223" customWidth="true"/>
    <col min="3079" max="3079" width="13.85546875" style="223" customWidth="true"/>
    <col min="3080" max="3081" width="6.28515625" style="223" customWidth="true"/>
    <col min="3082" max="3083" width="7" style="223" customWidth="true"/>
    <col min="3084" max="3090" width="6.28515625" style="223" customWidth="true"/>
    <col min="3091" max="3333" width="9.140625" style="223"/>
    <col min="3334" max="3334" width="5" style="223" customWidth="true"/>
    <col min="3335" max="3335" width="13.85546875" style="223" customWidth="true"/>
    <col min="3336" max="3337" width="6.28515625" style="223" customWidth="true"/>
    <col min="3338" max="3339" width="7" style="223" customWidth="true"/>
    <col min="3340" max="3346" width="6.28515625" style="223" customWidth="true"/>
    <col min="3347" max="3589" width="9.140625" style="223"/>
    <col min="3590" max="3590" width="5" style="223" customWidth="true"/>
    <col min="3591" max="3591" width="13.85546875" style="223" customWidth="true"/>
    <col min="3592" max="3593" width="6.28515625" style="223" customWidth="true"/>
    <col min="3594" max="3595" width="7" style="223" customWidth="true"/>
    <col min="3596" max="3602" width="6.28515625" style="223" customWidth="true"/>
    <col min="3603" max="3845" width="9.140625" style="223"/>
    <col min="3846" max="3846" width="5" style="223" customWidth="true"/>
    <col min="3847" max="3847" width="13.85546875" style="223" customWidth="true"/>
    <col min="3848" max="3849" width="6.28515625" style="223" customWidth="true"/>
    <col min="3850" max="3851" width="7" style="223" customWidth="true"/>
    <col min="3852" max="3858" width="6.28515625" style="223" customWidth="true"/>
    <col min="3859" max="4101" width="9.140625" style="223"/>
    <col min="4102" max="4102" width="5" style="223" customWidth="true"/>
    <col min="4103" max="4103" width="13.85546875" style="223" customWidth="true"/>
    <col min="4104" max="4105" width="6.28515625" style="223" customWidth="true"/>
    <col min="4106" max="4107" width="7" style="223" customWidth="true"/>
    <col min="4108" max="4114" width="6.28515625" style="223" customWidth="true"/>
    <col min="4115" max="4357" width="9.140625" style="223"/>
    <col min="4358" max="4358" width="5" style="223" customWidth="true"/>
    <col min="4359" max="4359" width="13.85546875" style="223" customWidth="true"/>
    <col min="4360" max="4361" width="6.28515625" style="223" customWidth="true"/>
    <col min="4362" max="4363" width="7" style="223" customWidth="true"/>
    <col min="4364" max="4370" width="6.28515625" style="223" customWidth="true"/>
    <col min="4371" max="4613" width="9.140625" style="223"/>
    <col min="4614" max="4614" width="5" style="223" customWidth="true"/>
    <col min="4615" max="4615" width="13.85546875" style="223" customWidth="true"/>
    <col min="4616" max="4617" width="6.28515625" style="223" customWidth="true"/>
    <col min="4618" max="4619" width="7" style="223" customWidth="true"/>
    <col min="4620" max="4626" width="6.28515625" style="223" customWidth="true"/>
    <col min="4627" max="4869" width="9.140625" style="223"/>
    <col min="4870" max="4870" width="5" style="223" customWidth="true"/>
    <col min="4871" max="4871" width="13.85546875" style="223" customWidth="true"/>
    <col min="4872" max="4873" width="6.28515625" style="223" customWidth="true"/>
    <col min="4874" max="4875" width="7" style="223" customWidth="true"/>
    <col min="4876" max="4882" width="6.28515625" style="223" customWidth="true"/>
    <col min="4883" max="5125" width="9.140625" style="223"/>
    <col min="5126" max="5126" width="5" style="223" customWidth="true"/>
    <col min="5127" max="5127" width="13.85546875" style="223" customWidth="true"/>
    <col min="5128" max="5129" width="6.28515625" style="223" customWidth="true"/>
    <col min="5130" max="5131" width="7" style="223" customWidth="true"/>
    <col min="5132" max="5138" width="6.28515625" style="223" customWidth="true"/>
    <col min="5139" max="5381" width="9.140625" style="223"/>
    <col min="5382" max="5382" width="5" style="223" customWidth="true"/>
    <col min="5383" max="5383" width="13.85546875" style="223" customWidth="true"/>
    <col min="5384" max="5385" width="6.28515625" style="223" customWidth="true"/>
    <col min="5386" max="5387" width="7" style="223" customWidth="true"/>
    <col min="5388" max="5394" width="6.28515625" style="223" customWidth="true"/>
    <col min="5395" max="5637" width="9.140625" style="223"/>
    <col min="5638" max="5638" width="5" style="223" customWidth="true"/>
    <col min="5639" max="5639" width="13.85546875" style="223" customWidth="true"/>
    <col min="5640" max="5641" width="6.28515625" style="223" customWidth="true"/>
    <col min="5642" max="5643" width="7" style="223" customWidth="true"/>
    <col min="5644" max="5650" width="6.28515625" style="223" customWidth="true"/>
    <col min="5651" max="5893" width="9.140625" style="223"/>
    <col min="5894" max="5894" width="5" style="223" customWidth="true"/>
    <col min="5895" max="5895" width="13.85546875" style="223" customWidth="true"/>
    <col min="5896" max="5897" width="6.28515625" style="223" customWidth="true"/>
    <col min="5898" max="5899" width="7" style="223" customWidth="true"/>
    <col min="5900" max="5906" width="6.28515625" style="223" customWidth="true"/>
    <col min="5907" max="6149" width="9.140625" style="223"/>
    <col min="6150" max="6150" width="5" style="223" customWidth="true"/>
    <col min="6151" max="6151" width="13.85546875" style="223" customWidth="true"/>
    <col min="6152" max="6153" width="6.28515625" style="223" customWidth="true"/>
    <col min="6154" max="6155" width="7" style="223" customWidth="true"/>
    <col min="6156" max="6162" width="6.28515625" style="223" customWidth="true"/>
    <col min="6163" max="6405" width="9.140625" style="223"/>
    <col min="6406" max="6406" width="5" style="223" customWidth="true"/>
    <col min="6407" max="6407" width="13.85546875" style="223" customWidth="true"/>
    <col min="6408" max="6409" width="6.28515625" style="223" customWidth="true"/>
    <col min="6410" max="6411" width="7" style="223" customWidth="true"/>
    <col min="6412" max="6418" width="6.28515625" style="223" customWidth="true"/>
    <col min="6419" max="6661" width="9.140625" style="223"/>
    <col min="6662" max="6662" width="5" style="223" customWidth="true"/>
    <col min="6663" max="6663" width="13.85546875" style="223" customWidth="true"/>
    <col min="6664" max="6665" width="6.28515625" style="223" customWidth="true"/>
    <col min="6666" max="6667" width="7" style="223" customWidth="true"/>
    <col min="6668" max="6674" width="6.28515625" style="223" customWidth="true"/>
    <col min="6675" max="6917" width="9.140625" style="223"/>
    <col min="6918" max="6918" width="5" style="223" customWidth="true"/>
    <col min="6919" max="6919" width="13.85546875" style="223" customWidth="true"/>
    <col min="6920" max="6921" width="6.28515625" style="223" customWidth="true"/>
    <col min="6922" max="6923" width="7" style="223" customWidth="true"/>
    <col min="6924" max="6930" width="6.28515625" style="223" customWidth="true"/>
    <col min="6931" max="7173" width="9.140625" style="223"/>
    <col min="7174" max="7174" width="5" style="223" customWidth="true"/>
    <col min="7175" max="7175" width="13.85546875" style="223" customWidth="true"/>
    <col min="7176" max="7177" width="6.28515625" style="223" customWidth="true"/>
    <col min="7178" max="7179" width="7" style="223" customWidth="true"/>
    <col min="7180" max="7186" width="6.28515625" style="223" customWidth="true"/>
    <col min="7187" max="7429" width="9.140625" style="223"/>
    <col min="7430" max="7430" width="5" style="223" customWidth="true"/>
    <col min="7431" max="7431" width="13.85546875" style="223" customWidth="true"/>
    <col min="7432" max="7433" width="6.28515625" style="223" customWidth="true"/>
    <col min="7434" max="7435" width="7" style="223" customWidth="true"/>
    <col min="7436" max="7442" width="6.28515625" style="223" customWidth="true"/>
    <col min="7443" max="7685" width="9.140625" style="223"/>
    <col min="7686" max="7686" width="5" style="223" customWidth="true"/>
    <col min="7687" max="7687" width="13.85546875" style="223" customWidth="true"/>
    <col min="7688" max="7689" width="6.28515625" style="223" customWidth="true"/>
    <col min="7690" max="7691" width="7" style="223" customWidth="true"/>
    <col min="7692" max="7698" width="6.28515625" style="223" customWidth="true"/>
    <col min="7699" max="7941" width="9.140625" style="223"/>
    <col min="7942" max="7942" width="5" style="223" customWidth="true"/>
    <col min="7943" max="7943" width="13.85546875" style="223" customWidth="true"/>
    <col min="7944" max="7945" width="6.28515625" style="223" customWidth="true"/>
    <col min="7946" max="7947" width="7" style="223" customWidth="true"/>
    <col min="7948" max="7954" width="6.28515625" style="223" customWidth="true"/>
    <col min="7955" max="8197" width="9.140625" style="223"/>
    <col min="8198" max="8198" width="5" style="223" customWidth="true"/>
    <col min="8199" max="8199" width="13.85546875" style="223" customWidth="true"/>
    <col min="8200" max="8201" width="6.28515625" style="223" customWidth="true"/>
    <col min="8202" max="8203" width="7" style="223" customWidth="true"/>
    <col min="8204" max="8210" width="6.28515625" style="223" customWidth="true"/>
    <col min="8211" max="8453" width="9.140625" style="223"/>
    <col min="8454" max="8454" width="5" style="223" customWidth="true"/>
    <col min="8455" max="8455" width="13.85546875" style="223" customWidth="true"/>
    <col min="8456" max="8457" width="6.28515625" style="223" customWidth="true"/>
    <col min="8458" max="8459" width="7" style="223" customWidth="true"/>
    <col min="8460" max="8466" width="6.28515625" style="223" customWidth="true"/>
    <col min="8467" max="8709" width="9.140625" style="223"/>
    <col min="8710" max="8710" width="5" style="223" customWidth="true"/>
    <col min="8711" max="8711" width="13.85546875" style="223" customWidth="true"/>
    <col min="8712" max="8713" width="6.28515625" style="223" customWidth="true"/>
    <col min="8714" max="8715" width="7" style="223" customWidth="true"/>
    <col min="8716" max="8722" width="6.28515625" style="223" customWidth="true"/>
    <col min="8723" max="8965" width="9.140625" style="223"/>
    <col min="8966" max="8966" width="5" style="223" customWidth="true"/>
    <col min="8967" max="8967" width="13.85546875" style="223" customWidth="true"/>
    <col min="8968" max="8969" width="6.28515625" style="223" customWidth="true"/>
    <col min="8970" max="8971" width="7" style="223" customWidth="true"/>
    <col min="8972" max="8978" width="6.28515625" style="223" customWidth="true"/>
    <col min="8979" max="9221" width="9.140625" style="223"/>
    <col min="9222" max="9222" width="5" style="223" customWidth="true"/>
    <col min="9223" max="9223" width="13.85546875" style="223" customWidth="true"/>
    <col min="9224" max="9225" width="6.28515625" style="223" customWidth="true"/>
    <col min="9226" max="9227" width="7" style="223" customWidth="true"/>
    <col min="9228" max="9234" width="6.28515625" style="223" customWidth="true"/>
    <col min="9235" max="9477" width="9.140625" style="223"/>
    <col min="9478" max="9478" width="5" style="223" customWidth="true"/>
    <col min="9479" max="9479" width="13.85546875" style="223" customWidth="true"/>
    <col min="9480" max="9481" width="6.28515625" style="223" customWidth="true"/>
    <col min="9482" max="9483" width="7" style="223" customWidth="true"/>
    <col min="9484" max="9490" width="6.28515625" style="223" customWidth="true"/>
    <col min="9491" max="9733" width="9.140625" style="223"/>
    <col min="9734" max="9734" width="5" style="223" customWidth="true"/>
    <col min="9735" max="9735" width="13.85546875" style="223" customWidth="true"/>
    <col min="9736" max="9737" width="6.28515625" style="223" customWidth="true"/>
    <col min="9738" max="9739" width="7" style="223" customWidth="true"/>
    <col min="9740" max="9746" width="6.28515625" style="223" customWidth="true"/>
    <col min="9747" max="9989" width="9.140625" style="223"/>
    <col min="9990" max="9990" width="5" style="223" customWidth="true"/>
    <col min="9991" max="9991" width="13.85546875" style="223" customWidth="true"/>
    <col min="9992" max="9993" width="6.28515625" style="223" customWidth="true"/>
    <col min="9994" max="9995" width="7" style="223" customWidth="true"/>
    <col min="9996" max="10002" width="6.28515625" style="223" customWidth="true"/>
    <col min="10003" max="10245" width="9.140625" style="223"/>
    <col min="10246" max="10246" width="5" style="223" customWidth="true"/>
    <col min="10247" max="10247" width="13.85546875" style="223" customWidth="true"/>
    <col min="10248" max="10249" width="6.28515625" style="223" customWidth="true"/>
    <col min="10250" max="10251" width="7" style="223" customWidth="true"/>
    <col min="10252" max="10258" width="6.28515625" style="223" customWidth="true"/>
    <col min="10259" max="10501" width="9.140625" style="223"/>
    <col min="10502" max="10502" width="5" style="223" customWidth="true"/>
    <col min="10503" max="10503" width="13.85546875" style="223" customWidth="true"/>
    <col min="10504" max="10505" width="6.28515625" style="223" customWidth="true"/>
    <col min="10506" max="10507" width="7" style="223" customWidth="true"/>
    <col min="10508" max="10514" width="6.28515625" style="223" customWidth="true"/>
    <col min="10515" max="10757" width="9.140625" style="223"/>
    <col min="10758" max="10758" width="5" style="223" customWidth="true"/>
    <col min="10759" max="10759" width="13.85546875" style="223" customWidth="true"/>
    <col min="10760" max="10761" width="6.28515625" style="223" customWidth="true"/>
    <col min="10762" max="10763" width="7" style="223" customWidth="true"/>
    <col min="10764" max="10770" width="6.28515625" style="223" customWidth="true"/>
    <col min="10771" max="11013" width="9.140625" style="223"/>
    <col min="11014" max="11014" width="5" style="223" customWidth="true"/>
    <col min="11015" max="11015" width="13.85546875" style="223" customWidth="true"/>
    <col min="11016" max="11017" width="6.28515625" style="223" customWidth="true"/>
    <col min="11018" max="11019" width="7" style="223" customWidth="true"/>
    <col min="11020" max="11026" width="6.28515625" style="223" customWidth="true"/>
    <col min="11027" max="11269" width="9.140625" style="223"/>
    <col min="11270" max="11270" width="5" style="223" customWidth="true"/>
    <col min="11271" max="11271" width="13.85546875" style="223" customWidth="true"/>
    <col min="11272" max="11273" width="6.28515625" style="223" customWidth="true"/>
    <col min="11274" max="11275" width="7" style="223" customWidth="true"/>
    <col min="11276" max="11282" width="6.28515625" style="223" customWidth="true"/>
    <col min="11283" max="11525" width="9.140625" style="223"/>
    <col min="11526" max="11526" width="5" style="223" customWidth="true"/>
    <col min="11527" max="11527" width="13.85546875" style="223" customWidth="true"/>
    <col min="11528" max="11529" width="6.28515625" style="223" customWidth="true"/>
    <col min="11530" max="11531" width="7" style="223" customWidth="true"/>
    <col min="11532" max="11538" width="6.28515625" style="223" customWidth="true"/>
    <col min="11539" max="11781" width="9.140625" style="223"/>
    <col min="11782" max="11782" width="5" style="223" customWidth="true"/>
    <col min="11783" max="11783" width="13.85546875" style="223" customWidth="true"/>
    <col min="11784" max="11785" width="6.28515625" style="223" customWidth="true"/>
    <col min="11786" max="11787" width="7" style="223" customWidth="true"/>
    <col min="11788" max="11794" width="6.28515625" style="223" customWidth="true"/>
    <col min="11795" max="12037" width="9.140625" style="223"/>
    <col min="12038" max="12038" width="5" style="223" customWidth="true"/>
    <col min="12039" max="12039" width="13.85546875" style="223" customWidth="true"/>
    <col min="12040" max="12041" width="6.28515625" style="223" customWidth="true"/>
    <col min="12042" max="12043" width="7" style="223" customWidth="true"/>
    <col min="12044" max="12050" width="6.28515625" style="223" customWidth="true"/>
    <col min="12051" max="12293" width="9.140625" style="223"/>
    <col min="12294" max="12294" width="5" style="223" customWidth="true"/>
    <col min="12295" max="12295" width="13.85546875" style="223" customWidth="true"/>
    <col min="12296" max="12297" width="6.28515625" style="223" customWidth="true"/>
    <col min="12298" max="12299" width="7" style="223" customWidth="true"/>
    <col min="12300" max="12306" width="6.28515625" style="223" customWidth="true"/>
    <col min="12307" max="12549" width="9.140625" style="223"/>
    <col min="12550" max="12550" width="5" style="223" customWidth="true"/>
    <col min="12551" max="12551" width="13.85546875" style="223" customWidth="true"/>
    <col min="12552" max="12553" width="6.28515625" style="223" customWidth="true"/>
    <col min="12554" max="12555" width="7" style="223" customWidth="true"/>
    <col min="12556" max="12562" width="6.28515625" style="223" customWidth="true"/>
    <col min="12563" max="12805" width="9.140625" style="223"/>
    <col min="12806" max="12806" width="5" style="223" customWidth="true"/>
    <col min="12807" max="12807" width="13.85546875" style="223" customWidth="true"/>
    <col min="12808" max="12809" width="6.28515625" style="223" customWidth="true"/>
    <col min="12810" max="12811" width="7" style="223" customWidth="true"/>
    <col min="12812" max="12818" width="6.28515625" style="223" customWidth="true"/>
    <col min="12819" max="13061" width="9.140625" style="223"/>
    <col min="13062" max="13062" width="5" style="223" customWidth="true"/>
    <col min="13063" max="13063" width="13.85546875" style="223" customWidth="true"/>
    <col min="13064" max="13065" width="6.28515625" style="223" customWidth="true"/>
    <col min="13066" max="13067" width="7" style="223" customWidth="true"/>
    <col min="13068" max="13074" width="6.28515625" style="223" customWidth="true"/>
    <col min="13075" max="13317" width="9.140625" style="223"/>
    <col min="13318" max="13318" width="5" style="223" customWidth="true"/>
    <col min="13319" max="13319" width="13.85546875" style="223" customWidth="true"/>
    <col min="13320" max="13321" width="6.28515625" style="223" customWidth="true"/>
    <col min="13322" max="13323" width="7" style="223" customWidth="true"/>
    <col min="13324" max="13330" width="6.28515625" style="223" customWidth="true"/>
    <col min="13331" max="13573" width="9.140625" style="223"/>
    <col min="13574" max="13574" width="5" style="223" customWidth="true"/>
    <col min="13575" max="13575" width="13.85546875" style="223" customWidth="true"/>
    <col min="13576" max="13577" width="6.28515625" style="223" customWidth="true"/>
    <col min="13578" max="13579" width="7" style="223" customWidth="true"/>
    <col min="13580" max="13586" width="6.28515625" style="223" customWidth="true"/>
    <col min="13587" max="13829" width="9.140625" style="223"/>
    <col min="13830" max="13830" width="5" style="223" customWidth="true"/>
    <col min="13831" max="13831" width="13.85546875" style="223" customWidth="true"/>
    <col min="13832" max="13833" width="6.28515625" style="223" customWidth="true"/>
    <col min="13834" max="13835" width="7" style="223" customWidth="true"/>
    <col min="13836" max="13842" width="6.28515625" style="223" customWidth="true"/>
    <col min="13843" max="14085" width="9.140625" style="223"/>
    <col min="14086" max="14086" width="5" style="223" customWidth="true"/>
    <col min="14087" max="14087" width="13.85546875" style="223" customWidth="true"/>
    <col min="14088" max="14089" width="6.28515625" style="223" customWidth="true"/>
    <col min="14090" max="14091" width="7" style="223" customWidth="true"/>
    <col min="14092" max="14098" width="6.28515625" style="223" customWidth="true"/>
    <col min="14099" max="14341" width="9.140625" style="223"/>
    <col min="14342" max="14342" width="5" style="223" customWidth="true"/>
    <col min="14343" max="14343" width="13.85546875" style="223" customWidth="true"/>
    <col min="14344" max="14345" width="6.28515625" style="223" customWidth="true"/>
    <col min="14346" max="14347" width="7" style="223" customWidth="true"/>
    <col min="14348" max="14354" width="6.28515625" style="223" customWidth="true"/>
    <col min="14355" max="14597" width="9.140625" style="223"/>
    <col min="14598" max="14598" width="5" style="223" customWidth="true"/>
    <col min="14599" max="14599" width="13.85546875" style="223" customWidth="true"/>
    <col min="14600" max="14601" width="6.28515625" style="223" customWidth="true"/>
    <col min="14602" max="14603" width="7" style="223" customWidth="true"/>
    <col min="14604" max="14610" width="6.28515625" style="223" customWidth="true"/>
    <col min="14611" max="14853" width="9.140625" style="223"/>
    <col min="14854" max="14854" width="5" style="223" customWidth="true"/>
    <col min="14855" max="14855" width="13.85546875" style="223" customWidth="true"/>
    <col min="14856" max="14857" width="6.28515625" style="223" customWidth="true"/>
    <col min="14858" max="14859" width="7" style="223" customWidth="true"/>
    <col min="14860" max="14866" width="6.28515625" style="223" customWidth="true"/>
    <col min="14867" max="15109" width="9.140625" style="223"/>
    <col min="15110" max="15110" width="5" style="223" customWidth="true"/>
    <col min="15111" max="15111" width="13.85546875" style="223" customWidth="true"/>
    <col min="15112" max="15113" width="6.28515625" style="223" customWidth="true"/>
    <col min="15114" max="15115" width="7" style="223" customWidth="true"/>
    <col min="15116" max="15122" width="6.28515625" style="223" customWidth="true"/>
    <col min="15123" max="15365" width="9.140625" style="223"/>
    <col min="15366" max="15366" width="5" style="223" customWidth="true"/>
    <col min="15367" max="15367" width="13.85546875" style="223" customWidth="true"/>
    <col min="15368" max="15369" width="6.28515625" style="223" customWidth="true"/>
    <col min="15370" max="15371" width="7" style="223" customWidth="true"/>
    <col min="15372" max="15378" width="6.28515625" style="223" customWidth="true"/>
    <col min="15379" max="15621" width="9.140625" style="223"/>
    <col min="15622" max="15622" width="5" style="223" customWidth="true"/>
    <col min="15623" max="15623" width="13.85546875" style="223" customWidth="true"/>
    <col min="15624" max="15625" width="6.28515625" style="223" customWidth="true"/>
    <col min="15626" max="15627" width="7" style="223" customWidth="true"/>
    <col min="15628" max="15634" width="6.28515625" style="223" customWidth="true"/>
    <col min="15635" max="15877" width="9.140625" style="223"/>
    <col min="15878" max="15878" width="5" style="223" customWidth="true"/>
    <col min="15879" max="15879" width="13.85546875" style="223" customWidth="true"/>
    <col min="15880" max="15881" width="6.28515625" style="223" customWidth="true"/>
    <col min="15882" max="15883" width="7" style="223" customWidth="true"/>
    <col min="15884" max="15890" width="6.28515625" style="223" customWidth="true"/>
    <col min="15891" max="16133" width="9.140625" style="223"/>
    <col min="16134" max="16134" width="5" style="223" customWidth="true"/>
    <col min="16135" max="16135" width="13.85546875" style="223" customWidth="true"/>
    <col min="16136" max="16137" width="6.28515625" style="223" customWidth="true"/>
    <col min="16138" max="16139" width="7" style="223" customWidth="true"/>
    <col min="16140" max="16146" width="6.28515625" style="223" customWidth="true"/>
    <col min="16147" max="16384" width="9.140625" style="223"/>
  </cols>
  <sheetData>
    <row r="4" ht="28.5" customHeight="true" x14ac:dyDescent="0.2">
      <c r="B4" s="935" t="s">
        <v>125</v>
      </c>
      <c r="C4" s="936"/>
      <c r="D4" s="936"/>
      <c r="E4" s="936"/>
      <c r="F4" s="936"/>
      <c r="G4" s="936"/>
      <c r="H4" s="936"/>
      <c r="I4" s="936"/>
      <c r="J4" s="936"/>
      <c r="K4" s="936"/>
      <c r="L4" s="936"/>
      <c r="M4" s="936"/>
      <c r="N4" s="936"/>
      <c r="O4" s="936"/>
      <c r="P4" s="936"/>
      <c r="Q4" s="936"/>
      <c r="R4" s="936"/>
      <c r="S4" s="936"/>
      <c r="T4" s="936"/>
      <c r="U4" s="936"/>
      <c r="V4" s="936"/>
      <c r="W4" s="936"/>
      <c r="X4" s="936"/>
      <c r="Y4" s="936"/>
    </row>
    <row r="5" ht="28.5" customHeight="true" x14ac:dyDescent="0.2">
      <c r="B5" s="923" t="str">
        <f ca="true">IF(ISERROR(INDIRECT(CONCATENATE($B105,"!A2"))),"",INDIRECT(CONCATENATE($B105,"!A2")))</f>
        <v>Viet Nam</v>
      </c>
      <c r="C5" s="933"/>
      <c r="D5" s="933"/>
      <c r="E5" s="933"/>
      <c r="F5" s="933"/>
      <c r="G5" s="933"/>
      <c r="H5" s="933"/>
      <c r="I5" s="933"/>
      <c r="J5" s="933"/>
      <c r="K5" s="934"/>
      <c r="L5" s="934"/>
      <c r="M5" s="934"/>
      <c r="N5" s="934"/>
      <c r="O5" s="934"/>
      <c r="P5" s="934"/>
      <c r="Q5" s="934"/>
      <c r="R5" s="934"/>
      <c r="S5" s="934"/>
      <c r="T5" s="934"/>
      <c r="U5" s="934"/>
      <c r="V5" s="934"/>
      <c r="W5" s="934"/>
      <c r="X5" s="934"/>
      <c r="Y5" s="934"/>
    </row>
    <row r="6" x14ac:dyDescent="0.2">
      <c r="F6" s="223"/>
      <c r="G6" s="223"/>
      <c r="J6" s="224"/>
      <c r="K6" s="224"/>
      <c r="L6" s="224"/>
      <c r="M6" s="224"/>
      <c r="N6" s="224"/>
      <c r="O6" s="224"/>
      <c r="P6" s="224"/>
    </row>
    <row r="7" s="225" customFormat="true" ht="18" x14ac:dyDescent="0.25">
      <c r="B7" s="915" t="str">
        <f>B118</f>
        <v>National use of sanitation facilities, 2000–2020</v>
      </c>
      <c r="C7" s="937"/>
      <c r="D7" s="937"/>
      <c r="E7" s="937"/>
      <c r="F7" s="937"/>
      <c r="G7" s="937"/>
      <c r="H7" s="937"/>
      <c r="I7" s="937"/>
      <c r="J7" s="915" t="str">
        <f>B218</f>
        <v>Urban use of sanitation facilities, 2000–2020</v>
      </c>
      <c r="K7" s="937"/>
      <c r="L7" s="937"/>
      <c r="M7" s="937"/>
      <c r="N7" s="937"/>
      <c r="O7" s="937"/>
      <c r="P7" s="937"/>
      <c r="Q7" s="937"/>
      <c r="R7" s="915" t="str">
        <f>B318</f>
        <v>Rural use of sanitation facilities, 2000–2020</v>
      </c>
      <c r="S7" s="937"/>
      <c r="T7" s="937"/>
      <c r="U7" s="937"/>
      <c r="V7" s="937"/>
      <c r="W7" s="937"/>
      <c r="X7" s="937"/>
      <c r="Y7" s="937"/>
    </row>
    <row r="8" s="225" customFormat="true" x14ac:dyDescent="0.2"/>
    <row r="17" x14ac:dyDescent="0.2">
      <c r="Q17" s="224"/>
      <c r="R17" s="224"/>
      <c r="S17" s="224"/>
      <c r="T17" s="224"/>
      <c r="U17" s="224"/>
      <c r="V17" s="224"/>
    </row>
    <row r="18" x14ac:dyDescent="0.2">
      <c r="Q18" s="224"/>
      <c r="R18" s="224"/>
      <c r="S18" s="224"/>
      <c r="T18" s="224"/>
      <c r="U18" s="224"/>
      <c r="V18" s="224"/>
    </row>
    <row r="19" x14ac:dyDescent="0.2">
      <c r="Q19" s="224"/>
      <c r="R19" s="224"/>
      <c r="S19" s="224"/>
      <c r="T19" s="224"/>
      <c r="U19" s="224"/>
      <c r="V19" s="224"/>
    </row>
    <row r="20" x14ac:dyDescent="0.2">
      <c r="Q20" s="224"/>
      <c r="R20" s="224"/>
      <c r="S20" s="224"/>
      <c r="T20" s="224"/>
      <c r="U20" s="224"/>
      <c r="V20" s="224"/>
    </row>
    <row r="21" x14ac:dyDescent="0.2">
      <c r="Q21" s="224"/>
      <c r="R21" s="224"/>
      <c r="S21" s="224"/>
      <c r="T21" s="224"/>
      <c r="U21" s="224"/>
      <c r="V21" s="224"/>
    </row>
    <row r="22" x14ac:dyDescent="0.2">
      <c r="Q22" s="224"/>
      <c r="R22" s="224"/>
      <c r="S22" s="224"/>
      <c r="T22" s="224"/>
      <c r="U22" s="224"/>
      <c r="V22" s="224"/>
    </row>
    <row r="23" x14ac:dyDescent="0.2">
      <c r="Q23" s="224"/>
      <c r="R23" s="224"/>
      <c r="S23" s="224"/>
      <c r="T23" s="224"/>
      <c r="U23" s="224"/>
      <c r="V23" s="224"/>
    </row>
    <row r="31" s="227" customFormat="true" x14ac:dyDescent="0.2">
      <c r="B31" s="927" t="str">
        <f ca="true">IF(ISERROR(INDIRECT(CONCATENATE($B105,"!A2"))),"",INDIRECT(CONCATENATE($B105,"!A2")))</f>
        <v>Viet Nam</v>
      </c>
      <c r="C31" s="928"/>
      <c r="D31" s="928"/>
      <c r="E31" s="929"/>
      <c r="F31" s="925" t="s">
        <v>0</v>
      </c>
      <c r="G31" s="925"/>
      <c r="H31" s="925"/>
      <c r="I31" s="926"/>
      <c r="J31" s="924" t="s">
        <v>1</v>
      </c>
      <c r="K31" s="925"/>
      <c r="L31" s="925"/>
      <c r="M31" s="926"/>
      <c r="N31" s="924" t="s">
        <v>2</v>
      </c>
      <c r="O31" s="925"/>
      <c r="P31" s="925"/>
      <c r="Q31" s="926"/>
      <c r="R31" s="924" t="s">
        <v>3</v>
      </c>
      <c r="S31" s="925"/>
      <c r="T31" s="925"/>
      <c r="U31" s="926"/>
      <c r="V31" s="924" t="s">
        <v>4</v>
      </c>
      <c r="W31" s="925"/>
      <c r="X31" s="925"/>
      <c r="Y31" s="926"/>
    </row>
    <row r="32" s="231" customFormat="true" ht="22.5" customHeight="true" x14ac:dyDescent="0.2">
      <c r="B32" s="930"/>
      <c r="C32" s="931"/>
      <c r="D32" s="931"/>
      <c r="E32" s="932"/>
      <c r="F32" s="228" t="s">
        <v>15</v>
      </c>
      <c r="G32" s="229" t="s">
        <v>16</v>
      </c>
      <c r="H32" s="229" t="s">
        <v>22</v>
      </c>
      <c r="I32" s="230" t="s">
        <v>19</v>
      </c>
      <c r="J32" s="228" t="s">
        <v>15</v>
      </c>
      <c r="K32" s="229" t="s">
        <v>16</v>
      </c>
      <c r="L32" s="229" t="s">
        <v>22</v>
      </c>
      <c r="M32" s="230" t="s">
        <v>19</v>
      </c>
      <c r="N32" s="228" t="s">
        <v>15</v>
      </c>
      <c r="O32" s="229" t="s">
        <v>16</v>
      </c>
      <c r="P32" s="229" t="s">
        <v>22</v>
      </c>
      <c r="Q32" s="230" t="s">
        <v>19</v>
      </c>
      <c r="R32" s="228" t="s">
        <v>15</v>
      </c>
      <c r="S32" s="229" t="s">
        <v>16</v>
      </c>
      <c r="T32" s="229" t="s">
        <v>22</v>
      </c>
      <c r="U32" s="230" t="s">
        <v>19</v>
      </c>
      <c r="V32" s="228" t="s">
        <v>15</v>
      </c>
      <c r="W32" s="229" t="s">
        <v>16</v>
      </c>
      <c r="X32" s="229" t="s">
        <v>22</v>
      </c>
      <c r="Y32" s="230" t="s">
        <v>19</v>
      </c>
    </row>
    <row r="33" x14ac:dyDescent="0.2">
      <c r="B33" s="919" t="s">
        <v>5</v>
      </c>
      <c r="C33" s="902"/>
      <c r="D33" s="917" t="s">
        <v>25</v>
      </c>
      <c r="E33" s="220">
        <f>C99</f>
        <v>2000</v>
      </c>
      <c r="F33" s="290">
        <f ca="true">E99</f>
        <v>12.298805821679835</v>
      </c>
      <c r="G33" s="233">
        <f t="shared" ref="G33:I34" ca="true" si="0">F99</f>
        <v>1.5564420419171809</v>
      </c>
      <c r="H33" s="234">
        <f t="shared" ca="true" si="0"/>
        <v>43.1939531630087</v>
      </c>
      <c r="I33" s="235">
        <f t="shared" ca="true" si="0"/>
        <v>42.950798973394285</v>
      </c>
      <c r="J33" s="290">
        <f ca="true">J99</f>
        <v>32.841353643263915</v>
      </c>
      <c r="K33" s="233">
        <f t="shared" ref="K33:M34" ca="true" si="1">K99</f>
        <v>3.0993968729231933</v>
      </c>
      <c r="L33" s="234">
        <f t="shared" ca="true" si="1"/>
        <v>37.422148992644452</v>
      </c>
      <c r="M33" s="235">
        <f t="shared" ca="true" si="1"/>
        <v>26.637100491168439</v>
      </c>
      <c r="N33" s="290">
        <f ca="true">O99</f>
        <v>47.263384305090796</v>
      </c>
      <c r="O33" s="233">
        <f t="shared" ref="O33:Q34" ca="true" si="2">P99</f>
        <v>2.8246255656049226</v>
      </c>
      <c r="P33" s="234">
        <f t="shared" ca="true" si="2"/>
        <v>34.345500369945057</v>
      </c>
      <c r="Q33" s="235">
        <f t="shared" ca="true" si="2"/>
        <v>15.566489759359229</v>
      </c>
      <c r="R33" s="290">
        <f ca="true">T99</f>
        <v>68.058719200304509</v>
      </c>
      <c r="S33" s="233">
        <f t="shared" ref="S33:U34" ca="true" si="3">U99</f>
        <v>2.3878643450780039</v>
      </c>
      <c r="T33" s="234">
        <f t="shared" ca="true" si="3"/>
        <v>20.836901248046388</v>
      </c>
      <c r="U33" s="235">
        <f t="shared" ca="true" si="3"/>
        <v>8.7165152065711027</v>
      </c>
      <c r="V33" s="290">
        <f ca="true">Y99</f>
        <v>91.461890313690503</v>
      </c>
      <c r="W33" s="233">
        <f t="shared" ref="W33:Y34" ca="true" si="4">Z99</f>
        <v>2.2899194890436978</v>
      </c>
      <c r="X33" s="234">
        <f t="shared" ca="true" si="4"/>
        <v>4.5168766075887135</v>
      </c>
      <c r="Y33" s="235">
        <f t="shared" ca="true" si="4"/>
        <v>1.7313135896770859</v>
      </c>
    </row>
    <row r="34" x14ac:dyDescent="0.2">
      <c r="B34" s="920"/>
      <c r="C34" s="921"/>
      <c r="D34" s="918"/>
      <c r="E34" s="221">
        <f>C100</f>
        <v>2020</v>
      </c>
      <c r="F34" s="291">
        <f ca="true">E100</f>
        <v>41.013393693443383</v>
      </c>
      <c r="G34" s="238">
        <f t="shared" ca="true" si="0"/>
        <v>5.1903388956390044</v>
      </c>
      <c r="H34" s="239">
        <f t="shared" ca="true" si="0"/>
        <v>34.786988941842537</v>
      </c>
      <c r="I34" s="240">
        <f t="shared" ca="true" si="0"/>
        <v>19.00927846907507</v>
      </c>
      <c r="J34" s="291">
        <f ca="true">J100</f>
        <v>76.77271722570508</v>
      </c>
      <c r="K34" s="238">
        <f t="shared" ca="true" si="1"/>
        <v>7.2454114492315576</v>
      </c>
      <c r="L34" s="239">
        <f t="shared" ca="true" si="1"/>
        <v>15.981871325063366</v>
      </c>
      <c r="M34" s="240">
        <f t="shared" ca="true" si="1"/>
        <v>0</v>
      </c>
      <c r="N34" s="291">
        <f ca="true">O100</f>
        <v>92.048287535307281</v>
      </c>
      <c r="O34" s="238">
        <f t="shared" ca="true" si="2"/>
        <v>5.5011284118809245</v>
      </c>
      <c r="P34" s="239">
        <f t="shared" ca="true" si="2"/>
        <v>2.4505840528117915</v>
      </c>
      <c r="Q34" s="240">
        <f t="shared" ca="true" si="2"/>
        <v>0</v>
      </c>
      <c r="R34" s="291">
        <f ca="true">T100</f>
        <v>96.610390135470922</v>
      </c>
      <c r="S34" s="238">
        <f t="shared" ca="true" si="3"/>
        <v>3.3896098645290778</v>
      </c>
      <c r="T34" s="239">
        <f t="shared" ca="true" si="3"/>
        <v>0</v>
      </c>
      <c r="U34" s="240">
        <f t="shared" ca="true" si="3"/>
        <v>0</v>
      </c>
      <c r="V34" s="291">
        <f ca="true">Y100</f>
        <v>97.557466363729958</v>
      </c>
      <c r="W34" s="238">
        <f t="shared" ca="true" si="4"/>
        <v>2.4425336362700421</v>
      </c>
      <c r="X34" s="239">
        <f t="shared" ca="true" si="4"/>
        <v>0</v>
      </c>
      <c r="Y34" s="240">
        <f t="shared" ca="true" si="4"/>
        <v>0</v>
      </c>
    </row>
    <row r="35" x14ac:dyDescent="0.2">
      <c r="F35" s="223"/>
      <c r="H35" s="226"/>
    </row>
    <row r="36" x14ac:dyDescent="0.2">
      <c r="B36" s="919" t="s">
        <v>6</v>
      </c>
      <c r="C36" s="902"/>
      <c r="D36" s="917" t="s">
        <v>25</v>
      </c>
      <c r="E36" s="220">
        <f>C199</f>
        <v>2000</v>
      </c>
      <c r="F36" s="290">
        <f ca="true">E199</f>
        <v>48.85334585161916</v>
      </c>
      <c r="G36" s="233">
        <f t="shared" ref="G36:I37" ca="true" si="5">F199</f>
        <v>5.8878956598812913</v>
      </c>
      <c r="H36" s="234">
        <f t="shared" ca="true" si="5"/>
        <v>27.489156294975828</v>
      </c>
      <c r="I36" s="235">
        <f t="shared" ca="true" si="5"/>
        <v>17.769602193523724</v>
      </c>
      <c r="J36" s="290">
        <f ca="true">J199</f>
        <v>85.188060544023088</v>
      </c>
      <c r="K36" s="233">
        <f t="shared" ref="K36:M37" ca="true" si="6">K199</f>
        <v>6.6525094481388489</v>
      </c>
      <c r="L36" s="234">
        <f t="shared" ca="true" si="6"/>
        <v>4.880146221733753</v>
      </c>
      <c r="M36" s="235">
        <f t="shared" ca="true" si="6"/>
        <v>3.2792837861043154</v>
      </c>
      <c r="N36" s="290">
        <f ca="true">O199</f>
        <v>93.308538854102068</v>
      </c>
      <c r="O36" s="233">
        <f t="shared" ref="O36:Q37" ca="true" si="7">P199</f>
        <v>3.5915488249175773</v>
      </c>
      <c r="P36" s="234">
        <f t="shared" ca="true" si="7"/>
        <v>2.0753807404214655</v>
      </c>
      <c r="Q36" s="235">
        <f t="shared" ca="true" si="7"/>
        <v>1.0245315805588859</v>
      </c>
      <c r="R36" s="290">
        <f ca="true">T199</f>
        <v>96.544010687213031</v>
      </c>
      <c r="S36" s="233">
        <f t="shared" ref="S36:U37" ca="true" si="8">U199</f>
        <v>3.0014186654135222</v>
      </c>
      <c r="T36" s="234">
        <f t="shared" ca="true" si="8"/>
        <v>0</v>
      </c>
      <c r="U36" s="235">
        <f t="shared" ca="true" si="8"/>
        <v>0.45457064737344494</v>
      </c>
      <c r="V36" s="290">
        <f ca="true">Y199</f>
        <v>98.224908241778394</v>
      </c>
      <c r="W36" s="233">
        <f t="shared" ref="W36:Y37" ca="true" si="9">Z199</f>
        <v>1.7750917582216061</v>
      </c>
      <c r="X36" s="234">
        <f t="shared" ca="true" si="9"/>
        <v>0</v>
      </c>
      <c r="Y36" s="235">
        <f t="shared" ca="true" si="9"/>
        <v>0</v>
      </c>
    </row>
    <row r="37" x14ac:dyDescent="0.2">
      <c r="B37" s="920"/>
      <c r="C37" s="921"/>
      <c r="D37" s="918"/>
      <c r="E37" s="221">
        <f>C200</f>
        <v>2020</v>
      </c>
      <c r="F37" s="291">
        <f ca="true">E200</f>
        <v>67.870948144437875</v>
      </c>
      <c r="G37" s="238">
        <f t="shared" ca="true" si="5"/>
        <v>8.1799322860180173</v>
      </c>
      <c r="H37" s="239">
        <f t="shared" ca="true" si="5"/>
        <v>16.921126037753766</v>
      </c>
      <c r="I37" s="240">
        <f t="shared" ca="true" si="5"/>
        <v>7.0279935317903437</v>
      </c>
      <c r="J37" s="291">
        <f ca="true">J200</f>
        <v>89.730988045145864</v>
      </c>
      <c r="K37" s="238">
        <f t="shared" ca="true" si="6"/>
        <v>7.007275925159548</v>
      </c>
      <c r="L37" s="239">
        <f t="shared" ca="true" si="6"/>
        <v>3.261736029694589</v>
      </c>
      <c r="M37" s="240">
        <f t="shared" ca="true" si="6"/>
        <v>0</v>
      </c>
      <c r="N37" s="291">
        <f ca="true">O200</f>
        <v>96.083334161536783</v>
      </c>
      <c r="O37" s="238">
        <f t="shared" ca="true" si="7"/>
        <v>3.6983537641888544</v>
      </c>
      <c r="P37" s="239">
        <f t="shared" ca="true" si="7"/>
        <v>0.21831207427436539</v>
      </c>
      <c r="Q37" s="240">
        <f t="shared" ca="true" si="7"/>
        <v>0</v>
      </c>
      <c r="R37" s="291">
        <f ca="true">T200</f>
        <v>96.586909804811441</v>
      </c>
      <c r="S37" s="238">
        <f t="shared" ca="true" si="8"/>
        <v>3.0027523391585129</v>
      </c>
      <c r="T37" s="239">
        <f t="shared" ca="true" si="8"/>
        <v>0.41033785603003992</v>
      </c>
      <c r="U37" s="240">
        <f t="shared" ca="true" si="8"/>
        <v>0</v>
      </c>
      <c r="V37" s="291">
        <f ca="true">Y200</f>
        <v>98.150533837454716</v>
      </c>
      <c r="W37" s="238">
        <f t="shared" ca="true" si="9"/>
        <v>1.7737476857811143</v>
      </c>
      <c r="X37" s="239">
        <f t="shared" ca="true" si="9"/>
        <v>7.5718476764166098E-2</v>
      </c>
      <c r="Y37" s="240">
        <f t="shared" ca="true" si="9"/>
        <v>0</v>
      </c>
    </row>
    <row r="38" x14ac:dyDescent="0.2">
      <c r="F38" s="223"/>
      <c r="G38" s="223"/>
      <c r="H38" s="226"/>
      <c r="I38" s="226"/>
    </row>
    <row r="39" x14ac:dyDescent="0.2">
      <c r="B39" s="919" t="s">
        <v>7</v>
      </c>
      <c r="C39" s="902"/>
      <c r="D39" s="917" t="s">
        <v>25</v>
      </c>
      <c r="E39" s="220">
        <f>C299</f>
        <v>2000</v>
      </c>
      <c r="F39" s="290">
        <f ca="true">E299</f>
        <v>12.805501046045746</v>
      </c>
      <c r="G39" s="233">
        <f t="shared" ref="G39:I40" ca="true" si="10">F299</f>
        <v>1.6031462526479756</v>
      </c>
      <c r="H39" s="234">
        <f t="shared" ca="true" si="10"/>
        <v>41.799839137700019</v>
      </c>
      <c r="I39" s="235">
        <f t="shared" ca="true" si="10"/>
        <v>43.791513563606259</v>
      </c>
      <c r="J39" s="290">
        <f ca="true">J299</f>
        <v>27.505836741438312</v>
      </c>
      <c r="K39" s="233">
        <f t="shared" ref="K39:M40" ca="true" si="11">K299</f>
        <v>2.9836207697783292</v>
      </c>
      <c r="L39" s="234">
        <f t="shared" ca="true" si="11"/>
        <v>39.242274241672021</v>
      </c>
      <c r="M39" s="235">
        <f t="shared" ca="true" si="11"/>
        <v>30.268268247111337</v>
      </c>
      <c r="N39" s="290">
        <f ca="true">O299</f>
        <v>42.263313227515383</v>
      </c>
      <c r="O39" s="233">
        <f t="shared" ref="O39:Q40" ca="true" si="12">P299</f>
        <v>2.6591083106519453</v>
      </c>
      <c r="P39" s="234">
        <f t="shared" ca="true" si="12"/>
        <v>36.045474229486899</v>
      </c>
      <c r="Q39" s="235">
        <f t="shared" ca="true" si="12"/>
        <v>19.032104232345773</v>
      </c>
      <c r="R39" s="290">
        <f ca="true">T299</f>
        <v>51.040496432660447</v>
      </c>
      <c r="S39" s="233">
        <f t="shared" ref="S39:U40" ca="true" si="13">U299</f>
        <v>2.0105617012981245</v>
      </c>
      <c r="T39" s="234">
        <f t="shared" ca="true" si="13"/>
        <v>34.329457580444569</v>
      </c>
      <c r="U39" s="235">
        <f t="shared" ca="true" si="13"/>
        <v>12.619484285596855</v>
      </c>
      <c r="V39" s="290">
        <f ca="true">Y299</f>
        <v>78.154648604526486</v>
      </c>
      <c r="W39" s="233">
        <f t="shared" ref="W39:Y40" ca="true" si="14">Z299</f>
        <v>1.8114877820697033</v>
      </c>
      <c r="X39" s="234">
        <f t="shared" ca="true" si="14"/>
        <v>13.760080132414259</v>
      </c>
      <c r="Y39" s="235">
        <f t="shared" ca="true" si="14"/>
        <v>6.2737834809895503</v>
      </c>
    </row>
    <row r="40" x14ac:dyDescent="0.2">
      <c r="B40" s="920"/>
      <c r="C40" s="921"/>
      <c r="D40" s="918"/>
      <c r="E40" s="221">
        <f>C300</f>
        <v>2020</v>
      </c>
      <c r="F40" s="291">
        <f ca="true">E300</f>
        <v>34.745923216660067</v>
      </c>
      <c r="G40" s="238">
        <f t="shared" ca="true" si="10"/>
        <v>4.349911526248599</v>
      </c>
      <c r="H40" s="239">
        <f t="shared" ca="true" si="10"/>
        <v>36.876133641055731</v>
      </c>
      <c r="I40" s="240">
        <f t="shared" ca="true" si="10"/>
        <v>24.028031616035605</v>
      </c>
      <c r="J40" s="291">
        <f ca="true">J300</f>
        <v>67.509306535506525</v>
      </c>
      <c r="K40" s="238">
        <f t="shared" ca="true" si="11"/>
        <v>7.3228882664464106</v>
      </c>
      <c r="L40" s="239">
        <f t="shared" ca="true" si="11"/>
        <v>22.375362062040494</v>
      </c>
      <c r="M40" s="240">
        <f t="shared" ca="true" si="11"/>
        <v>2.7924431360065682</v>
      </c>
      <c r="N40" s="291">
        <f ca="true">O300</f>
        <v>83.148155872215341</v>
      </c>
      <c r="O40" s="238">
        <f t="shared" ca="true" si="12"/>
        <v>5.2314864929057387</v>
      </c>
      <c r="P40" s="239">
        <f t="shared" ca="true" si="12"/>
        <v>11.620357634878914</v>
      </c>
      <c r="Q40" s="240">
        <f t="shared" ca="true" si="12"/>
        <v>0</v>
      </c>
      <c r="R40" s="291">
        <f ca="true">T300</f>
        <v>96.210138361008205</v>
      </c>
      <c r="S40" s="238">
        <f t="shared" ca="true" si="13"/>
        <v>3.7898616389917805</v>
      </c>
      <c r="T40" s="239">
        <f t="shared" ca="true" si="13"/>
        <v>0</v>
      </c>
      <c r="U40" s="240">
        <f t="shared" ca="true" si="13"/>
        <v>0</v>
      </c>
      <c r="V40" s="291">
        <f ca="true">Y300</f>
        <v>97.734681373985538</v>
      </c>
      <c r="W40" s="238">
        <f t="shared" ca="true" si="14"/>
        <v>2.2653186260144764</v>
      </c>
      <c r="X40" s="239">
        <f t="shared" ca="true" si="14"/>
        <v>0</v>
      </c>
      <c r="Y40" s="240">
        <f t="shared" ca="true" si="14"/>
        <v>0</v>
      </c>
    </row>
    <row r="97" s="227" customFormat="true" ht="16.5" customHeight="true" x14ac:dyDescent="0.2">
      <c r="A97" s="912" t="s">
        <v>5</v>
      </c>
      <c r="B97" s="912"/>
      <c r="C97" s="912"/>
      <c r="D97" s="901" t="s">
        <v>0</v>
      </c>
      <c r="E97" s="902"/>
      <c r="F97" s="902"/>
      <c r="G97" s="902"/>
      <c r="H97" s="903"/>
      <c r="I97" s="901" t="s">
        <v>1</v>
      </c>
      <c r="J97" s="902"/>
      <c r="K97" s="902"/>
      <c r="L97" s="902"/>
      <c r="M97" s="903"/>
      <c r="N97" s="901" t="s">
        <v>2</v>
      </c>
      <c r="O97" s="902"/>
      <c r="P97" s="902"/>
      <c r="Q97" s="902"/>
      <c r="R97" s="903"/>
      <c r="S97" s="901" t="s">
        <v>3</v>
      </c>
      <c r="T97" s="902"/>
      <c r="U97" s="902"/>
      <c r="V97" s="902"/>
      <c r="W97" s="903"/>
      <c r="X97" s="901" t="s">
        <v>4</v>
      </c>
      <c r="Y97" s="902"/>
      <c r="Z97" s="902"/>
      <c r="AA97" s="902"/>
      <c r="AB97" s="903"/>
    </row>
    <row r="98" s="231" customFormat="true" ht="22.5" customHeight="true" x14ac:dyDescent="0.2">
      <c r="A98" s="913"/>
      <c r="B98" s="913"/>
      <c r="C98" s="913"/>
      <c r="D98" s="241" t="s">
        <v>14</v>
      </c>
      <c r="E98" s="242" t="s">
        <v>15</v>
      </c>
      <c r="F98" s="229" t="s">
        <v>16</v>
      </c>
      <c r="G98" s="229" t="s">
        <v>22</v>
      </c>
      <c r="H98" s="230" t="s">
        <v>19</v>
      </c>
      <c r="I98" s="241" t="s">
        <v>14</v>
      </c>
      <c r="J98" s="242" t="s">
        <v>15</v>
      </c>
      <c r="K98" s="229" t="s">
        <v>16</v>
      </c>
      <c r="L98" s="229" t="s">
        <v>22</v>
      </c>
      <c r="M98" s="230" t="s">
        <v>19</v>
      </c>
      <c r="N98" s="241" t="s">
        <v>14</v>
      </c>
      <c r="O98" s="242" t="s">
        <v>15</v>
      </c>
      <c r="P98" s="229" t="s">
        <v>16</v>
      </c>
      <c r="Q98" s="229" t="s">
        <v>22</v>
      </c>
      <c r="R98" s="230" t="s">
        <v>19</v>
      </c>
      <c r="S98" s="241" t="s">
        <v>14</v>
      </c>
      <c r="T98" s="242" t="s">
        <v>15</v>
      </c>
      <c r="U98" s="229" t="s">
        <v>16</v>
      </c>
      <c r="V98" s="229" t="s">
        <v>22</v>
      </c>
      <c r="W98" s="230" t="s">
        <v>19</v>
      </c>
      <c r="X98" s="241" t="s">
        <v>14</v>
      </c>
      <c r="Y98" s="242" t="s">
        <v>15</v>
      </c>
      <c r="Z98" s="229" t="s">
        <v>16</v>
      </c>
      <c r="AA98" s="229" t="s">
        <v>22</v>
      </c>
      <c r="AB98" s="230" t="s">
        <v>19</v>
      </c>
    </row>
    <row r="99" s="251" customFormat="true" ht="15" customHeight="true" x14ac:dyDescent="0.2">
      <c r="A99" s="904" t="s">
        <v>10</v>
      </c>
      <c r="B99" s="905"/>
      <c r="C99" s="339">
        <v>2000</v>
      </c>
      <c r="D99" s="243">
        <f ca="true">IF((D101+H101)&gt;100,D101*100/(D101+H101),D101)</f>
        <v>13.855247863597015</v>
      </c>
      <c r="E99" s="292">
        <f ca="true">D99*AVERAGEIF(E105:E116,"&gt;0")/100</f>
        <v>12.298805821679835</v>
      </c>
      <c r="F99" s="245">
        <f ca="true">D99*(100-AVERAGEIF(E105:E116,"&gt;0"))/100</f>
        <v>1.5564420419171809</v>
      </c>
      <c r="G99" s="246">
        <f ca="true">100-(E99+F99+H99)</f>
        <v>43.1939531630087</v>
      </c>
      <c r="H99" s="247">
        <f ca="true">IF((D101+H101)&gt;100,H101*100/(D101+H101),H101)</f>
        <v>42.950798973394285</v>
      </c>
      <c r="I99" s="243">
        <f ca="true">IF((I101+M101)&gt;100,I101*100/(I101+M101),I101)</f>
        <v>35.940750516187109</v>
      </c>
      <c r="J99" s="292">
        <f ca="true">I99*AVERAGEIF(J105:J116,"&gt;0")/100</f>
        <v>32.841353643263915</v>
      </c>
      <c r="K99" s="248">
        <f ca="true">I99*(100-AVERAGEIF(J105:J116,"&gt;0"))/100</f>
        <v>3.0993968729231933</v>
      </c>
      <c r="L99" s="249">
        <f ca="true">100-(J99+K99+M99)</f>
        <v>37.422148992644452</v>
      </c>
      <c r="M99" s="250">
        <f ca="true">IF((I101+M101)&gt;100,M101*100/(I101+M101),M101)</f>
        <v>26.637100491168439</v>
      </c>
      <c r="N99" s="243">
        <f ca="true">IF((N101+R101)&gt;100,N101*100/(N101+R101),N101)</f>
        <v>50.088009870695714</v>
      </c>
      <c r="O99" s="292">
        <f ca="true">N99*AVERAGEIF(O105:O116,"&gt;0")/100</f>
        <v>47.263384305090796</v>
      </c>
      <c r="P99" s="248">
        <f ca="true">N99*(100-AVERAGEIF(O105:O116,"&gt;0"))/100</f>
        <v>2.8246255656049226</v>
      </c>
      <c r="Q99" s="249">
        <f ca="true">100-(O99+P99+R99)</f>
        <v>34.345500369945057</v>
      </c>
      <c r="R99" s="250">
        <f ca="true">IF((N101+R101)&gt;100,R101*100/(N101+R101),R101)</f>
        <v>15.566489759359229</v>
      </c>
      <c r="S99" s="243">
        <f ca="true">IF((S101+W101)&gt;100,S101*100/(S101+W101),S101)</f>
        <v>70.446583545382509</v>
      </c>
      <c r="T99" s="292">
        <f ca="true">S99*AVERAGEIF(T105:T116,"&gt;0")/100</f>
        <v>68.058719200304509</v>
      </c>
      <c r="U99" s="248">
        <f ca="true">S99*(100-AVERAGEIF(T105:T116,"&gt;0"))/100</f>
        <v>2.3878643450780039</v>
      </c>
      <c r="V99" s="249">
        <f ca="true">100-(T99+U99+W99)</f>
        <v>20.836901248046388</v>
      </c>
      <c r="W99" s="250">
        <f ca="true">IF((S101+W101)&gt;100,W101*100/(S101+W101),W101)</f>
        <v>8.7165152065711027</v>
      </c>
      <c r="X99" s="243">
        <f ca="true">IF((X101+AB101)&gt;100,X101*100/(X101+AB101),X101)</f>
        <v>93.751809802734215</v>
      </c>
      <c r="Y99" s="292">
        <f ca="true">X99*AVERAGEIF(Y105:Y116,"&gt;0")/100</f>
        <v>91.461890313690503</v>
      </c>
      <c r="Z99" s="248">
        <f ca="true">X99*(100-AVERAGEIF(Y105:Y116,"&gt;0"))/100</f>
        <v>2.2899194890436978</v>
      </c>
      <c r="AA99" s="249">
        <f ca="true">100-(Y99+Z99+AB99)</f>
        <v>4.5168766075887135</v>
      </c>
      <c r="AB99" s="250">
        <f ca="true">IF((X101+AB101)&gt;100,AB101*100/(X101+AB101),AB101)</f>
        <v>1.7313135896770859</v>
      </c>
    </row>
    <row r="100" s="251" customFormat="true" ht="15" customHeight="true" x14ac:dyDescent="0.2">
      <c r="A100" s="906"/>
      <c r="B100" s="907"/>
      <c r="C100" s="340">
        <v>2020</v>
      </c>
      <c r="D100" s="252">
        <f ca="true">IF((D102+H102)&gt;100,D102*100/(D102+H102),D102)</f>
        <v>46.203732589082392</v>
      </c>
      <c r="E100" s="293">
        <f ca="true">D100*AVERAGEIF(E105:E116,"&gt;0")/100</f>
        <v>41.013393693443383</v>
      </c>
      <c r="F100" s="254">
        <f ca="true">D100*(100-AVERAGEIF(E105:E116,"&gt;0"))/100</f>
        <v>5.1903388956390044</v>
      </c>
      <c r="G100" s="255">
        <f ca="true">100-(E100+F100+H100)</f>
        <v>34.786988941842537</v>
      </c>
      <c r="H100" s="256">
        <f ca="true">IF((D102+H102)&gt;100,H102*100/(D102+H102),H102)</f>
        <v>19.00927846907507</v>
      </c>
      <c r="I100" s="252">
        <f ca="true">IF((I102+M102)&gt;100,I102*100/(I102+M102),I102)</f>
        <v>84.018128674936634</v>
      </c>
      <c r="J100" s="293">
        <f ca="true">I100*AVERAGEIF(J105:J116,"&gt;0")/100</f>
        <v>76.77271722570508</v>
      </c>
      <c r="K100" s="254">
        <f ca="true">I100*(100-AVERAGEIF(J105:J116,"&gt;0"))/100</f>
        <v>7.2454114492315576</v>
      </c>
      <c r="L100" s="255">
        <f ca="true">100-(J100+K100+M100)</f>
        <v>15.981871325063366</v>
      </c>
      <c r="M100" s="256">
        <f ca="true">IF((I102+M102)&gt;100,M102*100/(I102+M102),M102)</f>
        <v>0</v>
      </c>
      <c r="N100" s="252">
        <f ca="true">IF((N102+R102)&gt;100,N102*100/(N102+R102),N102)</f>
        <v>97.549415947188209</v>
      </c>
      <c r="O100" s="293">
        <f ca="true">N100*AVERAGEIF(O105:O116,"&gt;0")/100</f>
        <v>92.048287535307281</v>
      </c>
      <c r="P100" s="254">
        <f ca="true">N100*(100-AVERAGEIF(O105:O116,"&gt;0"))/100</f>
        <v>5.5011284118809245</v>
      </c>
      <c r="Q100" s="255">
        <f ca="true">100-(O100+P100+R100)</f>
        <v>2.4505840528117915</v>
      </c>
      <c r="R100" s="256">
        <f ca="true">IF((N102+R102)&gt;100,R102*100/(N102+R102),R102)</f>
        <v>0</v>
      </c>
      <c r="S100" s="252">
        <f ca="true">IF((S102+W102)&gt;100,S102*100/(S102+W102),S102)</f>
        <v>100</v>
      </c>
      <c r="T100" s="293">
        <f ca="true">S100*AVERAGEIF(T105:T116,"&gt;0")/100</f>
        <v>96.610390135470922</v>
      </c>
      <c r="U100" s="254">
        <f ca="true">S100*(100-AVERAGEIF(T105:T116,"&gt;0"))/100</f>
        <v>3.3896098645290778</v>
      </c>
      <c r="V100" s="255">
        <f ca="true">100-(T100+U100+W100)</f>
        <v>0</v>
      </c>
      <c r="W100" s="256">
        <f ca="true">IF((S102+W102)&gt;100,W102*100/(S102+W102),W102)</f>
        <v>0</v>
      </c>
      <c r="X100" s="252">
        <f ca="true">IF((X102+AB102)&gt;100,X102*100/(X102+AB102),X102)</f>
        <v>100</v>
      </c>
      <c r="Y100" s="293">
        <f ca="true">X100*AVERAGEIF(Y105:Y116,"&gt;0")/100</f>
        <v>97.557466363729958</v>
      </c>
      <c r="Z100" s="254">
        <f ca="true">X100*(100-AVERAGEIF(Y105:Y116,"&gt;0"))/100</f>
        <v>2.4425336362700421</v>
      </c>
      <c r="AA100" s="255">
        <f ca="true">100-(Y100+Z100+AB100)</f>
        <v>0</v>
      </c>
      <c r="AB100" s="256">
        <f ca="true">IF((X102+AB102)&gt;100,AB102*100/(X102+AB102),AB102)</f>
        <v>0</v>
      </c>
    </row>
    <row r="101" hidden="true" x14ac:dyDescent="0.2">
      <c r="A101" s="908" t="s">
        <v>12</v>
      </c>
      <c r="B101" s="909"/>
      <c r="C101" s="257">
        <f>MinRegYear(C99,C105:C116)</f>
        <v>2000</v>
      </c>
      <c r="D101" s="258">
        <f ca="true">IF(MAX(C105:C116)-MIN(C105:C116)&lt;5,AVERAGEIF(C105:C116,"&gt;0",D105:D116),
IF(FORECAST($C101,D$105:D$116,$C$105:$C$116)&lt;0,0,
IF(FORECAST($C101,D$105:D$116,$C$105:$C$116)&gt;100,100,
FORECAST($C101,D$105:D$116,$C$105:$C$116))))</f>
        <v>13.855247863597015</v>
      </c>
      <c r="E101" s="259"/>
      <c r="F101" s="260"/>
      <c r="G101" s="260"/>
      <c r="H101" s="261">
        <f ca="true">IF(MAX(C105:C116)-MIN(C105:C116)&lt;5,AVERAGEIF(C105:C116,"&gt;0",H105:H116),
IF(FORECAST($C101,H$105:H$116,$C$105:$C$116)&lt;0,0,
IF(FORECAST($C101,H$105:H$116,$C$105:$C$116)&gt;100,100,
FORECAST($C101,H$105:H$116,$C$105:$C$116))))</f>
        <v>42.950798973394285</v>
      </c>
      <c r="I101" s="258">
        <f ca="true">IF(MAX(C105:C116)-MIN(C105:C116)&lt;5,AVERAGEIF(C105:C116,"&gt;0",I105:I116),
IF(FORECAST($C101,I$105:I$116,$C$105:$C$116)&lt;0,0,
IF(FORECAST($C101,I$105:I$116,$C$105:$C$116)&gt;100,100,
FORECAST($C101,I$105:I$116,$C$105:$C$116))))</f>
        <v>35.940750516187109</v>
      </c>
      <c r="J101" s="259"/>
      <c r="K101" s="260"/>
      <c r="L101" s="260"/>
      <c r="M101" s="261">
        <f ca="true">IF(MAX(C105:C116)-MIN(C105:C116)&lt;5,AVERAGEIF(C105:C116,"&gt;0",M105:M116),
IF(FORECAST($C101,M$105:M$116,$C$105:$C$116)&lt;0,0,
IF(FORECAST($C101,M$105:M$116,$C$105:$C$116)&gt;100,100,
FORECAST($C101,M$105:M$116,$C$105:$C$116))))</f>
        <v>26.637100491168439</v>
      </c>
      <c r="N101" s="258">
        <f ca="true">IF(MAX(C105:C116)-MIN(C105:C116)&lt;5,AVERAGEIF(C105:C116,"&gt;0",N105:N116),
IF(FORECAST($C101,N$105:N$116,$C$105:$C$116)&lt;0,0,
IF(FORECAST($C101,N$105:N$116,$C$105:$C$116)&gt;100,100,
FORECAST($C101,N$105:N$116,$C$105:$C$116))))</f>
        <v>50.088009870695714</v>
      </c>
      <c r="O101" s="259"/>
      <c r="P101" s="260"/>
      <c r="Q101" s="260"/>
      <c r="R101" s="261">
        <f ca="true">IF(MAX(C105:C116)-MIN(C105:C116)&lt;5,AVERAGEIF(C105:C116,"&gt;0",R105:R116),
IF(FORECAST($C101,R$105:R$116,$C$105:$C$116)&lt;0,0,
IF(FORECAST($C101,R$105:R$116,$C$105:$C$116)&gt;100,100,
FORECAST($C101,R$105:R$116,$C$105:$C$116))))</f>
        <v>15.566489759359229</v>
      </c>
      <c r="S101" s="258">
        <f ca="true">IF(MAX(C105:C116)-MIN(C105:C116)&lt;5,AVERAGEIF(C105:C116,"&gt;0",S105:S116),
IF(FORECAST($C101,S$105:S$116,$C$105:$C$116)&lt;0,0,
IF(FORECAST($C101,S$105:S$116,$C$105:$C$116)&gt;100,100,
FORECAST($C101,S$105:S$116,$C$105:$C$116))))</f>
        <v>70.446583545382509</v>
      </c>
      <c r="T101" s="259"/>
      <c r="U101" s="260"/>
      <c r="V101" s="260"/>
      <c r="W101" s="261">
        <f ca="true">IF(MAX(C105:C116)-MIN(C105:C116)&lt;5,AVERAGEIF(C105:C116,"&gt;0",W105:W116),
IF(FORECAST($C101,W$105:W$116,$C$105:$C$116)&lt;0,0,
IF(FORECAST($C101,W$105:W$116,$C$105:$C$116)&gt;100,100,
FORECAST($C101,W$105:W$116,$C$105:$C$116))))</f>
        <v>8.7165152065711027</v>
      </c>
      <c r="X101" s="258">
        <f ca="true">IF(MAX(C105:C116)-MIN(C105:C116)&lt;5,AVERAGEIF(C105:C116,"&gt;0",X105:X116),
IF(FORECAST($C101,X$105:X$116,$C$105:$C$116)&lt;0,0,
IF(FORECAST($C101,X$105:X$116,$C$105:$C$116)&gt;100,100,
FORECAST($C101,X$105:X$116,$C$105:$C$116))))</f>
        <v>93.751809802734215</v>
      </c>
      <c r="Y101" s="259"/>
      <c r="Z101" s="260"/>
      <c r="AA101" s="260"/>
      <c r="AB101" s="261">
        <f ca="true">IF(MAX(C105:C116)-MIN(C105:C116)&lt;5,AVERAGEIF(C105:C116,"&gt;0",AB105:AB116),
IF(FORECAST($C101,AB$105:AB$116,$C$105:$C$116)&lt;0,0,
IF(FORECAST($C101,AB$105:AB$116,$C$105:$C$116)&gt;100,100,
FORECAST($C101,AB$105:AB$116,$C$105:$C$116))))</f>
        <v>1.7313135896770859</v>
      </c>
    </row>
    <row r="102" hidden="true" x14ac:dyDescent="0.2">
      <c r="A102" s="910"/>
      <c r="B102" s="911"/>
      <c r="C102" s="236">
        <f>MaxRegYear(C100,C105:C116)</f>
        <v>2016</v>
      </c>
      <c r="D102" s="262">
        <f ca="true">IF(MAX(C105:C116)-MIN(C105:C116)&lt;5,AVERAGEIF(C105:C116,"&gt;0",D105:D116),
IF(FORECAST($C102,D$105:D$116,$C$105:$C$116)&lt;0,0,
IF(FORECAST($C102,D$105:D$116,$C$105:$C$116)&gt;100,100,
FORECAST($C102,D$105:D$116,$C$105:$C$116))))</f>
        <v>46.203732589082392</v>
      </c>
      <c r="E102" s="263"/>
      <c r="F102" s="264"/>
      <c r="G102" s="264"/>
      <c r="H102" s="265">
        <f ca="true">IF(MAX(C105:C116)-MIN(C105:C116)&lt;5,AVERAGEIF(C105:C116,"&gt;0",H105:H116),
IF(FORECAST($C102,H$105:H$116,$C$105:$C$116)&lt;0,0,
IF(FORECAST($C102,H$105:H$116,$C$105:$C$116)&gt;100,100,
FORECAST($C102,H$105:H$116,$C$105:$C$116))))</f>
        <v>19.00927846907507</v>
      </c>
      <c r="I102" s="262">
        <f ca="true">IF(MAX(C105:C116)-MIN(C105:C116)&lt;5,AVERAGEIF(C105:C116,"&gt;0",I105:I116),
IF(FORECAST($C102,I$105:I$116,$C$105:$C$116)&lt;0,0,
IF(FORECAST($C102,I$105:I$116,$C$105:$C$116)&gt;100,100,
FORECAST($C102,I$105:I$116,$C$105:$C$116))))</f>
        <v>84.018128674936634</v>
      </c>
      <c r="J102" s="263"/>
      <c r="K102" s="264"/>
      <c r="L102" s="264"/>
      <c r="M102" s="265">
        <f ca="true">IF(MAX(C105:C116)-MIN(C105:C116)&lt;5,AVERAGEIF(C105:C116,"&gt;0",M105:M116),
IF(FORECAST($C102,M$105:M$116,$C$105:$C$116)&lt;0,0,
IF(FORECAST($C102,M$105:M$116,$C$105:$C$116)&gt;100,100,
FORECAST($C102,M$105:M$116,$C$105:$C$116))))</f>
        <v>0</v>
      </c>
      <c r="N102" s="262">
        <f ca="true">IF(MAX(C105:C116)-MIN(C105:C116)&lt;5,AVERAGEIF(C105:C116,"&gt;0",N105:N116),
IF(FORECAST($C102,N$105:N$116,$C$105:$C$116)&lt;0,0,
IF(FORECAST($C102,N$105:N$116,$C$105:$C$116)&gt;100,100,
FORECAST($C102,N$105:N$116,$C$105:$C$116))))</f>
        <v>97.549415947188209</v>
      </c>
      <c r="O102" s="263"/>
      <c r="P102" s="264"/>
      <c r="Q102" s="264"/>
      <c r="R102" s="265">
        <f ca="true">IF(MAX(C105:C116)-MIN(C105:C116)&lt;5,AVERAGEIF(C105:C116,"&gt;0",R105:R116),
IF(FORECAST($C102,R$105:R$116,$C$105:$C$116)&lt;0,0,
IF(FORECAST($C102,R$105:R$116,$C$105:$C$116)&gt;100,100,
FORECAST($C102,R$105:R$116,$C$105:$C$116))))</f>
        <v>0</v>
      </c>
      <c r="S102" s="262">
        <f ca="true">IF(MAX(C105:C116)-MIN(C105:C116)&lt;5,AVERAGEIF(C105:C116,"&gt;0",S105:S116),
IF(FORECAST($C102,S$105:S$116,$C$105:$C$116)&lt;0,0,
IF(FORECAST($C102,S$105:S$116,$C$105:$C$116)&gt;100,100,
FORECAST($C102,S$105:S$116,$C$105:$C$116))))</f>
        <v>100</v>
      </c>
      <c r="T102" s="263"/>
      <c r="U102" s="264"/>
      <c r="V102" s="264"/>
      <c r="W102" s="265">
        <f ca="true">IF(MAX(C105:C116)-MIN(C105:C116)&lt;5,AVERAGEIF(C105:C116,"&gt;0",W105:W116),
IF(FORECAST($C102,W$105:W$116,$C$105:$C$116)&lt;0,0,
IF(FORECAST($C102,W$105:W$116,$C$105:$C$116)&gt;100,100,
FORECAST($C102,W$105:W$116,$C$105:$C$116))))</f>
        <v>0</v>
      </c>
      <c r="X102" s="262">
        <f ca="true">IF(MAX(C105:C116)-MIN(C105:C116)&lt;5,AVERAGEIF(C105:C116,"&gt;0",X105:X116),
IF(FORECAST($C102,X$105:X$116,$C$105:$C$116)&lt;0,0,
IF(FORECAST($C102,X$105:X$116,$C$105:$C$116)&gt;100,100,
FORECAST($C102,X$105:X$116,$C$105:$C$116))))</f>
        <v>100</v>
      </c>
      <c r="Y102" s="263"/>
      <c r="Z102" s="264"/>
      <c r="AA102" s="264"/>
      <c r="AB102" s="265">
        <f ca="true">IF(MAX(C105:C116)-MIN(C105:C116)&lt;5,AVERAGEIF(C105:C116,"&gt;0",AB105:AB116),
IF(FORECAST($C102,AB$105:AB$116,$C$105:$C$116)&lt;0,0,
IF(FORECAST($C102,AB$105:AB$116,$C$105:$C$116)&gt;100,100,
FORECAST($C102,AB$105:AB$116,$C$105:$C$116))))</f>
        <v>0</v>
      </c>
    </row>
    <row r="103" ht="9" customHeight="true" x14ac:dyDescent="0.2">
      <c r="D103" s="266"/>
      <c r="I103" s="266"/>
      <c r="K103" s="226"/>
      <c r="L103" s="226"/>
      <c r="N103" s="266"/>
      <c r="P103" s="226"/>
      <c r="Q103" s="226"/>
      <c r="S103" s="266"/>
      <c r="U103" s="226"/>
      <c r="V103" s="226"/>
      <c r="X103" s="266"/>
      <c r="Z103" s="226"/>
      <c r="AA103" s="226"/>
      <c r="AB103" s="267"/>
    </row>
    <row r="104" ht="22.5" customHeight="true" x14ac:dyDescent="0.2">
      <c r="B104" s="289" t="s">
        <v>8</v>
      </c>
      <c r="C104" s="269" t="s">
        <v>9</v>
      </c>
      <c r="D104" s="270" t="s">
        <v>14</v>
      </c>
      <c r="E104" s="230" t="s">
        <v>26</v>
      </c>
      <c r="F104" s="271"/>
      <c r="G104" s="271"/>
      <c r="H104" s="272" t="s">
        <v>19</v>
      </c>
      <c r="I104" s="270" t="s">
        <v>14</v>
      </c>
      <c r="J104" s="230" t="s">
        <v>26</v>
      </c>
      <c r="K104" s="271"/>
      <c r="L104" s="271"/>
      <c r="M104" s="272" t="s">
        <v>19</v>
      </c>
      <c r="N104" s="270" t="s">
        <v>14</v>
      </c>
      <c r="O104" s="230" t="s">
        <v>26</v>
      </c>
      <c r="P104" s="271"/>
      <c r="Q104" s="271"/>
      <c r="R104" s="272" t="s">
        <v>19</v>
      </c>
      <c r="S104" s="270" t="s">
        <v>14</v>
      </c>
      <c r="T104" s="230" t="s">
        <v>26</v>
      </c>
      <c r="U104" s="271"/>
      <c r="V104" s="271"/>
      <c r="W104" s="272" t="s">
        <v>19</v>
      </c>
      <c r="X104" s="270" t="s">
        <v>14</v>
      </c>
      <c r="Y104" s="230" t="s">
        <v>26</v>
      </c>
      <c r="Z104" s="271"/>
      <c r="AA104" s="271"/>
      <c r="AB104" s="272" t="s">
        <v>19</v>
      </c>
      <c r="AD104" s="273"/>
    </row>
    <row r="105" x14ac:dyDescent="0.2">
      <c r="A105" s="274"/>
      <c r="B105" s="537" t="s">
        <v>176</v>
      </c>
      <c r="C105" s="538">
        <v>2002</v>
      </c>
      <c r="D105" s="188">
        <f t="shared" ref="D105:D116" ca="true" si="15">IF(ISERROR(INDIRECT(CONCATENATE($B105,"!C122"))),"",INDIRECT(CONCATENATE($B105,"!C122")))</f>
        <v>19.025525829376235</v>
      </c>
      <c r="E105" s="275" t="str">
        <f t="shared" ref="E105:E116" ca="true" si="16">IF(ISERROR(INDIRECT(CONCATENATE($B105,"!C129"))),"",INDIRECT(CONCATENATE($B105,"!C129")))</f>
        <v>N/A</v>
      </c>
      <c r="F105" s="276"/>
      <c r="G105" s="276"/>
      <c r="H105" s="277">
        <f t="shared" ref="H105:H116" ca="true" si="17">IF(ISERROR(INDIRECT(CONCATENATE($B105,"!C127"))),"",INDIRECT(CONCATENATE($B105,"!C127")))</f>
        <v>37.088421283222885</v>
      </c>
      <c r="I105" s="188">
        <f t="shared" ref="I105:I116" ca="true" si="18">IF(ISERROR(INDIRECT(CONCATENATE($B105,"!D122"))),"",INDIRECT(CONCATENATE($B105,"!D122")))</f>
        <v>37.439100078036276</v>
      </c>
      <c r="J105" s="275" t="str">
        <f t="shared" ref="J105:J116" ca="true" si="19">IF(ISERROR(INDIRECT(CONCATENATE($B105,"!D129"))),"",INDIRECT(CONCATENATE($B105,"!D129")))</f>
        <v>N/A</v>
      </c>
      <c r="K105" s="276"/>
      <c r="L105" s="276"/>
      <c r="M105" s="277">
        <f t="shared" ref="M105:M116" ca="true" si="20">IF(ISERROR(INDIRECT(CONCATENATE($B105,"!D127"))),"",INDIRECT(CONCATENATE($B105,"!D127")))</f>
        <v>26.210338625387209</v>
      </c>
      <c r="N105" s="188">
        <f t="shared" ref="N105:N116" ca="true" si="21">IF(ISERROR(INDIRECT(CONCATENATE($B105,"!E122"))),"",INDIRECT(CONCATENATE($B105,"!E122")))</f>
        <v>53.339560551151905</v>
      </c>
      <c r="O105" s="275" t="str">
        <f t="shared" ref="O105:O116" ca="true" si="22">IF(ISERROR(INDIRECT(CONCATENATE($B105,"!E129"))),"",INDIRECT(CONCATENATE($B105,"!E129")))</f>
        <v>N/A</v>
      </c>
      <c r="P105" s="276"/>
      <c r="Q105" s="276"/>
      <c r="R105" s="277">
        <f t="shared" ref="R105:R116" ca="true" si="23">IF(ISERROR(INDIRECT(CONCATENATE($B105,"!E127"))),"",INDIRECT(CONCATENATE($B105,"!E127")))</f>
        <v>15.599210660525303</v>
      </c>
      <c r="S105" s="188">
        <f t="shared" ref="S105:S116" ca="true" si="24">IF(ISERROR(INDIRECT(CONCATENATE($B105,"!F122"))),"",INDIRECT(CONCATENATE($B105,"!F122")))</f>
        <v>71.662806534351887</v>
      </c>
      <c r="T105" s="275" t="str">
        <f t="shared" ref="T105:T116" ca="true" si="25">IF(ISERROR(INDIRECT(CONCATENATE($B105,"!F129"))),"",INDIRECT(CONCATENATE($B105,"!F129")))</f>
        <v>N/A</v>
      </c>
      <c r="U105" s="276"/>
      <c r="V105" s="276"/>
      <c r="W105" s="277">
        <f t="shared" ref="W105:W116" ca="true" si="26">IF(ISERROR(INDIRECT(CONCATENATE($B105,"!F127"))),"",INDIRECT(CONCATENATE($B105,"!F127")))</f>
        <v>10.129079154806579</v>
      </c>
      <c r="X105" s="188">
        <f t="shared" ref="X105:X116" ca="true" si="27">IF(ISERROR(INDIRECT(CONCATENATE($B105,"!G122"))),"",INDIRECT(CONCATENATE($B105,"!G122")))</f>
        <v>94.309879205497325</v>
      </c>
      <c r="Y105" s="275" t="str">
        <f t="shared" ref="Y105:Y116" ca="true" si="28">IF(ISERROR(INDIRECT(CONCATENATE($B105,"!G129"))),"",INDIRECT(CONCATENATE($B105,"!G129")))</f>
        <v>N/A</v>
      </c>
      <c r="Z105" s="276"/>
      <c r="AA105" s="276"/>
      <c r="AB105" s="277">
        <f t="shared" ref="AB105:AB116" ca="true" si="29">IF(ISERROR(INDIRECT(CONCATENATE($B105,"!G2127"))),"",INDIRECT(CONCATENATE($B105,"!G127")))</f>
        <v>1.8365062401766645</v>
      </c>
    </row>
    <row r="106" x14ac:dyDescent="0.2">
      <c r="A106" s="274"/>
      <c r="B106" s="539" t="s">
        <v>242</v>
      </c>
      <c r="C106" s="540">
        <v>2003</v>
      </c>
      <c r="D106" s="189">
        <f t="shared" ca="true" si="15"/>
        <v>24.356306400180674</v>
      </c>
      <c r="E106" s="278">
        <f t="shared" ca="true" si="16"/>
        <v>89.651085561886816</v>
      </c>
      <c r="F106" s="276"/>
      <c r="G106" s="276"/>
      <c r="H106" s="279">
        <f t="shared" ca="true" si="17"/>
        <v>33.148344999251954</v>
      </c>
      <c r="I106" s="189">
        <f t="shared" ca="true" si="18"/>
        <v>59.325283292598421</v>
      </c>
      <c r="J106" s="278">
        <f t="shared" ca="true" si="19"/>
        <v>90.169113007535032</v>
      </c>
      <c r="K106" s="276"/>
      <c r="L106" s="276"/>
      <c r="M106" s="279">
        <f t="shared" ca="true" si="20"/>
        <v>15.766229779056387</v>
      </c>
      <c r="N106" s="189">
        <f t="shared" ca="true" si="21"/>
        <v>71.023888155635248</v>
      </c>
      <c r="O106" s="278">
        <f t="shared" ca="true" si="22"/>
        <v>94.207387015169274</v>
      </c>
      <c r="P106" s="276"/>
      <c r="Q106" s="276"/>
      <c r="R106" s="279">
        <f t="shared" ca="true" si="23"/>
        <v>8.5457293235445313</v>
      </c>
      <c r="S106" s="189">
        <f t="shared" ca="true" si="24"/>
        <v>80.207810300576668</v>
      </c>
      <c r="T106" s="278">
        <f t="shared" ca="true" si="25"/>
        <v>96.153121335894852</v>
      </c>
      <c r="U106" s="276"/>
      <c r="V106" s="276"/>
      <c r="W106" s="279">
        <f t="shared" ca="true" si="26"/>
        <v>5.2973850981491992</v>
      </c>
      <c r="X106" s="189">
        <f t="shared" ca="true" si="27"/>
        <v>95.283797425510144</v>
      </c>
      <c r="Y106" s="278">
        <f t="shared" ca="true" si="28"/>
        <v>95.523277808550617</v>
      </c>
      <c r="Z106" s="276"/>
      <c r="AA106" s="276"/>
      <c r="AB106" s="279">
        <f t="shared" ca="true" si="29"/>
        <v>1.4878973304888783</v>
      </c>
    </row>
    <row r="107" x14ac:dyDescent="0.2">
      <c r="A107" s="274"/>
      <c r="B107" s="539" t="s">
        <v>405</v>
      </c>
      <c r="C107" s="540">
        <v>2005</v>
      </c>
      <c r="D107" s="189">
        <f t="shared" ca="true" si="15"/>
        <v>15.839980626154507</v>
      </c>
      <c r="E107" s="278" t="str">
        <f t="shared" ca="true" si="16"/>
        <v>N/A</v>
      </c>
      <c r="F107" s="276"/>
      <c r="G107" s="276"/>
      <c r="H107" s="279">
        <f t="shared" ca="true" si="17"/>
        <v>48.032695839096249</v>
      </c>
      <c r="I107" s="189">
        <f t="shared" ca="true" si="18"/>
        <v>39.041863423295425</v>
      </c>
      <c r="J107" s="278" t="str">
        <f t="shared" ca="true" si="19"/>
        <v>N/A</v>
      </c>
      <c r="K107" s="276"/>
      <c r="L107" s="276"/>
      <c r="M107" s="279">
        <f t="shared" ca="true" si="20"/>
        <v>24.879185360691594</v>
      </c>
      <c r="N107" s="189">
        <f t="shared" ca="true" si="21"/>
        <v>57.942372153768645</v>
      </c>
      <c r="O107" s="278" t="str">
        <f t="shared" ca="true" si="22"/>
        <v>N/A</v>
      </c>
      <c r="P107" s="276"/>
      <c r="Q107" s="276"/>
      <c r="R107" s="279">
        <f t="shared" ca="true" si="23"/>
        <v>10.912957252539314</v>
      </c>
      <c r="S107" s="189">
        <f t="shared" ca="true" si="24"/>
        <v>80.969197405765954</v>
      </c>
      <c r="T107" s="278" t="str">
        <f t="shared" ca="true" si="25"/>
        <v>N/A</v>
      </c>
      <c r="U107" s="276"/>
      <c r="V107" s="276"/>
      <c r="W107" s="279">
        <f t="shared" ca="true" si="26"/>
        <v>4.6420299062204329</v>
      </c>
      <c r="X107" s="189">
        <f t="shared" ca="true" si="27"/>
        <v>94.267503062686657</v>
      </c>
      <c r="Y107" s="278" t="str">
        <f t="shared" ca="true" si="28"/>
        <v>N/A</v>
      </c>
      <c r="Z107" s="276"/>
      <c r="AA107" s="276"/>
      <c r="AB107" s="279">
        <f t="shared" ca="true" si="29"/>
        <v>0.79324057316636754</v>
      </c>
      <c r="AD107" s="280"/>
    </row>
    <row r="108" x14ac:dyDescent="0.2">
      <c r="A108" s="274"/>
      <c r="B108" s="539" t="s">
        <v>35</v>
      </c>
      <c r="C108" s="540">
        <v>2006</v>
      </c>
      <c r="D108" s="189">
        <f t="shared" ca="true" si="15"/>
        <v>26.53835378169304</v>
      </c>
      <c r="E108" s="278">
        <f t="shared" ca="true" si="16"/>
        <v>91.294000312187151</v>
      </c>
      <c r="F108" s="276"/>
      <c r="G108" s="276"/>
      <c r="H108" s="279">
        <f t="shared" ca="true" si="17"/>
        <v>33.066817579450692</v>
      </c>
      <c r="I108" s="189">
        <f t="shared" ca="true" si="18"/>
        <v>53.605282357371095</v>
      </c>
      <c r="J108" s="278">
        <f t="shared" ca="true" si="19"/>
        <v>91.367227297445297</v>
      </c>
      <c r="K108" s="276"/>
      <c r="L108" s="276"/>
      <c r="M108" s="279">
        <f t="shared" ca="true" si="20"/>
        <v>13.68062166006044</v>
      </c>
      <c r="N108" s="189">
        <f t="shared" ca="true" si="21"/>
        <v>61.831929309531318</v>
      </c>
      <c r="O108" s="278">
        <f t="shared" ca="true" si="22"/>
        <v>94.230887630873781</v>
      </c>
      <c r="P108" s="276"/>
      <c r="Q108" s="276"/>
      <c r="R108" s="279">
        <f t="shared" ca="true" si="23"/>
        <v>11.255928380926248</v>
      </c>
      <c r="S108" s="189">
        <f t="shared" ca="true" si="24"/>
        <v>81.39645866237187</v>
      </c>
      <c r="T108" s="278">
        <f t="shared" ca="true" si="25"/>
        <v>95.343081141744761</v>
      </c>
      <c r="U108" s="276"/>
      <c r="V108" s="276"/>
      <c r="W108" s="279">
        <f t="shared" ca="true" si="26"/>
        <v>3.2128451062750356</v>
      </c>
      <c r="X108" s="189">
        <f t="shared" ca="true" si="27"/>
        <v>98.11418714270313</v>
      </c>
      <c r="Y108" s="278">
        <f t="shared" ca="true" si="28"/>
        <v>96.798186488895453</v>
      </c>
      <c r="Z108" s="276"/>
      <c r="AA108" s="276"/>
      <c r="AB108" s="279">
        <f t="shared" ca="true" si="29"/>
        <v>0.28010503148474075</v>
      </c>
    </row>
    <row r="109" x14ac:dyDescent="0.2">
      <c r="A109" s="274"/>
      <c r="B109" s="539" t="s">
        <v>441</v>
      </c>
      <c r="C109" s="540">
        <v>2011</v>
      </c>
      <c r="D109" s="189">
        <f t="shared" ca="true" si="15"/>
        <v>38.223038646323737</v>
      </c>
      <c r="E109" s="278">
        <f t="shared" ca="true" si="16"/>
        <v>86.913624693045037</v>
      </c>
      <c r="F109" s="276"/>
      <c r="G109" s="276"/>
      <c r="H109" s="279">
        <f t="shared" ca="true" si="17"/>
        <v>22.177187169959588</v>
      </c>
      <c r="I109" s="189">
        <f t="shared" ca="true" si="18"/>
        <v>71.090312687699523</v>
      </c>
      <c r="J109" s="278">
        <f t="shared" ca="true" si="19"/>
        <v>91.625708399783107</v>
      </c>
      <c r="K109" s="276"/>
      <c r="L109" s="276"/>
      <c r="M109" s="279">
        <f t="shared" ca="true" si="20"/>
        <v>6.4289927283917043</v>
      </c>
      <c r="N109" s="189">
        <f t="shared" ca="true" si="21"/>
        <v>86.383325417935296</v>
      </c>
      <c r="O109" s="278">
        <f t="shared" ca="true" si="22"/>
        <v>93.017673940682343</v>
      </c>
      <c r="P109" s="276"/>
      <c r="Q109" s="276"/>
      <c r="R109" s="279">
        <f t="shared" ca="true" si="23"/>
        <v>2.2057299168314266</v>
      </c>
      <c r="S109" s="189">
        <f t="shared" ca="true" si="24"/>
        <v>95.358199742883556</v>
      </c>
      <c r="T109" s="278">
        <f t="shared" ca="true" si="25"/>
        <v>96.940181747548962</v>
      </c>
      <c r="U109" s="276"/>
      <c r="V109" s="276"/>
      <c r="W109" s="279">
        <f t="shared" ca="true" si="26"/>
        <v>0.9322192928431452</v>
      </c>
      <c r="X109" s="189">
        <f t="shared" ca="true" si="27"/>
        <v>99.054235293156921</v>
      </c>
      <c r="Y109" s="278">
        <f t="shared" ca="true" si="28"/>
        <v>98.686931457058719</v>
      </c>
      <c r="Z109" s="276"/>
      <c r="AA109" s="276"/>
      <c r="AB109" s="279">
        <f t="shared" ca="true" si="29"/>
        <v>5.118919707634606E-2</v>
      </c>
    </row>
    <row r="110" x14ac:dyDescent="0.2">
      <c r="A110" s="274"/>
      <c r="B110" s="539" t="s">
        <v>525</v>
      </c>
      <c r="C110" s="540">
        <v>2014</v>
      </c>
      <c r="D110" s="189">
        <f t="shared" ca="true" si="15"/>
        <v>42.041274006909852</v>
      </c>
      <c r="E110" s="278">
        <f t="shared" ca="true" si="16"/>
        <v>87.206920672678748</v>
      </c>
      <c r="F110" s="276"/>
      <c r="G110" s="276"/>
      <c r="H110" s="279">
        <f t="shared" ca="true" si="17"/>
        <v>22.841180677065289</v>
      </c>
      <c r="I110" s="189">
        <f t="shared" ca="true" si="18"/>
        <v>78.340942789916951</v>
      </c>
      <c r="J110" s="278">
        <f t="shared" ca="true" si="19"/>
        <v>92.343436535147958</v>
      </c>
      <c r="K110" s="276"/>
      <c r="L110" s="276"/>
      <c r="M110" s="279">
        <f t="shared" ca="true" si="20"/>
        <v>4.569133571031311</v>
      </c>
      <c r="N110" s="189">
        <f t="shared" ca="true" si="21"/>
        <v>91.626836707161303</v>
      </c>
      <c r="O110" s="278">
        <f t="shared" ca="true" si="22"/>
        <v>95.986752188196107</v>
      </c>
      <c r="P110" s="276"/>
      <c r="Q110" s="276"/>
      <c r="R110" s="279">
        <f t="shared" ca="true" si="23"/>
        <v>1.5752553663129227</v>
      </c>
      <c r="S110" s="189">
        <f t="shared" ca="true" si="24"/>
        <v>97.998839130783779</v>
      </c>
      <c r="T110" s="278">
        <f t="shared" ca="true" si="25"/>
        <v>98.005176316695085</v>
      </c>
      <c r="U110" s="276"/>
      <c r="V110" s="276"/>
      <c r="W110" s="279">
        <f t="shared" ca="true" si="26"/>
        <v>0.14453004462144098</v>
      </c>
      <c r="X110" s="189">
        <f t="shared" ca="true" si="27"/>
        <v>99.179865866007887</v>
      </c>
      <c r="Y110" s="278">
        <f t="shared" ca="true" si="28"/>
        <v>99.221469700415028</v>
      </c>
      <c r="Z110" s="276"/>
      <c r="AA110" s="276"/>
      <c r="AB110" s="279">
        <f t="shared" ca="true" si="29"/>
        <v>0</v>
      </c>
    </row>
    <row r="111" x14ac:dyDescent="0.2">
      <c r="A111" s="274"/>
      <c r="B111" s="539"/>
      <c r="C111" s="540"/>
      <c r="D111" s="189" t="str">
        <f t="shared" ca="true" si="15"/>
        <v/>
      </c>
      <c r="E111" s="278" t="str">
        <f t="shared" ca="true" si="16"/>
        <v/>
      </c>
      <c r="F111" s="276"/>
      <c r="G111" s="276"/>
      <c r="H111" s="279" t="str">
        <f t="shared" ca="true" si="17"/>
        <v/>
      </c>
      <c r="I111" s="189" t="str">
        <f t="shared" ca="true" si="18"/>
        <v/>
      </c>
      <c r="J111" s="278" t="str">
        <f t="shared" ca="true" si="19"/>
        <v/>
      </c>
      <c r="K111" s="276"/>
      <c r="L111" s="276"/>
      <c r="M111" s="279" t="str">
        <f t="shared" ca="true" si="20"/>
        <v/>
      </c>
      <c r="N111" s="189" t="str">
        <f t="shared" ca="true" si="21"/>
        <v/>
      </c>
      <c r="O111" s="278" t="str">
        <f t="shared" ca="true" si="22"/>
        <v/>
      </c>
      <c r="P111" s="276"/>
      <c r="Q111" s="276"/>
      <c r="R111" s="279" t="str">
        <f t="shared" ca="true" si="23"/>
        <v/>
      </c>
      <c r="S111" s="189" t="str">
        <f t="shared" ca="true" si="24"/>
        <v/>
      </c>
      <c r="T111" s="278" t="str">
        <f t="shared" ca="true" si="25"/>
        <v/>
      </c>
      <c r="U111" s="276"/>
      <c r="V111" s="276"/>
      <c r="W111" s="279" t="str">
        <f t="shared" ca="true" si="26"/>
        <v/>
      </c>
      <c r="X111" s="189" t="str">
        <f t="shared" ca="true" si="27"/>
        <v/>
      </c>
      <c r="Y111" s="278" t="str">
        <f t="shared" ca="true" si="28"/>
        <v/>
      </c>
      <c r="Z111" s="276"/>
      <c r="AA111" s="276"/>
      <c r="AB111" s="279" t="str">
        <f t="shared" ca="true" si="29"/>
        <v/>
      </c>
    </row>
    <row r="112" x14ac:dyDescent="0.2">
      <c r="A112" s="274"/>
      <c r="B112" s="539"/>
      <c r="C112" s="540"/>
      <c r="D112" s="189" t="str">
        <f t="shared" ca="true" si="15"/>
        <v/>
      </c>
      <c r="E112" s="278" t="str">
        <f t="shared" ca="true" si="16"/>
        <v/>
      </c>
      <c r="F112" s="276"/>
      <c r="G112" s="276"/>
      <c r="H112" s="279" t="str">
        <f t="shared" ca="true" si="17"/>
        <v/>
      </c>
      <c r="I112" s="189" t="str">
        <f t="shared" ca="true" si="18"/>
        <v/>
      </c>
      <c r="J112" s="278" t="str">
        <f t="shared" ca="true" si="19"/>
        <v/>
      </c>
      <c r="K112" s="276"/>
      <c r="L112" s="276"/>
      <c r="M112" s="279" t="str">
        <f t="shared" ca="true" si="20"/>
        <v/>
      </c>
      <c r="N112" s="189" t="str">
        <f t="shared" ca="true" si="21"/>
        <v/>
      </c>
      <c r="O112" s="278" t="str">
        <f t="shared" ca="true" si="22"/>
        <v/>
      </c>
      <c r="P112" s="276"/>
      <c r="Q112" s="276"/>
      <c r="R112" s="279" t="str">
        <f t="shared" ca="true" si="23"/>
        <v/>
      </c>
      <c r="S112" s="189" t="str">
        <f t="shared" ca="true" si="24"/>
        <v/>
      </c>
      <c r="T112" s="278" t="str">
        <f t="shared" ca="true" si="25"/>
        <v/>
      </c>
      <c r="U112" s="276"/>
      <c r="V112" s="276"/>
      <c r="W112" s="279" t="str">
        <f t="shared" ca="true" si="26"/>
        <v/>
      </c>
      <c r="X112" s="189" t="str">
        <f t="shared" ca="true" si="27"/>
        <v/>
      </c>
      <c r="Y112" s="278" t="str">
        <f t="shared" ca="true" si="28"/>
        <v/>
      </c>
      <c r="Z112" s="276"/>
      <c r="AA112" s="276"/>
      <c r="AB112" s="279" t="str">
        <f t="shared" ca="true" si="29"/>
        <v/>
      </c>
    </row>
    <row r="113" x14ac:dyDescent="0.2">
      <c r="A113" s="274"/>
      <c r="B113" s="539"/>
      <c r="C113" s="540"/>
      <c r="D113" s="189" t="str">
        <f t="shared" ca="true" si="15"/>
        <v/>
      </c>
      <c r="E113" s="278" t="str">
        <f t="shared" ca="true" si="16"/>
        <v/>
      </c>
      <c r="F113" s="276"/>
      <c r="G113" s="276"/>
      <c r="H113" s="279" t="str">
        <f t="shared" ca="true" si="17"/>
        <v/>
      </c>
      <c r="I113" s="189" t="str">
        <f t="shared" ca="true" si="18"/>
        <v/>
      </c>
      <c r="J113" s="278" t="str">
        <f t="shared" ca="true" si="19"/>
        <v/>
      </c>
      <c r="K113" s="276"/>
      <c r="L113" s="276"/>
      <c r="M113" s="279" t="str">
        <f t="shared" ca="true" si="20"/>
        <v/>
      </c>
      <c r="N113" s="189" t="str">
        <f t="shared" ca="true" si="21"/>
        <v/>
      </c>
      <c r="O113" s="278" t="str">
        <f t="shared" ca="true" si="22"/>
        <v/>
      </c>
      <c r="P113" s="276"/>
      <c r="Q113" s="276"/>
      <c r="R113" s="279" t="str">
        <f t="shared" ca="true" si="23"/>
        <v/>
      </c>
      <c r="S113" s="189" t="str">
        <f t="shared" ca="true" si="24"/>
        <v/>
      </c>
      <c r="T113" s="278" t="str">
        <f t="shared" ca="true" si="25"/>
        <v/>
      </c>
      <c r="U113" s="276"/>
      <c r="V113" s="276"/>
      <c r="W113" s="279" t="str">
        <f t="shared" ca="true" si="26"/>
        <v/>
      </c>
      <c r="X113" s="189" t="str">
        <f t="shared" ca="true" si="27"/>
        <v/>
      </c>
      <c r="Y113" s="278" t="str">
        <f t="shared" ca="true" si="28"/>
        <v/>
      </c>
      <c r="Z113" s="276"/>
      <c r="AA113" s="276"/>
      <c r="AB113" s="279" t="str">
        <f t="shared" ca="true" si="29"/>
        <v/>
      </c>
    </row>
    <row r="114" x14ac:dyDescent="0.2">
      <c r="A114" s="274"/>
      <c r="B114" s="539"/>
      <c r="C114" s="540"/>
      <c r="D114" s="189" t="str">
        <f t="shared" ca="true" si="15"/>
        <v/>
      </c>
      <c r="E114" s="278" t="str">
        <f t="shared" ca="true" si="16"/>
        <v/>
      </c>
      <c r="F114" s="276"/>
      <c r="G114" s="276"/>
      <c r="H114" s="279" t="str">
        <f t="shared" ca="true" si="17"/>
        <v/>
      </c>
      <c r="I114" s="189" t="str">
        <f t="shared" ca="true" si="18"/>
        <v/>
      </c>
      <c r="J114" s="278" t="str">
        <f t="shared" ca="true" si="19"/>
        <v/>
      </c>
      <c r="K114" s="276"/>
      <c r="L114" s="276"/>
      <c r="M114" s="279" t="str">
        <f t="shared" ca="true" si="20"/>
        <v/>
      </c>
      <c r="N114" s="189" t="str">
        <f t="shared" ca="true" si="21"/>
        <v/>
      </c>
      <c r="O114" s="278" t="str">
        <f t="shared" ca="true" si="22"/>
        <v/>
      </c>
      <c r="P114" s="276"/>
      <c r="Q114" s="276"/>
      <c r="R114" s="279" t="str">
        <f t="shared" ca="true" si="23"/>
        <v/>
      </c>
      <c r="S114" s="189" t="str">
        <f t="shared" ca="true" si="24"/>
        <v/>
      </c>
      <c r="T114" s="278" t="str">
        <f t="shared" ca="true" si="25"/>
        <v/>
      </c>
      <c r="U114" s="276"/>
      <c r="V114" s="276"/>
      <c r="W114" s="279" t="str">
        <f t="shared" ca="true" si="26"/>
        <v/>
      </c>
      <c r="X114" s="189" t="str">
        <f t="shared" ca="true" si="27"/>
        <v/>
      </c>
      <c r="Y114" s="278" t="str">
        <f t="shared" ca="true" si="28"/>
        <v/>
      </c>
      <c r="Z114" s="276"/>
      <c r="AA114" s="276"/>
      <c r="AB114" s="279" t="str">
        <f t="shared" ca="true" si="29"/>
        <v/>
      </c>
    </row>
    <row r="115" x14ac:dyDescent="0.2">
      <c r="A115" s="274"/>
      <c r="B115" s="539"/>
      <c r="C115" s="540"/>
      <c r="D115" s="189" t="str">
        <f t="shared" ca="true" si="15"/>
        <v/>
      </c>
      <c r="E115" s="278" t="str">
        <f t="shared" ca="true" si="16"/>
        <v/>
      </c>
      <c r="F115" s="276"/>
      <c r="G115" s="276"/>
      <c r="H115" s="279" t="str">
        <f t="shared" ca="true" si="17"/>
        <v/>
      </c>
      <c r="I115" s="189" t="str">
        <f t="shared" ca="true" si="18"/>
        <v/>
      </c>
      <c r="J115" s="278" t="str">
        <f t="shared" ca="true" si="19"/>
        <v/>
      </c>
      <c r="K115" s="276"/>
      <c r="L115" s="276"/>
      <c r="M115" s="279" t="str">
        <f t="shared" ca="true" si="20"/>
        <v/>
      </c>
      <c r="N115" s="189" t="str">
        <f t="shared" ca="true" si="21"/>
        <v/>
      </c>
      <c r="O115" s="278" t="str">
        <f t="shared" ca="true" si="22"/>
        <v/>
      </c>
      <c r="P115" s="276"/>
      <c r="Q115" s="276"/>
      <c r="R115" s="279" t="str">
        <f t="shared" ca="true" si="23"/>
        <v/>
      </c>
      <c r="S115" s="189" t="str">
        <f t="shared" ca="true" si="24"/>
        <v/>
      </c>
      <c r="T115" s="278" t="str">
        <f t="shared" ca="true" si="25"/>
        <v/>
      </c>
      <c r="U115" s="276"/>
      <c r="V115" s="276"/>
      <c r="W115" s="279" t="str">
        <f t="shared" ca="true" si="26"/>
        <v/>
      </c>
      <c r="X115" s="189" t="str">
        <f t="shared" ca="true" si="27"/>
        <v/>
      </c>
      <c r="Y115" s="278" t="str">
        <f t="shared" ca="true" si="28"/>
        <v/>
      </c>
      <c r="Z115" s="276"/>
      <c r="AA115" s="276"/>
      <c r="AB115" s="279" t="str">
        <f t="shared" ca="true" si="29"/>
        <v/>
      </c>
    </row>
    <row r="116" x14ac:dyDescent="0.2">
      <c r="A116" s="274"/>
      <c r="B116" s="541"/>
      <c r="C116" s="542"/>
      <c r="D116" s="190" t="str">
        <f t="shared" ca="true" si="15"/>
        <v/>
      </c>
      <c r="E116" s="281" t="str">
        <f t="shared" ca="true" si="16"/>
        <v/>
      </c>
      <c r="F116" s="282"/>
      <c r="G116" s="283"/>
      <c r="H116" s="284" t="str">
        <f t="shared" ca="true" si="17"/>
        <v/>
      </c>
      <c r="I116" s="190" t="str">
        <f t="shared" ca="true" si="18"/>
        <v/>
      </c>
      <c r="J116" s="281" t="str">
        <f t="shared" ca="true" si="19"/>
        <v/>
      </c>
      <c r="K116" s="282"/>
      <c r="L116" s="283"/>
      <c r="M116" s="284" t="str">
        <f t="shared" ca="true" si="20"/>
        <v/>
      </c>
      <c r="N116" s="190" t="str">
        <f t="shared" ca="true" si="21"/>
        <v/>
      </c>
      <c r="O116" s="281" t="str">
        <f t="shared" ca="true" si="22"/>
        <v/>
      </c>
      <c r="P116" s="282"/>
      <c r="Q116" s="283"/>
      <c r="R116" s="284" t="str">
        <f t="shared" ca="true" si="23"/>
        <v/>
      </c>
      <c r="S116" s="190" t="str">
        <f t="shared" ca="true" si="24"/>
        <v/>
      </c>
      <c r="T116" s="281" t="str">
        <f t="shared" ca="true" si="25"/>
        <v/>
      </c>
      <c r="U116" s="282"/>
      <c r="V116" s="283"/>
      <c r="W116" s="284" t="str">
        <f t="shared" ca="true" si="26"/>
        <v/>
      </c>
      <c r="X116" s="190" t="str">
        <f t="shared" ca="true" si="27"/>
        <v/>
      </c>
      <c r="Y116" s="281" t="str">
        <f t="shared" ca="true" si="28"/>
        <v/>
      </c>
      <c r="Z116" s="282"/>
      <c r="AA116" s="283"/>
      <c r="AB116" s="284" t="str">
        <f t="shared" ca="true" si="29"/>
        <v/>
      </c>
    </row>
    <row r="117" ht="11.25" customHeight="true" x14ac:dyDescent="0.2"/>
    <row r="118" ht="22.5" customHeight="true" x14ac:dyDescent="0.25">
      <c r="B118" s="915" t="str">
        <f>CONCATENATE("National use of sanitation facilities, ",C99,"–",C100)</f>
        <v>National use of sanitation facilities, 2000–2020</v>
      </c>
      <c r="C118" s="916"/>
      <c r="D118" s="916"/>
      <c r="E118" s="916"/>
      <c r="F118" s="916"/>
      <c r="G118" s="916"/>
      <c r="H118" s="916"/>
      <c r="I118" s="916"/>
      <c r="J118" s="916"/>
      <c r="K118" s="916"/>
      <c r="L118" s="916"/>
      <c r="N118" s="285"/>
      <c r="O118" s="285"/>
      <c r="P118" s="285"/>
      <c r="Q118" s="285"/>
      <c r="R118" s="285"/>
      <c r="S118" s="898" t="s">
        <v>11</v>
      </c>
      <c r="T118" s="899"/>
      <c r="U118" s="899"/>
      <c r="V118" s="899"/>
      <c r="W118" s="900"/>
      <c r="X118" s="285"/>
      <c r="Y118" s="285"/>
      <c r="Z118" s="285"/>
      <c r="AA118" s="285"/>
      <c r="AB118" s="28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7"/>
      <c r="D153" s="287"/>
      <c r="E153" s="288"/>
      <c r="F153" s="288"/>
      <c r="G153" s="288"/>
      <c r="H153" s="288"/>
      <c r="I153" s="288"/>
      <c r="J153" s="288"/>
      <c r="K153" s="288"/>
      <c r="L153" s="288"/>
      <c r="M153" s="288"/>
      <c r="N153" s="288"/>
      <c r="O153" s="288"/>
      <c r="P153" s="288"/>
      <c r="Q153" s="288"/>
      <c r="R153" s="288"/>
      <c r="S153" s="288"/>
      <c r="T153" s="288"/>
      <c r="U153" s="288"/>
      <c r="V153" s="288"/>
      <c r="W153" s="288"/>
      <c r="X153" s="288"/>
      <c r="Y153" s="288"/>
      <c r="Z153" s="288"/>
      <c r="AA153" s="288"/>
      <c r="AB153" s="288"/>
    </row>
    <row r="154" x14ac:dyDescent="0.2">
      <c r="C154" s="287"/>
      <c r="D154" s="287"/>
      <c r="E154" s="288"/>
      <c r="F154" s="288"/>
      <c r="G154" s="288"/>
      <c r="H154" s="288"/>
      <c r="I154" s="288"/>
      <c r="J154" s="288"/>
      <c r="K154" s="288"/>
      <c r="L154" s="288"/>
      <c r="M154" s="288"/>
      <c r="N154" s="288"/>
      <c r="O154" s="288"/>
      <c r="P154" s="288"/>
      <c r="Q154" s="288"/>
      <c r="R154" s="288"/>
      <c r="S154" s="288"/>
      <c r="T154" s="288"/>
      <c r="U154" s="288"/>
      <c r="V154" s="288"/>
      <c r="W154" s="288"/>
      <c r="X154" s="288"/>
      <c r="Y154" s="288"/>
      <c r="Z154" s="288"/>
      <c r="AA154" s="288"/>
      <c r="AB154" s="288"/>
    </row>
    <row r="155" x14ac:dyDescent="0.2">
      <c r="C155" s="287"/>
      <c r="D155" s="287"/>
      <c r="E155" s="288"/>
      <c r="F155" s="288"/>
      <c r="G155" s="288"/>
      <c r="H155" s="288"/>
      <c r="I155" s="288"/>
      <c r="J155" s="288"/>
      <c r="K155" s="288"/>
      <c r="L155" s="288"/>
      <c r="M155" s="288"/>
      <c r="N155" s="288"/>
      <c r="O155" s="288"/>
      <c r="P155" s="288"/>
      <c r="Q155" s="288"/>
      <c r="R155" s="288"/>
      <c r="S155" s="288"/>
      <c r="T155" s="288"/>
      <c r="U155" s="288"/>
      <c r="V155" s="288"/>
      <c r="W155" s="288"/>
      <c r="X155" s="288"/>
      <c r="Y155" s="288"/>
      <c r="Z155" s="288"/>
      <c r="AA155" s="288"/>
      <c r="AB155" s="288"/>
    </row>
    <row r="156" x14ac:dyDescent="0.2">
      <c r="C156" s="287"/>
      <c r="D156" s="287"/>
      <c r="E156" s="288"/>
      <c r="F156" s="288"/>
      <c r="G156" s="288"/>
      <c r="H156" s="288"/>
      <c r="I156" s="288"/>
      <c r="J156" s="288"/>
      <c r="K156" s="288"/>
      <c r="L156" s="288"/>
      <c r="M156" s="288"/>
      <c r="N156" s="288"/>
      <c r="O156" s="288"/>
      <c r="P156" s="288"/>
      <c r="Q156" s="288"/>
      <c r="R156" s="288"/>
      <c r="S156" s="288"/>
      <c r="T156" s="288"/>
      <c r="U156" s="288"/>
      <c r="V156" s="288"/>
      <c r="W156" s="288"/>
      <c r="X156" s="288"/>
      <c r="Y156" s="288"/>
      <c r="Z156" s="288"/>
      <c r="AA156" s="288"/>
      <c r="AB156" s="288"/>
    </row>
    <row r="157" x14ac:dyDescent="0.2">
      <c r="B157" s="288"/>
      <c r="C157" s="287"/>
      <c r="D157" s="287"/>
      <c r="E157" s="288"/>
      <c r="F157" s="288"/>
      <c r="G157" s="288"/>
      <c r="H157" s="288"/>
      <c r="I157" s="288"/>
      <c r="J157" s="288"/>
      <c r="K157" s="288"/>
      <c r="L157" s="288"/>
      <c r="M157" s="288"/>
      <c r="N157" s="288"/>
      <c r="O157" s="288"/>
      <c r="P157" s="288"/>
      <c r="Q157" s="288"/>
      <c r="R157" s="288"/>
      <c r="S157" s="288"/>
      <c r="T157" s="288"/>
      <c r="U157" s="288"/>
      <c r="V157" s="288"/>
      <c r="W157" s="288"/>
      <c r="X157" s="288"/>
      <c r="Y157" s="288"/>
      <c r="Z157" s="288"/>
      <c r="AA157" s="288"/>
      <c r="AB157" s="288"/>
    </row>
    <row r="158" x14ac:dyDescent="0.2">
      <c r="B158" s="288"/>
      <c r="C158" s="287"/>
      <c r="D158" s="287"/>
      <c r="E158" s="288"/>
      <c r="F158" s="288"/>
      <c r="G158" s="288"/>
      <c r="H158" s="288"/>
      <c r="I158" s="288"/>
      <c r="J158" s="288"/>
      <c r="K158" s="288"/>
      <c r="L158" s="288"/>
      <c r="M158" s="288"/>
      <c r="N158" s="288"/>
      <c r="O158" s="288"/>
      <c r="P158" s="288"/>
      <c r="Q158" s="288"/>
      <c r="R158" s="288"/>
      <c r="S158" s="288"/>
      <c r="T158" s="288"/>
      <c r="U158" s="288"/>
      <c r="V158" s="288"/>
      <c r="W158" s="288"/>
      <c r="X158" s="288"/>
      <c r="Y158" s="288"/>
      <c r="Z158" s="288"/>
      <c r="AA158" s="288"/>
      <c r="AB158" s="288"/>
    </row>
    <row r="197" s="227" customFormat="true" ht="16.5" customHeight="true" x14ac:dyDescent="0.2">
      <c r="A197" s="912" t="s">
        <v>6</v>
      </c>
      <c r="B197" s="912"/>
      <c r="C197" s="912"/>
      <c r="D197" s="901" t="s">
        <v>0</v>
      </c>
      <c r="E197" s="902"/>
      <c r="F197" s="902"/>
      <c r="G197" s="902"/>
      <c r="H197" s="903"/>
      <c r="I197" s="901" t="s">
        <v>1</v>
      </c>
      <c r="J197" s="902"/>
      <c r="K197" s="902"/>
      <c r="L197" s="902"/>
      <c r="M197" s="903"/>
      <c r="N197" s="901" t="s">
        <v>2</v>
      </c>
      <c r="O197" s="902"/>
      <c r="P197" s="902"/>
      <c r="Q197" s="902"/>
      <c r="R197" s="903"/>
      <c r="S197" s="901" t="s">
        <v>3</v>
      </c>
      <c r="T197" s="902"/>
      <c r="U197" s="902"/>
      <c r="V197" s="902"/>
      <c r="W197" s="903"/>
      <c r="X197" s="901" t="s">
        <v>4</v>
      </c>
      <c r="Y197" s="902"/>
      <c r="Z197" s="902"/>
      <c r="AA197" s="902"/>
      <c r="AB197" s="903"/>
    </row>
    <row r="198" s="231" customFormat="true" ht="22.5" customHeight="true" x14ac:dyDescent="0.2">
      <c r="A198" s="914"/>
      <c r="B198" s="914"/>
      <c r="C198" s="914"/>
      <c r="D198" s="241" t="s">
        <v>14</v>
      </c>
      <c r="E198" s="242" t="s">
        <v>15</v>
      </c>
      <c r="F198" s="229" t="s">
        <v>16</v>
      </c>
      <c r="G198" s="229" t="s">
        <v>22</v>
      </c>
      <c r="H198" s="230" t="s">
        <v>19</v>
      </c>
      <c r="I198" s="241" t="s">
        <v>14</v>
      </c>
      <c r="J198" s="242" t="s">
        <v>15</v>
      </c>
      <c r="K198" s="229" t="s">
        <v>16</v>
      </c>
      <c r="L198" s="229" t="s">
        <v>22</v>
      </c>
      <c r="M198" s="230" t="s">
        <v>19</v>
      </c>
      <c r="N198" s="241" t="s">
        <v>14</v>
      </c>
      <c r="O198" s="242" t="s">
        <v>15</v>
      </c>
      <c r="P198" s="229" t="s">
        <v>16</v>
      </c>
      <c r="Q198" s="229" t="s">
        <v>22</v>
      </c>
      <c r="R198" s="230" t="s">
        <v>19</v>
      </c>
      <c r="S198" s="241" t="s">
        <v>14</v>
      </c>
      <c r="T198" s="242" t="s">
        <v>15</v>
      </c>
      <c r="U198" s="229" t="s">
        <v>16</v>
      </c>
      <c r="V198" s="229" t="s">
        <v>22</v>
      </c>
      <c r="W198" s="230" t="s">
        <v>19</v>
      </c>
      <c r="X198" s="241" t="s">
        <v>14</v>
      </c>
      <c r="Y198" s="242" t="s">
        <v>15</v>
      </c>
      <c r="Z198" s="229" t="s">
        <v>16</v>
      </c>
      <c r="AA198" s="229" t="s">
        <v>22</v>
      </c>
      <c r="AB198" s="230" t="s">
        <v>19</v>
      </c>
    </row>
    <row r="199" s="251" customFormat="true" ht="15" customHeight="true" x14ac:dyDescent="0.2">
      <c r="A199" s="904" t="s">
        <v>10</v>
      </c>
      <c r="B199" s="905"/>
      <c r="C199" s="339">
        <v>2000</v>
      </c>
      <c r="D199" s="243">
        <f ca="true">IF((D201+H201)&gt;100,D201*100/(D201+H201),D201)</f>
        <v>54.741241511500448</v>
      </c>
      <c r="E199" s="292">
        <f ca="true">D199*AVERAGEIF(E205:E216,"&gt;0")/100</f>
        <v>48.85334585161916</v>
      </c>
      <c r="F199" s="245">
        <f ca="true">D199*(100-AVERAGEIF(E205:E216,"&gt;0"))/100</f>
        <v>5.8878956598812913</v>
      </c>
      <c r="G199" s="246">
        <f ca="true">100-(E199+F199+H199)</f>
        <v>27.489156294975828</v>
      </c>
      <c r="H199" s="247">
        <f ca="true">IF((D201+H201)&gt;100,H201*100/(D201+H201),H201)</f>
        <v>17.769602193523724</v>
      </c>
      <c r="I199" s="243">
        <f ca="true">IF((I201+M201)&gt;100,I201*100/(I201+M201),I201)</f>
        <v>91.840569992161932</v>
      </c>
      <c r="J199" s="292">
        <f ca="true">I199*AVERAGEIF(J205:J216,"&gt;0")/100</f>
        <v>85.188060544023088</v>
      </c>
      <c r="K199" s="248">
        <f ca="true">I199*(100-AVERAGEIF(J205:J216,"&gt;0"))/100</f>
        <v>6.6525094481388489</v>
      </c>
      <c r="L199" s="249">
        <f ca="true">100-(J199+K199+M199)</f>
        <v>4.880146221733753</v>
      </c>
      <c r="M199" s="250">
        <f ca="true">IF((I201+M201)&gt;100,M201*100/(I201+M201),M201)</f>
        <v>3.2792837861043154</v>
      </c>
      <c r="N199" s="243">
        <f ca="true">IF((N201+R201)&gt;100,N201*100/(N201+R201),N201)</f>
        <v>96.900087679019634</v>
      </c>
      <c r="O199" s="292">
        <f ca="true">N199*AVERAGEIF(O205:O216,"&gt;0")/100</f>
        <v>93.308538854102068</v>
      </c>
      <c r="P199" s="248">
        <f ca="true">N199*(100-AVERAGEIF(O205:O216,"&gt;0"))/100</f>
        <v>3.5915488249175773</v>
      </c>
      <c r="Q199" s="249">
        <f ca="true">100-(O199+P199+R199)</f>
        <v>2.0753807404214655</v>
      </c>
      <c r="R199" s="250">
        <f ca="true">IF((N201+R201)&gt;100,R201*100/(N201+R201),R201)</f>
        <v>1.0245315805588859</v>
      </c>
      <c r="S199" s="243">
        <f ca="true">IF((S201+W201)&gt;100,S201*100/(S201+W201),S201)</f>
        <v>99.545429352626556</v>
      </c>
      <c r="T199" s="292">
        <f ca="true">S199*AVERAGEIF(T205:T216,"&gt;0")/100</f>
        <v>96.544010687213031</v>
      </c>
      <c r="U199" s="248">
        <f ca="true">S199*(100-AVERAGEIF(T205:T216,"&gt;0"))/100</f>
        <v>3.0014186654135222</v>
      </c>
      <c r="V199" s="249">
        <f ca="true">100-(T199+U199+W199)</f>
        <v>0</v>
      </c>
      <c r="W199" s="250">
        <f ca="true">IF((S201+W201)&gt;100,W201*100/(S201+W201),W201)</f>
        <v>0.45457064737344494</v>
      </c>
      <c r="X199" s="243">
        <f ca="true">IF((X201+AB201)&gt;100,X201*100/(X201+AB201),X201)</f>
        <v>100</v>
      </c>
      <c r="Y199" s="292">
        <f ca="true">X199*AVERAGEIF(Y205:Y216,"&gt;0")/100</f>
        <v>98.224908241778394</v>
      </c>
      <c r="Z199" s="248">
        <f ca="true">X199*(100-AVERAGEIF(Y205:Y216,"&gt;0"))/100</f>
        <v>1.7750917582216061</v>
      </c>
      <c r="AA199" s="249">
        <f ca="true">100-(Y199+Z199+AB199)</f>
        <v>0</v>
      </c>
      <c r="AB199" s="250">
        <f ca="true">IF((X201+AB201)&gt;100,AB201*100/(X201+AB201),AB201)</f>
        <v>0</v>
      </c>
    </row>
    <row r="200" s="251" customFormat="true" ht="15" customHeight="true" x14ac:dyDescent="0.2">
      <c r="A200" s="906"/>
      <c r="B200" s="907"/>
      <c r="C200" s="340">
        <v>2020</v>
      </c>
      <c r="D200" s="252">
        <f ca="true">IF((D202+H202)&gt;100,D202*100/(D202+H202),D202)</f>
        <v>76.050880430455891</v>
      </c>
      <c r="E200" s="293">
        <f ca="true">D200*AVERAGEIF(E205:E216,"&gt;0")/100</f>
        <v>67.870948144437875</v>
      </c>
      <c r="F200" s="254">
        <f ca="true">D200*(100-AVERAGEIF(E205:E216,"&gt;0"))/100</f>
        <v>8.1799322860180173</v>
      </c>
      <c r="G200" s="255">
        <f ca="true">100-(E200+F200+H200)</f>
        <v>16.921126037753766</v>
      </c>
      <c r="H200" s="256">
        <f ca="true">IF((D202+H202)&gt;100,H202*100/(D202+H202),H202)</f>
        <v>7.0279935317903437</v>
      </c>
      <c r="I200" s="252">
        <f ca="true">IF((I202+M202)&gt;100,I202*100/(I202+M202),I202)</f>
        <v>96.738263970305411</v>
      </c>
      <c r="J200" s="293">
        <f ca="true">I200*AVERAGEIF(J205:J216,"&gt;0")/100</f>
        <v>89.730988045145864</v>
      </c>
      <c r="K200" s="254">
        <f ca="true">I200*(100-AVERAGEIF(J205:J216,"&gt;0"))/100</f>
        <v>7.007275925159548</v>
      </c>
      <c r="L200" s="255">
        <f ca="true">100-(J200+K200+M200)</f>
        <v>3.261736029694589</v>
      </c>
      <c r="M200" s="256">
        <f ca="true">IF((I202+M202)&gt;100,M202*100/(I202+M202),M202)</f>
        <v>0</v>
      </c>
      <c r="N200" s="252">
        <f ca="true">IF((N202+R202)&gt;100,N202*100/(N202+R202),N202)</f>
        <v>99.781687925725635</v>
      </c>
      <c r="O200" s="293">
        <f ca="true">N200*AVERAGEIF(O205:O216,"&gt;0")/100</f>
        <v>96.083334161536783</v>
      </c>
      <c r="P200" s="254">
        <f ca="true">N200*(100-AVERAGEIF(O205:O216,"&gt;0"))/100</f>
        <v>3.6983537641888544</v>
      </c>
      <c r="Q200" s="255">
        <f ca="true">100-(O200+P200+R200)</f>
        <v>0.21831207427436539</v>
      </c>
      <c r="R200" s="256">
        <f ca="true">IF((N202+R202)&gt;100,R202*100/(N202+R202),R202)</f>
        <v>0</v>
      </c>
      <c r="S200" s="252">
        <f ca="true">IF((S202+W202)&gt;100,S202*100/(S202+W202),S202)</f>
        <v>99.58966214396996</v>
      </c>
      <c r="T200" s="293">
        <f ca="true">S200*AVERAGEIF(T205:T216,"&gt;0")/100</f>
        <v>96.586909804811441</v>
      </c>
      <c r="U200" s="254">
        <f ca="true">S200*(100-AVERAGEIF(T205:T216,"&gt;0"))/100</f>
        <v>3.0027523391585129</v>
      </c>
      <c r="V200" s="255">
        <f ca="true">100-(T200+U200+W200)</f>
        <v>0.41033785603003992</v>
      </c>
      <c r="W200" s="256">
        <f ca="true">IF((S202+W202)&gt;100,W202*100/(S202+W202),W202)</f>
        <v>0</v>
      </c>
      <c r="X200" s="252">
        <f ca="true">IF((X202+AB202)&gt;100,X202*100/(X202+AB202),X202)</f>
        <v>99.92428152323582</v>
      </c>
      <c r="Y200" s="293">
        <f ca="true">X200*AVERAGEIF(Y205:Y216,"&gt;0")/100</f>
        <v>98.150533837454716</v>
      </c>
      <c r="Z200" s="254">
        <f ca="true">X200*(100-AVERAGEIF(Y205:Y216,"&gt;0"))/100</f>
        <v>1.7737476857811143</v>
      </c>
      <c r="AA200" s="255">
        <f ca="true">100-(Y200+Z200+AB200)</f>
        <v>7.5718476764166098E-2</v>
      </c>
      <c r="AB200" s="256">
        <f ca="true">IF((X202+AB202)&gt;100,AB202*100/(X202+AB202),AB202)</f>
        <v>0</v>
      </c>
    </row>
    <row r="201" hidden="true" x14ac:dyDescent="0.2">
      <c r="A201" s="908" t="s">
        <v>12</v>
      </c>
      <c r="B201" s="909"/>
      <c r="C201" s="257">
        <f>MinRegYear(C199,C205:C216)</f>
        <v>2000</v>
      </c>
      <c r="D201" s="258">
        <f ca="true">IF(MAX(C205:C216)-MIN(C205:C216)&lt;5,AVERAGEIF(C205:C216,"&gt;0",D205:D216),
IF(FORECAST($C201,D$205:D$216,$C$205:$C$216)&lt;0,0,
IF(FORECAST($C201,D$205:D$216,$C$205:$C$216)&gt;100,100,
FORECAST($C201,D$205:D$216,$C$205:$C$216))))</f>
        <v>54.741241511500448</v>
      </c>
      <c r="E201" s="259"/>
      <c r="F201" s="260"/>
      <c r="G201" s="260"/>
      <c r="H201" s="261">
        <f ca="true">IF(MAX(C205:C216)-MIN(C205:C216)&lt;5,AVERAGEIF(C205:C216,"&gt;0",H205:H216),
IF(FORECAST($C201,H$205:H$216,$C$205:$C$216)&lt;0,0,
IF(FORECAST($C201,H$205:H$216,$C$205:$C$216)&gt;100,100,
FORECAST($C201,H$205:H$216,$C$205:$C$216))))</f>
        <v>17.769602193523724</v>
      </c>
      <c r="I201" s="258">
        <f ca="true">IF(MAX(C205:C216)-MIN(C205:C216)&lt;5,AVERAGEIF(C205:C216,"&gt;0",I205:I216),
IF(FORECAST($C201,I$205:I$216,$C$205:$C$216)&lt;0,0,
IF(FORECAST($C201,I$205:I$216,$C$205:$C$216)&gt;100,100,
FORECAST($C201,I$205:I$216,$C$205:$C$216))))</f>
        <v>91.840569992161932</v>
      </c>
      <c r="J201" s="259"/>
      <c r="K201" s="260"/>
      <c r="L201" s="260"/>
      <c r="M201" s="261">
        <f ca="true">IF(MAX(C205:C216)-MIN(C205:C216)&lt;5,AVERAGEIF(C205:C216,"&gt;0",M205:M216),
IF(FORECAST($C201,M$205:M$216,$C$205:$C$216)&lt;0,0,
IF(FORECAST($C201,M$205:M$216,$C$205:$C$216)&gt;100,100,
FORECAST($C201,M$205:M$216,$C$205:$C$216))))</f>
        <v>3.2792837861043154</v>
      </c>
      <c r="N201" s="258">
        <f ca="true">IF(MAX(C205:C216)-MIN(C205:C216)&lt;5,AVERAGEIF(C205:C216,"&gt;0",N205:N216),
IF(FORECAST($C201,N$205:N$216,$C$205:$C$216)&lt;0,0,
IF(FORECAST($C201,N$205:N$216,$C$205:$C$216)&gt;100,100,
FORECAST($C201,N$205:N$216,$C$205:$C$216))))</f>
        <v>96.900087679019634</v>
      </c>
      <c r="O201" s="259"/>
      <c r="P201" s="260"/>
      <c r="Q201" s="260"/>
      <c r="R201" s="261">
        <f ca="true">IF(MAX(C205:C216)-MIN(C205:C216)&lt;5,AVERAGEIF(C205:C216,"&gt;0",R205:R216),
IF(FORECAST($C201,R$205:R$216,$C$205:$C$216)&lt;0,0,
IF(FORECAST($C201,R$205:R$216,$C$205:$C$216)&gt;100,100,
FORECAST($C201,R$205:R$216,$C$205:$C$216))))</f>
        <v>1.0245315805588859</v>
      </c>
      <c r="S201" s="258">
        <f ca="true">IF(MAX(C205:C216)-MIN(C205:C216)&lt;5,AVERAGEIF(C205:C216,"&gt;0",S205:S216),
IF(FORECAST($C201,S$205:S$216,$C$205:$C$216)&lt;0,0,
IF(FORECAST($C201,S$205:S$216,$C$205:$C$216)&gt;100,100,
FORECAST($C201,S$205:S$216,$C$205:$C$216))))</f>
        <v>99.623731309156611</v>
      </c>
      <c r="T201" s="259"/>
      <c r="U201" s="260"/>
      <c r="V201" s="260"/>
      <c r="W201" s="261">
        <f ca="true">IF(MAX(C205:C216)-MIN(C205:C216)&lt;5,AVERAGEIF(C205:C216,"&gt;0",W205:W216),
IF(FORECAST($C201,W$205:W$216,$C$205:$C$216)&lt;0,0,
IF(FORECAST($C201,W$205:W$216,$C$205:$C$216)&gt;100,100,
FORECAST($C201,W$205:W$216,$C$205:$C$216))))</f>
        <v>0.45492821046099152</v>
      </c>
      <c r="X201" s="258">
        <f ca="true">IF(MAX(C205:C216)-MIN(C205:C216)&lt;5,AVERAGEIF(C205:C216,"&gt;0",X205:X216),
IF(FORECAST($C201,X$205:X$216,$C$205:$C$216)&lt;0,0,
IF(FORECAST($C201,X$205:X$216,$C$205:$C$216)&gt;100,100,
FORECAST($C201,X$205:X$216,$C$205:$C$216))))</f>
        <v>100</v>
      </c>
      <c r="Y201" s="259"/>
      <c r="Z201" s="260"/>
      <c r="AA201" s="260"/>
      <c r="AB201" s="261">
        <f ca="true">IF(MAX(C205:C216)-MIN(C205:C216)&lt;5,AVERAGEIF(C205:C216,"&gt;0",AB205:AB216),
IF(FORECAST($C201,AB$205:AB$216,$C$205:$C$216)&lt;0,0,
IF(FORECAST($C201,AB$205:AB$216,$C$205:$C$216)&gt;100,100,
FORECAST($C201,AB$205:AB$216,$C$205:$C$216))))</f>
        <v>0</v>
      </c>
    </row>
    <row r="202" hidden="true" x14ac:dyDescent="0.2">
      <c r="A202" s="910"/>
      <c r="B202" s="911"/>
      <c r="C202" s="236">
        <f>MaxRegYear(C200,C205:C216)</f>
        <v>2016</v>
      </c>
      <c r="D202" s="262">
        <f ca="true">IF(MAX(C205:C216)-MIN(C205:C216)&lt;5,AVERAGEIF(C205:C216,"&gt;0",D205:D216),
IF(FORECAST($C202,D$205:D$216,$C$205:$C$216)&lt;0,0,
IF(FORECAST($C202,D$205:D$216,$C$205:$C$216)&gt;100,100,
FORECAST($C202,D$205:D$216,$C$205:$C$216))))</f>
        <v>76.050880430455891</v>
      </c>
      <c r="E202" s="263"/>
      <c r="F202" s="264"/>
      <c r="G202" s="264"/>
      <c r="H202" s="265">
        <f ca="true">IF(MAX(C205:C216)-MIN(C205:C216)&lt;5,AVERAGEIF(C205:C216,"&gt;0",H205:H216),
IF(FORECAST($C202,H$205:H$216,$C$205:$C$216)&lt;0,0,
IF(FORECAST($C202,H$205:H$216,$C$205:$C$216)&gt;100,100,
FORECAST($C202,H$205:H$216,$C$205:$C$216))))</f>
        <v>7.0279935317903437</v>
      </c>
      <c r="I202" s="262">
        <f ca="true">IF(MAX(C205:C216)-MIN(C205:C216)&lt;5,AVERAGEIF(C205:C216,"&gt;0",I205:I216),
IF(FORECAST($C202,I$205:I$216,$C$205:$C$216)&lt;0,0,
IF(FORECAST($C202,I$205:I$216,$C$205:$C$216)&gt;100,100,
FORECAST($C202,I$205:I$216,$C$205:$C$216))))</f>
        <v>96.738263970305411</v>
      </c>
      <c r="J202" s="263"/>
      <c r="K202" s="264"/>
      <c r="L202" s="264"/>
      <c r="M202" s="265">
        <f ca="true">IF(MAX(C205:C216)-MIN(C205:C216)&lt;5,AVERAGEIF(C205:C216,"&gt;0",M205:M216),
IF(FORECAST($C202,M$205:M$216,$C$205:$C$216)&lt;0,0,
IF(FORECAST($C202,M$205:M$216,$C$205:$C$216)&gt;100,100,
FORECAST($C202,M$205:M$216,$C$205:$C$216))))</f>
        <v>0</v>
      </c>
      <c r="N202" s="262">
        <f ca="true">IF(MAX(C205:C216)-MIN(C205:C216)&lt;5,AVERAGEIF(C205:C216,"&gt;0",N205:N216),
IF(FORECAST($C202,N$205:N$216,$C$205:$C$216)&lt;0,0,
IF(FORECAST($C202,N$205:N$216,$C$205:$C$216)&gt;100,100,
FORECAST($C202,N$205:N$216,$C$205:$C$216))))</f>
        <v>99.781687925725635</v>
      </c>
      <c r="O202" s="263"/>
      <c r="P202" s="264"/>
      <c r="Q202" s="264"/>
      <c r="R202" s="265">
        <f ca="true">IF(MAX(C205:C216)-MIN(C205:C216)&lt;5,AVERAGEIF(C205:C216,"&gt;0",R205:R216),
IF(FORECAST($C202,R$205:R$216,$C$205:$C$216)&lt;0,0,
IF(FORECAST($C202,R$205:R$216,$C$205:$C$216)&gt;100,100,
FORECAST($C202,R$205:R$216,$C$205:$C$216))))</f>
        <v>0</v>
      </c>
      <c r="S202" s="262">
        <f ca="true">IF(MAX(C205:C216)-MIN(C205:C216)&lt;5,AVERAGEIF(C205:C216,"&gt;0",S205:S216),
IF(FORECAST($C202,S$205:S$216,$C$205:$C$216)&lt;0,0,
IF(FORECAST($C202,S$205:S$216,$C$205:$C$216)&gt;100,100,
FORECAST($C202,S$205:S$216,$C$205:$C$216))))</f>
        <v>99.58966214396996</v>
      </c>
      <c r="T202" s="263"/>
      <c r="U202" s="264"/>
      <c r="V202" s="264"/>
      <c r="W202" s="265">
        <f ca="true">IF(MAX(C205:C216)-MIN(C205:C216)&lt;5,AVERAGEIF(C205:C216,"&gt;0",W205:W216),
IF(FORECAST($C202,W$205:W$216,$C$205:$C$216)&lt;0,0,
IF(FORECAST($C202,W$205:W$216,$C$205:$C$216)&gt;100,100,
FORECAST($C202,W$205:W$216,$C$205:$C$216))))</f>
        <v>0</v>
      </c>
      <c r="X202" s="262">
        <f ca="true">IF(MAX(C205:C216)-MIN(C205:C216)&lt;5,AVERAGEIF(C205:C216,"&gt;0",X205:X216),
IF(FORECAST($C202,X$205:X$216,$C$205:$C$216)&lt;0,0,
IF(FORECAST($C202,X$205:X$216,$C$205:$C$216)&gt;100,100,
FORECAST($C202,X$205:X$216,$C$205:$C$216))))</f>
        <v>99.92428152323582</v>
      </c>
      <c r="Y202" s="263"/>
      <c r="Z202" s="264"/>
      <c r="AA202" s="264"/>
      <c r="AB202" s="265">
        <f ca="true">IF(MAX(C205:C216)-MIN(C205:C216)&lt;5,AVERAGEIF(C205:C216,"&gt;0",AB205:AB216),
IF(FORECAST($C202,AB$205:AB$216,$C$205:$C$216)&lt;0,0,
IF(FORECAST($C202,AB$205:AB$216,$C$205:$C$216)&gt;100,100,
FORECAST($C202,AB$205:AB$216,$C$205:$C$216))))</f>
        <v>0</v>
      </c>
    </row>
    <row r="203" ht="9" customHeight="true" x14ac:dyDescent="0.2">
      <c r="D203" s="266"/>
      <c r="I203" s="266"/>
      <c r="K203" s="226"/>
      <c r="L203" s="226"/>
      <c r="N203" s="266"/>
      <c r="P203" s="226"/>
      <c r="Q203" s="226"/>
      <c r="S203" s="266"/>
      <c r="U203" s="226"/>
      <c r="V203" s="226"/>
      <c r="X203" s="266"/>
      <c r="Z203" s="226"/>
      <c r="AA203" s="226"/>
      <c r="AB203" s="267"/>
    </row>
    <row r="204" ht="22.5" customHeight="true" x14ac:dyDescent="0.2">
      <c r="B204" s="289" t="s">
        <v>8</v>
      </c>
      <c r="C204" s="269" t="s">
        <v>9</v>
      </c>
      <c r="D204" s="270" t="s">
        <v>14</v>
      </c>
      <c r="E204" s="230" t="s">
        <v>26</v>
      </c>
      <c r="F204" s="271"/>
      <c r="G204" s="271"/>
      <c r="H204" s="272" t="s">
        <v>19</v>
      </c>
      <c r="I204" s="270" t="s">
        <v>14</v>
      </c>
      <c r="J204" s="230" t="s">
        <v>26</v>
      </c>
      <c r="K204" s="271"/>
      <c r="L204" s="271"/>
      <c r="M204" s="272" t="s">
        <v>19</v>
      </c>
      <c r="N204" s="270" t="s">
        <v>14</v>
      </c>
      <c r="O204" s="230" t="s">
        <v>26</v>
      </c>
      <c r="P204" s="271"/>
      <c r="Q204" s="271"/>
      <c r="R204" s="272" t="s">
        <v>19</v>
      </c>
      <c r="S204" s="270" t="s">
        <v>14</v>
      </c>
      <c r="T204" s="230" t="s">
        <v>26</v>
      </c>
      <c r="U204" s="271"/>
      <c r="V204" s="271"/>
      <c r="W204" s="272" t="s">
        <v>19</v>
      </c>
      <c r="X204" s="270" t="s">
        <v>14</v>
      </c>
      <c r="Y204" s="230" t="s">
        <v>26</v>
      </c>
      <c r="Z204" s="271"/>
      <c r="AA204" s="271"/>
      <c r="AB204" s="272" t="s">
        <v>19</v>
      </c>
      <c r="AD204" s="273"/>
    </row>
    <row r="205" x14ac:dyDescent="0.2">
      <c r="A205" s="274"/>
      <c r="B205" s="537" t="s">
        <v>176</v>
      </c>
      <c r="C205" s="538">
        <v>2002</v>
      </c>
      <c r="D205" s="188">
        <f t="shared" ref="D205:D216" ca="true" si="30">IF(ISERROR(INDIRECT(CONCATENATE($B205,"!H122"))),"",INDIRECT(CONCATENATE($B205,"!H122")))</f>
        <v>59.435446133122547</v>
      </c>
      <c r="E205" s="278" t="str">
        <f t="shared" ref="E205:E216" ca="true" si="31">IF(ISERROR(INDIRECT(CONCATENATE($B205,"!H129"))),"",INDIRECT(CONCATENATE($B205,"!H129")))</f>
        <v>N/A</v>
      </c>
      <c r="F205" s="276"/>
      <c r="G205" s="276"/>
      <c r="H205" s="277">
        <f t="shared" ref="H205:H216" ca="true" si="32">IF(ISERROR(INDIRECT(CONCATENATE($B205,"!H127"))),"",INDIRECT(CONCATENATE($B205,"!H127")))</f>
        <v>16.285652477487098</v>
      </c>
      <c r="I205" s="188">
        <f t="shared" ref="I205:I216" ca="true" si="33">IF(ISERROR(INDIRECT(CONCATENATE($B205,"!I122"))),"",INDIRECT(CONCATENATE($B205,"!I122")))</f>
        <v>94.546396103348911</v>
      </c>
      <c r="J205" s="278" t="str">
        <f t="shared" ref="J205:J216" ca="true" si="34">IF(ISERROR(INDIRECT(CONCATENATE($B205,"!I129"))),"",INDIRECT(CONCATENATE($B205,"!I129")))</f>
        <v>N/A</v>
      </c>
      <c r="K205" s="276"/>
      <c r="L205" s="276"/>
      <c r="M205" s="277">
        <f t="shared" ref="M205:M216" ca="true" si="35">IF(ISERROR(INDIRECT(CONCATENATE($B205,"!I127"))),"",INDIRECT(CONCATENATE($B205,"!I127")))</f>
        <v>3.3315274735341216</v>
      </c>
      <c r="N205" s="188">
        <f t="shared" ref="N205:N216" ca="true" si="36">IF(ISERROR(INDIRECT(CONCATENATE($B205,"!J122"))),"",INDIRECT(CONCATENATE($B205,"!J122")))</f>
        <v>99.999999999999957</v>
      </c>
      <c r="O205" s="278" t="str">
        <f t="shared" ref="O205:O216" ca="true" si="37">IF(ISERROR(INDIRECT(CONCATENATE($B205,"!J129"))),"",INDIRECT(CONCATENATE($B205,"!J129")))</f>
        <v>N/A</v>
      </c>
      <c r="P205" s="276"/>
      <c r="Q205" s="276"/>
      <c r="R205" s="277">
        <f t="shared" ref="R205:R216" ca="true" si="38">IF(ISERROR(INDIRECT(CONCATENATE($B205,"!J127"))),"",INDIRECT(CONCATENATE($B205,"!J127")))</f>
        <v>0</v>
      </c>
      <c r="S205" s="188">
        <f t="shared" ref="S205:S216" ca="true" si="39">IF(ISERROR(INDIRECT(CONCATENATE($B205,"!K122"))),"",INDIRECT(CONCATENATE($B205,"!K122")))</f>
        <v>99.999999999999957</v>
      </c>
      <c r="T205" s="278" t="str">
        <f t="shared" ref="T205:T216" ca="true" si="40">IF(ISERROR(INDIRECT(CONCATENATE($B205,"!K129"))),"",INDIRECT(CONCATENATE($B205,"!K129")))</f>
        <v>N/A</v>
      </c>
      <c r="U205" s="276"/>
      <c r="V205" s="276"/>
      <c r="W205" s="277">
        <f t="shared" ref="W205:W216" ca="true" si="41">IF(ISERROR(INDIRECT(CONCATENATE($B205,"!K127"))),"",INDIRECT(CONCATENATE($B205,"!K127")))</f>
        <v>0</v>
      </c>
      <c r="X205" s="188">
        <f t="shared" ref="X205:X216" ca="true" si="42">IF(ISERROR(INDIRECT(CONCATENATE($B205,"!L122"))),"",INDIRECT(CONCATENATE($B205,"!L122")))</f>
        <v>100.00000000000001</v>
      </c>
      <c r="Y205" s="278" t="str">
        <f t="shared" ref="Y205:Y216" ca="true" si="43">IF(ISERROR(INDIRECT(CONCATENATE($B205,"!L129"))),"",INDIRECT(CONCATENATE($B205,"!L129")))</f>
        <v>N/A</v>
      </c>
      <c r="Z205" s="276"/>
      <c r="AA205" s="276"/>
      <c r="AB205" s="277">
        <f t="shared" ref="AB205:AB216" ca="true" si="44">IF(ISERROR(INDIRECT(CONCATENATE($B205,"!L2127"))),"",INDIRECT(CONCATENATE($B205,"!L127")))</f>
        <v>0</v>
      </c>
    </row>
    <row r="206" x14ac:dyDescent="0.2">
      <c r="A206" s="274"/>
      <c r="B206" s="539" t="s">
        <v>242</v>
      </c>
      <c r="C206" s="540">
        <v>2003</v>
      </c>
      <c r="D206" s="189">
        <f t="shared" ca="true" si="30"/>
        <v>55.464615250414795</v>
      </c>
      <c r="E206" s="278">
        <f t="shared" ca="true" si="31"/>
        <v>92.413719102762869</v>
      </c>
      <c r="F206" s="276"/>
      <c r="G206" s="276"/>
      <c r="H206" s="279">
        <f t="shared" ca="true" si="32"/>
        <v>16.995132569031739</v>
      </c>
      <c r="I206" s="189">
        <f t="shared" ca="true" si="33"/>
        <v>91.599383045809844</v>
      </c>
      <c r="J206" s="278">
        <f t="shared" ca="true" si="34"/>
        <v>91.93421172442973</v>
      </c>
      <c r="K206" s="276"/>
      <c r="L206" s="276"/>
      <c r="M206" s="279">
        <f t="shared" ca="true" si="35"/>
        <v>1.3463484794868943</v>
      </c>
      <c r="N206" s="189">
        <f t="shared" ca="true" si="36"/>
        <v>92.899864388563131</v>
      </c>
      <c r="O206" s="278">
        <f t="shared" ca="true" si="37"/>
        <v>96.223174392058368</v>
      </c>
      <c r="P206" s="276"/>
      <c r="Q206" s="276"/>
      <c r="R206" s="279">
        <f t="shared" ca="true" si="38"/>
        <v>2.0352810886508457</v>
      </c>
      <c r="S206" s="189">
        <f t="shared" ca="true" si="39"/>
        <v>98.638024787274887</v>
      </c>
      <c r="T206" s="278">
        <f t="shared" ca="true" si="40"/>
        <v>93.343233210857221</v>
      </c>
      <c r="U206" s="276"/>
      <c r="V206" s="276"/>
      <c r="W206" s="279">
        <f t="shared" ca="true" si="41"/>
        <v>1.1288330595394049</v>
      </c>
      <c r="X206" s="189">
        <f t="shared" ca="true" si="42"/>
        <v>100</v>
      </c>
      <c r="Y206" s="278">
        <f t="shared" ca="true" si="43"/>
        <v>95.163828609726181</v>
      </c>
      <c r="Z206" s="276"/>
      <c r="AA206" s="276"/>
      <c r="AB206" s="279">
        <f t="shared" ca="true" si="44"/>
        <v>0</v>
      </c>
    </row>
    <row r="207" x14ac:dyDescent="0.2">
      <c r="A207" s="274"/>
      <c r="B207" s="539" t="s">
        <v>405</v>
      </c>
      <c r="C207" s="540">
        <v>2005</v>
      </c>
      <c r="D207" s="189">
        <f t="shared" ca="true" si="30"/>
        <v>63.876635252605148</v>
      </c>
      <c r="E207" s="278" t="str">
        <f t="shared" ca="true" si="31"/>
        <v>N/A</v>
      </c>
      <c r="F207" s="276"/>
      <c r="G207" s="276"/>
      <c r="H207" s="279">
        <f t="shared" ca="true" si="32"/>
        <v>14.20164930523004</v>
      </c>
      <c r="I207" s="189">
        <f t="shared" ca="true" si="33"/>
        <v>94.710979883526647</v>
      </c>
      <c r="J207" s="278" t="str">
        <f t="shared" ca="true" si="34"/>
        <v>N/A</v>
      </c>
      <c r="K207" s="276"/>
      <c r="L207" s="276"/>
      <c r="M207" s="279">
        <f t="shared" ca="true" si="35"/>
        <v>3.3490196784620943</v>
      </c>
      <c r="N207" s="189">
        <f t="shared" ca="true" si="36"/>
        <v>99.445766276426482</v>
      </c>
      <c r="O207" s="278" t="str">
        <f t="shared" ca="true" si="37"/>
        <v>N/A</v>
      </c>
      <c r="P207" s="276"/>
      <c r="Q207" s="276"/>
      <c r="R207" s="279">
        <f t="shared" ca="true" si="38"/>
        <v>0.55423372357350775</v>
      </c>
      <c r="S207" s="189">
        <f t="shared" ca="true" si="39"/>
        <v>100.00000000000003</v>
      </c>
      <c r="T207" s="278" t="str">
        <f t="shared" ca="true" si="40"/>
        <v>N/A</v>
      </c>
      <c r="U207" s="276"/>
      <c r="V207" s="276"/>
      <c r="W207" s="279">
        <f t="shared" ca="true" si="41"/>
        <v>0</v>
      </c>
      <c r="X207" s="189">
        <f t="shared" ca="true" si="42"/>
        <v>100.00000000000001</v>
      </c>
      <c r="Y207" s="278" t="str">
        <f t="shared" ca="true" si="43"/>
        <v>N/A</v>
      </c>
      <c r="Z207" s="276"/>
      <c r="AA207" s="276"/>
      <c r="AB207" s="279">
        <f t="shared" ca="true" si="44"/>
        <v>0</v>
      </c>
      <c r="AD207" s="280"/>
    </row>
    <row r="208" x14ac:dyDescent="0.2">
      <c r="A208" s="274"/>
      <c r="B208" s="539" t="s">
        <v>35</v>
      </c>
      <c r="C208" s="540">
        <v>2006</v>
      </c>
      <c r="D208" s="189">
        <f t="shared" ca="true" si="30"/>
        <v>59.673326002921414</v>
      </c>
      <c r="E208" s="278">
        <f t="shared" ca="true" si="31"/>
        <v>88.080438518322808</v>
      </c>
      <c r="F208" s="276"/>
      <c r="G208" s="276"/>
      <c r="H208" s="279">
        <f t="shared" ca="true" si="32"/>
        <v>14.497761661324921</v>
      </c>
      <c r="I208" s="189">
        <f t="shared" ca="true" si="33"/>
        <v>90.115098460118446</v>
      </c>
      <c r="J208" s="278">
        <f t="shared" ca="true" si="34"/>
        <v>91.769506136704592</v>
      </c>
      <c r="K208" s="276"/>
      <c r="L208" s="276"/>
      <c r="M208" s="279">
        <f t="shared" ca="true" si="35"/>
        <v>2.2361621353572301</v>
      </c>
      <c r="N208" s="189">
        <f t="shared" ca="true" si="36"/>
        <v>98.280461054245166</v>
      </c>
      <c r="O208" s="278">
        <f t="shared" ca="true" si="37"/>
        <v>94.657157040899278</v>
      </c>
      <c r="P208" s="276"/>
      <c r="Q208" s="276"/>
      <c r="R208" s="279">
        <f t="shared" ca="true" si="38"/>
        <v>0.26788810240775224</v>
      </c>
      <c r="S208" s="189">
        <f t="shared" ca="true" si="39"/>
        <v>100</v>
      </c>
      <c r="T208" s="278">
        <f t="shared" ca="true" si="40"/>
        <v>97.418367470033957</v>
      </c>
      <c r="U208" s="276"/>
      <c r="V208" s="276"/>
      <c r="W208" s="279">
        <f t="shared" ca="true" si="41"/>
        <v>0</v>
      </c>
      <c r="X208" s="189">
        <f t="shared" ca="true" si="42"/>
        <v>100</v>
      </c>
      <c r="Y208" s="278">
        <f t="shared" ca="true" si="43"/>
        <v>98.469646476105822</v>
      </c>
      <c r="Z208" s="276"/>
      <c r="AA208" s="276"/>
      <c r="AB208" s="279">
        <f t="shared" ca="true" si="44"/>
        <v>0</v>
      </c>
    </row>
    <row r="209" x14ac:dyDescent="0.2">
      <c r="A209" s="274"/>
      <c r="B209" s="539" t="s">
        <v>441</v>
      </c>
      <c r="C209" s="540">
        <v>2011</v>
      </c>
      <c r="D209" s="189">
        <f t="shared" ca="true" si="30"/>
        <v>73.996644493741925</v>
      </c>
      <c r="E209" s="278">
        <f t="shared" ca="true" si="31"/>
        <v>85.48156961282973</v>
      </c>
      <c r="F209" s="276"/>
      <c r="G209" s="276"/>
      <c r="H209" s="279">
        <f t="shared" ca="true" si="32"/>
        <v>5.0215067420275279</v>
      </c>
      <c r="I209" s="189">
        <f t="shared" ca="true" si="33"/>
        <v>96.564103720398492</v>
      </c>
      <c r="J209" s="278">
        <f t="shared" ca="true" si="34"/>
        <v>92.112398578681649</v>
      </c>
      <c r="K209" s="276"/>
      <c r="L209" s="276"/>
      <c r="M209" s="279">
        <f t="shared" ca="true" si="35"/>
        <v>0.18915713342257393</v>
      </c>
      <c r="N209" s="189">
        <f t="shared" ca="true" si="36"/>
        <v>98.835993274516781</v>
      </c>
      <c r="O209" s="278">
        <f t="shared" ca="true" si="37"/>
        <v>95.867944457095064</v>
      </c>
      <c r="P209" s="276"/>
      <c r="Q209" s="276"/>
      <c r="R209" s="279">
        <f t="shared" ca="true" si="38"/>
        <v>0.10121796867614966</v>
      </c>
      <c r="S209" s="189">
        <f t="shared" ca="true" si="39"/>
        <v>99.470835852296034</v>
      </c>
      <c r="T209" s="278">
        <f t="shared" ca="true" si="40"/>
        <v>98.110803917009463</v>
      </c>
      <c r="U209" s="276"/>
      <c r="V209" s="276"/>
      <c r="W209" s="279">
        <f t="shared" ca="true" si="41"/>
        <v>0</v>
      </c>
      <c r="X209" s="189">
        <f t="shared" ca="true" si="42"/>
        <v>100</v>
      </c>
      <c r="Y209" s="278">
        <f t="shared" ca="true" si="43"/>
        <v>99.784954055262276</v>
      </c>
      <c r="Z209" s="276"/>
      <c r="AA209" s="276"/>
      <c r="AB209" s="279">
        <f t="shared" ca="true" si="44"/>
        <v>0</v>
      </c>
    </row>
    <row r="210" x14ac:dyDescent="0.2">
      <c r="A210" s="274"/>
      <c r="B210" s="539" t="s">
        <v>525</v>
      </c>
      <c r="C210" s="540">
        <v>2014</v>
      </c>
      <c r="D210" s="189">
        <f t="shared" ca="true" si="30"/>
        <v>70.606731666020877</v>
      </c>
      <c r="E210" s="278">
        <f t="shared" ca="true" si="31"/>
        <v>91.000800902412522</v>
      </c>
      <c r="F210" s="276"/>
      <c r="G210" s="276"/>
      <c r="H210" s="279">
        <f t="shared" ca="true" si="32"/>
        <v>12.0905382103496</v>
      </c>
      <c r="I210" s="189">
        <f t="shared" ca="true" si="33"/>
        <v>96.057799558761815</v>
      </c>
      <c r="J210" s="278">
        <f t="shared" ca="true" si="34"/>
        <v>95.209719097979132</v>
      </c>
      <c r="K210" s="276"/>
      <c r="L210" s="276"/>
      <c r="M210" s="279">
        <f t="shared" ca="true" si="35"/>
        <v>0.79426997748936434</v>
      </c>
      <c r="N210" s="189">
        <f t="shared" ca="true" si="36"/>
        <v>99.32254171255039</v>
      </c>
      <c r="O210" s="278">
        <f t="shared" ca="true" si="37"/>
        <v>98.42594258201089</v>
      </c>
      <c r="P210" s="276"/>
      <c r="Q210" s="276"/>
      <c r="R210" s="279">
        <f t="shared" ca="true" si="38"/>
        <v>0</v>
      </c>
      <c r="S210" s="189">
        <f t="shared" ca="true" si="39"/>
        <v>99.546224979577929</v>
      </c>
      <c r="T210" s="278">
        <f t="shared" ca="true" si="40"/>
        <v>99.067097255945825</v>
      </c>
      <c r="U210" s="276"/>
      <c r="V210" s="276"/>
      <c r="W210" s="279">
        <f t="shared" ca="true" si="41"/>
        <v>0</v>
      </c>
      <c r="X210" s="189">
        <f t="shared" ca="true" si="42"/>
        <v>99.900291510795682</v>
      </c>
      <c r="Y210" s="278">
        <f t="shared" ca="true" si="43"/>
        <v>99.481203826019311</v>
      </c>
      <c r="Z210" s="276"/>
      <c r="AA210" s="276"/>
      <c r="AB210" s="279">
        <f t="shared" ca="true" si="44"/>
        <v>0</v>
      </c>
    </row>
    <row r="211" x14ac:dyDescent="0.2">
      <c r="A211" s="274"/>
      <c r="B211" s="539"/>
      <c r="C211" s="540"/>
      <c r="D211" s="189" t="str">
        <f t="shared" ca="true" si="30"/>
        <v/>
      </c>
      <c r="E211" s="278" t="str">
        <f t="shared" ca="true" si="31"/>
        <v/>
      </c>
      <c r="F211" s="276"/>
      <c r="G211" s="276"/>
      <c r="H211" s="279" t="str">
        <f t="shared" ca="true" si="32"/>
        <v/>
      </c>
      <c r="I211" s="189" t="str">
        <f t="shared" ca="true" si="33"/>
        <v/>
      </c>
      <c r="J211" s="278" t="str">
        <f t="shared" ca="true" si="34"/>
        <v/>
      </c>
      <c r="K211" s="276"/>
      <c r="L211" s="276"/>
      <c r="M211" s="279" t="str">
        <f t="shared" ca="true" si="35"/>
        <v/>
      </c>
      <c r="N211" s="189" t="str">
        <f t="shared" ca="true" si="36"/>
        <v/>
      </c>
      <c r="O211" s="278" t="str">
        <f t="shared" ca="true" si="37"/>
        <v/>
      </c>
      <c r="P211" s="276"/>
      <c r="Q211" s="276"/>
      <c r="R211" s="279" t="str">
        <f t="shared" ca="true" si="38"/>
        <v/>
      </c>
      <c r="S211" s="189" t="str">
        <f t="shared" ca="true" si="39"/>
        <v/>
      </c>
      <c r="T211" s="278" t="str">
        <f t="shared" ca="true" si="40"/>
        <v/>
      </c>
      <c r="U211" s="276"/>
      <c r="V211" s="276"/>
      <c r="W211" s="279" t="str">
        <f t="shared" ca="true" si="41"/>
        <v/>
      </c>
      <c r="X211" s="189" t="str">
        <f t="shared" ca="true" si="42"/>
        <v/>
      </c>
      <c r="Y211" s="278" t="str">
        <f t="shared" ca="true" si="43"/>
        <v/>
      </c>
      <c r="Z211" s="276"/>
      <c r="AA211" s="276"/>
      <c r="AB211" s="279" t="str">
        <f t="shared" ca="true" si="44"/>
        <v/>
      </c>
    </row>
    <row r="212" x14ac:dyDescent="0.2">
      <c r="A212" s="274"/>
      <c r="B212" s="539"/>
      <c r="C212" s="540"/>
      <c r="D212" s="189" t="str">
        <f t="shared" ca="true" si="30"/>
        <v/>
      </c>
      <c r="E212" s="278" t="str">
        <f t="shared" ca="true" si="31"/>
        <v/>
      </c>
      <c r="F212" s="276"/>
      <c r="G212" s="276"/>
      <c r="H212" s="279" t="str">
        <f t="shared" ca="true" si="32"/>
        <v/>
      </c>
      <c r="I212" s="189" t="str">
        <f t="shared" ca="true" si="33"/>
        <v/>
      </c>
      <c r="J212" s="278" t="str">
        <f t="shared" ca="true" si="34"/>
        <v/>
      </c>
      <c r="K212" s="276"/>
      <c r="L212" s="276"/>
      <c r="M212" s="279" t="str">
        <f t="shared" ca="true" si="35"/>
        <v/>
      </c>
      <c r="N212" s="189" t="str">
        <f t="shared" ca="true" si="36"/>
        <v/>
      </c>
      <c r="O212" s="278" t="str">
        <f t="shared" ca="true" si="37"/>
        <v/>
      </c>
      <c r="P212" s="276"/>
      <c r="Q212" s="276"/>
      <c r="R212" s="279" t="str">
        <f t="shared" ca="true" si="38"/>
        <v/>
      </c>
      <c r="S212" s="189" t="str">
        <f t="shared" ca="true" si="39"/>
        <v/>
      </c>
      <c r="T212" s="278" t="str">
        <f t="shared" ca="true" si="40"/>
        <v/>
      </c>
      <c r="U212" s="276"/>
      <c r="V212" s="276"/>
      <c r="W212" s="279" t="str">
        <f t="shared" ca="true" si="41"/>
        <v/>
      </c>
      <c r="X212" s="189" t="str">
        <f t="shared" ca="true" si="42"/>
        <v/>
      </c>
      <c r="Y212" s="278" t="str">
        <f t="shared" ca="true" si="43"/>
        <v/>
      </c>
      <c r="Z212" s="276"/>
      <c r="AA212" s="276"/>
      <c r="AB212" s="279" t="str">
        <f t="shared" ca="true" si="44"/>
        <v/>
      </c>
    </row>
    <row r="213" x14ac:dyDescent="0.2">
      <c r="A213" s="274"/>
      <c r="B213" s="539"/>
      <c r="C213" s="540"/>
      <c r="D213" s="189" t="str">
        <f t="shared" ca="true" si="30"/>
        <v/>
      </c>
      <c r="E213" s="278" t="str">
        <f t="shared" ca="true" si="31"/>
        <v/>
      </c>
      <c r="F213" s="276"/>
      <c r="G213" s="276"/>
      <c r="H213" s="279" t="str">
        <f t="shared" ca="true" si="32"/>
        <v/>
      </c>
      <c r="I213" s="189" t="str">
        <f t="shared" ca="true" si="33"/>
        <v/>
      </c>
      <c r="J213" s="278" t="str">
        <f t="shared" ca="true" si="34"/>
        <v/>
      </c>
      <c r="K213" s="276"/>
      <c r="L213" s="276"/>
      <c r="M213" s="279" t="str">
        <f t="shared" ca="true" si="35"/>
        <v/>
      </c>
      <c r="N213" s="189" t="str">
        <f t="shared" ca="true" si="36"/>
        <v/>
      </c>
      <c r="O213" s="278" t="str">
        <f t="shared" ca="true" si="37"/>
        <v/>
      </c>
      <c r="P213" s="276"/>
      <c r="Q213" s="276"/>
      <c r="R213" s="279" t="str">
        <f t="shared" ca="true" si="38"/>
        <v/>
      </c>
      <c r="S213" s="189" t="str">
        <f t="shared" ca="true" si="39"/>
        <v/>
      </c>
      <c r="T213" s="278" t="str">
        <f t="shared" ca="true" si="40"/>
        <v/>
      </c>
      <c r="U213" s="276"/>
      <c r="V213" s="276"/>
      <c r="W213" s="279" t="str">
        <f t="shared" ca="true" si="41"/>
        <v/>
      </c>
      <c r="X213" s="189" t="str">
        <f t="shared" ca="true" si="42"/>
        <v/>
      </c>
      <c r="Y213" s="278" t="str">
        <f t="shared" ca="true" si="43"/>
        <v/>
      </c>
      <c r="Z213" s="276"/>
      <c r="AA213" s="276"/>
      <c r="AB213" s="279" t="str">
        <f t="shared" ca="true" si="44"/>
        <v/>
      </c>
    </row>
    <row r="214" x14ac:dyDescent="0.2">
      <c r="A214" s="274"/>
      <c r="B214" s="539"/>
      <c r="C214" s="540"/>
      <c r="D214" s="189" t="str">
        <f t="shared" ca="true" si="30"/>
        <v/>
      </c>
      <c r="E214" s="278" t="str">
        <f t="shared" ca="true" si="31"/>
        <v/>
      </c>
      <c r="F214" s="276"/>
      <c r="G214" s="276"/>
      <c r="H214" s="279" t="str">
        <f t="shared" ca="true" si="32"/>
        <v/>
      </c>
      <c r="I214" s="189" t="str">
        <f t="shared" ca="true" si="33"/>
        <v/>
      </c>
      <c r="J214" s="278" t="str">
        <f t="shared" ca="true" si="34"/>
        <v/>
      </c>
      <c r="K214" s="276"/>
      <c r="L214" s="276"/>
      <c r="M214" s="279" t="str">
        <f t="shared" ca="true" si="35"/>
        <v/>
      </c>
      <c r="N214" s="189" t="str">
        <f t="shared" ca="true" si="36"/>
        <v/>
      </c>
      <c r="O214" s="278" t="str">
        <f t="shared" ca="true" si="37"/>
        <v/>
      </c>
      <c r="P214" s="276"/>
      <c r="Q214" s="276"/>
      <c r="R214" s="279" t="str">
        <f t="shared" ca="true" si="38"/>
        <v/>
      </c>
      <c r="S214" s="189" t="str">
        <f t="shared" ca="true" si="39"/>
        <v/>
      </c>
      <c r="T214" s="278" t="str">
        <f t="shared" ca="true" si="40"/>
        <v/>
      </c>
      <c r="U214" s="276"/>
      <c r="V214" s="276"/>
      <c r="W214" s="279" t="str">
        <f t="shared" ca="true" si="41"/>
        <v/>
      </c>
      <c r="X214" s="189" t="str">
        <f t="shared" ca="true" si="42"/>
        <v/>
      </c>
      <c r="Y214" s="278" t="str">
        <f t="shared" ca="true" si="43"/>
        <v/>
      </c>
      <c r="Z214" s="276"/>
      <c r="AA214" s="276"/>
      <c r="AB214" s="279" t="str">
        <f t="shared" ca="true" si="44"/>
        <v/>
      </c>
    </row>
    <row r="215" x14ac:dyDescent="0.2">
      <c r="A215" s="274"/>
      <c r="B215" s="539"/>
      <c r="C215" s="540"/>
      <c r="D215" s="189" t="str">
        <f t="shared" ca="true" si="30"/>
        <v/>
      </c>
      <c r="E215" s="278" t="str">
        <f t="shared" ca="true" si="31"/>
        <v/>
      </c>
      <c r="F215" s="276"/>
      <c r="G215" s="276"/>
      <c r="H215" s="279" t="str">
        <f t="shared" ca="true" si="32"/>
        <v/>
      </c>
      <c r="I215" s="189" t="str">
        <f t="shared" ca="true" si="33"/>
        <v/>
      </c>
      <c r="J215" s="278" t="str">
        <f t="shared" ca="true" si="34"/>
        <v/>
      </c>
      <c r="K215" s="276"/>
      <c r="L215" s="276"/>
      <c r="M215" s="279" t="str">
        <f t="shared" ca="true" si="35"/>
        <v/>
      </c>
      <c r="N215" s="189" t="str">
        <f t="shared" ca="true" si="36"/>
        <v/>
      </c>
      <c r="O215" s="278" t="str">
        <f t="shared" ca="true" si="37"/>
        <v/>
      </c>
      <c r="P215" s="276"/>
      <c r="Q215" s="276"/>
      <c r="R215" s="279" t="str">
        <f t="shared" ca="true" si="38"/>
        <v/>
      </c>
      <c r="S215" s="189" t="str">
        <f t="shared" ca="true" si="39"/>
        <v/>
      </c>
      <c r="T215" s="278" t="str">
        <f t="shared" ca="true" si="40"/>
        <v/>
      </c>
      <c r="U215" s="276"/>
      <c r="V215" s="276"/>
      <c r="W215" s="279" t="str">
        <f t="shared" ca="true" si="41"/>
        <v/>
      </c>
      <c r="X215" s="189" t="str">
        <f t="shared" ca="true" si="42"/>
        <v/>
      </c>
      <c r="Y215" s="278" t="str">
        <f t="shared" ca="true" si="43"/>
        <v/>
      </c>
      <c r="Z215" s="276"/>
      <c r="AA215" s="276"/>
      <c r="AB215" s="279" t="str">
        <f t="shared" ca="true" si="44"/>
        <v/>
      </c>
    </row>
    <row r="216" x14ac:dyDescent="0.2">
      <c r="A216" s="274"/>
      <c r="B216" s="541"/>
      <c r="C216" s="542"/>
      <c r="D216" s="190" t="str">
        <f t="shared" ca="true" si="30"/>
        <v/>
      </c>
      <c r="E216" s="281" t="str">
        <f t="shared" ca="true" si="31"/>
        <v/>
      </c>
      <c r="F216" s="282"/>
      <c r="G216" s="283"/>
      <c r="H216" s="284" t="str">
        <f t="shared" ca="true" si="32"/>
        <v/>
      </c>
      <c r="I216" s="190" t="str">
        <f t="shared" ca="true" si="33"/>
        <v/>
      </c>
      <c r="J216" s="281" t="str">
        <f t="shared" ca="true" si="34"/>
        <v/>
      </c>
      <c r="K216" s="282"/>
      <c r="L216" s="283"/>
      <c r="M216" s="284" t="str">
        <f t="shared" ca="true" si="35"/>
        <v/>
      </c>
      <c r="N216" s="190" t="str">
        <f t="shared" ca="true" si="36"/>
        <v/>
      </c>
      <c r="O216" s="281" t="str">
        <f t="shared" ca="true" si="37"/>
        <v/>
      </c>
      <c r="P216" s="282"/>
      <c r="Q216" s="283"/>
      <c r="R216" s="284" t="str">
        <f t="shared" ca="true" si="38"/>
        <v/>
      </c>
      <c r="S216" s="190" t="str">
        <f t="shared" ca="true" si="39"/>
        <v/>
      </c>
      <c r="T216" s="281" t="str">
        <f t="shared" ca="true" si="40"/>
        <v/>
      </c>
      <c r="U216" s="282"/>
      <c r="V216" s="283"/>
      <c r="W216" s="284" t="str">
        <f t="shared" ca="true" si="41"/>
        <v/>
      </c>
      <c r="X216" s="190" t="str">
        <f t="shared" ca="true" si="42"/>
        <v/>
      </c>
      <c r="Y216" s="281" t="str">
        <f t="shared" ca="true" si="43"/>
        <v/>
      </c>
      <c r="Z216" s="282"/>
      <c r="AA216" s="283"/>
      <c r="AB216" s="284" t="str">
        <f t="shared" ca="true" si="44"/>
        <v/>
      </c>
    </row>
    <row r="217" ht="11.25" customHeight="true" x14ac:dyDescent="0.2"/>
    <row r="218" ht="22.5" customHeight="true" x14ac:dyDescent="0.25">
      <c r="B218" s="915" t="str">
        <f>CONCATENATE("Urban use of sanitation facilities, ",C199,"–",C200)</f>
        <v>Urban use of sanitation facilities, 2000–2020</v>
      </c>
      <c r="C218" s="916"/>
      <c r="D218" s="916"/>
      <c r="E218" s="916"/>
      <c r="F218" s="916"/>
      <c r="G218" s="916"/>
      <c r="H218" s="916"/>
      <c r="I218" s="916"/>
      <c r="J218" s="916"/>
      <c r="K218" s="916"/>
      <c r="L218" s="916"/>
      <c r="N218" s="285"/>
      <c r="O218" s="285"/>
      <c r="P218" s="285"/>
      <c r="Q218" s="285"/>
      <c r="R218" s="285"/>
      <c r="S218" s="898" t="s">
        <v>11</v>
      </c>
      <c r="T218" s="899"/>
      <c r="U218" s="899"/>
      <c r="V218" s="899"/>
      <c r="W218" s="900"/>
      <c r="X218" s="285"/>
      <c r="Y218" s="285"/>
      <c r="Z218" s="285"/>
      <c r="AA218" s="285"/>
      <c r="AB218" s="28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7"/>
      <c r="D253" s="287"/>
      <c r="E253" s="288"/>
      <c r="F253" s="288"/>
      <c r="G253" s="288"/>
      <c r="H253" s="288"/>
      <c r="I253" s="288"/>
      <c r="J253" s="288"/>
      <c r="K253" s="288"/>
      <c r="L253" s="288"/>
      <c r="M253" s="288"/>
      <c r="N253" s="288"/>
      <c r="O253" s="288"/>
      <c r="P253" s="288"/>
      <c r="Q253" s="288"/>
      <c r="R253" s="288"/>
      <c r="S253" s="288"/>
      <c r="T253" s="288"/>
      <c r="U253" s="288"/>
      <c r="V253" s="288"/>
      <c r="W253" s="288"/>
      <c r="X253" s="288"/>
      <c r="Y253" s="288"/>
      <c r="Z253" s="288"/>
      <c r="AA253" s="288"/>
      <c r="AB253" s="288"/>
    </row>
    <row r="254" x14ac:dyDescent="0.2">
      <c r="C254" s="287"/>
      <c r="D254" s="287"/>
      <c r="E254" s="288"/>
      <c r="F254" s="288"/>
      <c r="G254" s="288"/>
      <c r="H254" s="288"/>
      <c r="I254" s="288"/>
      <c r="J254" s="288"/>
      <c r="K254" s="288"/>
      <c r="L254" s="288"/>
      <c r="M254" s="288"/>
      <c r="N254" s="288"/>
      <c r="O254" s="288"/>
      <c r="P254" s="288"/>
      <c r="Q254" s="288"/>
      <c r="R254" s="288"/>
      <c r="S254" s="288"/>
      <c r="T254" s="288"/>
      <c r="U254" s="288"/>
      <c r="V254" s="288"/>
      <c r="W254" s="288"/>
      <c r="X254" s="288"/>
      <c r="Y254" s="288"/>
      <c r="Z254" s="288"/>
      <c r="AA254" s="288"/>
      <c r="AB254" s="288"/>
    </row>
    <row r="255" x14ac:dyDescent="0.2">
      <c r="C255" s="287"/>
      <c r="D255" s="287"/>
      <c r="E255" s="288"/>
      <c r="F255" s="288"/>
      <c r="G255" s="288"/>
      <c r="H255" s="288"/>
      <c r="I255" s="288"/>
      <c r="J255" s="288"/>
      <c r="K255" s="288"/>
      <c r="L255" s="288"/>
      <c r="M255" s="288"/>
      <c r="N255" s="288"/>
      <c r="O255" s="288"/>
      <c r="P255" s="288"/>
      <c r="Q255" s="288"/>
      <c r="R255" s="288"/>
      <c r="S255" s="288"/>
      <c r="T255" s="288"/>
      <c r="U255" s="288"/>
      <c r="V255" s="288"/>
      <c r="W255" s="288"/>
      <c r="X255" s="288"/>
      <c r="Y255" s="288"/>
      <c r="Z255" s="288"/>
      <c r="AA255" s="288"/>
      <c r="AB255" s="288"/>
    </row>
    <row r="256" x14ac:dyDescent="0.2">
      <c r="B256" s="288"/>
      <c r="C256" s="287"/>
      <c r="D256" s="287"/>
      <c r="E256" s="288"/>
      <c r="F256" s="288"/>
      <c r="G256" s="288"/>
      <c r="H256" s="288"/>
      <c r="I256" s="288"/>
      <c r="J256" s="288"/>
      <c r="K256" s="288"/>
      <c r="L256" s="288"/>
      <c r="M256" s="288"/>
      <c r="N256" s="288"/>
      <c r="O256" s="288"/>
      <c r="P256" s="288"/>
      <c r="Q256" s="288"/>
      <c r="R256" s="288"/>
      <c r="S256" s="288"/>
      <c r="T256" s="288"/>
      <c r="U256" s="288"/>
      <c r="V256" s="288"/>
      <c r="W256" s="288"/>
      <c r="X256" s="288"/>
      <c r="Y256" s="288"/>
      <c r="Z256" s="288"/>
      <c r="AA256" s="288"/>
      <c r="AB256" s="288"/>
    </row>
    <row r="257" x14ac:dyDescent="0.2">
      <c r="B257" s="288"/>
      <c r="C257" s="287"/>
      <c r="D257" s="287"/>
      <c r="E257" s="288"/>
      <c r="F257" s="288"/>
      <c r="G257" s="288"/>
      <c r="H257" s="288"/>
      <c r="I257" s="288"/>
      <c r="J257" s="288"/>
      <c r="K257" s="288"/>
      <c r="L257" s="288"/>
      <c r="M257" s="288"/>
      <c r="N257" s="288"/>
      <c r="O257" s="288"/>
      <c r="P257" s="288"/>
      <c r="Q257" s="288"/>
      <c r="R257" s="288"/>
      <c r="S257" s="288"/>
      <c r="T257" s="288"/>
      <c r="U257" s="288"/>
      <c r="V257" s="288"/>
      <c r="W257" s="288"/>
      <c r="X257" s="288"/>
      <c r="Y257" s="288"/>
      <c r="Z257" s="288"/>
      <c r="AA257" s="288"/>
      <c r="AB257" s="288"/>
    </row>
    <row r="297" s="227" customFormat="true" ht="16.5" customHeight="true" x14ac:dyDescent="0.2">
      <c r="A297" s="912" t="s">
        <v>7</v>
      </c>
      <c r="B297" s="912"/>
      <c r="C297" s="912"/>
      <c r="D297" s="901" t="s">
        <v>0</v>
      </c>
      <c r="E297" s="902"/>
      <c r="F297" s="902"/>
      <c r="G297" s="902"/>
      <c r="H297" s="903"/>
      <c r="I297" s="901" t="s">
        <v>1</v>
      </c>
      <c r="J297" s="902"/>
      <c r="K297" s="902"/>
      <c r="L297" s="902"/>
      <c r="M297" s="903"/>
      <c r="N297" s="901" t="s">
        <v>2</v>
      </c>
      <c r="O297" s="902"/>
      <c r="P297" s="902"/>
      <c r="Q297" s="902"/>
      <c r="R297" s="903"/>
      <c r="S297" s="901" t="s">
        <v>3</v>
      </c>
      <c r="T297" s="902"/>
      <c r="U297" s="902"/>
      <c r="V297" s="902"/>
      <c r="W297" s="903"/>
      <c r="X297" s="901" t="s">
        <v>4</v>
      </c>
      <c r="Y297" s="902"/>
      <c r="Z297" s="902"/>
      <c r="AA297" s="902"/>
      <c r="AB297" s="903"/>
    </row>
    <row r="298" s="231" customFormat="true" ht="22.5" customHeight="true" x14ac:dyDescent="0.2">
      <c r="A298" s="913"/>
      <c r="B298" s="913"/>
      <c r="C298" s="913"/>
      <c r="D298" s="241" t="s">
        <v>14</v>
      </c>
      <c r="E298" s="242" t="s">
        <v>15</v>
      </c>
      <c r="F298" s="229" t="s">
        <v>16</v>
      </c>
      <c r="G298" s="229" t="s">
        <v>22</v>
      </c>
      <c r="H298" s="230" t="s">
        <v>19</v>
      </c>
      <c r="I298" s="241" t="s">
        <v>14</v>
      </c>
      <c r="J298" s="242" t="s">
        <v>15</v>
      </c>
      <c r="K298" s="229" t="s">
        <v>16</v>
      </c>
      <c r="L298" s="229" t="s">
        <v>22</v>
      </c>
      <c r="M298" s="230" t="s">
        <v>19</v>
      </c>
      <c r="N298" s="241" t="s">
        <v>14</v>
      </c>
      <c r="O298" s="242" t="s">
        <v>15</v>
      </c>
      <c r="P298" s="229" t="s">
        <v>16</v>
      </c>
      <c r="Q298" s="229" t="s">
        <v>22</v>
      </c>
      <c r="R298" s="230" t="s">
        <v>19</v>
      </c>
      <c r="S298" s="241" t="s">
        <v>14</v>
      </c>
      <c r="T298" s="242" t="s">
        <v>15</v>
      </c>
      <c r="U298" s="229" t="s">
        <v>16</v>
      </c>
      <c r="V298" s="229" t="s">
        <v>22</v>
      </c>
      <c r="W298" s="230" t="s">
        <v>19</v>
      </c>
      <c r="X298" s="241" t="s">
        <v>14</v>
      </c>
      <c r="Y298" s="242" t="s">
        <v>15</v>
      </c>
      <c r="Z298" s="229" t="s">
        <v>16</v>
      </c>
      <c r="AA298" s="229" t="s">
        <v>22</v>
      </c>
      <c r="AB298" s="230" t="s">
        <v>19</v>
      </c>
    </row>
    <row r="299" s="251" customFormat="true" ht="15" customHeight="true" x14ac:dyDescent="0.2">
      <c r="A299" s="904" t="s">
        <v>10</v>
      </c>
      <c r="B299" s="905"/>
      <c r="C299" s="339">
        <v>2000</v>
      </c>
      <c r="D299" s="243">
        <f ca="true">IF((D301+H301)&gt;100,D301*100/(D301+H301),D301)</f>
        <v>14.408647298693722</v>
      </c>
      <c r="E299" s="292">
        <f ca="true">D299*AVERAGEIF(E305:E316,"&gt;0")/100</f>
        <v>12.805501046045746</v>
      </c>
      <c r="F299" s="245">
        <f ca="true">D299*(100-AVERAGEIF(E305:E316,"&gt;0"))/100</f>
        <v>1.6031462526479756</v>
      </c>
      <c r="G299" s="246">
        <f ca="true">100-(E299+F299+H299)</f>
        <v>41.799839137700019</v>
      </c>
      <c r="H299" s="247">
        <f ca="true">IF((D301+H301)&gt;100,H301*100/(D301+H301),H301)</f>
        <v>43.791513563606259</v>
      </c>
      <c r="I299" s="243">
        <f ca="true">IF((I301+M301)&gt;100,I301*100/(I301+M301),I301)</f>
        <v>30.489457511216642</v>
      </c>
      <c r="J299" s="292">
        <f ca="true">I299*AVERAGEIF(J305:J316,"&gt;0")/100</f>
        <v>27.505836741438312</v>
      </c>
      <c r="K299" s="248">
        <f ca="true">I299*(100-AVERAGEIF(J305:J316,"&gt;0"))/100</f>
        <v>2.9836207697783292</v>
      </c>
      <c r="L299" s="249">
        <f ca="true">100-(J299+K299+M299)</f>
        <v>39.242274241672021</v>
      </c>
      <c r="M299" s="250">
        <f ca="true">IF((I301+M301)&gt;100,M301*100/(I301+M301),M301)</f>
        <v>30.268268247111337</v>
      </c>
      <c r="N299" s="243">
        <f ca="true">IF((N301+R301)&gt;100,N301*100/(N301+R301),N301)</f>
        <v>44.922421538167328</v>
      </c>
      <c r="O299" s="292">
        <f ca="true">N299*AVERAGEIF(O305:O316,"&gt;0")/100</f>
        <v>42.263313227515383</v>
      </c>
      <c r="P299" s="248">
        <f ca="true">N299*(100-AVERAGEIF(O305:O316,"&gt;0"))/100</f>
        <v>2.6591083106519453</v>
      </c>
      <c r="Q299" s="249">
        <f ca="true">100-(O299+P299+R299)</f>
        <v>36.045474229486899</v>
      </c>
      <c r="R299" s="250">
        <f ca="true">IF((N301+R301)&gt;100,R301*100/(N301+R301),R301)</f>
        <v>19.032104232345773</v>
      </c>
      <c r="S299" s="243">
        <f ca="true">IF((S301+W301)&gt;100,S301*100/(S301+W301),S301)</f>
        <v>53.051058133958577</v>
      </c>
      <c r="T299" s="292">
        <f ca="true">S299*AVERAGEIF(T305:T316,"&gt;0")/100</f>
        <v>51.040496432660447</v>
      </c>
      <c r="U299" s="248">
        <f ca="true">S299*(100-AVERAGEIF(T305:T316,"&gt;0"))/100</f>
        <v>2.0105617012981245</v>
      </c>
      <c r="V299" s="249">
        <f ca="true">100-(T299+U299+W299)</f>
        <v>34.329457580444569</v>
      </c>
      <c r="W299" s="250">
        <f ca="true">IF((S301+W301)&gt;100,W301*100/(S301+W301),W301)</f>
        <v>12.619484285596855</v>
      </c>
      <c r="X299" s="243">
        <f ca="true">IF((X301+AB301)&gt;100,X301*100/(X301+AB301),X301)</f>
        <v>79.96613638659619</v>
      </c>
      <c r="Y299" s="292">
        <f ca="true">X299*AVERAGEIF(Y305:Y316,"&gt;0")/100</f>
        <v>78.154648604526486</v>
      </c>
      <c r="Z299" s="248">
        <f ca="true">X299*(100-AVERAGEIF(Y305:Y316,"&gt;0"))/100</f>
        <v>1.8114877820697033</v>
      </c>
      <c r="AA299" s="249">
        <f ca="true">100-(Y299+Z299+AB299)</f>
        <v>13.760080132414259</v>
      </c>
      <c r="AB299" s="250">
        <f ca="true">IF((X301+AB301)&gt;100,AB301*100/(X301+AB301),AB301)</f>
        <v>6.2737834809895503</v>
      </c>
    </row>
    <row r="300" s="251" customFormat="true" ht="15" customHeight="true" x14ac:dyDescent="0.2">
      <c r="A300" s="906"/>
      <c r="B300" s="907"/>
      <c r="C300" s="340">
        <v>2020</v>
      </c>
      <c r="D300" s="252">
        <f ca="true">IF((D302+H302)&gt;100,D302*100/(D302+H302),D302)</f>
        <v>39.095834742908664</v>
      </c>
      <c r="E300" s="293">
        <f ca="true">D300*AVERAGEIF(E305:E316,"&gt;0")/100</f>
        <v>34.745923216660067</v>
      </c>
      <c r="F300" s="254">
        <f ca="true">D300*(100-AVERAGEIF(E305:E316,"&gt;0"))/100</f>
        <v>4.349911526248599</v>
      </c>
      <c r="G300" s="255">
        <f ca="true">100-(E300+F300+H300)</f>
        <v>36.876133641055731</v>
      </c>
      <c r="H300" s="256">
        <f ca="true">IF((D302+H302)&gt;100,H302*100/(D302+H302),H302)</f>
        <v>24.028031616035605</v>
      </c>
      <c r="I300" s="252">
        <f ca="true">IF((I302+M302)&gt;100,I302*100/(I302+M302),I302)</f>
        <v>74.832194801952937</v>
      </c>
      <c r="J300" s="293">
        <f ca="true">I300*AVERAGEIF(J305:J316,"&gt;0")/100</f>
        <v>67.509306535506525</v>
      </c>
      <c r="K300" s="254">
        <f ca="true">I300*(100-AVERAGEIF(J305:J316,"&gt;0"))/100</f>
        <v>7.3228882664464106</v>
      </c>
      <c r="L300" s="255">
        <f ca="true">100-(J300+K300+M300)</f>
        <v>22.375362062040494</v>
      </c>
      <c r="M300" s="256">
        <f ca="true">IF((I302+M302)&gt;100,M302*100/(I302+M302),M302)</f>
        <v>2.7924431360065682</v>
      </c>
      <c r="N300" s="252">
        <f ca="true">IF((N302+R302)&gt;100,N302*100/(N302+R302),N302)</f>
        <v>88.379642365121072</v>
      </c>
      <c r="O300" s="293">
        <f ca="true">N300*AVERAGEIF(O305:O316,"&gt;0")/100</f>
        <v>83.148155872215341</v>
      </c>
      <c r="P300" s="254">
        <f ca="true">N300*(100-AVERAGEIF(O305:O316,"&gt;0"))/100</f>
        <v>5.2314864929057387</v>
      </c>
      <c r="Q300" s="255">
        <f ca="true">100-(O300+P300+R300)</f>
        <v>11.620357634878914</v>
      </c>
      <c r="R300" s="256">
        <f ca="true">IF((N302+R302)&gt;100,R302*100/(N302+R302),R302)</f>
        <v>0</v>
      </c>
      <c r="S300" s="252">
        <f ca="true">IF((S302+W302)&gt;100,S302*100/(S302+W302),S302)</f>
        <v>100</v>
      </c>
      <c r="T300" s="293">
        <f ca="true">S300*AVERAGEIF(T305:T316,"&gt;0")/100</f>
        <v>96.210138361008205</v>
      </c>
      <c r="U300" s="254">
        <f ca="true">S300*(100-AVERAGEIF(T305:T316,"&gt;0"))/100</f>
        <v>3.7898616389917805</v>
      </c>
      <c r="V300" s="255">
        <f ca="true">100-(T300+U300+W300)</f>
        <v>0</v>
      </c>
      <c r="W300" s="256">
        <f ca="true">IF((S302+W302)&gt;100,W302*100/(S302+W302),W302)</f>
        <v>0</v>
      </c>
      <c r="X300" s="252">
        <f ca="true">IF((X302+AB302)&gt;100,X302*100/(X302+AB302),X302)</f>
        <v>100</v>
      </c>
      <c r="Y300" s="293">
        <f ca="true">X300*AVERAGEIF(Y305:Y316,"&gt;0")/100</f>
        <v>97.734681373985538</v>
      </c>
      <c r="Z300" s="254">
        <f ca="true">X300*(100-AVERAGEIF(Y305:Y316,"&gt;0"))/100</f>
        <v>2.2653186260144764</v>
      </c>
      <c r="AA300" s="255">
        <f ca="true">100-(Y300+Z300+AB300)</f>
        <v>0</v>
      </c>
      <c r="AB300" s="256">
        <f ca="true">IF((X302+AB302)&gt;100,AB302*100/(X302+AB302),AB302)</f>
        <v>0</v>
      </c>
    </row>
    <row r="301" hidden="true" x14ac:dyDescent="0.2">
      <c r="A301" s="908" t="s">
        <v>12</v>
      </c>
      <c r="B301" s="909"/>
      <c r="C301" s="257">
        <f>MinRegYear(C299,C305:C316)</f>
        <v>2000</v>
      </c>
      <c r="D301" s="258">
        <f ca="true">IF(MAX(C305:C316)-MIN(C305:C316)&lt;5,AVERAGEIF(C305:C316,"&gt;0",D305:D316),
IF(FORECAST($C301,D$305:D$316,$C$305:$C$316)&lt;0,0,
IF(FORECAST($C301,D$305:D$316,$C$305:$C$316)&gt;100,100,
FORECAST($C301,D$305:D$316,$C$305:$C$316))))</f>
        <v>14.408647298693722</v>
      </c>
      <c r="E301" s="259"/>
      <c r="F301" s="260"/>
      <c r="G301" s="260"/>
      <c r="H301" s="261">
        <f ca="true">IF(MAX(C305:C316)-MIN(C305:C316)&lt;5,AVERAGEIF(C305:C316,"&gt;0",H305:H316),
IF(FORECAST($C301,H$305:H$316,$C$305:$C$316)&lt;0,0,
IF(FORECAST($C301,H$305:H$316,$C$305:$C$316)&gt;100,100,
FORECAST($C301,H$305:H$316,$C$305:$C$316))))</f>
        <v>43.791513563606259</v>
      </c>
      <c r="I301" s="258">
        <f ca="true">IF(MAX(C305:C316)-MIN(C305:C316)&lt;5,AVERAGEIF(C305:C316,"&gt;0",I305:I316),
IF(FORECAST($C301,I$305:I$316,$C$305:$C$316)&lt;0,0,
IF(FORECAST($C301,I$305:I$316,$C$305:$C$316)&gt;100,100,
FORECAST($C301,I$305:I$316,$C$305:$C$316))))</f>
        <v>30.489457511216642</v>
      </c>
      <c r="J301" s="259"/>
      <c r="K301" s="260"/>
      <c r="L301" s="260"/>
      <c r="M301" s="261">
        <f ca="true">IF(MAX(C305:C316)-MIN(C305:C316)&lt;5,AVERAGEIF(C305:C316,"&gt;0",M305:M316),
IF(FORECAST($C301,M$305:M$316,$C$305:$C$316)&lt;0,0,
IF(FORECAST($C301,M$305:M$316,$C$305:$C$316)&gt;100,100,
FORECAST($C301,M$305:M$316,$C$305:$C$316))))</f>
        <v>30.268268247111337</v>
      </c>
      <c r="N301" s="258">
        <f ca="true">IF(MAX(C305:C316)-MIN(C305:C316)&lt;5,AVERAGEIF(C305:C316,"&gt;0",N305:N316),
IF(FORECAST($C301,N$305:N$316,$C$305:$C$316)&lt;0,0,
IF(FORECAST($C301,N$305:N$316,$C$305:$C$316)&gt;100,100,
FORECAST($C301,N$305:N$316,$C$305:$C$316))))</f>
        <v>44.922421538167328</v>
      </c>
      <c r="O301" s="259"/>
      <c r="P301" s="260"/>
      <c r="Q301" s="260"/>
      <c r="R301" s="261">
        <f ca="true">IF(MAX(C305:C316)-MIN(C305:C316)&lt;5,AVERAGEIF(C305:C316,"&gt;0",R305:R316),
IF(FORECAST($C301,R$305:R$316,$C$305:$C$316)&lt;0,0,
IF(FORECAST($C301,R$305:R$316,$C$305:$C$316)&gt;100,100,
FORECAST($C301,R$305:R$316,$C$305:$C$316))))</f>
        <v>19.032104232345773</v>
      </c>
      <c r="S301" s="258">
        <f ca="true">IF(MAX(C305:C316)-MIN(C305:C316)&lt;5,AVERAGEIF(C305:C316,"&gt;0",S305:S316),
IF(FORECAST($C301,S$305:S$316,$C$305:$C$316)&lt;0,0,
IF(FORECAST($C301,S$305:S$316,$C$305:$C$316)&gt;100,100,
FORECAST($C301,S$305:S$316,$C$305:$C$316))))</f>
        <v>53.051058133958577</v>
      </c>
      <c r="T301" s="259"/>
      <c r="U301" s="260"/>
      <c r="V301" s="260"/>
      <c r="W301" s="261">
        <f ca="true">IF(MAX(C305:C316)-MIN(C305:C316)&lt;5,AVERAGEIF(C305:C316,"&gt;0",W305:W316),
IF(FORECAST($C301,W$305:W$316,$C$305:$C$316)&lt;0,0,
IF(FORECAST($C301,W$305:W$316,$C$305:$C$316)&gt;100,100,
FORECAST($C301,W$305:W$316,$C$305:$C$316))))</f>
        <v>12.619484285596855</v>
      </c>
      <c r="X301" s="258">
        <f ca="true">IF(MAX(C305:C316)-MIN(C305:C316)&lt;5,AVERAGEIF(C305:C316,"&gt;0",X305:X316),
IF(FORECAST($C301,X$305:X$316,$C$305:$C$316)&lt;0,0,
IF(FORECAST($C301,X$305:X$316,$C$305:$C$316)&gt;100,100,
FORECAST($C301,X$305:X$316,$C$305:$C$316))))</f>
        <v>79.96613638659619</v>
      </c>
      <c r="Y301" s="259"/>
      <c r="Z301" s="260"/>
      <c r="AA301" s="260"/>
      <c r="AB301" s="261">
        <f ca="true">IF(MAX(C305:C316)-MIN(C305:C316)&lt;5,AVERAGEIF(C305:C316,"&gt;0",AB305:AB316),
IF(FORECAST($C301,AB$305:AB$316,$C$305:$C$316)&lt;0,0,
IF(FORECAST($C301,AB$305:AB$316,$C$305:$C$316)&gt;100,100,
FORECAST($C301,AB$305:AB$316,$C$305:$C$316))))</f>
        <v>6.2737834809895503</v>
      </c>
    </row>
    <row r="302" hidden="true" x14ac:dyDescent="0.2">
      <c r="A302" s="910"/>
      <c r="B302" s="911"/>
      <c r="C302" s="236">
        <f>MaxRegYear(C300,C305:C316)</f>
        <v>2016</v>
      </c>
      <c r="D302" s="262">
        <f ca="true">IF(MAX(C305:C316)-MIN(C305:C316)&lt;5,AVERAGEIF(C305:C316,"&gt;0",D305:D316),
IF(FORECAST($C302,D$305:D$316,$C$305:$C$316)&lt;0,0,
IF(FORECAST($C302,D$305:D$316,$C$305:$C$316)&gt;100,100,
FORECAST($C302,D$305:D$316,$C$305:$C$316))))</f>
        <v>39.095834742908664</v>
      </c>
      <c r="E302" s="263"/>
      <c r="F302" s="264"/>
      <c r="G302" s="264"/>
      <c r="H302" s="265">
        <f ca="true">IF(MAX(C305:C316)-MIN(C305:C316)&lt;5,AVERAGEIF(C305:C316,"&gt;0",H305:H316),
IF(FORECAST($C302,H$305:H$316,$C$305:$C$316)&lt;0,0,
IF(FORECAST($C302,H$305:H$316,$C$305:$C$316)&gt;100,100,
FORECAST($C302,H$305:H$316,$C$305:$C$316))))</f>
        <v>24.028031616035605</v>
      </c>
      <c r="I302" s="262">
        <f ca="true">IF(MAX(C305:C316)-MIN(C305:C316)&lt;5,AVERAGEIF(C305:C316,"&gt;0",I305:I316),
IF(FORECAST($C302,I$305:I$316,$C$305:$C$316)&lt;0,0,
IF(FORECAST($C302,I$305:I$316,$C$305:$C$316)&gt;100,100,
FORECAST($C302,I$305:I$316,$C$305:$C$316))))</f>
        <v>74.832194801952937</v>
      </c>
      <c r="J302" s="263"/>
      <c r="K302" s="264"/>
      <c r="L302" s="264"/>
      <c r="M302" s="265">
        <f ca="true">IF(MAX(C305:C316)-MIN(C305:C316)&lt;5,AVERAGEIF(C305:C316,"&gt;0",M305:M316),
IF(FORECAST($C302,M$305:M$316,$C$305:$C$316)&lt;0,0,
IF(FORECAST($C302,M$305:M$316,$C$305:$C$316)&gt;100,100,
FORECAST($C302,M$305:M$316,$C$305:$C$316))))</f>
        <v>2.7924431360065682</v>
      </c>
      <c r="N302" s="262">
        <f ca="true">IF(MAX(C305:C316)-MIN(C305:C316)&lt;5,AVERAGEIF(C305:C316,"&gt;0",N305:N316),
IF(FORECAST($C302,N$305:N$316,$C$305:$C$316)&lt;0,0,
IF(FORECAST($C302,N$305:N$316,$C$305:$C$316)&gt;100,100,
FORECAST($C302,N$305:N$316,$C$305:$C$316))))</f>
        <v>88.379642365121072</v>
      </c>
      <c r="O302" s="263"/>
      <c r="P302" s="264"/>
      <c r="Q302" s="264"/>
      <c r="R302" s="265">
        <f ca="true">IF(MAX(C305:C316)-MIN(C305:C316)&lt;5,AVERAGEIF(C305:C316,"&gt;0",R305:R316),
IF(FORECAST($C302,R$305:R$316,$C$305:$C$316)&lt;0,0,
IF(FORECAST($C302,R$305:R$316,$C$305:$C$316)&gt;100,100,
FORECAST($C302,R$305:R$316,$C$305:$C$316))))</f>
        <v>0</v>
      </c>
      <c r="S302" s="262">
        <f ca="true">IF(MAX(C305:C316)-MIN(C305:C316)&lt;5,AVERAGEIF(C305:C316,"&gt;0",S305:S316),
IF(FORECAST($C302,S$305:S$316,$C$305:$C$316)&lt;0,0,
IF(FORECAST($C302,S$305:S$316,$C$305:$C$316)&gt;100,100,
FORECAST($C302,S$305:S$316,$C$305:$C$316))))</f>
        <v>100</v>
      </c>
      <c r="T302" s="263"/>
      <c r="U302" s="264"/>
      <c r="V302" s="264"/>
      <c r="W302" s="265">
        <f ca="true">IF(MAX(C305:C316)-MIN(C305:C316)&lt;5,AVERAGEIF(C305:C316,"&gt;0",W305:W316),
IF(FORECAST($C302,W$305:W$316,$C$305:$C$316)&lt;0,0,
IF(FORECAST($C302,W$305:W$316,$C$305:$C$316)&gt;100,100,
FORECAST($C302,W$305:W$316,$C$305:$C$316))))</f>
        <v>0</v>
      </c>
      <c r="X302" s="262">
        <f ca="true">IF(MAX(C305:C316)-MIN(C305:C316)&lt;5,AVERAGEIF(C305:C316,"&gt;0",X305:X316),
IF(FORECAST($C302,X$305:X$316,$C$305:$C$316)&lt;0,0,
IF(FORECAST($C302,X$305:X$316,$C$305:$C$316)&gt;100,100,
FORECAST($C302,X$305:X$316,$C$305:$C$316))))</f>
        <v>100</v>
      </c>
      <c r="Y302" s="263"/>
      <c r="Z302" s="264"/>
      <c r="AA302" s="264"/>
      <c r="AB302" s="265">
        <f ca="true">IF(MAX(C305:C316)-MIN(C305:C316)&lt;5,AVERAGEIF(C305:C316,"&gt;0",AB305:AB316),
IF(FORECAST($C302,AB$305:AB$316,$C$305:$C$316)&lt;0,0,
IF(FORECAST($C302,AB$305:AB$316,$C$305:$C$316)&gt;100,100,
FORECAST($C302,AB$305:AB$316,$C$305:$C$316))))</f>
        <v>0</v>
      </c>
    </row>
    <row r="303" ht="9" customHeight="true" x14ac:dyDescent="0.2">
      <c r="D303" s="266"/>
      <c r="I303" s="266"/>
      <c r="K303" s="226"/>
      <c r="L303" s="226"/>
      <c r="N303" s="266"/>
      <c r="P303" s="226"/>
      <c r="Q303" s="226"/>
      <c r="S303" s="266"/>
      <c r="U303" s="226"/>
      <c r="V303" s="226"/>
      <c r="X303" s="266"/>
      <c r="Z303" s="226"/>
      <c r="AA303" s="226"/>
      <c r="AB303" s="267"/>
    </row>
    <row r="304" ht="22.5" customHeight="true" x14ac:dyDescent="0.2">
      <c r="B304" s="289" t="s">
        <v>8</v>
      </c>
      <c r="C304" s="269" t="s">
        <v>9</v>
      </c>
      <c r="D304" s="270" t="s">
        <v>14</v>
      </c>
      <c r="E304" s="230" t="s">
        <v>26</v>
      </c>
      <c r="F304" s="271"/>
      <c r="G304" s="271"/>
      <c r="H304" s="272" t="s">
        <v>19</v>
      </c>
      <c r="I304" s="270" t="s">
        <v>14</v>
      </c>
      <c r="J304" s="230" t="s">
        <v>26</v>
      </c>
      <c r="K304" s="271"/>
      <c r="L304" s="271"/>
      <c r="M304" s="272" t="s">
        <v>19</v>
      </c>
      <c r="N304" s="270" t="s">
        <v>14</v>
      </c>
      <c r="O304" s="230" t="s">
        <v>26</v>
      </c>
      <c r="P304" s="271"/>
      <c r="Q304" s="271"/>
      <c r="R304" s="272" t="s">
        <v>19</v>
      </c>
      <c r="S304" s="270" t="s">
        <v>14</v>
      </c>
      <c r="T304" s="230" t="s">
        <v>26</v>
      </c>
      <c r="U304" s="271"/>
      <c r="V304" s="271"/>
      <c r="W304" s="272" t="s">
        <v>19</v>
      </c>
      <c r="X304" s="270" t="s">
        <v>14</v>
      </c>
      <c r="Y304" s="230" t="s">
        <v>26</v>
      </c>
      <c r="Z304" s="271"/>
      <c r="AA304" s="271"/>
      <c r="AB304" s="272" t="s">
        <v>19</v>
      </c>
      <c r="AD304" s="273"/>
    </row>
    <row r="305" x14ac:dyDescent="0.2">
      <c r="A305" s="274"/>
      <c r="B305" s="537" t="s">
        <v>176</v>
      </c>
      <c r="C305" s="538">
        <v>2002</v>
      </c>
      <c r="D305" s="188">
        <f t="shared" ref="D305:D316" ca="true" si="45">IF(ISERROR(INDIRECT(CONCATENATE($B305,"!M122"))),"",INDIRECT(CONCATENATE($B305,"!M122")))</f>
        <v>19.278306130452329</v>
      </c>
      <c r="E305" s="278" t="str">
        <f t="shared" ref="E305:E316" ca="true" si="46">IF(ISERROR(INDIRECT(CONCATENATE($B305,"!M129"))),"",INDIRECT(CONCATENATE($B305,"!M129")))</f>
        <v>N/A</v>
      </c>
      <c r="F305" s="276"/>
      <c r="G305" s="276"/>
      <c r="H305" s="277">
        <f t="shared" ref="H305:H316" ca="true" si="47">IF(ISERROR(INDIRECT(CONCATENATE($B305,"!M127"))),"",INDIRECT(CONCATENATE($B305,"!M127")))</f>
        <v>37.584701069916292</v>
      </c>
      <c r="I305" s="188">
        <f t="shared" ref="I305:I316" ca="true" si="48">IF(ISERROR(INDIRECT(CONCATENATE($B305,"!N122"))),"",INDIRECT(CONCATENATE($B305,"!N122")))</f>
        <v>30.984389448645647</v>
      </c>
      <c r="J305" s="275" t="str">
        <f t="shared" ref="J305:J316" ca="true" si="49">IF(ISERROR(INDIRECT(CONCATENATE($B305,"!N129"))),"",INDIRECT(CONCATENATE($B305,"!N129")))</f>
        <v>N/A</v>
      </c>
      <c r="K305" s="276"/>
      <c r="L305" s="276"/>
      <c r="M305" s="277">
        <f t="shared" ref="M305:M316" ca="true" si="50">IF(ISERROR(INDIRECT(CONCATENATE($B305,"!N127"))),"",INDIRECT(CONCATENATE($B305,"!N127")))</f>
        <v>28.835233734408273</v>
      </c>
      <c r="N305" s="188">
        <f t="shared" ref="N305:N316" ca="true" si="51">IF(ISERROR(INDIRECT(CONCATENATE($B305,"!O122"))),"",INDIRECT(CONCATENATE($B305,"!O122")))</f>
        <v>45.737091133987178</v>
      </c>
      <c r="O305" s="275" t="str">
        <f t="shared" ref="O305:O316" ca="true" si="52">IF(ISERROR(INDIRECT(CONCATENATE($B305,"!O129"))),"",INDIRECT(CONCATENATE($B305,"!O129")))</f>
        <v>N/A</v>
      </c>
      <c r="P305" s="276"/>
      <c r="Q305" s="276"/>
      <c r="R305" s="277">
        <f t="shared" ref="R305:R316" ca="true" si="53">IF(ISERROR(INDIRECT(CONCATENATE($B305,"!O127"))),"",INDIRECT(CONCATENATE($B305,"!O127")))</f>
        <v>20.088298419269812</v>
      </c>
      <c r="S305" s="188">
        <f t="shared" ref="S305:S316" ca="true" si="54">IF(ISERROR(INDIRECT(CONCATENATE($B305,"!P122"))),"",INDIRECT(CONCATENATE($B305,"!P122")))</f>
        <v>55.779089637125949</v>
      </c>
      <c r="T305" s="275" t="str">
        <f t="shared" ref="T305:T316" ca="true" si="55">IF(ISERROR(INDIRECT(CONCATENATE($B305,"!P129"))),"",INDIRECT(CONCATENATE($B305,"!P129")))</f>
        <v>N/A</v>
      </c>
      <c r="U305" s="276"/>
      <c r="V305" s="276"/>
      <c r="W305" s="277">
        <f t="shared" ref="W305:W316" ca="true" si="56">IF(ISERROR(INDIRECT(CONCATENATE($B305,"!P127"))),"",INDIRECT(CONCATENATE($B305,"!P127")))</f>
        <v>13.10852136419741</v>
      </c>
      <c r="X305" s="188">
        <f t="shared" ref="X305:X316" ca="true" si="57">IF(ISERROR(INDIRECT(CONCATENATE($B305,"!Q122"))),"",INDIRECT(CONCATENATE($B305,"!Q122")))</f>
        <v>79.558616897685283</v>
      </c>
      <c r="Y305" s="275" t="str">
        <f t="shared" ref="Y305:Y316" ca="true" si="58">IF(ISERROR(INDIRECT(CONCATENATE($B305,"!Q129"))),"",INDIRECT(CONCATENATE($B305,"!Q129")))</f>
        <v>N/A</v>
      </c>
      <c r="Z305" s="276"/>
      <c r="AA305" s="276"/>
      <c r="AB305" s="277">
        <f t="shared" ref="AB305:AB316" ca="true" si="59">IF(ISERROR(INDIRECT(CONCATENATE($B305,"!Q2127"))),"",INDIRECT(CONCATENATE($B305,"!Q127")))</f>
        <v>7.9020265953934201</v>
      </c>
    </row>
    <row r="306" x14ac:dyDescent="0.2">
      <c r="A306" s="274"/>
      <c r="B306" s="539" t="s">
        <v>242</v>
      </c>
      <c r="C306" s="540">
        <v>2003</v>
      </c>
      <c r="D306" s="189">
        <f t="shared" ca="true" si="45"/>
        <v>21.855317149666082</v>
      </c>
      <c r="E306" s="278">
        <f t="shared" ca="true" si="46"/>
        <v>89.48829130274865</v>
      </c>
      <c r="F306" s="276"/>
      <c r="G306" s="276"/>
      <c r="H306" s="279">
        <f t="shared" ca="true" si="47"/>
        <v>34.112668651392951</v>
      </c>
      <c r="I306" s="189">
        <f t="shared" ca="true" si="48"/>
        <v>55.826388220414735</v>
      </c>
      <c r="J306" s="278">
        <f t="shared" ca="true" si="49"/>
        <v>88.652855962824077</v>
      </c>
      <c r="K306" s="276"/>
      <c r="L306" s="276"/>
      <c r="M306" s="279">
        <f t="shared" ca="true" si="50"/>
        <v>18.480006491809579</v>
      </c>
      <c r="N306" s="189">
        <f t="shared" ca="true" si="51"/>
        <v>68.64447562132861</v>
      </c>
      <c r="O306" s="278">
        <f t="shared" ca="true" si="52"/>
        <v>94.529247050422782</v>
      </c>
      <c r="P306" s="276"/>
      <c r="Q306" s="276"/>
      <c r="R306" s="279">
        <f t="shared" ca="true" si="53"/>
        <v>9.0897503472860706</v>
      </c>
      <c r="S306" s="189">
        <f t="shared" ca="true" si="54"/>
        <v>72.87393472481611</v>
      </c>
      <c r="T306" s="278">
        <f t="shared" ca="true" si="55"/>
        <v>95.889124274948017</v>
      </c>
      <c r="U306" s="276"/>
      <c r="V306" s="276"/>
      <c r="W306" s="279">
        <f t="shared" ca="true" si="56"/>
        <v>8.2562328230260142</v>
      </c>
      <c r="X306" s="189">
        <f t="shared" ca="true" si="57"/>
        <v>88.303931979457886</v>
      </c>
      <c r="Y306" s="278">
        <f t="shared" ca="true" si="58"/>
        <v>96.471269073884329</v>
      </c>
      <c r="Z306" s="276"/>
      <c r="AA306" s="276"/>
      <c r="AB306" s="279">
        <f t="shared" ca="true" si="59"/>
        <v>3.3637882345358459</v>
      </c>
    </row>
    <row r="307" x14ac:dyDescent="0.2">
      <c r="A307" s="274"/>
      <c r="B307" s="539" t="s">
        <v>405</v>
      </c>
      <c r="C307" s="540">
        <v>2005</v>
      </c>
      <c r="D307" s="189">
        <f t="shared" ca="true" si="45"/>
        <v>15.91579284181876</v>
      </c>
      <c r="E307" s="278" t="str">
        <f t="shared" ca="true" si="46"/>
        <v>N/A</v>
      </c>
      <c r="F307" s="276"/>
      <c r="G307" s="276"/>
      <c r="H307" s="279">
        <f t="shared" ca="true" si="47"/>
        <v>49.165333480732855</v>
      </c>
      <c r="I307" s="189">
        <f t="shared" ca="true" si="48"/>
        <v>28.958824537536579</v>
      </c>
      <c r="J307" s="278" t="str">
        <f t="shared" ca="true" si="49"/>
        <v>N/A</v>
      </c>
      <c r="K307" s="276"/>
      <c r="L307" s="276"/>
      <c r="M307" s="279">
        <f t="shared" ca="true" si="50"/>
        <v>31.824627389400163</v>
      </c>
      <c r="N307" s="189">
        <f t="shared" ca="true" si="51"/>
        <v>49.09520075087309</v>
      </c>
      <c r="O307" s="278" t="str">
        <f t="shared" ca="true" si="52"/>
        <v>N/A</v>
      </c>
      <c r="P307" s="276"/>
      <c r="Q307" s="276"/>
      <c r="R307" s="279">
        <f t="shared" ca="true" si="53"/>
        <v>16.270992992007223</v>
      </c>
      <c r="S307" s="189">
        <f t="shared" ca="true" si="54"/>
        <v>62.064466527855338</v>
      </c>
      <c r="T307" s="278" t="str">
        <f t="shared" ca="true" si="55"/>
        <v>N/A</v>
      </c>
      <c r="U307" s="276"/>
      <c r="V307" s="276"/>
      <c r="W307" s="279">
        <f t="shared" ca="true" si="56"/>
        <v>5.9306844411730664</v>
      </c>
      <c r="X307" s="189">
        <f t="shared" ca="true" si="57"/>
        <v>87.935414313568387</v>
      </c>
      <c r="Y307" s="278" t="str">
        <f t="shared" ca="true" si="58"/>
        <v>N/A</v>
      </c>
      <c r="Z307" s="276"/>
      <c r="AA307" s="276"/>
      <c r="AB307" s="279">
        <f t="shared" ca="true" si="59"/>
        <v>3.2611766363990888</v>
      </c>
      <c r="AD307" s="280"/>
    </row>
    <row r="308" x14ac:dyDescent="0.2">
      <c r="A308" s="274"/>
      <c r="B308" s="539" t="s">
        <v>35</v>
      </c>
      <c r="C308" s="540">
        <v>2006</v>
      </c>
      <c r="D308" s="189">
        <f t="shared" ca="true" si="45"/>
        <v>23.986012884379047</v>
      </c>
      <c r="E308" s="278">
        <f t="shared" ca="true" si="46"/>
        <v>91.635540658868393</v>
      </c>
      <c r="F308" s="276"/>
      <c r="G308" s="276"/>
      <c r="H308" s="279">
        <f t="shared" ca="true" si="47"/>
        <v>38.487943550837393</v>
      </c>
      <c r="I308" s="189">
        <f t="shared" ca="true" si="48"/>
        <v>47.340521985603154</v>
      </c>
      <c r="J308" s="278">
        <f t="shared" ca="true" si="49"/>
        <v>91.500740410190858</v>
      </c>
      <c r="K308" s="276"/>
      <c r="L308" s="276"/>
      <c r="M308" s="279">
        <f t="shared" ca="true" si="50"/>
        <v>15.675789195119382</v>
      </c>
      <c r="N308" s="189">
        <f t="shared" ca="true" si="51"/>
        <v>56.65148547025386</v>
      </c>
      <c r="O308" s="278">
        <f t="shared" ca="true" si="52"/>
        <v>93.580256998076962</v>
      </c>
      <c r="P308" s="276"/>
      <c r="Q308" s="276"/>
      <c r="R308" s="279">
        <f t="shared" ca="true" si="53"/>
        <v>11.723481150691951</v>
      </c>
      <c r="S308" s="189">
        <f t="shared" ca="true" si="54"/>
        <v>66.128212483839448</v>
      </c>
      <c r="T308" s="278">
        <f t="shared" ca="true" si="55"/>
        <v>94.993031937185592</v>
      </c>
      <c r="U308" s="276"/>
      <c r="V308" s="276"/>
      <c r="W308" s="279">
        <f t="shared" ca="true" si="56"/>
        <v>8.7476245272738904</v>
      </c>
      <c r="X308" s="189">
        <f t="shared" ca="true" si="57"/>
        <v>84.672312274255319</v>
      </c>
      <c r="Y308" s="278">
        <f t="shared" ca="true" si="58"/>
        <v>97.299720968709252</v>
      </c>
      <c r="Z308" s="276"/>
      <c r="AA308" s="276"/>
      <c r="AB308" s="279">
        <f t="shared" ca="true" si="59"/>
        <v>1.8621575280067975</v>
      </c>
    </row>
    <row r="309" x14ac:dyDescent="0.2">
      <c r="A309" s="274"/>
      <c r="B309" s="539" t="s">
        <v>441</v>
      </c>
      <c r="C309" s="540">
        <v>2011</v>
      </c>
      <c r="D309" s="189">
        <f t="shared" ca="true" si="45"/>
        <v>31.684379791290944</v>
      </c>
      <c r="E309" s="278">
        <f t="shared" ca="true" si="46"/>
        <v>88.084769429321369</v>
      </c>
      <c r="F309" s="276"/>
      <c r="G309" s="276"/>
      <c r="H309" s="279">
        <f t="shared" ca="true" si="47"/>
        <v>26.78098024071085</v>
      </c>
      <c r="I309" s="189">
        <f t="shared" ca="true" si="48"/>
        <v>64.320063404709643</v>
      </c>
      <c r="J309" s="278">
        <f t="shared" ca="true" si="49"/>
        <v>90.417630287638019</v>
      </c>
      <c r="K309" s="276"/>
      <c r="L309" s="276"/>
      <c r="M309" s="279">
        <f t="shared" ca="true" si="50"/>
        <v>8.7166495430604112</v>
      </c>
      <c r="N309" s="189">
        <f t="shared" ca="true" si="51"/>
        <v>76.567691129036035</v>
      </c>
      <c r="O309" s="278">
        <f t="shared" ca="true" si="52"/>
        <v>93.442813617427674</v>
      </c>
      <c r="P309" s="276"/>
      <c r="Q309" s="276"/>
      <c r="R309" s="279">
        <f t="shared" ca="true" si="53"/>
        <v>4.918240248044139</v>
      </c>
      <c r="S309" s="189">
        <f t="shared" ca="true" si="54"/>
        <v>88.450265598315454</v>
      </c>
      <c r="T309" s="278">
        <f t="shared" ca="true" si="55"/>
        <v>95.686263324652984</v>
      </c>
      <c r="U309" s="276"/>
      <c r="V309" s="276"/>
      <c r="W309" s="279">
        <f t="shared" ca="true" si="56"/>
        <v>1.6797653628800497</v>
      </c>
      <c r="X309" s="189">
        <f t="shared" ca="true" si="57"/>
        <v>96.053523850947968</v>
      </c>
      <c r="Y309" s="278">
        <f t="shared" ca="true" si="58"/>
        <v>98.933131159748385</v>
      </c>
      <c r="Z309" s="276"/>
      <c r="AA309" s="276"/>
      <c r="AB309" s="279">
        <f t="shared" ca="true" si="59"/>
        <v>0.79578576508791388</v>
      </c>
    </row>
    <row r="310" x14ac:dyDescent="0.2">
      <c r="A310" s="274"/>
      <c r="B310" s="539" t="s">
        <v>525</v>
      </c>
      <c r="C310" s="540">
        <v>2014</v>
      </c>
      <c r="D310" s="189">
        <f t="shared" ca="true" si="45"/>
        <v>36.992992820354786</v>
      </c>
      <c r="E310" s="278">
        <f t="shared" ca="true" si="46"/>
        <v>86.286283884147323</v>
      </c>
      <c r="F310" s="276"/>
      <c r="G310" s="276"/>
      <c r="H310" s="279">
        <f t="shared" ca="true" si="47"/>
        <v>25.973531897399393</v>
      </c>
      <c r="I310" s="189">
        <f t="shared" ca="true" si="48"/>
        <v>69.134821777899916</v>
      </c>
      <c r="J310" s="278">
        <f t="shared" ca="true" si="49"/>
        <v>90.285790638776561</v>
      </c>
      <c r="K310" s="276"/>
      <c r="L310" s="276"/>
      <c r="M310" s="279">
        <f t="shared" ca="true" si="50"/>
        <v>7.6705012816665485</v>
      </c>
      <c r="N310" s="189">
        <f t="shared" ca="true" si="51"/>
        <v>84.197713492591646</v>
      </c>
      <c r="O310" s="278">
        <f t="shared" ca="true" si="52"/>
        <v>94.770345097096722</v>
      </c>
      <c r="P310" s="276"/>
      <c r="Q310" s="276"/>
      <c r="R310" s="279">
        <f t="shared" ca="true" si="53"/>
        <v>2.2852625060000316</v>
      </c>
      <c r="S310" s="189">
        <f t="shared" ca="true" si="54"/>
        <v>94.604181385131923</v>
      </c>
      <c r="T310" s="278">
        <f t="shared" ca="true" si="55"/>
        <v>98.272133907246257</v>
      </c>
      <c r="U310" s="276"/>
      <c r="V310" s="276"/>
      <c r="W310" s="279">
        <f t="shared" ca="true" si="56"/>
        <v>0.77581086844907587</v>
      </c>
      <c r="X310" s="189">
        <f t="shared" ca="true" si="57"/>
        <v>98.042877627468485</v>
      </c>
      <c r="Y310" s="278">
        <f t="shared" ca="true" si="58"/>
        <v>98.234604293600142</v>
      </c>
      <c r="Z310" s="276"/>
      <c r="AA310" s="276"/>
      <c r="AB310" s="279">
        <f t="shared" ca="true" si="59"/>
        <v>0</v>
      </c>
    </row>
    <row r="311" x14ac:dyDescent="0.2">
      <c r="A311" s="274"/>
      <c r="B311" s="539"/>
      <c r="C311" s="540"/>
      <c r="D311" s="189" t="str">
        <f t="shared" ca="true" si="45"/>
        <v/>
      </c>
      <c r="E311" s="278" t="str">
        <f t="shared" ca="true" si="46"/>
        <v/>
      </c>
      <c r="F311" s="276"/>
      <c r="G311" s="276"/>
      <c r="H311" s="279" t="str">
        <f t="shared" ca="true" si="47"/>
        <v/>
      </c>
      <c r="I311" s="189" t="str">
        <f t="shared" ca="true" si="48"/>
        <v/>
      </c>
      <c r="J311" s="278" t="str">
        <f t="shared" ca="true" si="49"/>
        <v/>
      </c>
      <c r="K311" s="276"/>
      <c r="L311" s="276"/>
      <c r="M311" s="279" t="str">
        <f t="shared" ca="true" si="50"/>
        <v/>
      </c>
      <c r="N311" s="189" t="str">
        <f t="shared" ca="true" si="51"/>
        <v/>
      </c>
      <c r="O311" s="278" t="str">
        <f t="shared" ca="true" si="52"/>
        <v/>
      </c>
      <c r="P311" s="276"/>
      <c r="Q311" s="276"/>
      <c r="R311" s="279" t="str">
        <f t="shared" ca="true" si="53"/>
        <v/>
      </c>
      <c r="S311" s="189" t="str">
        <f t="shared" ca="true" si="54"/>
        <v/>
      </c>
      <c r="T311" s="278" t="str">
        <f t="shared" ca="true" si="55"/>
        <v/>
      </c>
      <c r="U311" s="276"/>
      <c r="V311" s="276"/>
      <c r="W311" s="279" t="str">
        <f t="shared" ca="true" si="56"/>
        <v/>
      </c>
      <c r="X311" s="189" t="str">
        <f t="shared" ca="true" si="57"/>
        <v/>
      </c>
      <c r="Y311" s="278" t="str">
        <f t="shared" ca="true" si="58"/>
        <v/>
      </c>
      <c r="Z311" s="276"/>
      <c r="AA311" s="276"/>
      <c r="AB311" s="279" t="str">
        <f t="shared" ca="true" si="59"/>
        <v/>
      </c>
    </row>
    <row r="312" x14ac:dyDescent="0.2">
      <c r="A312" s="274"/>
      <c r="B312" s="539"/>
      <c r="C312" s="540"/>
      <c r="D312" s="189" t="str">
        <f t="shared" ca="true" si="45"/>
        <v/>
      </c>
      <c r="E312" s="278" t="str">
        <f t="shared" ca="true" si="46"/>
        <v/>
      </c>
      <c r="F312" s="276"/>
      <c r="G312" s="276"/>
      <c r="H312" s="279" t="str">
        <f t="shared" ca="true" si="47"/>
        <v/>
      </c>
      <c r="I312" s="189" t="str">
        <f t="shared" ca="true" si="48"/>
        <v/>
      </c>
      <c r="J312" s="278" t="str">
        <f t="shared" ca="true" si="49"/>
        <v/>
      </c>
      <c r="K312" s="276"/>
      <c r="L312" s="276"/>
      <c r="M312" s="279" t="str">
        <f t="shared" ca="true" si="50"/>
        <v/>
      </c>
      <c r="N312" s="189" t="str">
        <f t="shared" ca="true" si="51"/>
        <v/>
      </c>
      <c r="O312" s="278" t="str">
        <f t="shared" ca="true" si="52"/>
        <v/>
      </c>
      <c r="P312" s="276"/>
      <c r="Q312" s="276"/>
      <c r="R312" s="279" t="str">
        <f t="shared" ca="true" si="53"/>
        <v/>
      </c>
      <c r="S312" s="189" t="str">
        <f t="shared" ca="true" si="54"/>
        <v/>
      </c>
      <c r="T312" s="278" t="str">
        <f t="shared" ca="true" si="55"/>
        <v/>
      </c>
      <c r="U312" s="276"/>
      <c r="V312" s="276"/>
      <c r="W312" s="279" t="str">
        <f t="shared" ca="true" si="56"/>
        <v/>
      </c>
      <c r="X312" s="189" t="str">
        <f t="shared" ca="true" si="57"/>
        <v/>
      </c>
      <c r="Y312" s="278" t="str">
        <f t="shared" ca="true" si="58"/>
        <v/>
      </c>
      <c r="Z312" s="276"/>
      <c r="AA312" s="276"/>
      <c r="AB312" s="279" t="str">
        <f t="shared" ca="true" si="59"/>
        <v/>
      </c>
    </row>
    <row r="313" x14ac:dyDescent="0.2">
      <c r="A313" s="274"/>
      <c r="B313" s="539"/>
      <c r="C313" s="540"/>
      <c r="D313" s="189" t="str">
        <f t="shared" ca="true" si="45"/>
        <v/>
      </c>
      <c r="E313" s="278" t="str">
        <f t="shared" ca="true" si="46"/>
        <v/>
      </c>
      <c r="F313" s="276"/>
      <c r="G313" s="276"/>
      <c r="H313" s="279" t="str">
        <f t="shared" ca="true" si="47"/>
        <v/>
      </c>
      <c r="I313" s="189" t="str">
        <f t="shared" ca="true" si="48"/>
        <v/>
      </c>
      <c r="J313" s="278" t="str">
        <f t="shared" ca="true" si="49"/>
        <v/>
      </c>
      <c r="K313" s="276"/>
      <c r="L313" s="276"/>
      <c r="M313" s="279" t="str">
        <f t="shared" ca="true" si="50"/>
        <v/>
      </c>
      <c r="N313" s="189" t="str">
        <f t="shared" ca="true" si="51"/>
        <v/>
      </c>
      <c r="O313" s="278" t="str">
        <f t="shared" ca="true" si="52"/>
        <v/>
      </c>
      <c r="P313" s="276"/>
      <c r="Q313" s="276"/>
      <c r="R313" s="279" t="str">
        <f t="shared" ca="true" si="53"/>
        <v/>
      </c>
      <c r="S313" s="189" t="str">
        <f t="shared" ca="true" si="54"/>
        <v/>
      </c>
      <c r="T313" s="278" t="str">
        <f t="shared" ca="true" si="55"/>
        <v/>
      </c>
      <c r="U313" s="276"/>
      <c r="V313" s="276"/>
      <c r="W313" s="279" t="str">
        <f t="shared" ca="true" si="56"/>
        <v/>
      </c>
      <c r="X313" s="189" t="str">
        <f t="shared" ca="true" si="57"/>
        <v/>
      </c>
      <c r="Y313" s="278" t="str">
        <f t="shared" ca="true" si="58"/>
        <v/>
      </c>
      <c r="Z313" s="276"/>
      <c r="AA313" s="276"/>
      <c r="AB313" s="279" t="str">
        <f t="shared" ca="true" si="59"/>
        <v/>
      </c>
    </row>
    <row r="314" x14ac:dyDescent="0.2">
      <c r="A314" s="274"/>
      <c r="B314" s="539"/>
      <c r="C314" s="540"/>
      <c r="D314" s="189" t="str">
        <f t="shared" ca="true" si="45"/>
        <v/>
      </c>
      <c r="E314" s="278" t="str">
        <f t="shared" ca="true" si="46"/>
        <v/>
      </c>
      <c r="F314" s="276"/>
      <c r="G314" s="276"/>
      <c r="H314" s="279" t="str">
        <f t="shared" ca="true" si="47"/>
        <v/>
      </c>
      <c r="I314" s="189" t="str">
        <f t="shared" ca="true" si="48"/>
        <v/>
      </c>
      <c r="J314" s="278" t="str">
        <f t="shared" ca="true" si="49"/>
        <v/>
      </c>
      <c r="K314" s="276"/>
      <c r="L314" s="276"/>
      <c r="M314" s="279" t="str">
        <f t="shared" ca="true" si="50"/>
        <v/>
      </c>
      <c r="N314" s="189" t="str">
        <f t="shared" ca="true" si="51"/>
        <v/>
      </c>
      <c r="O314" s="278" t="str">
        <f t="shared" ca="true" si="52"/>
        <v/>
      </c>
      <c r="P314" s="276"/>
      <c r="Q314" s="276"/>
      <c r="R314" s="279" t="str">
        <f t="shared" ca="true" si="53"/>
        <v/>
      </c>
      <c r="S314" s="189" t="str">
        <f t="shared" ca="true" si="54"/>
        <v/>
      </c>
      <c r="T314" s="278" t="str">
        <f t="shared" ca="true" si="55"/>
        <v/>
      </c>
      <c r="U314" s="276"/>
      <c r="V314" s="276"/>
      <c r="W314" s="279" t="str">
        <f t="shared" ca="true" si="56"/>
        <v/>
      </c>
      <c r="X314" s="189" t="str">
        <f t="shared" ca="true" si="57"/>
        <v/>
      </c>
      <c r="Y314" s="278" t="str">
        <f t="shared" ca="true" si="58"/>
        <v/>
      </c>
      <c r="Z314" s="276"/>
      <c r="AA314" s="276"/>
      <c r="AB314" s="279" t="str">
        <f t="shared" ca="true" si="59"/>
        <v/>
      </c>
    </row>
    <row r="315" x14ac:dyDescent="0.2">
      <c r="A315" s="274"/>
      <c r="B315" s="539"/>
      <c r="C315" s="540"/>
      <c r="D315" s="189" t="str">
        <f t="shared" ca="true" si="45"/>
        <v/>
      </c>
      <c r="E315" s="278" t="str">
        <f t="shared" ca="true" si="46"/>
        <v/>
      </c>
      <c r="F315" s="276"/>
      <c r="G315" s="276"/>
      <c r="H315" s="279" t="str">
        <f t="shared" ca="true" si="47"/>
        <v/>
      </c>
      <c r="I315" s="189" t="str">
        <f t="shared" ca="true" si="48"/>
        <v/>
      </c>
      <c r="J315" s="278" t="str">
        <f t="shared" ca="true" si="49"/>
        <v/>
      </c>
      <c r="K315" s="276"/>
      <c r="L315" s="276"/>
      <c r="M315" s="279" t="str">
        <f t="shared" ca="true" si="50"/>
        <v/>
      </c>
      <c r="N315" s="189" t="str">
        <f t="shared" ca="true" si="51"/>
        <v/>
      </c>
      <c r="O315" s="278" t="str">
        <f t="shared" ca="true" si="52"/>
        <v/>
      </c>
      <c r="P315" s="276"/>
      <c r="Q315" s="276"/>
      <c r="R315" s="279" t="str">
        <f t="shared" ca="true" si="53"/>
        <v/>
      </c>
      <c r="S315" s="189" t="str">
        <f t="shared" ca="true" si="54"/>
        <v/>
      </c>
      <c r="T315" s="278" t="str">
        <f t="shared" ca="true" si="55"/>
        <v/>
      </c>
      <c r="U315" s="276"/>
      <c r="V315" s="276"/>
      <c r="W315" s="279" t="str">
        <f t="shared" ca="true" si="56"/>
        <v/>
      </c>
      <c r="X315" s="189" t="str">
        <f t="shared" ca="true" si="57"/>
        <v/>
      </c>
      <c r="Y315" s="278" t="str">
        <f t="shared" ca="true" si="58"/>
        <v/>
      </c>
      <c r="Z315" s="276"/>
      <c r="AA315" s="276"/>
      <c r="AB315" s="279" t="str">
        <f t="shared" ca="true" si="59"/>
        <v/>
      </c>
    </row>
    <row r="316" x14ac:dyDescent="0.2">
      <c r="A316" s="274"/>
      <c r="B316" s="541"/>
      <c r="C316" s="542"/>
      <c r="D316" s="190" t="str">
        <f t="shared" ca="true" si="45"/>
        <v/>
      </c>
      <c r="E316" s="281" t="str">
        <f t="shared" ca="true" si="46"/>
        <v/>
      </c>
      <c r="F316" s="282"/>
      <c r="G316" s="283"/>
      <c r="H316" s="284" t="str">
        <f t="shared" ca="true" si="47"/>
        <v/>
      </c>
      <c r="I316" s="190" t="str">
        <f t="shared" ca="true" si="48"/>
        <v/>
      </c>
      <c r="J316" s="281" t="str">
        <f t="shared" ca="true" si="49"/>
        <v/>
      </c>
      <c r="K316" s="282"/>
      <c r="L316" s="283"/>
      <c r="M316" s="284" t="str">
        <f t="shared" ca="true" si="50"/>
        <v/>
      </c>
      <c r="N316" s="190" t="str">
        <f t="shared" ca="true" si="51"/>
        <v/>
      </c>
      <c r="O316" s="281" t="str">
        <f t="shared" ca="true" si="52"/>
        <v/>
      </c>
      <c r="P316" s="282"/>
      <c r="Q316" s="283"/>
      <c r="R316" s="284" t="str">
        <f t="shared" ca="true" si="53"/>
        <v/>
      </c>
      <c r="S316" s="190" t="str">
        <f t="shared" ca="true" si="54"/>
        <v/>
      </c>
      <c r="T316" s="281" t="str">
        <f t="shared" ca="true" si="55"/>
        <v/>
      </c>
      <c r="U316" s="282"/>
      <c r="V316" s="283"/>
      <c r="W316" s="284" t="str">
        <f t="shared" ca="true" si="56"/>
        <v/>
      </c>
      <c r="X316" s="190" t="str">
        <f t="shared" ca="true" si="57"/>
        <v/>
      </c>
      <c r="Y316" s="281" t="str">
        <f t="shared" ca="true" si="58"/>
        <v/>
      </c>
      <c r="Z316" s="282"/>
      <c r="AA316" s="283"/>
      <c r="AB316" s="284" t="str">
        <f t="shared" ca="true" si="59"/>
        <v/>
      </c>
    </row>
    <row r="317" ht="11.25" customHeight="true" x14ac:dyDescent="0.2"/>
    <row r="318" ht="22.5" customHeight="true" x14ac:dyDescent="0.25">
      <c r="B318" s="915" t="str">
        <f>CONCATENATE("Rural use of sanitation facilities, ",C299,"–",C300)</f>
        <v>Rural use of sanitation facilities, 2000–2020</v>
      </c>
      <c r="C318" s="916"/>
      <c r="D318" s="916"/>
      <c r="E318" s="916"/>
      <c r="F318" s="916"/>
      <c r="G318" s="916"/>
      <c r="H318" s="916"/>
      <c r="I318" s="916"/>
      <c r="J318" s="916"/>
      <c r="K318" s="916"/>
      <c r="L318" s="916"/>
      <c r="N318" s="285"/>
      <c r="O318" s="285"/>
      <c r="P318" s="285"/>
      <c r="Q318" s="285"/>
      <c r="R318" s="285"/>
      <c r="S318" s="898" t="s">
        <v>11</v>
      </c>
      <c r="T318" s="899"/>
      <c r="U318" s="899"/>
      <c r="V318" s="899"/>
      <c r="W318" s="900"/>
      <c r="X318" s="285"/>
      <c r="Y318" s="285"/>
      <c r="Z318" s="285"/>
      <c r="AA318" s="285"/>
      <c r="AB318" s="28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23" customWidth="true"/>
    <col min="6" max="7" width="9" style="226" customWidth="true"/>
    <col min="8" max="38" width="9" style="223" customWidth="true"/>
    <col min="39" max="261" width="9.140625" style="223"/>
    <col min="262" max="262" width="5" style="223" customWidth="true"/>
    <col min="263" max="263" width="13.85546875" style="223" customWidth="true"/>
    <col min="264" max="265" width="6.28515625" style="223" customWidth="true"/>
    <col min="266" max="267" width="7" style="223" customWidth="true"/>
    <col min="268" max="274" width="6.28515625" style="223" customWidth="true"/>
    <col min="275" max="517" width="9.140625" style="223"/>
    <col min="518" max="518" width="5" style="223" customWidth="true"/>
    <col min="519" max="519" width="13.85546875" style="223" customWidth="true"/>
    <col min="520" max="521" width="6.28515625" style="223" customWidth="true"/>
    <col min="522" max="523" width="7" style="223" customWidth="true"/>
    <col min="524" max="530" width="6.28515625" style="223" customWidth="true"/>
    <col min="531" max="773" width="9.140625" style="223"/>
    <col min="774" max="774" width="5" style="223" customWidth="true"/>
    <col min="775" max="775" width="13.85546875" style="223" customWidth="true"/>
    <col min="776" max="777" width="6.28515625" style="223" customWidth="true"/>
    <col min="778" max="779" width="7" style="223" customWidth="true"/>
    <col min="780" max="786" width="6.28515625" style="223" customWidth="true"/>
    <col min="787" max="1029" width="9.140625" style="223"/>
    <col min="1030" max="1030" width="5" style="223" customWidth="true"/>
    <col min="1031" max="1031" width="13.85546875" style="223" customWidth="true"/>
    <col min="1032" max="1033" width="6.28515625" style="223" customWidth="true"/>
    <col min="1034" max="1035" width="7" style="223" customWidth="true"/>
    <col min="1036" max="1042" width="6.28515625" style="223" customWidth="true"/>
    <col min="1043" max="1285" width="9.140625" style="223"/>
    <col min="1286" max="1286" width="5" style="223" customWidth="true"/>
    <col min="1287" max="1287" width="13.85546875" style="223" customWidth="true"/>
    <col min="1288" max="1289" width="6.28515625" style="223" customWidth="true"/>
    <col min="1290" max="1291" width="7" style="223" customWidth="true"/>
    <col min="1292" max="1298" width="6.28515625" style="223" customWidth="true"/>
    <col min="1299" max="1541" width="9.140625" style="223"/>
    <col min="1542" max="1542" width="5" style="223" customWidth="true"/>
    <col min="1543" max="1543" width="13.85546875" style="223" customWidth="true"/>
    <col min="1544" max="1545" width="6.28515625" style="223" customWidth="true"/>
    <col min="1546" max="1547" width="7" style="223" customWidth="true"/>
    <col min="1548" max="1554" width="6.28515625" style="223" customWidth="true"/>
    <col min="1555" max="1797" width="9.140625" style="223"/>
    <col min="1798" max="1798" width="5" style="223" customWidth="true"/>
    <col min="1799" max="1799" width="13.85546875" style="223" customWidth="true"/>
    <col min="1800" max="1801" width="6.28515625" style="223" customWidth="true"/>
    <col min="1802" max="1803" width="7" style="223" customWidth="true"/>
    <col min="1804" max="1810" width="6.28515625" style="223" customWidth="true"/>
    <col min="1811" max="2053" width="9.140625" style="223"/>
    <col min="2054" max="2054" width="5" style="223" customWidth="true"/>
    <col min="2055" max="2055" width="13.85546875" style="223" customWidth="true"/>
    <col min="2056" max="2057" width="6.28515625" style="223" customWidth="true"/>
    <col min="2058" max="2059" width="7" style="223" customWidth="true"/>
    <col min="2060" max="2066" width="6.28515625" style="223" customWidth="true"/>
    <col min="2067" max="2309" width="9.140625" style="223"/>
    <col min="2310" max="2310" width="5" style="223" customWidth="true"/>
    <col min="2311" max="2311" width="13.85546875" style="223" customWidth="true"/>
    <col min="2312" max="2313" width="6.28515625" style="223" customWidth="true"/>
    <col min="2314" max="2315" width="7" style="223" customWidth="true"/>
    <col min="2316" max="2322" width="6.28515625" style="223" customWidth="true"/>
    <col min="2323" max="2565" width="9.140625" style="223"/>
    <col min="2566" max="2566" width="5" style="223" customWidth="true"/>
    <col min="2567" max="2567" width="13.85546875" style="223" customWidth="true"/>
    <col min="2568" max="2569" width="6.28515625" style="223" customWidth="true"/>
    <col min="2570" max="2571" width="7" style="223" customWidth="true"/>
    <col min="2572" max="2578" width="6.28515625" style="223" customWidth="true"/>
    <col min="2579" max="2821" width="9.140625" style="223"/>
    <col min="2822" max="2822" width="5" style="223" customWidth="true"/>
    <col min="2823" max="2823" width="13.85546875" style="223" customWidth="true"/>
    <col min="2824" max="2825" width="6.28515625" style="223" customWidth="true"/>
    <col min="2826" max="2827" width="7" style="223" customWidth="true"/>
    <col min="2828" max="2834" width="6.28515625" style="223" customWidth="true"/>
    <col min="2835" max="3077" width="9.140625" style="223"/>
    <col min="3078" max="3078" width="5" style="223" customWidth="true"/>
    <col min="3079" max="3079" width="13.85546875" style="223" customWidth="true"/>
    <col min="3080" max="3081" width="6.28515625" style="223" customWidth="true"/>
    <col min="3082" max="3083" width="7" style="223" customWidth="true"/>
    <col min="3084" max="3090" width="6.28515625" style="223" customWidth="true"/>
    <col min="3091" max="3333" width="9.140625" style="223"/>
    <col min="3334" max="3334" width="5" style="223" customWidth="true"/>
    <col min="3335" max="3335" width="13.85546875" style="223" customWidth="true"/>
    <col min="3336" max="3337" width="6.28515625" style="223" customWidth="true"/>
    <col min="3338" max="3339" width="7" style="223" customWidth="true"/>
    <col min="3340" max="3346" width="6.28515625" style="223" customWidth="true"/>
    <col min="3347" max="3589" width="9.140625" style="223"/>
    <col min="3590" max="3590" width="5" style="223" customWidth="true"/>
    <col min="3591" max="3591" width="13.85546875" style="223" customWidth="true"/>
    <col min="3592" max="3593" width="6.28515625" style="223" customWidth="true"/>
    <col min="3594" max="3595" width="7" style="223" customWidth="true"/>
    <col min="3596" max="3602" width="6.28515625" style="223" customWidth="true"/>
    <col min="3603" max="3845" width="9.140625" style="223"/>
    <col min="3846" max="3846" width="5" style="223" customWidth="true"/>
    <col min="3847" max="3847" width="13.85546875" style="223" customWidth="true"/>
    <col min="3848" max="3849" width="6.28515625" style="223" customWidth="true"/>
    <col min="3850" max="3851" width="7" style="223" customWidth="true"/>
    <col min="3852" max="3858" width="6.28515625" style="223" customWidth="true"/>
    <col min="3859" max="4101" width="9.140625" style="223"/>
    <col min="4102" max="4102" width="5" style="223" customWidth="true"/>
    <col min="4103" max="4103" width="13.85546875" style="223" customWidth="true"/>
    <col min="4104" max="4105" width="6.28515625" style="223" customWidth="true"/>
    <col min="4106" max="4107" width="7" style="223" customWidth="true"/>
    <col min="4108" max="4114" width="6.28515625" style="223" customWidth="true"/>
    <col min="4115" max="4357" width="9.140625" style="223"/>
    <col min="4358" max="4358" width="5" style="223" customWidth="true"/>
    <col min="4359" max="4359" width="13.85546875" style="223" customWidth="true"/>
    <col min="4360" max="4361" width="6.28515625" style="223" customWidth="true"/>
    <col min="4362" max="4363" width="7" style="223" customWidth="true"/>
    <col min="4364" max="4370" width="6.28515625" style="223" customWidth="true"/>
    <col min="4371" max="4613" width="9.140625" style="223"/>
    <col min="4614" max="4614" width="5" style="223" customWidth="true"/>
    <col min="4615" max="4615" width="13.85546875" style="223" customWidth="true"/>
    <col min="4616" max="4617" width="6.28515625" style="223" customWidth="true"/>
    <col min="4618" max="4619" width="7" style="223" customWidth="true"/>
    <col min="4620" max="4626" width="6.28515625" style="223" customWidth="true"/>
    <col min="4627" max="4869" width="9.140625" style="223"/>
    <col min="4870" max="4870" width="5" style="223" customWidth="true"/>
    <col min="4871" max="4871" width="13.85546875" style="223" customWidth="true"/>
    <col min="4872" max="4873" width="6.28515625" style="223" customWidth="true"/>
    <col min="4874" max="4875" width="7" style="223" customWidth="true"/>
    <col min="4876" max="4882" width="6.28515625" style="223" customWidth="true"/>
    <col min="4883" max="5125" width="9.140625" style="223"/>
    <col min="5126" max="5126" width="5" style="223" customWidth="true"/>
    <col min="5127" max="5127" width="13.85546875" style="223" customWidth="true"/>
    <col min="5128" max="5129" width="6.28515625" style="223" customWidth="true"/>
    <col min="5130" max="5131" width="7" style="223" customWidth="true"/>
    <col min="5132" max="5138" width="6.28515625" style="223" customWidth="true"/>
    <col min="5139" max="5381" width="9.140625" style="223"/>
    <col min="5382" max="5382" width="5" style="223" customWidth="true"/>
    <col min="5383" max="5383" width="13.85546875" style="223" customWidth="true"/>
    <col min="5384" max="5385" width="6.28515625" style="223" customWidth="true"/>
    <col min="5386" max="5387" width="7" style="223" customWidth="true"/>
    <col min="5388" max="5394" width="6.28515625" style="223" customWidth="true"/>
    <col min="5395" max="5637" width="9.140625" style="223"/>
    <col min="5638" max="5638" width="5" style="223" customWidth="true"/>
    <col min="5639" max="5639" width="13.85546875" style="223" customWidth="true"/>
    <col min="5640" max="5641" width="6.28515625" style="223" customWidth="true"/>
    <col min="5642" max="5643" width="7" style="223" customWidth="true"/>
    <col min="5644" max="5650" width="6.28515625" style="223" customWidth="true"/>
    <col min="5651" max="5893" width="9.140625" style="223"/>
    <col min="5894" max="5894" width="5" style="223" customWidth="true"/>
    <col min="5895" max="5895" width="13.85546875" style="223" customWidth="true"/>
    <col min="5896" max="5897" width="6.28515625" style="223" customWidth="true"/>
    <col min="5898" max="5899" width="7" style="223" customWidth="true"/>
    <col min="5900" max="5906" width="6.28515625" style="223" customWidth="true"/>
    <col min="5907" max="6149" width="9.140625" style="223"/>
    <col min="6150" max="6150" width="5" style="223" customWidth="true"/>
    <col min="6151" max="6151" width="13.85546875" style="223" customWidth="true"/>
    <col min="6152" max="6153" width="6.28515625" style="223" customWidth="true"/>
    <col min="6154" max="6155" width="7" style="223" customWidth="true"/>
    <col min="6156" max="6162" width="6.28515625" style="223" customWidth="true"/>
    <col min="6163" max="6405" width="9.140625" style="223"/>
    <col min="6406" max="6406" width="5" style="223" customWidth="true"/>
    <col min="6407" max="6407" width="13.85546875" style="223" customWidth="true"/>
    <col min="6408" max="6409" width="6.28515625" style="223" customWidth="true"/>
    <col min="6410" max="6411" width="7" style="223" customWidth="true"/>
    <col min="6412" max="6418" width="6.28515625" style="223" customWidth="true"/>
    <col min="6419" max="6661" width="9.140625" style="223"/>
    <col min="6662" max="6662" width="5" style="223" customWidth="true"/>
    <col min="6663" max="6663" width="13.85546875" style="223" customWidth="true"/>
    <col min="6664" max="6665" width="6.28515625" style="223" customWidth="true"/>
    <col min="6666" max="6667" width="7" style="223" customWidth="true"/>
    <col min="6668" max="6674" width="6.28515625" style="223" customWidth="true"/>
    <col min="6675" max="6917" width="9.140625" style="223"/>
    <col min="6918" max="6918" width="5" style="223" customWidth="true"/>
    <col min="6919" max="6919" width="13.85546875" style="223" customWidth="true"/>
    <col min="6920" max="6921" width="6.28515625" style="223" customWidth="true"/>
    <col min="6922" max="6923" width="7" style="223" customWidth="true"/>
    <col min="6924" max="6930" width="6.28515625" style="223" customWidth="true"/>
    <col min="6931" max="7173" width="9.140625" style="223"/>
    <col min="7174" max="7174" width="5" style="223" customWidth="true"/>
    <col min="7175" max="7175" width="13.85546875" style="223" customWidth="true"/>
    <col min="7176" max="7177" width="6.28515625" style="223" customWidth="true"/>
    <col min="7178" max="7179" width="7" style="223" customWidth="true"/>
    <col min="7180" max="7186" width="6.28515625" style="223" customWidth="true"/>
    <col min="7187" max="7429" width="9.140625" style="223"/>
    <col min="7430" max="7430" width="5" style="223" customWidth="true"/>
    <col min="7431" max="7431" width="13.85546875" style="223" customWidth="true"/>
    <col min="7432" max="7433" width="6.28515625" style="223" customWidth="true"/>
    <col min="7434" max="7435" width="7" style="223" customWidth="true"/>
    <col min="7436" max="7442" width="6.28515625" style="223" customWidth="true"/>
    <col min="7443" max="7685" width="9.140625" style="223"/>
    <col min="7686" max="7686" width="5" style="223" customWidth="true"/>
    <col min="7687" max="7687" width="13.85546875" style="223" customWidth="true"/>
    <col min="7688" max="7689" width="6.28515625" style="223" customWidth="true"/>
    <col min="7690" max="7691" width="7" style="223" customWidth="true"/>
    <col min="7692" max="7698" width="6.28515625" style="223" customWidth="true"/>
    <col min="7699" max="7941" width="9.140625" style="223"/>
    <col min="7942" max="7942" width="5" style="223" customWidth="true"/>
    <col min="7943" max="7943" width="13.85546875" style="223" customWidth="true"/>
    <col min="7944" max="7945" width="6.28515625" style="223" customWidth="true"/>
    <col min="7946" max="7947" width="7" style="223" customWidth="true"/>
    <col min="7948" max="7954" width="6.28515625" style="223" customWidth="true"/>
    <col min="7955" max="8197" width="9.140625" style="223"/>
    <col min="8198" max="8198" width="5" style="223" customWidth="true"/>
    <col min="8199" max="8199" width="13.85546875" style="223" customWidth="true"/>
    <col min="8200" max="8201" width="6.28515625" style="223" customWidth="true"/>
    <col min="8202" max="8203" width="7" style="223" customWidth="true"/>
    <col min="8204" max="8210" width="6.28515625" style="223" customWidth="true"/>
    <col min="8211" max="8453" width="9.140625" style="223"/>
    <col min="8454" max="8454" width="5" style="223" customWidth="true"/>
    <col min="8455" max="8455" width="13.85546875" style="223" customWidth="true"/>
    <col min="8456" max="8457" width="6.28515625" style="223" customWidth="true"/>
    <col min="8458" max="8459" width="7" style="223" customWidth="true"/>
    <col min="8460" max="8466" width="6.28515625" style="223" customWidth="true"/>
    <col min="8467" max="8709" width="9.140625" style="223"/>
    <col min="8710" max="8710" width="5" style="223" customWidth="true"/>
    <col min="8711" max="8711" width="13.85546875" style="223" customWidth="true"/>
    <col min="8712" max="8713" width="6.28515625" style="223" customWidth="true"/>
    <col min="8714" max="8715" width="7" style="223" customWidth="true"/>
    <col min="8716" max="8722" width="6.28515625" style="223" customWidth="true"/>
    <col min="8723" max="8965" width="9.140625" style="223"/>
    <col min="8966" max="8966" width="5" style="223" customWidth="true"/>
    <col min="8967" max="8967" width="13.85546875" style="223" customWidth="true"/>
    <col min="8968" max="8969" width="6.28515625" style="223" customWidth="true"/>
    <col min="8970" max="8971" width="7" style="223" customWidth="true"/>
    <col min="8972" max="8978" width="6.28515625" style="223" customWidth="true"/>
    <col min="8979" max="9221" width="9.140625" style="223"/>
    <col min="9222" max="9222" width="5" style="223" customWidth="true"/>
    <col min="9223" max="9223" width="13.85546875" style="223" customWidth="true"/>
    <col min="9224" max="9225" width="6.28515625" style="223" customWidth="true"/>
    <col min="9226" max="9227" width="7" style="223" customWidth="true"/>
    <col min="9228" max="9234" width="6.28515625" style="223" customWidth="true"/>
    <col min="9235" max="9477" width="9.140625" style="223"/>
    <col min="9478" max="9478" width="5" style="223" customWidth="true"/>
    <col min="9479" max="9479" width="13.85546875" style="223" customWidth="true"/>
    <col min="9480" max="9481" width="6.28515625" style="223" customWidth="true"/>
    <col min="9482" max="9483" width="7" style="223" customWidth="true"/>
    <col min="9484" max="9490" width="6.28515625" style="223" customWidth="true"/>
    <col min="9491" max="9733" width="9.140625" style="223"/>
    <col min="9734" max="9734" width="5" style="223" customWidth="true"/>
    <col min="9735" max="9735" width="13.85546875" style="223" customWidth="true"/>
    <col min="9736" max="9737" width="6.28515625" style="223" customWidth="true"/>
    <col min="9738" max="9739" width="7" style="223" customWidth="true"/>
    <col min="9740" max="9746" width="6.28515625" style="223" customWidth="true"/>
    <col min="9747" max="9989" width="9.140625" style="223"/>
    <col min="9990" max="9990" width="5" style="223" customWidth="true"/>
    <col min="9991" max="9991" width="13.85546875" style="223" customWidth="true"/>
    <col min="9992" max="9993" width="6.28515625" style="223" customWidth="true"/>
    <col min="9994" max="9995" width="7" style="223" customWidth="true"/>
    <col min="9996" max="10002" width="6.28515625" style="223" customWidth="true"/>
    <col min="10003" max="10245" width="9.140625" style="223"/>
    <col min="10246" max="10246" width="5" style="223" customWidth="true"/>
    <col min="10247" max="10247" width="13.85546875" style="223" customWidth="true"/>
    <col min="10248" max="10249" width="6.28515625" style="223" customWidth="true"/>
    <col min="10250" max="10251" width="7" style="223" customWidth="true"/>
    <col min="10252" max="10258" width="6.28515625" style="223" customWidth="true"/>
    <col min="10259" max="10501" width="9.140625" style="223"/>
    <col min="10502" max="10502" width="5" style="223" customWidth="true"/>
    <col min="10503" max="10503" width="13.85546875" style="223" customWidth="true"/>
    <col min="10504" max="10505" width="6.28515625" style="223" customWidth="true"/>
    <col min="10506" max="10507" width="7" style="223" customWidth="true"/>
    <col min="10508" max="10514" width="6.28515625" style="223" customWidth="true"/>
    <col min="10515" max="10757" width="9.140625" style="223"/>
    <col min="10758" max="10758" width="5" style="223" customWidth="true"/>
    <col min="10759" max="10759" width="13.85546875" style="223" customWidth="true"/>
    <col min="10760" max="10761" width="6.28515625" style="223" customWidth="true"/>
    <col min="10762" max="10763" width="7" style="223" customWidth="true"/>
    <col min="10764" max="10770" width="6.28515625" style="223" customWidth="true"/>
    <col min="10771" max="11013" width="9.140625" style="223"/>
    <col min="11014" max="11014" width="5" style="223" customWidth="true"/>
    <col min="11015" max="11015" width="13.85546875" style="223" customWidth="true"/>
    <col min="11016" max="11017" width="6.28515625" style="223" customWidth="true"/>
    <col min="11018" max="11019" width="7" style="223" customWidth="true"/>
    <col min="11020" max="11026" width="6.28515625" style="223" customWidth="true"/>
    <col min="11027" max="11269" width="9.140625" style="223"/>
    <col min="11270" max="11270" width="5" style="223" customWidth="true"/>
    <col min="11271" max="11271" width="13.85546875" style="223" customWidth="true"/>
    <col min="11272" max="11273" width="6.28515625" style="223" customWidth="true"/>
    <col min="11274" max="11275" width="7" style="223" customWidth="true"/>
    <col min="11276" max="11282" width="6.28515625" style="223" customWidth="true"/>
    <col min="11283" max="11525" width="9.140625" style="223"/>
    <col min="11526" max="11526" width="5" style="223" customWidth="true"/>
    <col min="11527" max="11527" width="13.85546875" style="223" customWidth="true"/>
    <col min="11528" max="11529" width="6.28515625" style="223" customWidth="true"/>
    <col min="11530" max="11531" width="7" style="223" customWidth="true"/>
    <col min="11532" max="11538" width="6.28515625" style="223" customWidth="true"/>
    <col min="11539" max="11781" width="9.140625" style="223"/>
    <col min="11782" max="11782" width="5" style="223" customWidth="true"/>
    <col min="11783" max="11783" width="13.85546875" style="223" customWidth="true"/>
    <col min="11784" max="11785" width="6.28515625" style="223" customWidth="true"/>
    <col min="11786" max="11787" width="7" style="223" customWidth="true"/>
    <col min="11788" max="11794" width="6.28515625" style="223" customWidth="true"/>
    <col min="11795" max="12037" width="9.140625" style="223"/>
    <col min="12038" max="12038" width="5" style="223" customWidth="true"/>
    <col min="12039" max="12039" width="13.85546875" style="223" customWidth="true"/>
    <col min="12040" max="12041" width="6.28515625" style="223" customWidth="true"/>
    <col min="12042" max="12043" width="7" style="223" customWidth="true"/>
    <col min="12044" max="12050" width="6.28515625" style="223" customWidth="true"/>
    <col min="12051" max="12293" width="9.140625" style="223"/>
    <col min="12294" max="12294" width="5" style="223" customWidth="true"/>
    <col min="12295" max="12295" width="13.85546875" style="223" customWidth="true"/>
    <col min="12296" max="12297" width="6.28515625" style="223" customWidth="true"/>
    <col min="12298" max="12299" width="7" style="223" customWidth="true"/>
    <col min="12300" max="12306" width="6.28515625" style="223" customWidth="true"/>
    <col min="12307" max="12549" width="9.140625" style="223"/>
    <col min="12550" max="12550" width="5" style="223" customWidth="true"/>
    <col min="12551" max="12551" width="13.85546875" style="223" customWidth="true"/>
    <col min="12552" max="12553" width="6.28515625" style="223" customWidth="true"/>
    <col min="12554" max="12555" width="7" style="223" customWidth="true"/>
    <col min="12556" max="12562" width="6.28515625" style="223" customWidth="true"/>
    <col min="12563" max="12805" width="9.140625" style="223"/>
    <col min="12806" max="12806" width="5" style="223" customWidth="true"/>
    <col min="12807" max="12807" width="13.85546875" style="223" customWidth="true"/>
    <col min="12808" max="12809" width="6.28515625" style="223" customWidth="true"/>
    <col min="12810" max="12811" width="7" style="223" customWidth="true"/>
    <col min="12812" max="12818" width="6.28515625" style="223" customWidth="true"/>
    <col min="12819" max="13061" width="9.140625" style="223"/>
    <col min="13062" max="13062" width="5" style="223" customWidth="true"/>
    <col min="13063" max="13063" width="13.85546875" style="223" customWidth="true"/>
    <col min="13064" max="13065" width="6.28515625" style="223" customWidth="true"/>
    <col min="13066" max="13067" width="7" style="223" customWidth="true"/>
    <col min="13068" max="13074" width="6.28515625" style="223" customWidth="true"/>
    <col min="13075" max="13317" width="9.140625" style="223"/>
    <col min="13318" max="13318" width="5" style="223" customWidth="true"/>
    <col min="13319" max="13319" width="13.85546875" style="223" customWidth="true"/>
    <col min="13320" max="13321" width="6.28515625" style="223" customWidth="true"/>
    <col min="13322" max="13323" width="7" style="223" customWidth="true"/>
    <col min="13324" max="13330" width="6.28515625" style="223" customWidth="true"/>
    <col min="13331" max="13573" width="9.140625" style="223"/>
    <col min="13574" max="13574" width="5" style="223" customWidth="true"/>
    <col min="13575" max="13575" width="13.85546875" style="223" customWidth="true"/>
    <col min="13576" max="13577" width="6.28515625" style="223" customWidth="true"/>
    <col min="13578" max="13579" width="7" style="223" customWidth="true"/>
    <col min="13580" max="13586" width="6.28515625" style="223" customWidth="true"/>
    <col min="13587" max="13829" width="9.140625" style="223"/>
    <col min="13830" max="13830" width="5" style="223" customWidth="true"/>
    <col min="13831" max="13831" width="13.85546875" style="223" customWidth="true"/>
    <col min="13832" max="13833" width="6.28515625" style="223" customWidth="true"/>
    <col min="13834" max="13835" width="7" style="223" customWidth="true"/>
    <col min="13836" max="13842" width="6.28515625" style="223" customWidth="true"/>
    <col min="13843" max="14085" width="9.140625" style="223"/>
    <col min="14086" max="14086" width="5" style="223" customWidth="true"/>
    <col min="14087" max="14087" width="13.85546875" style="223" customWidth="true"/>
    <col min="14088" max="14089" width="6.28515625" style="223" customWidth="true"/>
    <col min="14090" max="14091" width="7" style="223" customWidth="true"/>
    <col min="14092" max="14098" width="6.28515625" style="223" customWidth="true"/>
    <col min="14099" max="14341" width="9.140625" style="223"/>
    <col min="14342" max="14342" width="5" style="223" customWidth="true"/>
    <col min="14343" max="14343" width="13.85546875" style="223" customWidth="true"/>
    <col min="14344" max="14345" width="6.28515625" style="223" customWidth="true"/>
    <col min="14346" max="14347" width="7" style="223" customWidth="true"/>
    <col min="14348" max="14354" width="6.28515625" style="223" customWidth="true"/>
    <col min="14355" max="14597" width="9.140625" style="223"/>
    <col min="14598" max="14598" width="5" style="223" customWidth="true"/>
    <col min="14599" max="14599" width="13.85546875" style="223" customWidth="true"/>
    <col min="14600" max="14601" width="6.28515625" style="223" customWidth="true"/>
    <col min="14602" max="14603" width="7" style="223" customWidth="true"/>
    <col min="14604" max="14610" width="6.28515625" style="223" customWidth="true"/>
    <col min="14611" max="14853" width="9.140625" style="223"/>
    <col min="14854" max="14854" width="5" style="223" customWidth="true"/>
    <col min="14855" max="14855" width="13.85546875" style="223" customWidth="true"/>
    <col min="14856" max="14857" width="6.28515625" style="223" customWidth="true"/>
    <col min="14858" max="14859" width="7" style="223" customWidth="true"/>
    <col min="14860" max="14866" width="6.28515625" style="223" customWidth="true"/>
    <col min="14867" max="15109" width="9.140625" style="223"/>
    <col min="15110" max="15110" width="5" style="223" customWidth="true"/>
    <col min="15111" max="15111" width="13.85546875" style="223" customWidth="true"/>
    <col min="15112" max="15113" width="6.28515625" style="223" customWidth="true"/>
    <col min="15114" max="15115" width="7" style="223" customWidth="true"/>
    <col min="15116" max="15122" width="6.28515625" style="223" customWidth="true"/>
    <col min="15123" max="15365" width="9.140625" style="223"/>
    <col min="15366" max="15366" width="5" style="223" customWidth="true"/>
    <col min="15367" max="15367" width="13.85546875" style="223" customWidth="true"/>
    <col min="15368" max="15369" width="6.28515625" style="223" customWidth="true"/>
    <col min="15370" max="15371" width="7" style="223" customWidth="true"/>
    <col min="15372" max="15378" width="6.28515625" style="223" customWidth="true"/>
    <col min="15379" max="15621" width="9.140625" style="223"/>
    <col min="15622" max="15622" width="5" style="223" customWidth="true"/>
    <col min="15623" max="15623" width="13.85546875" style="223" customWidth="true"/>
    <col min="15624" max="15625" width="6.28515625" style="223" customWidth="true"/>
    <col min="15626" max="15627" width="7" style="223" customWidth="true"/>
    <col min="15628" max="15634" width="6.28515625" style="223" customWidth="true"/>
    <col min="15635" max="15877" width="9.140625" style="223"/>
    <col min="15878" max="15878" width="5" style="223" customWidth="true"/>
    <col min="15879" max="15879" width="13.85546875" style="223" customWidth="true"/>
    <col min="15880" max="15881" width="6.28515625" style="223" customWidth="true"/>
    <col min="15882" max="15883" width="7" style="223" customWidth="true"/>
    <col min="15884" max="15890" width="6.28515625" style="223" customWidth="true"/>
    <col min="15891" max="16133" width="9.140625" style="223"/>
    <col min="16134" max="16134" width="5" style="223" customWidth="true"/>
    <col min="16135" max="16135" width="13.85546875" style="223" customWidth="true"/>
    <col min="16136" max="16137" width="6.28515625" style="223" customWidth="true"/>
    <col min="16138" max="16139" width="7" style="223" customWidth="true"/>
    <col min="16140" max="16146" width="6.28515625" style="223" customWidth="true"/>
    <col min="16147" max="16384" width="9.140625" style="223"/>
  </cols>
  <sheetData>
    <row r="4" ht="27" customHeight="true" x14ac:dyDescent="0.4">
      <c r="B4" s="952" t="s">
        <v>133</v>
      </c>
      <c r="C4" s="953"/>
      <c r="D4" s="953"/>
      <c r="E4" s="953"/>
      <c r="F4" s="953"/>
      <c r="G4" s="953"/>
      <c r="H4" s="953"/>
      <c r="I4" s="953"/>
      <c r="J4" s="953"/>
      <c r="K4" s="953"/>
      <c r="L4" s="953"/>
      <c r="M4" s="953"/>
      <c r="N4" s="953"/>
      <c r="O4" s="953"/>
      <c r="P4" s="953"/>
      <c r="Q4" s="953"/>
      <c r="R4" s="953"/>
      <c r="S4" s="953"/>
      <c r="T4" s="953"/>
      <c r="U4" s="953"/>
      <c r="V4" s="953"/>
      <c r="W4" s="953"/>
      <c r="X4" s="953"/>
      <c r="Y4" s="953"/>
    </row>
    <row r="5" ht="28.5" customHeight="true" x14ac:dyDescent="0.4">
      <c r="B5" s="897" t="str">
        <f ca="true">IF(ISERROR(INDIRECT(CONCATENATE($E$32,"!A2"))),"",INDIRECT(CONCATENATE($E$32,"!A2")))</f>
        <v>Viet Nam</v>
      </c>
      <c r="C5" s="954"/>
      <c r="D5" s="954"/>
      <c r="E5" s="954"/>
      <c r="F5" s="954"/>
      <c r="G5" s="954"/>
      <c r="H5" s="954"/>
      <c r="I5" s="954"/>
      <c r="J5" s="954"/>
      <c r="K5" s="953"/>
      <c r="L5" s="953"/>
      <c r="M5" s="953"/>
      <c r="N5" s="953"/>
      <c r="O5" s="953"/>
      <c r="P5" s="953"/>
      <c r="Q5" s="953"/>
      <c r="R5" s="953"/>
      <c r="S5" s="953"/>
      <c r="T5" s="953"/>
      <c r="U5" s="953"/>
      <c r="V5" s="953"/>
      <c r="W5" s="953"/>
      <c r="X5" s="953"/>
      <c r="Y5" s="953"/>
    </row>
    <row r="6" x14ac:dyDescent="0.2">
      <c r="F6" s="223"/>
      <c r="G6" s="223"/>
      <c r="J6" s="224"/>
      <c r="K6" s="224"/>
      <c r="L6" s="224"/>
      <c r="M6" s="224"/>
      <c r="N6" s="224"/>
      <c r="O6" s="224"/>
      <c r="P6" s="224"/>
    </row>
    <row r="7" s="225" customFormat="true" ht="16.5" customHeight="true" x14ac:dyDescent="0.25">
      <c r="B7" s="950" t="str">
        <f ca="true">CONCATENATE("National ",IF(ISERROR(INDIRECT(CONCATENATE($E$32,"!A2"))),"",INDIRECT(CONCATENATE($E$32,"!A210"))))</f>
        <v>National Access to hygiene facilities </v>
      </c>
      <c r="C7" s="951"/>
      <c r="D7" s="951"/>
      <c r="E7" s="951"/>
      <c r="F7" s="951"/>
      <c r="G7" s="951"/>
      <c r="H7" s="951"/>
      <c r="K7" s="968" t="str">
        <f ca="true">CONCATENATE("Urban ",IF(ISERROR(INDIRECT(CONCATENATE($E$32,"!A2"))),"",INDIRECT(CONCATENATE($E$32,"!A210"))))</f>
        <v>Urban Access to hygiene facilities </v>
      </c>
      <c r="L7" s="969"/>
      <c r="M7" s="969"/>
      <c r="N7" s="969"/>
      <c r="O7" s="969"/>
      <c r="P7" s="969"/>
      <c r="S7" s="968" t="str">
        <f ca="true">CONCATENATE("Rural ",IF(ISERROR(INDIRECT(CONCATENATE($E$32,"!A2"))),"",INDIRECT(CONCATENATE($E$32,"!A210"))))</f>
        <v>Rural Access to hygiene facilities </v>
      </c>
      <c r="T7" s="969"/>
      <c r="U7" s="969"/>
      <c r="V7" s="969"/>
      <c r="W7" s="969"/>
      <c r="X7" s="969"/>
    </row>
    <row r="8" s="225" customFormat="true" x14ac:dyDescent="0.2"/>
    <row r="17" x14ac:dyDescent="0.2">
      <c r="Q17" s="224"/>
      <c r="R17" s="224"/>
      <c r="S17" s="224"/>
      <c r="T17" s="224"/>
      <c r="U17" s="224"/>
      <c r="V17" s="224"/>
    </row>
    <row r="18" x14ac:dyDescent="0.2">
      <c r="Q18" s="224"/>
      <c r="R18" s="224"/>
      <c r="S18" s="224"/>
      <c r="T18" s="224"/>
      <c r="U18" s="224"/>
      <c r="V18" s="224"/>
    </row>
    <row r="19" x14ac:dyDescent="0.2">
      <c r="Q19" s="224"/>
      <c r="R19" s="224"/>
      <c r="S19" s="224"/>
      <c r="T19" s="224"/>
      <c r="U19" s="224"/>
      <c r="V19" s="224"/>
    </row>
    <row r="20" x14ac:dyDescent="0.2">
      <c r="Q20" s="224"/>
      <c r="R20" s="224"/>
      <c r="S20" s="224"/>
      <c r="T20" s="224"/>
      <c r="U20" s="224"/>
      <c r="V20" s="224"/>
    </row>
    <row r="21" x14ac:dyDescent="0.2">
      <c r="Q21" s="224"/>
      <c r="R21" s="224"/>
      <c r="S21" s="224"/>
      <c r="T21" s="224"/>
      <c r="U21" s="224"/>
      <c r="V21" s="224"/>
    </row>
    <row r="22" x14ac:dyDescent="0.2">
      <c r="Q22" s="224"/>
      <c r="R22" s="224"/>
      <c r="S22" s="224"/>
      <c r="T22" s="224"/>
      <c r="U22" s="224"/>
      <c r="V22" s="224"/>
    </row>
    <row r="23" x14ac:dyDescent="0.2">
      <c r="Q23" s="224"/>
      <c r="R23" s="224"/>
      <c r="S23" s="224"/>
      <c r="T23" s="224"/>
      <c r="U23" s="224"/>
      <c r="V23" s="224"/>
    </row>
    <row r="32" s="227" customFormat="true" x14ac:dyDescent="0.2">
      <c r="E32" s="944" t="str">
        <f>INDEX(B88:B100,A88)</f>
        <v>MICS14</v>
      </c>
      <c r="F32" s="945"/>
      <c r="G32" s="959" t="str">
        <f ca="true">IF(ISERROR(INDIRECT(CONCATENATE($E$32,"!A2"))),"",INDIRECT(CONCATENATE($E$32,"!A2")))</f>
        <v>Viet Nam</v>
      </c>
      <c r="H32" s="960"/>
      <c r="I32" s="960"/>
      <c r="J32" s="961"/>
      <c r="K32" s="965" t="s">
        <v>0</v>
      </c>
      <c r="L32" s="966"/>
      <c r="M32" s="967"/>
      <c r="N32" s="965" t="s">
        <v>1</v>
      </c>
      <c r="O32" s="966"/>
      <c r="P32" s="967"/>
      <c r="Q32" s="965" t="s">
        <v>2</v>
      </c>
      <c r="R32" s="966"/>
      <c r="S32" s="967"/>
      <c r="T32" s="965" t="s">
        <v>3</v>
      </c>
      <c r="U32" s="966"/>
      <c r="V32" s="967"/>
      <c r="W32" s="965" t="s">
        <v>4</v>
      </c>
      <c r="X32" s="966"/>
      <c r="Y32" s="967"/>
    </row>
    <row r="33" s="231" customFormat="true" ht="22.5" customHeight="true" x14ac:dyDescent="0.2">
      <c r="E33" s="946"/>
      <c r="F33" s="947"/>
      <c r="G33" s="962"/>
      <c r="H33" s="963"/>
      <c r="I33" s="963"/>
      <c r="J33" s="964"/>
      <c r="K33" s="228" t="s">
        <v>15</v>
      </c>
      <c r="L33" s="229" t="s">
        <v>16</v>
      </c>
      <c r="M33" s="230" t="s">
        <v>20</v>
      </c>
      <c r="N33" s="228" t="s">
        <v>15</v>
      </c>
      <c r="O33" s="229" t="s">
        <v>16</v>
      </c>
      <c r="P33" s="230" t="s">
        <v>20</v>
      </c>
      <c r="Q33" s="228" t="s">
        <v>15</v>
      </c>
      <c r="R33" s="229" t="s">
        <v>16</v>
      </c>
      <c r="S33" s="230" t="s">
        <v>20</v>
      </c>
      <c r="T33" s="228" t="s">
        <v>15</v>
      </c>
      <c r="U33" s="229" t="s">
        <v>16</v>
      </c>
      <c r="V33" s="230" t="s">
        <v>20</v>
      </c>
      <c r="W33" s="228" t="s">
        <v>15</v>
      </c>
      <c r="X33" s="229" t="s">
        <v>16</v>
      </c>
      <c r="Y33" s="230" t="s">
        <v>20</v>
      </c>
    </row>
    <row r="34" ht="15" x14ac:dyDescent="0.2">
      <c r="B34" s="955" t="s">
        <v>21</v>
      </c>
      <c r="C34" s="956"/>
      <c r="D34" s="956"/>
      <c r="E34" s="294"/>
      <c r="F34" s="223"/>
      <c r="G34" s="919" t="s">
        <v>5</v>
      </c>
      <c r="H34" s="902"/>
      <c r="I34" s="917"/>
      <c r="J34" s="948" t="str">
        <f ca="true">IF(ISERROR(INDIRECT(CONCATENATE(#REF!,"!A2"))),"",INDIRECT(CONCATENATE(#REF!,"!A210")))</f>
        <v/>
      </c>
      <c r="K34" s="938">
        <f ca="true">IF(ISERROR(INDIRECT(CONCATENATE($E$32,"!C222"))),"",INDIRECT(CONCATENATE($E$32,"!C222")))</f>
        <v>62.333325738021294</v>
      </c>
      <c r="L34" s="940">
        <f ca="true">IF(ISERROR(INDIRECT(CONCATENATE($E$32,"!C223"))),"",INDIRECT(CONCATENATE($E$32,"!C223")))</f>
        <v>29.518138182039976</v>
      </c>
      <c r="M34" s="942">
        <f ca="true">IF(ISERROR(INDIRECT(CONCATENATE($E$32,"!C224"))),"",INDIRECT(CONCATENATE($E$32,"!C224")))</f>
        <v>8.148536079938653</v>
      </c>
      <c r="N34" s="938">
        <f ca="true">IF(ISERROR(INDIRECT(CONCATENATE($E$32,"!D222"))),"",INDIRECT(CONCATENATE($E$32,"!D222")))</f>
        <v>83.288524625738603</v>
      </c>
      <c r="O34" s="940">
        <f ca="true">IF(ISERROR(INDIRECT(CONCATENATE($E$32,"!D223"))),"",INDIRECT(CONCATENATE($E$32,"!D223")))</f>
        <v>15.358353555457338</v>
      </c>
      <c r="P34" s="942">
        <f ca="true">IF(ISERROR(INDIRECT(CONCATENATE($E$32,"!D224"))),"",INDIRECT(CONCATENATE($E$32,"!D224")))</f>
        <v>1.353121818804113</v>
      </c>
      <c r="Q34" s="938">
        <f ca="true">IF(ISERROR(INDIRECT(CONCATENATE($E$32,"!E222"))),"",INDIRECT(CONCATENATE($E$32,"!E222")))</f>
        <v>88.003666102553595</v>
      </c>
      <c r="R34" s="940">
        <f ca="true">IF(ISERROR(INDIRECT(CONCATENATE($E$32,"!E223"))),"",INDIRECT(CONCATENATE($E$32,"!E223")))</f>
        <v>11.003896392874452</v>
      </c>
      <c r="S34" s="942">
        <f ca="true">IF(ISERROR(INDIRECT(CONCATENATE($E$32,"!E224"))),"",INDIRECT(CONCATENATE($E$32,"!E224")))</f>
        <v>0.99243750457195801</v>
      </c>
      <c r="T34" s="938">
        <f ca="true">IF(ISERROR(INDIRECT(CONCATENATE($E$32,"!F222"))),"",INDIRECT(CONCATENATE($E$32,"!F222")))</f>
        <v>93.994382055417489</v>
      </c>
      <c r="U34" s="940">
        <f ca="true">IF(ISERROR(INDIRECT(CONCATENATE($E$32,"!F223"))),"",INDIRECT(CONCATENATE($E$32,"!F223")))</f>
        <v>5.6254235161223249</v>
      </c>
      <c r="V34" s="942">
        <f ca="true">IF(ISERROR(INDIRECT(CONCATENATE($E$32,"!F224"))),"",INDIRECT(CONCATENATE($E$32,"!F224")))</f>
        <v>0.3801944284601888</v>
      </c>
      <c r="W34" s="938">
        <f ca="true">IF(ISERROR(INDIRECT(CONCATENATE($E$32,"!G222"))),"",INDIRECT(CONCATENATE($E$32,"!G222")))</f>
        <v>97.511857561598831</v>
      </c>
      <c r="X34" s="940">
        <f ca="true">IF(ISERROR(INDIRECT(CONCATENATE($E$32,"!G223"))),"",INDIRECT(CONCATENATE($E$32,"!G223")))</f>
        <v>2.3991079684289769</v>
      </c>
      <c r="Y34" s="942">
        <f ca="true">IF(ISERROR(INDIRECT(CONCATENATE($E$32,"!G224"))),"",INDIRECT(CONCATENATE($E$32,"!G224")))</f>
        <v>8.9034469972175984E-2</v>
      </c>
      <c r="Z34" s="295"/>
    </row>
    <row r="35" ht="15" x14ac:dyDescent="0.2">
      <c r="B35" s="957"/>
      <c r="C35" s="958"/>
      <c r="D35" s="958"/>
      <c r="E35" s="294"/>
      <c r="F35" s="223"/>
      <c r="G35" s="920"/>
      <c r="H35" s="921"/>
      <c r="I35" s="918"/>
      <c r="J35" s="970"/>
      <c r="K35" s="939"/>
      <c r="L35" s="941"/>
      <c r="M35" s="943"/>
      <c r="N35" s="939"/>
      <c r="O35" s="941"/>
      <c r="P35" s="943"/>
      <c r="Q35" s="939"/>
      <c r="R35" s="941"/>
      <c r="S35" s="943"/>
      <c r="T35" s="939"/>
      <c r="U35" s="941"/>
      <c r="V35" s="943"/>
      <c r="W35" s="939"/>
      <c r="X35" s="941"/>
      <c r="Y35" s="943"/>
      <c r="Z35" s="295"/>
    </row>
    <row r="36" ht="12.75" customHeight="true" x14ac:dyDescent="0.2">
      <c r="E36" s="296"/>
      <c r="F36" s="223"/>
      <c r="G36" s="295"/>
      <c r="H36" s="295"/>
      <c r="I36" s="295"/>
      <c r="J36" s="295"/>
      <c r="K36" s="295"/>
      <c r="L36" s="297"/>
      <c r="M36" s="297"/>
      <c r="N36" s="295"/>
      <c r="O36" s="295"/>
      <c r="P36" s="295"/>
      <c r="Q36" s="295"/>
      <c r="R36" s="295"/>
      <c r="S36" s="295"/>
      <c r="T36" s="295"/>
      <c r="U36" s="295"/>
      <c r="V36" s="295"/>
      <c r="W36" s="295"/>
      <c r="X36" s="295"/>
      <c r="Y36" s="295"/>
      <c r="Z36" s="295"/>
    </row>
    <row r="37" x14ac:dyDescent="0.2">
      <c r="E37" s="296"/>
      <c r="F37" s="223"/>
      <c r="G37" s="919" t="s">
        <v>6</v>
      </c>
      <c r="H37" s="902"/>
      <c r="I37" s="917"/>
      <c r="J37" s="948" t="str">
        <f ca="true">IF(ISERROR(INDIRECT(CONCATENATE(#REF!,"!A2"))),"",INDIRECT(CONCATENATE(#REF!,"!A210")))</f>
        <v/>
      </c>
      <c r="K37" s="938">
        <f ca="true">IF(ISERROR(INDIRECT(CONCATENATE($E$32,"!H222"))),"",INDIRECT(CONCATENATE($E$32,"!H222")))</f>
        <v>77.691520261160107</v>
      </c>
      <c r="L37" s="940">
        <f ca="true">IF(ISERROR(INDIRECT(CONCATENATE($E$32,"!H223"))),"",INDIRECT(CONCATENATE($E$32,"!H223")))</f>
        <v>18.81482440275202</v>
      </c>
      <c r="M37" s="942">
        <f ca="true">IF(ISERROR(INDIRECT(CONCATENATE($E$32,"!H224"))),"",INDIRECT(CONCATENATE($E$32,"!H224")))</f>
        <v>3.4936553360878273</v>
      </c>
      <c r="N37" s="938">
        <f ca="true">IF(ISERROR(INDIRECT(CONCATENATE($E$32,"!I222"))),"",INDIRECT(CONCATENATE($E$32,"!I222")))</f>
        <v>90.33735036128391</v>
      </c>
      <c r="O37" s="940">
        <f ca="true">IF(ISERROR(INDIRECT(CONCATENATE($E$32,"!I223"))),"",INDIRECT(CONCATENATE($E$32,"!I223")))</f>
        <v>9.1190577175790981</v>
      </c>
      <c r="P37" s="942">
        <f ca="true">IF(ISERROR(INDIRECT(CONCATENATE($E$32,"!I224"))),"",INDIRECT(CONCATENATE($E$32,"!I224")))</f>
        <v>0.54359192113702004</v>
      </c>
      <c r="Q37" s="938">
        <f ca="true">IF(ISERROR(INDIRECT(CONCATENATE($E$32,"!J222"))),"",INDIRECT(CONCATENATE($E$32,"!J222")))</f>
        <v>95.760494207827108</v>
      </c>
      <c r="R37" s="940">
        <f ca="true">IF(ISERROR(INDIRECT(CONCATENATE($E$32,"!J223"))),"",INDIRECT(CONCATENATE($E$32,"!J223")))</f>
        <v>4.0412922592644902</v>
      </c>
      <c r="S37" s="942">
        <f ca="true">IF(ISERROR(INDIRECT(CONCATENATE($E$32,"!J224"))),"",INDIRECT(CONCATENATE($E$32,"!J224")))</f>
        <v>0.19821353290843938</v>
      </c>
      <c r="T37" s="938">
        <f ca="true">IF(ISERROR(INDIRECT(CONCATENATE($E$32,"!K222"))),"",INDIRECT(CONCATENATE($E$32,"!K222")))</f>
        <v>97.827780416757477</v>
      </c>
      <c r="U37" s="940">
        <f ca="true">IF(ISERROR(INDIRECT(CONCATENATE($E$32,"!K223"))),"",INDIRECT(CONCATENATE($E$32,"!K223")))</f>
        <v>1.8910785015792706</v>
      </c>
      <c r="V37" s="942">
        <f ca="true">IF(ISERROR(INDIRECT(CONCATENATE($E$32,"!K224"))),"",INDIRECT(CONCATENATE($E$32,"!K224")))</f>
        <v>0.2811410816632437</v>
      </c>
      <c r="W37" s="938">
        <f ca="true">IF(ISERROR(INDIRECT(CONCATENATE($E$32,"!L222"))),"",INDIRECT(CONCATENATE($E$32,"!L222")))</f>
        <v>98.596928011858452</v>
      </c>
      <c r="X37" s="940">
        <f ca="true">IF(ISERROR(INDIRECT(CONCATENATE($E$32,"!L223"))),"",INDIRECT(CONCATENATE($E$32,"!L223")))</f>
        <v>1.4030719881415514</v>
      </c>
      <c r="Y37" s="942">
        <f ca="true">IF(ISERROR(INDIRECT(CONCATENATE($E$32,"!L224"))),"",INDIRECT(CONCATENATE($E$32,"!L224")))</f>
        <v>0</v>
      </c>
      <c r="Z37" s="295"/>
    </row>
    <row r="38" x14ac:dyDescent="0.2">
      <c r="F38" s="223"/>
      <c r="G38" s="920"/>
      <c r="H38" s="921"/>
      <c r="I38" s="918"/>
      <c r="J38" s="949"/>
      <c r="K38" s="939"/>
      <c r="L38" s="941"/>
      <c r="M38" s="943"/>
      <c r="N38" s="939"/>
      <c r="O38" s="941"/>
      <c r="P38" s="943"/>
      <c r="Q38" s="939"/>
      <c r="R38" s="941"/>
      <c r="S38" s="943"/>
      <c r="T38" s="939"/>
      <c r="U38" s="941"/>
      <c r="V38" s="943"/>
      <c r="W38" s="939"/>
      <c r="X38" s="941"/>
      <c r="Y38" s="943"/>
      <c r="Z38" s="295"/>
    </row>
    <row r="39" x14ac:dyDescent="0.2">
      <c r="F39" s="223"/>
      <c r="G39" s="295"/>
      <c r="H39" s="295"/>
      <c r="I39" s="295"/>
      <c r="J39" s="295"/>
      <c r="K39" s="295"/>
      <c r="L39" s="295"/>
      <c r="M39" s="297"/>
      <c r="N39" s="297"/>
      <c r="O39" s="295"/>
      <c r="P39" s="295"/>
      <c r="Q39" s="295"/>
      <c r="R39" s="295"/>
      <c r="S39" s="295"/>
      <c r="T39" s="295"/>
      <c r="U39" s="295"/>
      <c r="V39" s="295"/>
      <c r="W39" s="295"/>
      <c r="X39" s="295"/>
      <c r="Y39" s="295"/>
      <c r="Z39" s="295"/>
    </row>
    <row r="40" x14ac:dyDescent="0.2">
      <c r="F40" s="223"/>
      <c r="G40" s="919" t="s">
        <v>7</v>
      </c>
      <c r="H40" s="902"/>
      <c r="I40" s="917"/>
      <c r="J40" s="948" t="str">
        <f ca="true">IF(ISERROR(INDIRECT(CONCATENATE(#REF!,"!A2"))),"",INDIRECT(CONCATENATE(#REF!,"!A210")))</f>
        <v/>
      </c>
      <c r="K40" s="938">
        <f ca="true">IF(ISERROR(INDIRECT(CONCATENATE($E$32,"!M222"))),"",INDIRECT(CONCATENATE($E$32,"!M222")))</f>
        <v>55.974660033601722</v>
      </c>
      <c r="L40" s="940">
        <f ca="true">IF(ISERROR(INDIRECT(CONCATENATE($E$32,"!M223"))),"",INDIRECT(CONCATENATE($E$32,"!M223")))</f>
        <v>34.164112821321048</v>
      </c>
      <c r="M40" s="942">
        <f ca="true">IF(ISERROR(INDIRECT(CONCATENATE($E$32,"!M224"))),"",INDIRECT(CONCATENATE($E$32,"!M224")))</f>
        <v>9.861227145077379</v>
      </c>
      <c r="N40" s="938">
        <f ca="true">IF(ISERROR(INDIRECT(CONCATENATE($E$32,"!N222"))),"",INDIRECT(CONCATENATE($E$32,"!N222")))</f>
        <v>81.387600359093554</v>
      </c>
      <c r="O40" s="940">
        <f ca="true">IF(ISERROR(INDIRECT(CONCATENATE($E$32,"!N223"))),"",INDIRECT(CONCATENATE($E$32,"!N223")))</f>
        <v>16.589043174452268</v>
      </c>
      <c r="P40" s="942">
        <f ca="true">IF(ISERROR(INDIRECT(CONCATENATE($E$32,"!N224"))),"",INDIRECT(CONCATENATE($E$32,"!N224")))</f>
        <v>2.0233564664542896</v>
      </c>
      <c r="Q40" s="938">
        <f ca="true">IF(ISERROR(INDIRECT(CONCATENATE($E$32,"!O222"))),"",INDIRECT(CONCATENATE($E$32,"!O222")))</f>
        <v>85.585035854829997</v>
      </c>
      <c r="R40" s="940">
        <f ca="true">IF(ISERROR(INDIRECT(CONCATENATE($E$32,"!O223"))),"",INDIRECT(CONCATENATE($E$32,"!O223")))</f>
        <v>13.113570203257034</v>
      </c>
      <c r="S40" s="942">
        <f ca="true">IF(ISERROR(INDIRECT(CONCATENATE($E$32,"!O224"))),"",INDIRECT(CONCATENATE($E$32,"!O224")))</f>
        <v>1.3013939419131535</v>
      </c>
      <c r="T40" s="938">
        <f ca="true">IF(ISERROR(INDIRECT(CONCATENATE($E$32,"!P222"))),"",INDIRECT(CONCATENATE($E$32,"!P222")))</f>
        <v>90.66928033401733</v>
      </c>
      <c r="U40" s="940">
        <f ca="true">IF(ISERROR(INDIRECT(CONCATENATE($E$32,"!P223"))),"",INDIRECT(CONCATENATE($E$32,"!P223")))</f>
        <v>8.8350399884719604</v>
      </c>
      <c r="V40" s="942">
        <f ca="true">IF(ISERROR(INDIRECT(CONCATENATE($E$32,"!P224"))),"",INDIRECT(CONCATENATE($E$32,"!P224")))</f>
        <v>0.49567967751066699</v>
      </c>
      <c r="W40" s="938">
        <f ca="true">IF(ISERROR(INDIRECT(CONCATENATE($E$32,"!Q222"))),"",INDIRECT(CONCATENATE($E$32,"!Q222")))</f>
        <v>95.157510482671853</v>
      </c>
      <c r="X40" s="940">
        <f ca="true">IF(ISERROR(INDIRECT(CONCATENATE($E$32,"!Q223"))),"",INDIRECT(CONCATENATE($E$32,"!Q223")))</f>
        <v>4.5516959927886447</v>
      </c>
      <c r="Y40" s="942">
        <f ca="true">IF(ISERROR(INDIRECT(CONCATENATE($E$32,"!Q224"))),"",INDIRECT(CONCATENATE($E$32,"!Q224")))</f>
        <v>0.29079352453944374</v>
      </c>
      <c r="Z40" s="295"/>
    </row>
    <row r="41" x14ac:dyDescent="0.2">
      <c r="F41" s="223"/>
      <c r="G41" s="920"/>
      <c r="H41" s="921"/>
      <c r="I41" s="918"/>
      <c r="J41" s="949"/>
      <c r="K41" s="939"/>
      <c r="L41" s="941"/>
      <c r="M41" s="943"/>
      <c r="N41" s="939"/>
      <c r="O41" s="941"/>
      <c r="P41" s="943"/>
      <c r="Q41" s="939"/>
      <c r="R41" s="941"/>
      <c r="S41" s="943"/>
      <c r="T41" s="939"/>
      <c r="U41" s="941"/>
      <c r="V41" s="943"/>
      <c r="W41" s="939"/>
      <c r="X41" s="941"/>
      <c r="Y41" s="943"/>
      <c r="Z41" s="295"/>
    </row>
    <row r="43" x14ac:dyDescent="0.2">
      <c r="F43" s="223"/>
      <c r="G43" s="223"/>
    </row>
    <row r="44" x14ac:dyDescent="0.2">
      <c r="F44" s="223"/>
      <c r="G44" s="223"/>
    </row>
    <row r="45" x14ac:dyDescent="0.2">
      <c r="F45" s="223"/>
      <c r="G45" s="223"/>
    </row>
    <row r="46" x14ac:dyDescent="0.2">
      <c r="F46" s="223"/>
      <c r="G46" s="223"/>
    </row>
    <row r="48" ht="15" x14ac:dyDescent="0.2">
      <c r="H48" s="294"/>
    </row>
    <row r="88" hidden="true" x14ac:dyDescent="0.2">
      <c r="A88" s="191">
        <v>6</v>
      </c>
      <c r="B88" s="191" t="s">
        <v>176</v>
      </c>
    </row>
    <row r="89" hidden="true" x14ac:dyDescent="0.2">
      <c r="B89" s="191" t="s">
        <v>242</v>
      </c>
    </row>
    <row r="90" hidden="true" x14ac:dyDescent="0.2">
      <c r="B90" s="191" t="s">
        <v>405</v>
      </c>
    </row>
    <row r="91" hidden="true" x14ac:dyDescent="0.2">
      <c r="B91" s="191" t="s">
        <v>35</v>
      </c>
    </row>
    <row r="92" hidden="true" x14ac:dyDescent="0.2">
      <c r="B92" s="191" t="s">
        <v>441</v>
      </c>
    </row>
    <row r="93" hidden="true" x14ac:dyDescent="0.2">
      <c r="B93" s="191" t="s">
        <v>525</v>
      </c>
    </row>
    <row r="94" hidden="true" x14ac:dyDescent="0.2">
      <c r="B94" s="191" t="s">
        <v>135</v>
      </c>
    </row>
    <row r="95" hidden="true" x14ac:dyDescent="0.2">
      <c r="B95" s="191"/>
    </row>
    <row r="96" hidden="true" x14ac:dyDescent="0.2">
      <c r="B96" s="191"/>
    </row>
    <row r="97" hidden="true" x14ac:dyDescent="0.2">
      <c r="B97" s="191"/>
    </row>
    <row r="98" hidden="true" x14ac:dyDescent="0.2">
      <c r="B98" s="191"/>
    </row>
    <row r="99" hidden="true" x14ac:dyDescent="0.2">
      <c r="B99" s="191"/>
    </row>
    <row r="100" hidden="true" x14ac:dyDescent="0.2">
      <c r="B100" s="191"/>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302ED-91DE-4089-83FC-91B87DA34DAF}">
  <sheetPr codeName="Feuil4"/>
  <dimension ref="A1:CZ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24" width="12.5703125" style="434" customWidth="true"/>
    <col min="25" max="52" width="12.5703125" style="341" customWidth="true"/>
    <col min="53" max="53" width="31.5703125" style="544" customWidth="true"/>
    <col min="54" max="54" width="41.5703125" style="365" customWidth="true"/>
    <col min="55" max="69" width="9.140625" style="544"/>
    <col min="70" max="76" width="12.5703125" style="544" customWidth="true"/>
    <col min="77" max="104" width="12.5703125" style="341" customWidth="true"/>
    <col min="105" max="16384" width="9.140625" style="434"/>
  </cols>
  <sheetData>
    <row r="1" s="298" customFormat="true" ht="18" customHeight="true" x14ac:dyDescent="0.2">
      <c r="Y1" s="341"/>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Y1" s="34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Viet Nam</v>
      </c>
      <c r="B2" s="356"/>
      <c r="Y2" s="341"/>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Y2" s="34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2002</v>
      </c>
      <c r="B3" s="358"/>
      <c r="Y3" s="341"/>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Y3" s="34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96</v>
      </c>
      <c r="B4" s="358"/>
      <c r="Y4" s="341"/>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Y4" s="34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97</v>
      </c>
      <c r="B5" s="358"/>
      <c r="Y5" s="341"/>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Y5" s="34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98</v>
      </c>
      <c r="B6" s="360"/>
      <c r="Y6" s="341"/>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Y6" s="34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41</v>
      </c>
      <c r="B7" s="362"/>
      <c r="Y7" s="341"/>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Y7" s="34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40</v>
      </c>
      <c r="B8" s="362"/>
      <c r="Y8" s="341"/>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Y8" s="34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134</v>
      </c>
      <c r="B9" s="363" t="str">
        <f>A1025</f>
        <v>DHS02</v>
      </c>
      <c r="Y9" s="341"/>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Y9" s="34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7" t="s">
        <v>147</v>
      </c>
      <c r="B10" s="186" t="s">
        <v>35</v>
      </c>
      <c r="Y10" s="341"/>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Y10" s="34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7" t="s">
        <v>148</v>
      </c>
      <c r="B11" s="185" t="s">
        <v>35</v>
      </c>
      <c r="Y11" s="341"/>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Y11" s="34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84"/>
      <c r="B12" s="186"/>
      <c r="Y12" s="341"/>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Y12" s="34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83"/>
      <c r="B13" s="182"/>
      <c r="Y13" s="341"/>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Y13" s="34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436" customFormat="true" ht="15" customHeight="true" x14ac:dyDescent="0.2">
      <c r="A14" s="302" t="s">
        <v>96</v>
      </c>
      <c r="B14" s="338"/>
      <c r="C14" s="990" t="s">
        <v>115</v>
      </c>
      <c r="D14" s="991"/>
      <c r="E14" s="991"/>
      <c r="F14" s="991"/>
      <c r="G14" s="992"/>
      <c r="H14" s="993" t="s">
        <v>39</v>
      </c>
      <c r="I14" s="981"/>
      <c r="J14" s="981"/>
      <c r="K14" s="981"/>
      <c r="L14" s="983"/>
      <c r="M14" s="976" t="s">
        <v>38</v>
      </c>
      <c r="N14" s="977"/>
      <c r="O14" s="977"/>
      <c r="P14" s="977"/>
      <c r="Q14" s="979"/>
      <c r="R14" s="16" t="s">
        <v>138</v>
      </c>
      <c r="S14" s="400"/>
      <c r="T14" s="400"/>
      <c r="U14" s="400"/>
      <c r="V14" s="400"/>
      <c r="W14" s="400"/>
      <c r="X14" s="400"/>
      <c r="Y14" s="410"/>
      <c r="Z14" s="410"/>
      <c r="AA14" s="410"/>
      <c r="AB14" s="410"/>
      <c r="AC14" s="410"/>
      <c r="AD14" s="410"/>
      <c r="AE14" s="410"/>
      <c r="AF14" s="410"/>
      <c r="AG14" s="410"/>
      <c r="AH14" s="410"/>
      <c r="AI14" s="410"/>
      <c r="AJ14" s="410"/>
      <c r="AK14" s="410"/>
      <c r="AL14" s="410"/>
      <c r="AM14" s="410"/>
      <c r="AN14" s="410"/>
      <c r="AO14" s="410"/>
      <c r="AP14" s="410"/>
      <c r="AQ14" s="410"/>
      <c r="AR14" s="410"/>
      <c r="AS14" s="410"/>
      <c r="AT14" s="410"/>
      <c r="AU14" s="410"/>
      <c r="AV14" s="410"/>
      <c r="AW14" s="410"/>
      <c r="AX14" s="410"/>
      <c r="AY14" s="410"/>
      <c r="AZ14" s="881"/>
      <c r="BA14" s="347" t="s">
        <v>129</v>
      </c>
      <c r="BB14" s="302" t="s">
        <v>96</v>
      </c>
      <c r="BC14" s="976" t="s">
        <v>115</v>
      </c>
      <c r="BD14" s="977"/>
      <c r="BE14" s="977"/>
      <c r="BF14" s="977"/>
      <c r="BG14" s="978"/>
      <c r="BH14" s="976" t="s">
        <v>39</v>
      </c>
      <c r="BI14" s="977"/>
      <c r="BJ14" s="977"/>
      <c r="BK14" s="977"/>
      <c r="BL14" s="978"/>
      <c r="BM14" s="976" t="s">
        <v>38</v>
      </c>
      <c r="BN14" s="977"/>
      <c r="BO14" s="977"/>
      <c r="BP14" s="977"/>
      <c r="BQ14" s="979"/>
      <c r="BR14" s="15" t="s">
        <v>138</v>
      </c>
      <c r="BS14" s="400"/>
      <c r="BT14" s="400"/>
      <c r="BU14" s="400"/>
      <c r="BV14" s="400"/>
      <c r="BW14" s="400"/>
      <c r="BX14" s="400"/>
      <c r="BY14" s="5"/>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436" customFormat="true" ht="24" x14ac:dyDescent="0.2">
      <c r="A15" s="335" t="s">
        <v>88</v>
      </c>
      <c r="B15" s="369"/>
      <c r="C15" s="392" t="s">
        <v>0</v>
      </c>
      <c r="D15" s="546" t="s">
        <v>1</v>
      </c>
      <c r="E15" s="546" t="s">
        <v>2</v>
      </c>
      <c r="F15" s="546" t="s">
        <v>3</v>
      </c>
      <c r="G15" s="547" t="s">
        <v>4</v>
      </c>
      <c r="H15" s="374" t="s">
        <v>0</v>
      </c>
      <c r="I15" s="549" t="s">
        <v>1</v>
      </c>
      <c r="J15" s="549" t="s">
        <v>2</v>
      </c>
      <c r="K15" s="549" t="s">
        <v>3</v>
      </c>
      <c r="L15" s="550" t="s">
        <v>4</v>
      </c>
      <c r="M15" s="375" t="s">
        <v>0</v>
      </c>
      <c r="N15" s="549" t="s">
        <v>1</v>
      </c>
      <c r="O15" s="549" t="s">
        <v>2</v>
      </c>
      <c r="P15" s="549" t="s">
        <v>3</v>
      </c>
      <c r="Q15" s="545" t="s">
        <v>4</v>
      </c>
      <c r="R15" s="374" t="s">
        <v>149</v>
      </c>
      <c r="S15" s="549" t="s">
        <v>150</v>
      </c>
      <c r="T15" s="549" t="s">
        <v>151</v>
      </c>
      <c r="U15" s="549" t="s">
        <v>152</v>
      </c>
      <c r="V15" s="549" t="s">
        <v>153</v>
      </c>
      <c r="W15" s="549" t="s">
        <v>154</v>
      </c>
      <c r="X15" s="550" t="s">
        <v>155</v>
      </c>
      <c r="Y15" s="410"/>
      <c r="Z15" s="410"/>
      <c r="AA15" s="410"/>
      <c r="AB15" s="410"/>
      <c r="AC15" s="410"/>
      <c r="AD15" s="410"/>
      <c r="AE15" s="410"/>
      <c r="AF15" s="410"/>
      <c r="AG15" s="410"/>
      <c r="AH15" s="410"/>
      <c r="AI15" s="410"/>
      <c r="AJ15" s="410"/>
      <c r="AK15" s="410"/>
      <c r="AL15" s="410"/>
      <c r="AM15" s="410"/>
      <c r="AN15" s="410"/>
      <c r="AO15" s="410"/>
      <c r="AP15" s="410"/>
      <c r="AQ15" s="410"/>
      <c r="AR15" s="410"/>
      <c r="AS15" s="410"/>
      <c r="AT15" s="410"/>
      <c r="AU15" s="410"/>
      <c r="AV15" s="410"/>
      <c r="AW15" s="410"/>
      <c r="AX15" s="410"/>
      <c r="AY15" s="410"/>
      <c r="AZ15" s="881"/>
      <c r="BA15" s="335" t="s">
        <v>120</v>
      </c>
      <c r="BB15" s="334"/>
      <c r="BC15" s="421" t="s">
        <v>0</v>
      </c>
      <c r="BD15" s="520" t="s">
        <v>1</v>
      </c>
      <c r="BE15" s="520" t="s">
        <v>2</v>
      </c>
      <c r="BF15" s="520" t="s">
        <v>3</v>
      </c>
      <c r="BG15" s="422" t="s">
        <v>4</v>
      </c>
      <c r="BH15" s="421" t="s">
        <v>0</v>
      </c>
      <c r="BI15" s="520" t="s">
        <v>1</v>
      </c>
      <c r="BJ15" s="520" t="s">
        <v>2</v>
      </c>
      <c r="BK15" s="520" t="s">
        <v>3</v>
      </c>
      <c r="BL15" s="422" t="s">
        <v>4</v>
      </c>
      <c r="BM15" s="421" t="s">
        <v>0</v>
      </c>
      <c r="BN15" s="520" t="s">
        <v>1</v>
      </c>
      <c r="BO15" s="520" t="s">
        <v>2</v>
      </c>
      <c r="BP15" s="520" t="s">
        <v>3</v>
      </c>
      <c r="BQ15" s="422" t="s">
        <v>4</v>
      </c>
      <c r="BR15" s="421" t="s">
        <v>149</v>
      </c>
      <c r="BS15" s="520" t="s">
        <v>150</v>
      </c>
      <c r="BT15" s="520" t="s">
        <v>151</v>
      </c>
      <c r="BU15" s="520" t="s">
        <v>152</v>
      </c>
      <c r="BV15" s="520" t="s">
        <v>153</v>
      </c>
      <c r="BW15" s="520" t="s">
        <v>154</v>
      </c>
      <c r="BX15" s="521" t="s">
        <v>155</v>
      </c>
      <c r="BY15" s="886"/>
      <c r="BZ15" s="886"/>
      <c r="CA15" s="886"/>
      <c r="CB15" s="886"/>
      <c r="CC15" s="886"/>
      <c r="CD15" s="886"/>
      <c r="CE15" s="886"/>
      <c r="CF15" s="886"/>
      <c r="CG15" s="886"/>
      <c r="CH15" s="886"/>
      <c r="CI15" s="886"/>
      <c r="CJ15" s="886"/>
      <c r="CK15" s="886"/>
      <c r="CL15" s="886"/>
      <c r="CM15" s="886"/>
      <c r="CN15" s="886"/>
      <c r="CO15" s="886"/>
      <c r="CP15" s="886"/>
      <c r="CQ15" s="886"/>
      <c r="CR15" s="886"/>
      <c r="CS15" s="886"/>
      <c r="CT15" s="886"/>
      <c r="CU15" s="886"/>
      <c r="CV15" s="886"/>
      <c r="CW15" s="886"/>
      <c r="CX15" s="886"/>
      <c r="CY15" s="886"/>
      <c r="CZ15" s="886"/>
    </row>
    <row r="16" s="436" customFormat="true" ht="15" customHeight="true" x14ac:dyDescent="0.2">
      <c r="A16" s="985" t="s">
        <v>13</v>
      </c>
      <c r="B16" s="371" t="s">
        <v>14</v>
      </c>
      <c r="C16" s="137">
        <f>C58+C59+C66+C67+(C60+C61)*MICS06!C24/100+C62*MICS06!C25/100</f>
        <v>62.991884803566691</v>
      </c>
      <c r="D16" s="136">
        <f>D58+D59+D66+D67+(D60+D61)*MICS06!D24/100+D62*MICS06!D25/100</f>
        <v>79.025135805262423</v>
      </c>
      <c r="E16" s="136">
        <f>E58+E59+E66+E67+(E60+E61)*MICS06!E24/100+E62*MICS06!E25/100</f>
        <v>88.925326144478646</v>
      </c>
      <c r="F16" s="136">
        <f>F58+F59+F66+F67+(F60+F61)*MICS06!F24/100+F62*MICS06!F25/100</f>
        <v>94.133205876410457</v>
      </c>
      <c r="G16" s="135">
        <f>G58+G59+G66+G67+(G60+G61)*MICS06!G24/100+G62*MICS06!G25/100</f>
        <v>97.543084160576171</v>
      </c>
      <c r="H16" s="134">
        <f>H58+H59+H66+H67+(H60+H61)*MICS06!H24/100+H62*MICS06!H25/100</f>
        <v>90.175995904968261</v>
      </c>
      <c r="I16" s="136">
        <f>I58+I59+I66+I67+(I60+I61)*MICS06!I24/100+I62*MICS06!I25/100</f>
        <v>96.795426053509871</v>
      </c>
      <c r="J16" s="136">
        <f>J58+J59+J66+J67+(J60+J61)*MICS06!J24/100+J62*MICS06!J25/100</f>
        <v>99.167706552877235</v>
      </c>
      <c r="K16" s="136">
        <f>K58+K59+K66+K67+(K60+K61)*MICS06!K24/100+K62*MICS06!K25/100</f>
        <v>98.868843590484559</v>
      </c>
      <c r="L16" s="133">
        <f>L58+L59+L66+L67+(L60+L61)*MICS06!L24/100+L62*MICS06!L25/100</f>
        <v>100.00000000000004</v>
      </c>
      <c r="M16" s="137">
        <f>M58+M59+M66+M67+(M60+M61)*MICS06!M24/100+M62*MICS06!M25/100</f>
        <v>59.797767355884616</v>
      </c>
      <c r="N16" s="136">
        <f>N58+N59+N66+N67+(N60+N61)*MICS06!N24/100+N62*MICS06!N25/100</f>
        <v>75.443785221047392</v>
      </c>
      <c r="O16" s="136">
        <f>O58+O59+O66+O67+(O60+O61)*MICS06!O24/100+O62*MICS06!O25/100</f>
        <v>86.647166199780841</v>
      </c>
      <c r="P16" s="136">
        <f>P58+P59+P66+P67+(P60+P61)*MICS06!P24/100+P62*MICS06!P25/100</f>
        <v>91.366465555290233</v>
      </c>
      <c r="Q16" s="135">
        <f>Q58+Q59+Q66+Q67+(Q60+Q61)*MICS06!Q24/100+Q62*MICS06!Q25/100</f>
        <v>93.085230804015268</v>
      </c>
      <c r="R16" s="62" t="s">
        <v>36</v>
      </c>
      <c r="S16" s="72" t="s">
        <v>36</v>
      </c>
      <c r="T16" s="72" t="s">
        <v>36</v>
      </c>
      <c r="U16" s="72" t="s">
        <v>36</v>
      </c>
      <c r="V16" s="72" t="s">
        <v>36</v>
      </c>
      <c r="W16" s="72" t="s">
        <v>36</v>
      </c>
      <c r="X16" s="57" t="s">
        <v>36</v>
      </c>
      <c r="Y16" s="410"/>
      <c r="Z16" s="410"/>
      <c r="AA16" s="410"/>
      <c r="AB16" s="410"/>
      <c r="AC16" s="410"/>
      <c r="AD16" s="410"/>
      <c r="AE16" s="410"/>
      <c r="AF16" s="410"/>
      <c r="AG16" s="410"/>
      <c r="AH16" s="410"/>
      <c r="AI16" s="410"/>
      <c r="AJ16" s="410"/>
      <c r="AK16" s="410"/>
      <c r="AL16" s="410"/>
      <c r="AM16" s="410"/>
      <c r="AN16" s="410"/>
      <c r="AO16" s="410"/>
      <c r="AP16" s="410"/>
      <c r="AQ16" s="410"/>
      <c r="AR16" s="410"/>
      <c r="AS16" s="410"/>
      <c r="AT16" s="410"/>
      <c r="AU16" s="410"/>
      <c r="AV16" s="410"/>
      <c r="AW16" s="410"/>
      <c r="AX16" s="410"/>
      <c r="AY16" s="410"/>
      <c r="AZ16" s="881"/>
      <c r="BA16" s="975" t="s">
        <v>13</v>
      </c>
      <c r="BB16" s="554" t="s">
        <v>14</v>
      </c>
      <c r="BC16" s="54" t="s">
        <v>36</v>
      </c>
      <c r="BD16" s="50" t="s">
        <v>36</v>
      </c>
      <c r="BE16" s="50" t="s">
        <v>36</v>
      </c>
      <c r="BF16" s="50" t="s">
        <v>36</v>
      </c>
      <c r="BG16" s="45" t="s">
        <v>36</v>
      </c>
      <c r="BH16" s="54" t="s">
        <v>36</v>
      </c>
      <c r="BI16" s="50" t="s">
        <v>36</v>
      </c>
      <c r="BJ16" s="50" t="s">
        <v>36</v>
      </c>
      <c r="BK16" s="50" t="s">
        <v>36</v>
      </c>
      <c r="BL16" s="45" t="s">
        <v>36</v>
      </c>
      <c r="BM16" s="54" t="s">
        <v>36</v>
      </c>
      <c r="BN16" s="50" t="s">
        <v>36</v>
      </c>
      <c r="BO16" s="50" t="s">
        <v>36</v>
      </c>
      <c r="BP16" s="50" t="s">
        <v>36</v>
      </c>
      <c r="BQ16" s="45" t="s">
        <v>36</v>
      </c>
      <c r="BR16" s="54" t="s">
        <v>36</v>
      </c>
      <c r="BS16" s="50" t="s">
        <v>36</v>
      </c>
      <c r="BT16" s="50" t="s">
        <v>36</v>
      </c>
      <c r="BU16" s="50" t="s">
        <v>36</v>
      </c>
      <c r="BV16" s="50" t="s">
        <v>36</v>
      </c>
      <c r="BW16" s="50" t="s">
        <v>36</v>
      </c>
      <c r="BX16" s="40" t="s">
        <v>36</v>
      </c>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36" customFormat="true" ht="15" customHeight="true" x14ac:dyDescent="0.2">
      <c r="A17" s="984"/>
      <c r="B17" s="372" t="s">
        <v>52</v>
      </c>
      <c r="C17" s="132">
        <f>100-C16</f>
        <v>37.008115196433309</v>
      </c>
      <c r="D17" s="131">
        <f t="shared" ref="D17:Q17" si="0">100-D16</f>
        <v>20.974864194737577</v>
      </c>
      <c r="E17" s="131">
        <f t="shared" si="0"/>
        <v>11.074673855521354</v>
      </c>
      <c r="F17" s="131">
        <f t="shared" si="0"/>
        <v>5.8667941235895427</v>
      </c>
      <c r="G17" s="130">
        <f t="shared" si="0"/>
        <v>2.4569158394238286</v>
      </c>
      <c r="H17" s="129">
        <f t="shared" si="0"/>
        <v>9.8240040950317393</v>
      </c>
      <c r="I17" s="131">
        <f t="shared" si="0"/>
        <v>3.2045739464901288</v>
      </c>
      <c r="J17" s="131">
        <f t="shared" si="0"/>
        <v>0.83229344712276543</v>
      </c>
      <c r="K17" s="131">
        <f t="shared" si="0"/>
        <v>1.1311564095154409</v>
      </c>
      <c r="L17" s="128">
        <f t="shared" si="0"/>
        <v>0</v>
      </c>
      <c r="M17" s="132">
        <f t="shared" si="0"/>
        <v>40.202232644115384</v>
      </c>
      <c r="N17" s="131">
        <f t="shared" si="0"/>
        <v>24.556214778952608</v>
      </c>
      <c r="O17" s="131">
        <f t="shared" si="0"/>
        <v>13.352833800219159</v>
      </c>
      <c r="P17" s="131">
        <f t="shared" si="0"/>
        <v>8.6335344447097668</v>
      </c>
      <c r="Q17" s="130">
        <f t="shared" si="0"/>
        <v>6.9147691959847322</v>
      </c>
      <c r="R17" s="64" t="s">
        <v>36</v>
      </c>
      <c r="S17" s="74" t="s">
        <v>36</v>
      </c>
      <c r="T17" s="74" t="s">
        <v>36</v>
      </c>
      <c r="U17" s="74" t="s">
        <v>36</v>
      </c>
      <c r="V17" s="74" t="s">
        <v>36</v>
      </c>
      <c r="W17" s="74" t="s">
        <v>36</v>
      </c>
      <c r="X17" s="59" t="s">
        <v>36</v>
      </c>
      <c r="Y17" s="410"/>
      <c r="Z17" s="410"/>
      <c r="AA17" s="410"/>
      <c r="AB17" s="410"/>
      <c r="AC17" s="410"/>
      <c r="AD17" s="410"/>
      <c r="AE17" s="410"/>
      <c r="AF17" s="410"/>
      <c r="AG17" s="410"/>
      <c r="AH17" s="410"/>
      <c r="AI17" s="410"/>
      <c r="AJ17" s="410"/>
      <c r="AK17" s="410"/>
      <c r="AL17" s="410"/>
      <c r="AM17" s="410"/>
      <c r="AN17" s="410"/>
      <c r="AO17" s="410"/>
      <c r="AP17" s="410"/>
      <c r="AQ17" s="410"/>
      <c r="AR17" s="410"/>
      <c r="AS17" s="410"/>
      <c r="AT17" s="410"/>
      <c r="AU17" s="410"/>
      <c r="AV17" s="410"/>
      <c r="AW17" s="410"/>
      <c r="AX17" s="410"/>
      <c r="AY17" s="410"/>
      <c r="AZ17" s="881"/>
      <c r="BA17" s="972"/>
      <c r="BB17" s="553" t="s">
        <v>52</v>
      </c>
      <c r="BC17" s="53" t="s">
        <v>36</v>
      </c>
      <c r="BD17" s="49" t="s">
        <v>36</v>
      </c>
      <c r="BE17" s="49" t="s">
        <v>36</v>
      </c>
      <c r="BF17" s="49" t="s">
        <v>36</v>
      </c>
      <c r="BG17" s="44" t="s">
        <v>36</v>
      </c>
      <c r="BH17" s="53" t="s">
        <v>36</v>
      </c>
      <c r="BI17" s="49" t="s">
        <v>36</v>
      </c>
      <c r="BJ17" s="49" t="s">
        <v>36</v>
      </c>
      <c r="BK17" s="49" t="s">
        <v>36</v>
      </c>
      <c r="BL17" s="44" t="s">
        <v>36</v>
      </c>
      <c r="BM17" s="53" t="s">
        <v>36</v>
      </c>
      <c r="BN17" s="49" t="s">
        <v>36</v>
      </c>
      <c r="BO17" s="49" t="s">
        <v>36</v>
      </c>
      <c r="BP17" s="49" t="s">
        <v>36</v>
      </c>
      <c r="BQ17" s="44" t="s">
        <v>36</v>
      </c>
      <c r="BR17" s="53" t="s">
        <v>36</v>
      </c>
      <c r="BS17" s="49" t="s">
        <v>36</v>
      </c>
      <c r="BT17" s="49" t="s">
        <v>36</v>
      </c>
      <c r="BU17" s="49" t="s">
        <v>36</v>
      </c>
      <c r="BV17" s="49" t="s">
        <v>36</v>
      </c>
      <c r="BW17" s="49" t="s">
        <v>36</v>
      </c>
      <c r="BX17" s="39" t="s">
        <v>36</v>
      </c>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36" customFormat="true" ht="15" customHeight="true" x14ac:dyDescent="0.2">
      <c r="A18" s="984" t="s">
        <v>61</v>
      </c>
      <c r="B18" s="372" t="s">
        <v>15</v>
      </c>
      <c r="C18" s="132">
        <f>C16*MICS06!C23/100</f>
        <v>62.57958885027864</v>
      </c>
      <c r="D18" s="131">
        <f>D16*MICS06!D23/100</f>
        <v>79.003781887023166</v>
      </c>
      <c r="E18" s="131">
        <f>E16*MICS06!E23/100</f>
        <v>88.810308849003135</v>
      </c>
      <c r="F18" s="131">
        <f>F16*MICS06!F23/100</f>
        <v>94.133205876410472</v>
      </c>
      <c r="G18" s="130">
        <f>G16*MICS06!G23/100</f>
        <v>97.343208655198865</v>
      </c>
      <c r="H18" s="129">
        <f>H16*MICS06!H23/100</f>
        <v>89.799093338851705</v>
      </c>
      <c r="I18" s="131">
        <f>I16*MICS06!I23/100</f>
        <v>96.795426053509871</v>
      </c>
      <c r="J18" s="131">
        <f>J16*MICS06!J23/100</f>
        <v>98.90164019437016</v>
      </c>
      <c r="K18" s="131">
        <f>K16*MICS06!K23/100</f>
        <v>98.336847523455361</v>
      </c>
      <c r="L18" s="128">
        <f>L16*MICS06!L23/100</f>
        <v>100.00000000000004</v>
      </c>
      <c r="M18" s="132">
        <f>M16*MICS06!M23/100</f>
        <v>59.250175729979517</v>
      </c>
      <c r="N18" s="131">
        <f>N16*MICS06!N23/100</f>
        <v>75.41536570654057</v>
      </c>
      <c r="O18" s="131">
        <f>O16*MICS06!O23/100</f>
        <v>86.647166199780841</v>
      </c>
      <c r="P18" s="131">
        <f>P16*MICS06!P23/100</f>
        <v>91.343582914192496</v>
      </c>
      <c r="Q18" s="130">
        <f>Q16*MICS06!Q23/100</f>
        <v>93.085230804015268</v>
      </c>
      <c r="R18" s="64" t="s">
        <v>36</v>
      </c>
      <c r="S18" s="74" t="s">
        <v>36</v>
      </c>
      <c r="T18" s="74" t="s">
        <v>36</v>
      </c>
      <c r="U18" s="74" t="s">
        <v>36</v>
      </c>
      <c r="V18" s="74" t="s">
        <v>36</v>
      </c>
      <c r="W18" s="74" t="s">
        <v>36</v>
      </c>
      <c r="X18" s="59" t="s">
        <v>36</v>
      </c>
      <c r="Y18" s="410"/>
      <c r="Z18" s="410"/>
      <c r="AA18" s="410"/>
      <c r="AB18" s="410"/>
      <c r="AC18" s="410"/>
      <c r="AD18" s="410"/>
      <c r="AE18" s="410"/>
      <c r="AF18" s="410"/>
      <c r="AG18" s="410"/>
      <c r="AH18" s="410"/>
      <c r="AI18" s="410"/>
      <c r="AJ18" s="410"/>
      <c r="AK18" s="410"/>
      <c r="AL18" s="410"/>
      <c r="AM18" s="410"/>
      <c r="AN18" s="410"/>
      <c r="AO18" s="410"/>
      <c r="AP18" s="410"/>
      <c r="AQ18" s="410"/>
      <c r="AR18" s="410"/>
      <c r="AS18" s="410"/>
      <c r="AT18" s="410"/>
      <c r="AU18" s="410"/>
      <c r="AV18" s="410"/>
      <c r="AW18" s="410"/>
      <c r="AX18" s="410"/>
      <c r="AY18" s="410"/>
      <c r="AZ18" s="881"/>
      <c r="BA18" s="972" t="s">
        <v>61</v>
      </c>
      <c r="BB18" s="553" t="s">
        <v>15</v>
      </c>
      <c r="BC18" s="53" t="s">
        <v>36</v>
      </c>
      <c r="BD18" s="49" t="s">
        <v>36</v>
      </c>
      <c r="BE18" s="49" t="s">
        <v>36</v>
      </c>
      <c r="BF18" s="49" t="s">
        <v>36</v>
      </c>
      <c r="BG18" s="44" t="s">
        <v>36</v>
      </c>
      <c r="BH18" s="53" t="s">
        <v>36</v>
      </c>
      <c r="BI18" s="49" t="s">
        <v>36</v>
      </c>
      <c r="BJ18" s="49" t="s">
        <v>36</v>
      </c>
      <c r="BK18" s="49" t="s">
        <v>36</v>
      </c>
      <c r="BL18" s="44" t="s">
        <v>36</v>
      </c>
      <c r="BM18" s="53" t="s">
        <v>36</v>
      </c>
      <c r="BN18" s="49" t="s">
        <v>36</v>
      </c>
      <c r="BO18" s="49" t="s">
        <v>36</v>
      </c>
      <c r="BP18" s="49" t="s">
        <v>36</v>
      </c>
      <c r="BQ18" s="44" t="s">
        <v>36</v>
      </c>
      <c r="BR18" s="53" t="s">
        <v>36</v>
      </c>
      <c r="BS18" s="49" t="s">
        <v>36</v>
      </c>
      <c r="BT18" s="49" t="s">
        <v>36</v>
      </c>
      <c r="BU18" s="49" t="s">
        <v>36</v>
      </c>
      <c r="BV18" s="49" t="s">
        <v>36</v>
      </c>
      <c r="BW18" s="49" t="s">
        <v>36</v>
      </c>
      <c r="BX18" s="39" t="s">
        <v>36</v>
      </c>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36" customFormat="true" ht="15" customHeight="true" x14ac:dyDescent="0.2">
      <c r="A19" s="984"/>
      <c r="B19" s="372" t="s">
        <v>16</v>
      </c>
      <c r="C19" s="132">
        <f>C16*MICS06!C22/100</f>
        <v>0.41229595328803259</v>
      </c>
      <c r="D19" s="131">
        <f>D16*MICS06!D22/100</f>
        <v>2.1353918239249318E-2</v>
      </c>
      <c r="E19" s="131">
        <f>E16*MICS06!E22/100</f>
        <v>0.11501729547550585</v>
      </c>
      <c r="F19" s="131">
        <f>F16*MICS06!F22/100</f>
        <v>0</v>
      </c>
      <c r="G19" s="130">
        <f>G16*MICS06!G22/100</f>
        <v>0.19987550537732268</v>
      </c>
      <c r="H19" s="129">
        <f>H16*MICS06!H22/100</f>
        <v>0.37690256611656614</v>
      </c>
      <c r="I19" s="131">
        <f>I16*MICS06!I22/100</f>
        <v>0</v>
      </c>
      <c r="J19" s="131">
        <f>J16*MICS06!J22/100</f>
        <v>0.26606635850707883</v>
      </c>
      <c r="K19" s="131">
        <f>K16*MICS06!K22/100</f>
        <v>0.53199606702918001</v>
      </c>
      <c r="L19" s="128">
        <f>L16*MICS06!L22/100</f>
        <v>0</v>
      </c>
      <c r="M19" s="132">
        <f>M16*MICS06!M22/100</f>
        <v>0.5475916259051189</v>
      </c>
      <c r="N19" s="131">
        <f>N16*MICS06!N22/100</f>
        <v>2.8419514506814281E-2</v>
      </c>
      <c r="O19" s="131">
        <f>O16*MICS06!O22/100</f>
        <v>0</v>
      </c>
      <c r="P19" s="131">
        <f>P16*MICS06!P22/100</f>
        <v>2.2882641097735589E-2</v>
      </c>
      <c r="Q19" s="130">
        <f>Q16*MICS06!Q22/100</f>
        <v>0</v>
      </c>
      <c r="R19" s="64" t="s">
        <v>36</v>
      </c>
      <c r="S19" s="74" t="s">
        <v>36</v>
      </c>
      <c r="T19" s="74" t="s">
        <v>36</v>
      </c>
      <c r="U19" s="74" t="s">
        <v>36</v>
      </c>
      <c r="V19" s="74" t="s">
        <v>36</v>
      </c>
      <c r="W19" s="74" t="s">
        <v>36</v>
      </c>
      <c r="X19" s="59" t="s">
        <v>36</v>
      </c>
      <c r="Y19" s="410"/>
      <c r="Z19" s="410"/>
      <c r="AA19" s="410"/>
      <c r="AB19" s="410"/>
      <c r="AC19" s="410"/>
      <c r="AD19" s="410"/>
      <c r="AE19" s="410"/>
      <c r="AF19" s="410"/>
      <c r="AG19" s="410"/>
      <c r="AH19" s="410"/>
      <c r="AI19" s="410"/>
      <c r="AJ19" s="410"/>
      <c r="AK19" s="410"/>
      <c r="AL19" s="410"/>
      <c r="AM19" s="410"/>
      <c r="AN19" s="410"/>
      <c r="AO19" s="410"/>
      <c r="AP19" s="410"/>
      <c r="AQ19" s="410"/>
      <c r="AR19" s="410"/>
      <c r="AS19" s="410"/>
      <c r="AT19" s="410"/>
      <c r="AU19" s="410"/>
      <c r="AV19" s="410"/>
      <c r="AW19" s="410"/>
      <c r="AX19" s="410"/>
      <c r="AY19" s="410"/>
      <c r="AZ19" s="881"/>
      <c r="BA19" s="972"/>
      <c r="BB19" s="553" t="s">
        <v>16</v>
      </c>
      <c r="BC19" s="53" t="s">
        <v>36</v>
      </c>
      <c r="BD19" s="49" t="s">
        <v>36</v>
      </c>
      <c r="BE19" s="49" t="s">
        <v>36</v>
      </c>
      <c r="BF19" s="49" t="s">
        <v>36</v>
      </c>
      <c r="BG19" s="44" t="s">
        <v>36</v>
      </c>
      <c r="BH19" s="53" t="s">
        <v>36</v>
      </c>
      <c r="BI19" s="49" t="s">
        <v>36</v>
      </c>
      <c r="BJ19" s="49" t="s">
        <v>36</v>
      </c>
      <c r="BK19" s="49" t="s">
        <v>36</v>
      </c>
      <c r="BL19" s="44" t="s">
        <v>36</v>
      </c>
      <c r="BM19" s="53" t="s">
        <v>36</v>
      </c>
      <c r="BN19" s="49" t="s">
        <v>36</v>
      </c>
      <c r="BO19" s="49" t="s">
        <v>36</v>
      </c>
      <c r="BP19" s="49" t="s">
        <v>36</v>
      </c>
      <c r="BQ19" s="44" t="s">
        <v>36</v>
      </c>
      <c r="BR19" s="53" t="s">
        <v>36</v>
      </c>
      <c r="BS19" s="49" t="s">
        <v>36</v>
      </c>
      <c r="BT19" s="49" t="s">
        <v>36</v>
      </c>
      <c r="BU19" s="49" t="s">
        <v>36</v>
      </c>
      <c r="BV19" s="49" t="s">
        <v>36</v>
      </c>
      <c r="BW19" s="49" t="s">
        <v>36</v>
      </c>
      <c r="BX19" s="39" t="s">
        <v>36</v>
      </c>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36" customFormat="true" ht="15" customHeight="true" x14ac:dyDescent="0.2">
      <c r="A20" s="984"/>
      <c r="B20" s="372" t="s">
        <v>22</v>
      </c>
      <c r="C20" s="132">
        <f>100-(C18+C19+C21)</f>
        <v>19.182864208959657</v>
      </c>
      <c r="D20" s="131">
        <f t="shared" ref="D20:Q20" si="1">100-(D18+D19+D21)</f>
        <v>10.782301492240379</v>
      </c>
      <c r="E20" s="131">
        <f t="shared" si="1"/>
        <v>7.5395707895146558</v>
      </c>
      <c r="F20" s="131">
        <f t="shared" si="1"/>
        <v>3.3148588842781095</v>
      </c>
      <c r="G20" s="130">
        <f t="shared" si="1"/>
        <v>1.4610278822754168</v>
      </c>
      <c r="H20" s="129">
        <f t="shared" si="1"/>
        <v>5.2385696618881639</v>
      </c>
      <c r="I20" s="131">
        <f t="shared" si="1"/>
        <v>2.3495222843011305</v>
      </c>
      <c r="J20" s="131">
        <f t="shared" si="1"/>
        <v>0.28000773239946852</v>
      </c>
      <c r="K20" s="131">
        <f t="shared" si="1"/>
        <v>1.1311564095154552</v>
      </c>
      <c r="L20" s="128">
        <f t="shared" si="1"/>
        <v>0</v>
      </c>
      <c r="M20" s="132">
        <f t="shared" si="1"/>
        <v>20.521968684295786</v>
      </c>
      <c r="N20" s="131">
        <f t="shared" si="1"/>
        <v>13.050363749375833</v>
      </c>
      <c r="O20" s="131">
        <f t="shared" si="1"/>
        <v>8.2814865225670786</v>
      </c>
      <c r="P20" s="131">
        <f t="shared" si="1"/>
        <v>6.1210539446059897</v>
      </c>
      <c r="Q20" s="130">
        <f t="shared" si="1"/>
        <v>3.7496049507131204</v>
      </c>
      <c r="R20" s="64" t="s">
        <v>36</v>
      </c>
      <c r="S20" s="74" t="s">
        <v>36</v>
      </c>
      <c r="T20" s="74" t="s">
        <v>36</v>
      </c>
      <c r="U20" s="74" t="s">
        <v>36</v>
      </c>
      <c r="V20" s="74" t="s">
        <v>36</v>
      </c>
      <c r="W20" s="74" t="s">
        <v>36</v>
      </c>
      <c r="X20" s="59" t="s">
        <v>36</v>
      </c>
      <c r="Y20" s="410"/>
      <c r="Z20" s="410"/>
      <c r="AA20" s="410"/>
      <c r="AB20" s="410"/>
      <c r="AC20" s="410"/>
      <c r="AD20" s="410"/>
      <c r="AE20" s="410"/>
      <c r="AF20" s="410"/>
      <c r="AG20" s="410"/>
      <c r="AH20" s="410"/>
      <c r="AI20" s="410"/>
      <c r="AJ20" s="410"/>
      <c r="AK20" s="410"/>
      <c r="AL20" s="410"/>
      <c r="AM20" s="410"/>
      <c r="AN20" s="410"/>
      <c r="AO20" s="410"/>
      <c r="AP20" s="410"/>
      <c r="AQ20" s="410"/>
      <c r="AR20" s="410"/>
      <c r="AS20" s="410"/>
      <c r="AT20" s="410"/>
      <c r="AU20" s="410"/>
      <c r="AV20" s="410"/>
      <c r="AW20" s="410"/>
      <c r="AX20" s="410"/>
      <c r="AY20" s="410"/>
      <c r="AZ20" s="881"/>
      <c r="BA20" s="972"/>
      <c r="BB20" s="553" t="s">
        <v>22</v>
      </c>
      <c r="BC20" s="53" t="s">
        <v>36</v>
      </c>
      <c r="BD20" s="49" t="s">
        <v>36</v>
      </c>
      <c r="BE20" s="49" t="s">
        <v>36</v>
      </c>
      <c r="BF20" s="49" t="s">
        <v>36</v>
      </c>
      <c r="BG20" s="44" t="s">
        <v>36</v>
      </c>
      <c r="BH20" s="53" t="s">
        <v>36</v>
      </c>
      <c r="BI20" s="49" t="s">
        <v>36</v>
      </c>
      <c r="BJ20" s="49" t="s">
        <v>36</v>
      </c>
      <c r="BK20" s="49" t="s">
        <v>36</v>
      </c>
      <c r="BL20" s="44" t="s">
        <v>36</v>
      </c>
      <c r="BM20" s="53" t="s">
        <v>36</v>
      </c>
      <c r="BN20" s="49" t="s">
        <v>36</v>
      </c>
      <c r="BO20" s="49" t="s">
        <v>36</v>
      </c>
      <c r="BP20" s="49" t="s">
        <v>36</v>
      </c>
      <c r="BQ20" s="44" t="s">
        <v>36</v>
      </c>
      <c r="BR20" s="53" t="s">
        <v>36</v>
      </c>
      <c r="BS20" s="49" t="s">
        <v>36</v>
      </c>
      <c r="BT20" s="49" t="s">
        <v>36</v>
      </c>
      <c r="BU20" s="49" t="s">
        <v>36</v>
      </c>
      <c r="BV20" s="49" t="s">
        <v>36</v>
      </c>
      <c r="BW20" s="49" t="s">
        <v>36</v>
      </c>
      <c r="BX20" s="39" t="s">
        <v>36</v>
      </c>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36" customFormat="true" ht="15" customHeight="true" x14ac:dyDescent="0.2">
      <c r="A21" s="984"/>
      <c r="B21" s="372" t="s">
        <v>17</v>
      </c>
      <c r="C21" s="132">
        <f t="shared" ref="C21:Q21" si="2">C63+C64+C65</f>
        <v>17.82525098747367</v>
      </c>
      <c r="D21" s="131">
        <f t="shared" si="2"/>
        <v>10.192562702497209</v>
      </c>
      <c r="E21" s="131">
        <f t="shared" si="2"/>
        <v>3.5351030660066987</v>
      </c>
      <c r="F21" s="131">
        <f t="shared" si="2"/>
        <v>2.5519352393114194</v>
      </c>
      <c r="G21" s="130">
        <f t="shared" si="2"/>
        <v>0.99588795714839284</v>
      </c>
      <c r="H21" s="129">
        <f t="shared" si="2"/>
        <v>4.5854344331435541</v>
      </c>
      <c r="I21" s="131">
        <f t="shared" si="2"/>
        <v>0.85505166218900219</v>
      </c>
      <c r="J21" s="131">
        <f t="shared" si="2"/>
        <v>0.55228571472330223</v>
      </c>
      <c r="K21" s="131">
        <f t="shared" si="2"/>
        <v>0</v>
      </c>
      <c r="L21" s="128">
        <f t="shared" si="2"/>
        <v>0</v>
      </c>
      <c r="M21" s="132">
        <f t="shared" si="2"/>
        <v>19.68026395981957</v>
      </c>
      <c r="N21" s="131">
        <f t="shared" si="2"/>
        <v>11.505851029576789</v>
      </c>
      <c r="O21" s="131">
        <f t="shared" si="2"/>
        <v>5.0713472776520865</v>
      </c>
      <c r="P21" s="131">
        <f t="shared" si="2"/>
        <v>2.5124805001037749</v>
      </c>
      <c r="Q21" s="130">
        <f t="shared" si="2"/>
        <v>3.1651642452716064</v>
      </c>
      <c r="R21" s="64" t="s">
        <v>36</v>
      </c>
      <c r="S21" s="74" t="s">
        <v>36</v>
      </c>
      <c r="T21" s="74" t="s">
        <v>36</v>
      </c>
      <c r="U21" s="74" t="s">
        <v>36</v>
      </c>
      <c r="V21" s="74" t="s">
        <v>36</v>
      </c>
      <c r="W21" s="74" t="s">
        <v>36</v>
      </c>
      <c r="X21" s="59" t="s">
        <v>36</v>
      </c>
      <c r="Y21" s="410"/>
      <c r="Z21" s="410"/>
      <c r="AA21" s="410"/>
      <c r="AB21" s="410"/>
      <c r="AC21" s="410"/>
      <c r="AD21" s="410"/>
      <c r="AE21" s="410"/>
      <c r="AF21" s="410"/>
      <c r="AG21" s="410"/>
      <c r="AH21" s="410"/>
      <c r="AI21" s="410"/>
      <c r="AJ21" s="410"/>
      <c r="AK21" s="410"/>
      <c r="AL21" s="410"/>
      <c r="AM21" s="410"/>
      <c r="AN21" s="410"/>
      <c r="AO21" s="410"/>
      <c r="AP21" s="410"/>
      <c r="AQ21" s="410"/>
      <c r="AR21" s="410"/>
      <c r="AS21" s="410"/>
      <c r="AT21" s="410"/>
      <c r="AU21" s="410"/>
      <c r="AV21" s="410"/>
      <c r="AW21" s="410"/>
      <c r="AX21" s="410"/>
      <c r="AY21" s="410"/>
      <c r="AZ21" s="881"/>
      <c r="BA21" s="972"/>
      <c r="BB21" s="553" t="s">
        <v>17</v>
      </c>
      <c r="BC21" s="53" t="s">
        <v>36</v>
      </c>
      <c r="BD21" s="49" t="s">
        <v>36</v>
      </c>
      <c r="BE21" s="49" t="s">
        <v>36</v>
      </c>
      <c r="BF21" s="49" t="s">
        <v>36</v>
      </c>
      <c r="BG21" s="44" t="s">
        <v>36</v>
      </c>
      <c r="BH21" s="53" t="s">
        <v>36</v>
      </c>
      <c r="BI21" s="49" t="s">
        <v>36</v>
      </c>
      <c r="BJ21" s="49" t="s">
        <v>36</v>
      </c>
      <c r="BK21" s="49" t="s">
        <v>36</v>
      </c>
      <c r="BL21" s="44" t="s">
        <v>36</v>
      </c>
      <c r="BM21" s="53" t="s">
        <v>36</v>
      </c>
      <c r="BN21" s="49" t="s">
        <v>36</v>
      </c>
      <c r="BO21" s="49" t="s">
        <v>36</v>
      </c>
      <c r="BP21" s="49" t="s">
        <v>36</v>
      </c>
      <c r="BQ21" s="44" t="s">
        <v>36</v>
      </c>
      <c r="BR21" s="53" t="s">
        <v>36</v>
      </c>
      <c r="BS21" s="49" t="s">
        <v>36</v>
      </c>
      <c r="BT21" s="49" t="s">
        <v>36</v>
      </c>
      <c r="BU21" s="49" t="s">
        <v>36</v>
      </c>
      <c r="BV21" s="49" t="s">
        <v>36</v>
      </c>
      <c r="BW21" s="49" t="s">
        <v>36</v>
      </c>
      <c r="BX21" s="39" t="s">
        <v>36</v>
      </c>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36" customFormat="true" ht="15" customHeight="true" x14ac:dyDescent="0.2">
      <c r="A22" s="984" t="s">
        <v>55</v>
      </c>
      <c r="B22" s="372" t="s">
        <v>50</v>
      </c>
      <c r="C22" s="79" t="s">
        <v>36</v>
      </c>
      <c r="D22" s="74" t="s">
        <v>36</v>
      </c>
      <c r="E22" s="74" t="s">
        <v>36</v>
      </c>
      <c r="F22" s="74" t="s">
        <v>36</v>
      </c>
      <c r="G22" s="69" t="s">
        <v>36</v>
      </c>
      <c r="H22" s="64" t="s">
        <v>36</v>
      </c>
      <c r="I22" s="74" t="s">
        <v>36</v>
      </c>
      <c r="J22" s="74" t="s">
        <v>36</v>
      </c>
      <c r="K22" s="74" t="s">
        <v>36</v>
      </c>
      <c r="L22" s="59" t="s">
        <v>36</v>
      </c>
      <c r="M22" s="79" t="s">
        <v>36</v>
      </c>
      <c r="N22" s="74" t="s">
        <v>36</v>
      </c>
      <c r="O22" s="74" t="s">
        <v>36</v>
      </c>
      <c r="P22" s="74" t="s">
        <v>36</v>
      </c>
      <c r="Q22" s="69" t="s">
        <v>36</v>
      </c>
      <c r="R22" s="64" t="s">
        <v>36</v>
      </c>
      <c r="S22" s="74" t="s">
        <v>36</v>
      </c>
      <c r="T22" s="74" t="s">
        <v>36</v>
      </c>
      <c r="U22" s="74" t="s">
        <v>36</v>
      </c>
      <c r="V22" s="74" t="s">
        <v>36</v>
      </c>
      <c r="W22" s="74" t="s">
        <v>36</v>
      </c>
      <c r="X22" s="59" t="s">
        <v>36</v>
      </c>
      <c r="Y22" s="410"/>
      <c r="Z22" s="410"/>
      <c r="AA22" s="410"/>
      <c r="AB22" s="410"/>
      <c r="AC22" s="410"/>
      <c r="AD22" s="410"/>
      <c r="AE22" s="410"/>
      <c r="AF22" s="410"/>
      <c r="AG22" s="410"/>
      <c r="AH22" s="410"/>
      <c r="AI22" s="410"/>
      <c r="AJ22" s="410"/>
      <c r="AK22" s="410"/>
      <c r="AL22" s="410"/>
      <c r="AM22" s="410"/>
      <c r="AN22" s="410"/>
      <c r="AO22" s="410"/>
      <c r="AP22" s="410"/>
      <c r="AQ22" s="410"/>
      <c r="AR22" s="410"/>
      <c r="AS22" s="410"/>
      <c r="AT22" s="410"/>
      <c r="AU22" s="410"/>
      <c r="AV22" s="410"/>
      <c r="AW22" s="410"/>
      <c r="AX22" s="410"/>
      <c r="AY22" s="410"/>
      <c r="AZ22" s="881"/>
      <c r="BA22" s="972" t="s">
        <v>55</v>
      </c>
      <c r="BB22" s="553" t="s">
        <v>50</v>
      </c>
      <c r="BC22" s="53" t="s">
        <v>36</v>
      </c>
      <c r="BD22" s="49" t="s">
        <v>36</v>
      </c>
      <c r="BE22" s="49" t="s">
        <v>36</v>
      </c>
      <c r="BF22" s="49" t="s">
        <v>36</v>
      </c>
      <c r="BG22" s="44" t="s">
        <v>36</v>
      </c>
      <c r="BH22" s="53" t="s">
        <v>36</v>
      </c>
      <c r="BI22" s="49" t="s">
        <v>36</v>
      </c>
      <c r="BJ22" s="49" t="s">
        <v>36</v>
      </c>
      <c r="BK22" s="49" t="s">
        <v>36</v>
      </c>
      <c r="BL22" s="44" t="s">
        <v>36</v>
      </c>
      <c r="BM22" s="53" t="s">
        <v>36</v>
      </c>
      <c r="BN22" s="49" t="s">
        <v>36</v>
      </c>
      <c r="BO22" s="49" t="s">
        <v>36</v>
      </c>
      <c r="BP22" s="49" t="s">
        <v>36</v>
      </c>
      <c r="BQ22" s="44" t="s">
        <v>36</v>
      </c>
      <c r="BR22" s="53" t="s">
        <v>36</v>
      </c>
      <c r="BS22" s="49" t="s">
        <v>36</v>
      </c>
      <c r="BT22" s="49" t="s">
        <v>36</v>
      </c>
      <c r="BU22" s="49" t="s">
        <v>36</v>
      </c>
      <c r="BV22" s="49" t="s">
        <v>36</v>
      </c>
      <c r="BW22" s="49" t="s">
        <v>36</v>
      </c>
      <c r="BX22" s="39" t="s">
        <v>36</v>
      </c>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36" customFormat="true" ht="15" customHeight="true" x14ac:dyDescent="0.2">
      <c r="A23" s="986"/>
      <c r="B23" s="373" t="s">
        <v>49</v>
      </c>
      <c r="C23" s="78" t="s">
        <v>36</v>
      </c>
      <c r="D23" s="73" t="s">
        <v>36</v>
      </c>
      <c r="E23" s="73" t="s">
        <v>36</v>
      </c>
      <c r="F23" s="73" t="s">
        <v>36</v>
      </c>
      <c r="G23" s="68" t="s">
        <v>36</v>
      </c>
      <c r="H23" s="63" t="s">
        <v>36</v>
      </c>
      <c r="I23" s="73" t="s">
        <v>36</v>
      </c>
      <c r="J23" s="73" t="s">
        <v>36</v>
      </c>
      <c r="K23" s="73" t="s">
        <v>36</v>
      </c>
      <c r="L23" s="58" t="s">
        <v>36</v>
      </c>
      <c r="M23" s="78" t="s">
        <v>36</v>
      </c>
      <c r="N23" s="73" t="s">
        <v>36</v>
      </c>
      <c r="O23" s="73" t="s">
        <v>36</v>
      </c>
      <c r="P23" s="73" t="s">
        <v>36</v>
      </c>
      <c r="Q23" s="68" t="s">
        <v>36</v>
      </c>
      <c r="R23" s="63" t="s">
        <v>36</v>
      </c>
      <c r="S23" s="73" t="s">
        <v>36</v>
      </c>
      <c r="T23" s="73" t="s">
        <v>36</v>
      </c>
      <c r="U23" s="73" t="s">
        <v>36</v>
      </c>
      <c r="V23" s="73" t="s">
        <v>36</v>
      </c>
      <c r="W23" s="73" t="s">
        <v>36</v>
      </c>
      <c r="X23" s="58" t="s">
        <v>36</v>
      </c>
      <c r="Y23" s="410"/>
      <c r="Z23" s="410"/>
      <c r="AA23" s="410"/>
      <c r="AB23" s="410"/>
      <c r="AC23" s="410"/>
      <c r="AD23" s="410"/>
      <c r="AE23" s="410"/>
      <c r="AF23" s="410"/>
      <c r="AG23" s="410"/>
      <c r="AH23" s="410"/>
      <c r="AI23" s="410"/>
      <c r="AJ23" s="410"/>
      <c r="AK23" s="410"/>
      <c r="AL23" s="410"/>
      <c r="AM23" s="410"/>
      <c r="AN23" s="410"/>
      <c r="AO23" s="410"/>
      <c r="AP23" s="410"/>
      <c r="AQ23" s="410"/>
      <c r="AR23" s="410"/>
      <c r="AS23" s="410"/>
      <c r="AT23" s="410"/>
      <c r="AU23" s="410"/>
      <c r="AV23" s="410"/>
      <c r="AW23" s="410"/>
      <c r="AX23" s="410"/>
      <c r="AY23" s="410"/>
      <c r="AZ23" s="881"/>
      <c r="BA23" s="974"/>
      <c r="BB23" s="555" t="s">
        <v>49</v>
      </c>
      <c r="BC23" s="52" t="s">
        <v>36</v>
      </c>
      <c r="BD23" s="48" t="s">
        <v>36</v>
      </c>
      <c r="BE23" s="48" t="s">
        <v>36</v>
      </c>
      <c r="BF23" s="48" t="s">
        <v>36</v>
      </c>
      <c r="BG23" s="43" t="s">
        <v>36</v>
      </c>
      <c r="BH23" s="52" t="s">
        <v>36</v>
      </c>
      <c r="BI23" s="48" t="s">
        <v>36</v>
      </c>
      <c r="BJ23" s="48" t="s">
        <v>36</v>
      </c>
      <c r="BK23" s="48" t="s">
        <v>36</v>
      </c>
      <c r="BL23" s="43" t="s">
        <v>36</v>
      </c>
      <c r="BM23" s="52" t="s">
        <v>36</v>
      </c>
      <c r="BN23" s="48" t="s">
        <v>36</v>
      </c>
      <c r="BO23" s="48" t="s">
        <v>36</v>
      </c>
      <c r="BP23" s="48" t="s">
        <v>36</v>
      </c>
      <c r="BQ23" s="43" t="s">
        <v>36</v>
      </c>
      <c r="BR23" s="52" t="s">
        <v>36</v>
      </c>
      <c r="BS23" s="48" t="s">
        <v>36</v>
      </c>
      <c r="BT23" s="48" t="s">
        <v>36</v>
      </c>
      <c r="BU23" s="48" t="s">
        <v>36</v>
      </c>
      <c r="BV23" s="48" t="s">
        <v>36</v>
      </c>
      <c r="BW23" s="48" t="s">
        <v>36</v>
      </c>
      <c r="BX23" s="38" t="s">
        <v>36</v>
      </c>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18" customFormat="true" ht="15" hidden="true" customHeight="true" x14ac:dyDescent="0.2">
      <c r="A24" s="987" t="s">
        <v>48</v>
      </c>
      <c r="B24" s="370" t="s">
        <v>60</v>
      </c>
      <c r="C24" s="376"/>
      <c r="D24" s="377"/>
      <c r="E24" s="377"/>
      <c r="F24" s="377"/>
      <c r="G24" s="378"/>
      <c r="H24" s="379"/>
      <c r="I24" s="377"/>
      <c r="J24" s="377"/>
      <c r="K24" s="377"/>
      <c r="L24" s="380"/>
      <c r="M24" s="376"/>
      <c r="N24" s="377"/>
      <c r="O24" s="377"/>
      <c r="P24" s="377"/>
      <c r="Q24" s="378"/>
      <c r="R24" s="379"/>
      <c r="S24" s="377"/>
      <c r="T24" s="377"/>
      <c r="U24" s="377"/>
      <c r="V24" s="377"/>
      <c r="W24" s="377"/>
      <c r="X24" s="380"/>
      <c r="Y24" s="828"/>
      <c r="Z24" s="828"/>
      <c r="AA24" s="828"/>
      <c r="AB24" s="828"/>
      <c r="AC24" s="828"/>
      <c r="AD24" s="828"/>
      <c r="AE24" s="828"/>
      <c r="AF24" s="828"/>
      <c r="AG24" s="828"/>
      <c r="AH24" s="828"/>
      <c r="AI24" s="828"/>
      <c r="AJ24" s="828"/>
      <c r="AK24" s="828"/>
      <c r="AL24" s="828"/>
      <c r="AM24" s="828"/>
      <c r="AN24" s="828"/>
      <c r="AO24" s="828"/>
      <c r="AP24" s="828"/>
      <c r="AQ24" s="828"/>
      <c r="AR24" s="828"/>
      <c r="AS24" s="828"/>
      <c r="AT24" s="828"/>
      <c r="AU24" s="828"/>
      <c r="AV24" s="828"/>
      <c r="AW24" s="828"/>
      <c r="AX24" s="828"/>
      <c r="AY24" s="828"/>
      <c r="AZ24" s="346"/>
      <c r="BB24" s="320"/>
      <c r="BY24" s="346"/>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988"/>
      <c r="B25" s="367" t="s">
        <v>59</v>
      </c>
      <c r="C25" s="381"/>
      <c r="D25" s="382"/>
      <c r="E25" s="382"/>
      <c r="F25" s="382"/>
      <c r="G25" s="383"/>
      <c r="H25" s="384"/>
      <c r="I25" s="382"/>
      <c r="J25" s="382"/>
      <c r="K25" s="382"/>
      <c r="L25" s="385"/>
      <c r="M25" s="381"/>
      <c r="N25" s="382"/>
      <c r="O25" s="382"/>
      <c r="P25" s="382"/>
      <c r="Q25" s="383"/>
      <c r="R25" s="384"/>
      <c r="S25" s="382"/>
      <c r="T25" s="382"/>
      <c r="U25" s="382"/>
      <c r="V25" s="382"/>
      <c r="W25" s="382"/>
      <c r="X25" s="385"/>
      <c r="Y25" s="828"/>
      <c r="Z25" s="828"/>
      <c r="AA25" s="828"/>
      <c r="AB25" s="828"/>
      <c r="AC25" s="828"/>
      <c r="AD25" s="828"/>
      <c r="AE25" s="828"/>
      <c r="AF25" s="828"/>
      <c r="AG25" s="828"/>
      <c r="AH25" s="828"/>
      <c r="AI25" s="828"/>
      <c r="AJ25" s="828"/>
      <c r="AK25" s="828"/>
      <c r="AL25" s="828"/>
      <c r="AM25" s="828"/>
      <c r="AN25" s="828"/>
      <c r="AO25" s="828"/>
      <c r="AP25" s="828"/>
      <c r="AQ25" s="828"/>
      <c r="AR25" s="828"/>
      <c r="AS25" s="828"/>
      <c r="AT25" s="828"/>
      <c r="AU25" s="828"/>
      <c r="AV25" s="828"/>
      <c r="AW25" s="828"/>
      <c r="AX25" s="828"/>
      <c r="AY25" s="828"/>
      <c r="AZ25" s="346"/>
      <c r="BB25" s="320"/>
      <c r="BY25" s="346"/>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989"/>
      <c r="B26" s="368" t="s">
        <v>47</v>
      </c>
      <c r="C26" s="386"/>
      <c r="D26" s="387"/>
      <c r="E26" s="387"/>
      <c r="F26" s="387"/>
      <c r="G26" s="388"/>
      <c r="H26" s="389"/>
      <c r="I26" s="387"/>
      <c r="J26" s="387"/>
      <c r="K26" s="387"/>
      <c r="L26" s="390"/>
      <c r="M26" s="386"/>
      <c r="N26" s="387"/>
      <c r="O26" s="387"/>
      <c r="P26" s="387"/>
      <c r="Q26" s="388"/>
      <c r="R26" s="14"/>
      <c r="S26" s="13"/>
      <c r="T26" s="13"/>
      <c r="U26" s="13"/>
      <c r="V26" s="13"/>
      <c r="W26" s="13"/>
      <c r="X26" s="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346"/>
      <c r="BB26" s="320"/>
      <c r="BY26" s="346"/>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437" customFormat="true" ht="15" customHeight="true" x14ac:dyDescent="0.2">
      <c r="A27" s="317"/>
      <c r="B27" s="369"/>
      <c r="C27" s="1014" t="s">
        <v>115</v>
      </c>
      <c r="D27" s="1015"/>
      <c r="E27" s="1015"/>
      <c r="F27" s="1015"/>
      <c r="G27" s="1016"/>
      <c r="H27" s="993" t="s">
        <v>39</v>
      </c>
      <c r="I27" s="981"/>
      <c r="J27" s="981"/>
      <c r="K27" s="981"/>
      <c r="L27" s="983"/>
      <c r="M27" s="980" t="s">
        <v>38</v>
      </c>
      <c r="N27" s="981"/>
      <c r="O27" s="981"/>
      <c r="P27" s="981"/>
      <c r="Q27" s="983"/>
      <c r="R27" s="16" t="s">
        <v>138</v>
      </c>
      <c r="S27" s="400"/>
      <c r="T27" s="400"/>
      <c r="U27" s="400"/>
      <c r="V27" s="400"/>
      <c r="W27" s="400"/>
      <c r="X27" s="400"/>
      <c r="Y27" s="828"/>
      <c r="Z27" s="828"/>
      <c r="AA27" s="828"/>
      <c r="AB27" s="828"/>
      <c r="AC27" s="828"/>
      <c r="AD27" s="828"/>
      <c r="AE27" s="828"/>
      <c r="AF27" s="828"/>
      <c r="AG27" s="828"/>
      <c r="AH27" s="828"/>
      <c r="AI27" s="828"/>
      <c r="AJ27" s="828"/>
      <c r="AK27" s="828"/>
      <c r="AL27" s="828"/>
      <c r="AM27" s="828"/>
      <c r="AN27" s="828"/>
      <c r="AO27" s="828"/>
      <c r="AP27" s="828"/>
      <c r="AQ27" s="828"/>
      <c r="AR27" s="828"/>
      <c r="AS27" s="828"/>
      <c r="AT27" s="828"/>
      <c r="AU27" s="828"/>
      <c r="AV27" s="828"/>
      <c r="AW27" s="828"/>
      <c r="AX27" s="828"/>
      <c r="AY27" s="828"/>
      <c r="AZ27" s="346"/>
      <c r="BA27" s="347" t="s">
        <v>129</v>
      </c>
      <c r="BB27" s="302" t="s">
        <v>96</v>
      </c>
      <c r="BC27" s="976" t="s">
        <v>115</v>
      </c>
      <c r="BD27" s="977"/>
      <c r="BE27" s="977"/>
      <c r="BF27" s="977"/>
      <c r="BG27" s="978"/>
      <c r="BH27" s="976" t="s">
        <v>39</v>
      </c>
      <c r="BI27" s="977"/>
      <c r="BJ27" s="977"/>
      <c r="BK27" s="977"/>
      <c r="BL27" s="978"/>
      <c r="BM27" s="976" t="s">
        <v>38</v>
      </c>
      <c r="BN27" s="977"/>
      <c r="BO27" s="977"/>
      <c r="BP27" s="977"/>
      <c r="BQ27" s="979"/>
      <c r="BR27" s="15" t="s">
        <v>138</v>
      </c>
      <c r="BS27" s="400"/>
      <c r="BT27" s="400"/>
      <c r="BU27" s="400"/>
      <c r="BV27" s="400"/>
      <c r="BW27" s="400"/>
      <c r="BX27" s="400"/>
      <c r="BY27" s="5"/>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437" customFormat="true" ht="24" x14ac:dyDescent="0.2">
      <c r="A28" s="335" t="s">
        <v>70</v>
      </c>
      <c r="B28" s="369"/>
      <c r="C28" s="392" t="s">
        <v>0</v>
      </c>
      <c r="D28" s="546" t="s">
        <v>1</v>
      </c>
      <c r="E28" s="546" t="s">
        <v>2</v>
      </c>
      <c r="F28" s="546" t="s">
        <v>3</v>
      </c>
      <c r="G28" s="547" t="s">
        <v>4</v>
      </c>
      <c r="H28" s="374" t="s">
        <v>0</v>
      </c>
      <c r="I28" s="549" t="s">
        <v>1</v>
      </c>
      <c r="J28" s="549" t="s">
        <v>2</v>
      </c>
      <c r="K28" s="549" t="s">
        <v>3</v>
      </c>
      <c r="L28" s="550" t="s">
        <v>4</v>
      </c>
      <c r="M28" s="375" t="s">
        <v>0</v>
      </c>
      <c r="N28" s="549" t="s">
        <v>1</v>
      </c>
      <c r="O28" s="549" t="s">
        <v>2</v>
      </c>
      <c r="P28" s="549" t="s">
        <v>3</v>
      </c>
      <c r="Q28" s="545" t="s">
        <v>4</v>
      </c>
      <c r="R28" s="374" t="s">
        <v>149</v>
      </c>
      <c r="S28" s="549" t="s">
        <v>150</v>
      </c>
      <c r="T28" s="549" t="s">
        <v>151</v>
      </c>
      <c r="U28" s="549" t="s">
        <v>152</v>
      </c>
      <c r="V28" s="549" t="s">
        <v>153</v>
      </c>
      <c r="W28" s="549" t="s">
        <v>154</v>
      </c>
      <c r="X28" s="550" t="s">
        <v>155</v>
      </c>
      <c r="Y28" s="828"/>
      <c r="Z28" s="828"/>
      <c r="AA28" s="828"/>
      <c r="AB28" s="828"/>
      <c r="AC28" s="828"/>
      <c r="AD28" s="828"/>
      <c r="AE28" s="828"/>
      <c r="AF28" s="828"/>
      <c r="AG28" s="828"/>
      <c r="AH28" s="828"/>
      <c r="AI28" s="828"/>
      <c r="AJ28" s="828"/>
      <c r="AK28" s="828"/>
      <c r="AL28" s="828"/>
      <c r="AM28" s="828"/>
      <c r="AN28" s="828"/>
      <c r="AO28" s="828"/>
      <c r="AP28" s="828"/>
      <c r="AQ28" s="828"/>
      <c r="AR28" s="828"/>
      <c r="AS28" s="828"/>
      <c r="AT28" s="828"/>
      <c r="AU28" s="828"/>
      <c r="AV28" s="828"/>
      <c r="AW28" s="828"/>
      <c r="AX28" s="828"/>
      <c r="AY28" s="828"/>
      <c r="AZ28" s="346"/>
      <c r="BA28" s="335" t="s">
        <v>120</v>
      </c>
      <c r="BB28" s="334"/>
      <c r="BC28" s="421" t="s">
        <v>0</v>
      </c>
      <c r="BD28" s="520" t="s">
        <v>1</v>
      </c>
      <c r="BE28" s="520" t="s">
        <v>2</v>
      </c>
      <c r="BF28" s="520" t="s">
        <v>3</v>
      </c>
      <c r="BG28" s="422" t="s">
        <v>4</v>
      </c>
      <c r="BH28" s="421" t="s">
        <v>0</v>
      </c>
      <c r="BI28" s="520" t="s">
        <v>1</v>
      </c>
      <c r="BJ28" s="520" t="s">
        <v>2</v>
      </c>
      <c r="BK28" s="520" t="s">
        <v>3</v>
      </c>
      <c r="BL28" s="422" t="s">
        <v>4</v>
      </c>
      <c r="BM28" s="421" t="s">
        <v>0</v>
      </c>
      <c r="BN28" s="520" t="s">
        <v>1</v>
      </c>
      <c r="BO28" s="520" t="s">
        <v>2</v>
      </c>
      <c r="BP28" s="520" t="s">
        <v>3</v>
      </c>
      <c r="BQ28" s="422" t="s">
        <v>4</v>
      </c>
      <c r="BR28" s="421" t="s">
        <v>149</v>
      </c>
      <c r="BS28" s="520" t="s">
        <v>150</v>
      </c>
      <c r="BT28" s="520" t="s">
        <v>151</v>
      </c>
      <c r="BU28" s="520" t="s">
        <v>152</v>
      </c>
      <c r="BV28" s="520" t="s">
        <v>153</v>
      </c>
      <c r="BW28" s="520" t="s">
        <v>154</v>
      </c>
      <c r="BX28" s="521" t="s">
        <v>155</v>
      </c>
      <c r="BY28" s="886"/>
      <c r="BZ28" s="886"/>
      <c r="CA28" s="886"/>
      <c r="CB28" s="886"/>
      <c r="CC28" s="886"/>
      <c r="CD28" s="886"/>
      <c r="CE28" s="886"/>
      <c r="CF28" s="886"/>
      <c r="CG28" s="886"/>
      <c r="CH28" s="886"/>
      <c r="CI28" s="886"/>
      <c r="CJ28" s="886"/>
      <c r="CK28" s="886"/>
      <c r="CL28" s="886"/>
      <c r="CM28" s="886"/>
      <c r="CN28" s="886"/>
      <c r="CO28" s="886"/>
      <c r="CP28" s="886"/>
      <c r="CQ28" s="886"/>
      <c r="CR28" s="886"/>
      <c r="CS28" s="886"/>
      <c r="CT28" s="886"/>
      <c r="CU28" s="886"/>
      <c r="CV28" s="886"/>
      <c r="CW28" s="886"/>
      <c r="CX28" s="886"/>
      <c r="CY28" s="886"/>
      <c r="CZ28" s="886"/>
    </row>
    <row r="29" s="437" customFormat="true" ht="15" customHeight="true" x14ac:dyDescent="0.2">
      <c r="A29" s="985" t="s">
        <v>58</v>
      </c>
      <c r="B29" s="371" t="s">
        <v>50</v>
      </c>
      <c r="C29" s="137">
        <v>3.906746994001145</v>
      </c>
      <c r="D29" s="136">
        <v>6.7629132907305056</v>
      </c>
      <c r="E29" s="136">
        <v>7.5165685984379005</v>
      </c>
      <c r="F29" s="136">
        <v>15.669851898233722</v>
      </c>
      <c r="G29" s="135">
        <v>66.23474749182445</v>
      </c>
      <c r="H29" s="134">
        <v>49.189363105968269</v>
      </c>
      <c r="I29" s="136">
        <v>69.809432282699461</v>
      </c>
      <c r="J29" s="136">
        <v>83.593548202125234</v>
      </c>
      <c r="K29" s="136">
        <v>86.520960155579104</v>
      </c>
      <c r="L29" s="133">
        <v>93.037957968533192</v>
      </c>
      <c r="M29" s="137">
        <v>2.3829194935279032</v>
      </c>
      <c r="N29" s="136">
        <v>4.565928345168464</v>
      </c>
      <c r="O29" s="136">
        <v>5.1518546993985339</v>
      </c>
      <c r="P29" s="136">
        <v>5.7340982626211119</v>
      </c>
      <c r="Q29" s="135">
        <v>15.187988363712341</v>
      </c>
      <c r="R29" s="134">
        <v>30.451001042768105</v>
      </c>
      <c r="S29" s="136">
        <v>14.549450166382542</v>
      </c>
      <c r="T29" s="136">
        <v>16.45492656663626</v>
      </c>
      <c r="U29" s="136">
        <v>11.286868066206971</v>
      </c>
      <c r="V29" s="136">
        <v>7.121136045163869</v>
      </c>
      <c r="W29" s="136">
        <v>21.418987468535484</v>
      </c>
      <c r="X29" s="133">
        <v>45.199438512715147</v>
      </c>
      <c r="Y29" s="828"/>
      <c r="Z29" s="828"/>
      <c r="AA29" s="828"/>
      <c r="AB29" s="828"/>
      <c r="AC29" s="828"/>
      <c r="AD29" s="828"/>
      <c r="AE29" s="828"/>
      <c r="AF29" s="828"/>
      <c r="AG29" s="828"/>
      <c r="AH29" s="828"/>
      <c r="AI29" s="828"/>
      <c r="AJ29" s="828"/>
      <c r="AK29" s="828"/>
      <c r="AL29" s="828"/>
      <c r="AM29" s="828"/>
      <c r="AN29" s="828"/>
      <c r="AO29" s="828"/>
      <c r="AP29" s="828"/>
      <c r="AQ29" s="828"/>
      <c r="AR29" s="828"/>
      <c r="AS29" s="828"/>
      <c r="AT29" s="828"/>
      <c r="AU29" s="828"/>
      <c r="AV29" s="828"/>
      <c r="AW29" s="828"/>
      <c r="AX29" s="828"/>
      <c r="AY29" s="828"/>
      <c r="AZ29" s="346"/>
      <c r="BA29" s="975" t="s">
        <v>58</v>
      </c>
      <c r="BB29" s="554" t="s">
        <v>50</v>
      </c>
      <c r="BC29" s="54" t="s">
        <v>36</v>
      </c>
      <c r="BD29" s="50" t="s">
        <v>36</v>
      </c>
      <c r="BE29" s="50" t="s">
        <v>36</v>
      </c>
      <c r="BF29" s="50" t="s">
        <v>36</v>
      </c>
      <c r="BG29" s="45" t="s">
        <v>36</v>
      </c>
      <c r="BH29" s="54" t="s">
        <v>36</v>
      </c>
      <c r="BI29" s="50" t="s">
        <v>36</v>
      </c>
      <c r="BJ29" s="50" t="s">
        <v>36</v>
      </c>
      <c r="BK29" s="50" t="s">
        <v>36</v>
      </c>
      <c r="BL29" s="45" t="s">
        <v>36</v>
      </c>
      <c r="BM29" s="54" t="s">
        <v>36</v>
      </c>
      <c r="BN29" s="50" t="s">
        <v>36</v>
      </c>
      <c r="BO29" s="50" t="s">
        <v>36</v>
      </c>
      <c r="BP29" s="50" t="s">
        <v>36</v>
      </c>
      <c r="BQ29" s="45" t="s">
        <v>36</v>
      </c>
      <c r="BR29" s="54" t="s">
        <v>36</v>
      </c>
      <c r="BS29" s="50" t="s">
        <v>36</v>
      </c>
      <c r="BT29" s="50" t="s">
        <v>36</v>
      </c>
      <c r="BU29" s="50" t="s">
        <v>36</v>
      </c>
      <c r="BV29" s="50" t="s">
        <v>36</v>
      </c>
      <c r="BW29" s="50" t="s">
        <v>36</v>
      </c>
      <c r="BX29" s="40" t="s">
        <v>36</v>
      </c>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37" customFormat="true" ht="15" customHeight="true" x14ac:dyDescent="0.2">
      <c r="A30" s="984"/>
      <c r="B30" s="372" t="s">
        <v>49</v>
      </c>
      <c r="C30" s="132">
        <v>96.093253005998861</v>
      </c>
      <c r="D30" s="131">
        <v>93.237086709269505</v>
      </c>
      <c r="E30" s="131">
        <v>92.4834314015621</v>
      </c>
      <c r="F30" s="131">
        <v>84.330148101766184</v>
      </c>
      <c r="G30" s="130">
        <v>33.765252508176033</v>
      </c>
      <c r="H30" s="129">
        <v>50.810636894031738</v>
      </c>
      <c r="I30" s="131">
        <v>30.190567717300613</v>
      </c>
      <c r="J30" s="131">
        <v>16.406451797874702</v>
      </c>
      <c r="K30" s="131">
        <v>13.479039844420857</v>
      </c>
      <c r="L30" s="128">
        <v>6.9620420314668436</v>
      </c>
      <c r="M30" s="132">
        <v>97.617080506472064</v>
      </c>
      <c r="N30" s="131">
        <v>95.434071654831499</v>
      </c>
      <c r="O30" s="131">
        <v>94.848145300601416</v>
      </c>
      <c r="P30" s="131">
        <v>94.265901737378826</v>
      </c>
      <c r="Q30" s="130">
        <v>84.812011636287593</v>
      </c>
      <c r="R30" s="129">
        <v>69.548998957231859</v>
      </c>
      <c r="S30" s="131">
        <v>85.450549833617444</v>
      </c>
      <c r="T30" s="131">
        <v>83.545073433363541</v>
      </c>
      <c r="U30" s="131">
        <v>88.713131933792894</v>
      </c>
      <c r="V30" s="131">
        <v>92.878863954836149</v>
      </c>
      <c r="W30" s="131">
        <v>78.581012531464395</v>
      </c>
      <c r="X30" s="128">
        <v>54.800561487285094</v>
      </c>
      <c r="Y30" s="828"/>
      <c r="Z30" s="828"/>
      <c r="AA30" s="828"/>
      <c r="AB30" s="828"/>
      <c r="AC30" s="828"/>
      <c r="AD30" s="828"/>
      <c r="AE30" s="828"/>
      <c r="AF30" s="828"/>
      <c r="AG30" s="828"/>
      <c r="AH30" s="828"/>
      <c r="AI30" s="828"/>
      <c r="AJ30" s="828"/>
      <c r="AK30" s="828"/>
      <c r="AL30" s="828"/>
      <c r="AM30" s="828"/>
      <c r="AN30" s="828"/>
      <c r="AO30" s="828"/>
      <c r="AP30" s="828"/>
      <c r="AQ30" s="828"/>
      <c r="AR30" s="828"/>
      <c r="AS30" s="828"/>
      <c r="AT30" s="828"/>
      <c r="AU30" s="828"/>
      <c r="AV30" s="828"/>
      <c r="AW30" s="828"/>
      <c r="AX30" s="828"/>
      <c r="AY30" s="828"/>
      <c r="AZ30" s="346"/>
      <c r="BA30" s="972"/>
      <c r="BB30" s="553" t="s">
        <v>49</v>
      </c>
      <c r="BC30" s="53" t="s">
        <v>36</v>
      </c>
      <c r="BD30" s="49" t="s">
        <v>36</v>
      </c>
      <c r="BE30" s="49" t="s">
        <v>36</v>
      </c>
      <c r="BF30" s="49" t="s">
        <v>36</v>
      </c>
      <c r="BG30" s="44" t="s">
        <v>36</v>
      </c>
      <c r="BH30" s="53" t="s">
        <v>36</v>
      </c>
      <c r="BI30" s="49" t="s">
        <v>36</v>
      </c>
      <c r="BJ30" s="49" t="s">
        <v>36</v>
      </c>
      <c r="BK30" s="49" t="s">
        <v>36</v>
      </c>
      <c r="BL30" s="44" t="s">
        <v>36</v>
      </c>
      <c r="BM30" s="53" t="s">
        <v>36</v>
      </c>
      <c r="BN30" s="49" t="s">
        <v>36</v>
      </c>
      <c r="BO30" s="49" t="s">
        <v>36</v>
      </c>
      <c r="BP30" s="49" t="s">
        <v>36</v>
      </c>
      <c r="BQ30" s="44" t="s">
        <v>36</v>
      </c>
      <c r="BR30" s="53" t="s">
        <v>36</v>
      </c>
      <c r="BS30" s="49" t="s">
        <v>36</v>
      </c>
      <c r="BT30" s="49" t="s">
        <v>36</v>
      </c>
      <c r="BU30" s="49" t="s">
        <v>36</v>
      </c>
      <c r="BV30" s="49" t="s">
        <v>36</v>
      </c>
      <c r="BW30" s="49" t="s">
        <v>36</v>
      </c>
      <c r="BX30" s="39" t="s">
        <v>36</v>
      </c>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17" customFormat="true" ht="15" customHeight="true" x14ac:dyDescent="0.2">
      <c r="A31" s="984" t="s">
        <v>104</v>
      </c>
      <c r="B31" s="372" t="s">
        <v>50</v>
      </c>
      <c r="C31" s="132">
        <v>3.3313104865913163</v>
      </c>
      <c r="D31" s="131">
        <v>5.4963756883963324</v>
      </c>
      <c r="E31" s="131">
        <v>6.9774156479752767</v>
      </c>
      <c r="F31" s="131">
        <v>15.135127722682086</v>
      </c>
      <c r="G31" s="130">
        <v>65.824229258938516</v>
      </c>
      <c r="H31" s="129">
        <v>43.220359099313654</v>
      </c>
      <c r="I31" s="131">
        <v>69.098817150282585</v>
      </c>
      <c r="J31" s="131">
        <v>83.406875311266162</v>
      </c>
      <c r="K31" s="131">
        <v>85.421975627977588</v>
      </c>
      <c r="L31" s="128">
        <v>92.850666704720453</v>
      </c>
      <c r="M31" s="132">
        <v>2.0909156518742762</v>
      </c>
      <c r="N31" s="131">
        <v>3.8141700855256562</v>
      </c>
      <c r="O31" s="131">
        <v>4.4507197150338778</v>
      </c>
      <c r="P31" s="131">
        <v>5.6816047877336668</v>
      </c>
      <c r="Q31" s="130">
        <v>14.839935890146208</v>
      </c>
      <c r="R31" s="129">
        <v>28.700465139296622</v>
      </c>
      <c r="S31" s="131">
        <v>14.439773223711891</v>
      </c>
      <c r="T31" s="131">
        <v>15.498074531082967</v>
      </c>
      <c r="U31" s="131">
        <v>10.530687601542208</v>
      </c>
      <c r="V31" s="131">
        <v>7.0821964845462535</v>
      </c>
      <c r="W31" s="131">
        <v>21.024634778428982</v>
      </c>
      <c r="X31" s="128">
        <v>44.446544936245317</v>
      </c>
      <c r="Y31" s="828"/>
      <c r="Z31" s="828"/>
      <c r="AA31" s="828"/>
      <c r="AB31" s="828"/>
      <c r="AC31" s="828"/>
      <c r="AD31" s="828"/>
      <c r="AE31" s="828"/>
      <c r="AF31" s="828"/>
      <c r="AG31" s="828"/>
      <c r="AH31" s="828"/>
      <c r="AI31" s="828"/>
      <c r="AJ31" s="828"/>
      <c r="AK31" s="828"/>
      <c r="AL31" s="828"/>
      <c r="AM31" s="828"/>
      <c r="AN31" s="828"/>
      <c r="AO31" s="828"/>
      <c r="AP31" s="828"/>
      <c r="AQ31" s="828"/>
      <c r="AR31" s="828"/>
      <c r="AS31" s="828"/>
      <c r="AT31" s="828"/>
      <c r="AU31" s="828"/>
      <c r="AV31" s="828"/>
      <c r="AW31" s="828"/>
      <c r="AX31" s="828"/>
      <c r="AY31" s="828"/>
      <c r="AZ31" s="346"/>
      <c r="BA31" s="972" t="s">
        <v>104</v>
      </c>
      <c r="BB31" s="553" t="s">
        <v>50</v>
      </c>
      <c r="BC31" s="53" t="s">
        <v>36</v>
      </c>
      <c r="BD31" s="49" t="s">
        <v>36</v>
      </c>
      <c r="BE31" s="49" t="s">
        <v>36</v>
      </c>
      <c r="BF31" s="49" t="s">
        <v>36</v>
      </c>
      <c r="BG31" s="44" t="s">
        <v>36</v>
      </c>
      <c r="BH31" s="53" t="s">
        <v>36</v>
      </c>
      <c r="BI31" s="49" t="s">
        <v>36</v>
      </c>
      <c r="BJ31" s="49" t="s">
        <v>36</v>
      </c>
      <c r="BK31" s="49" t="s">
        <v>36</v>
      </c>
      <c r="BL31" s="44" t="s">
        <v>36</v>
      </c>
      <c r="BM31" s="53" t="s">
        <v>36</v>
      </c>
      <c r="BN31" s="49" t="s">
        <v>36</v>
      </c>
      <c r="BO31" s="49" t="s">
        <v>36</v>
      </c>
      <c r="BP31" s="49" t="s">
        <v>36</v>
      </c>
      <c r="BQ31" s="44" t="s">
        <v>36</v>
      </c>
      <c r="BR31" s="53" t="s">
        <v>36</v>
      </c>
      <c r="BS31" s="49" t="s">
        <v>36</v>
      </c>
      <c r="BT31" s="49" t="s">
        <v>36</v>
      </c>
      <c r="BU31" s="49" t="s">
        <v>36</v>
      </c>
      <c r="BV31" s="49" t="s">
        <v>36</v>
      </c>
      <c r="BW31" s="49" t="s">
        <v>36</v>
      </c>
      <c r="BX31" s="39" t="s">
        <v>36</v>
      </c>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17" customFormat="true" ht="15" customHeight="true" x14ac:dyDescent="0.2">
      <c r="A32" s="984"/>
      <c r="B32" s="372" t="s">
        <v>49</v>
      </c>
      <c r="C32" s="132">
        <v>96.668689513408694</v>
      </c>
      <c r="D32" s="131">
        <v>94.503624311603687</v>
      </c>
      <c r="E32" s="131">
        <v>93.022584352024708</v>
      </c>
      <c r="F32" s="131">
        <v>84.864872277317829</v>
      </c>
      <c r="G32" s="130">
        <v>34.175770741061953</v>
      </c>
      <c r="H32" s="129">
        <v>56.77964090068636</v>
      </c>
      <c r="I32" s="131">
        <v>30.901182849717497</v>
      </c>
      <c r="J32" s="131">
        <v>16.593124688733766</v>
      </c>
      <c r="K32" s="131">
        <v>14.578024372022377</v>
      </c>
      <c r="L32" s="128">
        <v>7.1493332952795789</v>
      </c>
      <c r="M32" s="132">
        <v>97.909084348125674</v>
      </c>
      <c r="N32" s="131">
        <v>96.185829914474283</v>
      </c>
      <c r="O32" s="131">
        <v>95.549280284966059</v>
      </c>
      <c r="P32" s="131">
        <v>94.318395212266267</v>
      </c>
      <c r="Q32" s="130">
        <v>85.160064109853735</v>
      </c>
      <c r="R32" s="129">
        <v>71.299534860703346</v>
      </c>
      <c r="S32" s="131">
        <v>85.56022677628809</v>
      </c>
      <c r="T32" s="131">
        <v>84.501925468916838</v>
      </c>
      <c r="U32" s="131">
        <v>89.469312398457674</v>
      </c>
      <c r="V32" s="131">
        <v>92.917803515453727</v>
      </c>
      <c r="W32" s="131">
        <v>78.975365221570911</v>
      </c>
      <c r="X32" s="128">
        <v>55.553455063754917</v>
      </c>
      <c r="Y32" s="828"/>
      <c r="Z32" s="828"/>
      <c r="AA32" s="828"/>
      <c r="AB32" s="828"/>
      <c r="AC32" s="828"/>
      <c r="AD32" s="828"/>
      <c r="AE32" s="828"/>
      <c r="AF32" s="828"/>
      <c r="AG32" s="828"/>
      <c r="AH32" s="828"/>
      <c r="AI32" s="828"/>
      <c r="AJ32" s="828"/>
      <c r="AK32" s="828"/>
      <c r="AL32" s="828"/>
      <c r="AM32" s="828"/>
      <c r="AN32" s="828"/>
      <c r="AO32" s="828"/>
      <c r="AP32" s="828"/>
      <c r="AQ32" s="828"/>
      <c r="AR32" s="828"/>
      <c r="AS32" s="828"/>
      <c r="AT32" s="828"/>
      <c r="AU32" s="828"/>
      <c r="AV32" s="828"/>
      <c r="AW32" s="828"/>
      <c r="AX32" s="828"/>
      <c r="AY32" s="828"/>
      <c r="AZ32" s="346"/>
      <c r="BA32" s="972"/>
      <c r="BB32" s="553" t="s">
        <v>49</v>
      </c>
      <c r="BC32" s="53" t="s">
        <v>36</v>
      </c>
      <c r="BD32" s="49" t="s">
        <v>36</v>
      </c>
      <c r="BE32" s="49" t="s">
        <v>36</v>
      </c>
      <c r="BF32" s="49" t="s">
        <v>36</v>
      </c>
      <c r="BG32" s="44" t="s">
        <v>36</v>
      </c>
      <c r="BH32" s="53" t="s">
        <v>36</v>
      </c>
      <c r="BI32" s="49" t="s">
        <v>36</v>
      </c>
      <c r="BJ32" s="49" t="s">
        <v>36</v>
      </c>
      <c r="BK32" s="49" t="s">
        <v>36</v>
      </c>
      <c r="BL32" s="44" t="s">
        <v>36</v>
      </c>
      <c r="BM32" s="53" t="s">
        <v>36</v>
      </c>
      <c r="BN32" s="49" t="s">
        <v>36</v>
      </c>
      <c r="BO32" s="49" t="s">
        <v>36</v>
      </c>
      <c r="BP32" s="49" t="s">
        <v>36</v>
      </c>
      <c r="BQ32" s="44" t="s">
        <v>36</v>
      </c>
      <c r="BR32" s="53" t="s">
        <v>36</v>
      </c>
      <c r="BS32" s="49" t="s">
        <v>36</v>
      </c>
      <c r="BT32" s="49" t="s">
        <v>36</v>
      </c>
      <c r="BU32" s="49" t="s">
        <v>36</v>
      </c>
      <c r="BV32" s="49" t="s">
        <v>36</v>
      </c>
      <c r="BW32" s="49" t="s">
        <v>36</v>
      </c>
      <c r="BX32" s="39" t="s">
        <v>36</v>
      </c>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17" customFormat="true" ht="15" customHeight="true" x14ac:dyDescent="0.2">
      <c r="A33" s="984" t="s">
        <v>105</v>
      </c>
      <c r="B33" s="372" t="s">
        <v>50</v>
      </c>
      <c r="C33" s="79" t="s">
        <v>36</v>
      </c>
      <c r="D33" s="74" t="s">
        <v>36</v>
      </c>
      <c r="E33" s="74" t="s">
        <v>36</v>
      </c>
      <c r="F33" s="74" t="s">
        <v>36</v>
      </c>
      <c r="G33" s="69" t="s">
        <v>36</v>
      </c>
      <c r="H33" s="64" t="s">
        <v>36</v>
      </c>
      <c r="I33" s="74" t="s">
        <v>36</v>
      </c>
      <c r="J33" s="74" t="s">
        <v>36</v>
      </c>
      <c r="K33" s="74" t="s">
        <v>36</v>
      </c>
      <c r="L33" s="59" t="s">
        <v>36</v>
      </c>
      <c r="M33" s="79" t="s">
        <v>36</v>
      </c>
      <c r="N33" s="74" t="s">
        <v>36</v>
      </c>
      <c r="O33" s="74" t="s">
        <v>36</v>
      </c>
      <c r="P33" s="74" t="s">
        <v>36</v>
      </c>
      <c r="Q33" s="69" t="s">
        <v>36</v>
      </c>
      <c r="R33" s="64" t="s">
        <v>36</v>
      </c>
      <c r="S33" s="74" t="s">
        <v>36</v>
      </c>
      <c r="T33" s="74" t="s">
        <v>36</v>
      </c>
      <c r="U33" s="74" t="s">
        <v>36</v>
      </c>
      <c r="V33" s="74" t="s">
        <v>36</v>
      </c>
      <c r="W33" s="74" t="s">
        <v>36</v>
      </c>
      <c r="X33" s="59" t="s">
        <v>36</v>
      </c>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5"/>
      <c r="BA33" s="972" t="s">
        <v>105</v>
      </c>
      <c r="BB33" s="553" t="s">
        <v>50</v>
      </c>
      <c r="BC33" s="53" t="s">
        <v>36</v>
      </c>
      <c r="BD33" s="49" t="s">
        <v>36</v>
      </c>
      <c r="BE33" s="49" t="s">
        <v>36</v>
      </c>
      <c r="BF33" s="49" t="s">
        <v>36</v>
      </c>
      <c r="BG33" s="44" t="s">
        <v>36</v>
      </c>
      <c r="BH33" s="53" t="s">
        <v>36</v>
      </c>
      <c r="BI33" s="49" t="s">
        <v>36</v>
      </c>
      <c r="BJ33" s="49" t="s">
        <v>36</v>
      </c>
      <c r="BK33" s="49" t="s">
        <v>36</v>
      </c>
      <c r="BL33" s="44" t="s">
        <v>36</v>
      </c>
      <c r="BM33" s="53" t="s">
        <v>36</v>
      </c>
      <c r="BN33" s="49" t="s">
        <v>36</v>
      </c>
      <c r="BO33" s="49" t="s">
        <v>36</v>
      </c>
      <c r="BP33" s="49" t="s">
        <v>36</v>
      </c>
      <c r="BQ33" s="44" t="s">
        <v>36</v>
      </c>
      <c r="BR33" s="53" t="s">
        <v>36</v>
      </c>
      <c r="BS33" s="49" t="s">
        <v>36</v>
      </c>
      <c r="BT33" s="49" t="s">
        <v>36</v>
      </c>
      <c r="BU33" s="49" t="s">
        <v>36</v>
      </c>
      <c r="BV33" s="49" t="s">
        <v>36</v>
      </c>
      <c r="BW33" s="49" t="s">
        <v>36</v>
      </c>
      <c r="BX33" s="39" t="s">
        <v>36</v>
      </c>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17" customFormat="true" ht="15" customHeight="true" x14ac:dyDescent="0.2">
      <c r="A34" s="984"/>
      <c r="B34" s="372" t="s">
        <v>49</v>
      </c>
      <c r="C34" s="79" t="s">
        <v>36</v>
      </c>
      <c r="D34" s="74" t="s">
        <v>36</v>
      </c>
      <c r="E34" s="74" t="s">
        <v>36</v>
      </c>
      <c r="F34" s="74" t="s">
        <v>36</v>
      </c>
      <c r="G34" s="69" t="s">
        <v>36</v>
      </c>
      <c r="H34" s="64" t="s">
        <v>36</v>
      </c>
      <c r="I34" s="74" t="s">
        <v>36</v>
      </c>
      <c r="J34" s="74" t="s">
        <v>36</v>
      </c>
      <c r="K34" s="74" t="s">
        <v>36</v>
      </c>
      <c r="L34" s="59" t="s">
        <v>36</v>
      </c>
      <c r="M34" s="79" t="s">
        <v>36</v>
      </c>
      <c r="N34" s="74" t="s">
        <v>36</v>
      </c>
      <c r="O34" s="74" t="s">
        <v>36</v>
      </c>
      <c r="P34" s="74" t="s">
        <v>36</v>
      </c>
      <c r="Q34" s="69" t="s">
        <v>36</v>
      </c>
      <c r="R34" s="64" t="s">
        <v>36</v>
      </c>
      <c r="S34" s="74" t="s">
        <v>36</v>
      </c>
      <c r="T34" s="74" t="s">
        <v>36</v>
      </c>
      <c r="U34" s="74" t="s">
        <v>36</v>
      </c>
      <c r="V34" s="74" t="s">
        <v>36</v>
      </c>
      <c r="W34" s="74" t="s">
        <v>36</v>
      </c>
      <c r="X34" s="59" t="s">
        <v>36</v>
      </c>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5"/>
      <c r="BA34" s="972"/>
      <c r="BB34" s="553" t="s">
        <v>49</v>
      </c>
      <c r="BC34" s="53" t="s">
        <v>36</v>
      </c>
      <c r="BD34" s="49" t="s">
        <v>36</v>
      </c>
      <c r="BE34" s="49" t="s">
        <v>36</v>
      </c>
      <c r="BF34" s="49" t="s">
        <v>36</v>
      </c>
      <c r="BG34" s="44" t="s">
        <v>36</v>
      </c>
      <c r="BH34" s="53" t="s">
        <v>36</v>
      </c>
      <c r="BI34" s="49" t="s">
        <v>36</v>
      </c>
      <c r="BJ34" s="49" t="s">
        <v>36</v>
      </c>
      <c r="BK34" s="49" t="s">
        <v>36</v>
      </c>
      <c r="BL34" s="44" t="s">
        <v>36</v>
      </c>
      <c r="BM34" s="53" t="s">
        <v>36</v>
      </c>
      <c r="BN34" s="49" t="s">
        <v>36</v>
      </c>
      <c r="BO34" s="49" t="s">
        <v>36</v>
      </c>
      <c r="BP34" s="49" t="s">
        <v>36</v>
      </c>
      <c r="BQ34" s="44" t="s">
        <v>36</v>
      </c>
      <c r="BR34" s="53" t="s">
        <v>36</v>
      </c>
      <c r="BS34" s="49" t="s">
        <v>36</v>
      </c>
      <c r="BT34" s="49" t="s">
        <v>36</v>
      </c>
      <c r="BU34" s="49" t="s">
        <v>36</v>
      </c>
      <c r="BV34" s="49" t="s">
        <v>36</v>
      </c>
      <c r="BW34" s="49" t="s">
        <v>36</v>
      </c>
      <c r="BX34" s="39" t="s">
        <v>36</v>
      </c>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37" customFormat="true" ht="15" customHeight="true" x14ac:dyDescent="0.2">
      <c r="A35" s="984" t="s">
        <v>56</v>
      </c>
      <c r="B35" s="372" t="s">
        <v>50</v>
      </c>
      <c r="C35" s="132">
        <v>8.2834659732844127</v>
      </c>
      <c r="D35" s="131">
        <v>7.4658116038282571</v>
      </c>
      <c r="E35" s="131">
        <v>8.271154720864752</v>
      </c>
      <c r="F35" s="131">
        <v>15.560790474754043</v>
      </c>
      <c r="G35" s="130">
        <v>66.008199124585559</v>
      </c>
      <c r="H35" s="129">
        <v>43.997543062701673</v>
      </c>
      <c r="I35" s="131">
        <v>69.522272400639011</v>
      </c>
      <c r="J35" s="131">
        <v>83.406875311266162</v>
      </c>
      <c r="K35" s="131">
        <v>85.421975627977588</v>
      </c>
      <c r="L35" s="128">
        <v>92.850666704720453</v>
      </c>
      <c r="M35" s="132">
        <v>7.6944502761456794</v>
      </c>
      <c r="N35" s="131">
        <v>5.8229610328943684</v>
      </c>
      <c r="O35" s="131">
        <v>6.4525509762724473</v>
      </c>
      <c r="P35" s="131">
        <v>6.2248962142693296</v>
      </c>
      <c r="Q35" s="130">
        <v>15.243082430391313</v>
      </c>
      <c r="R35" s="129">
        <v>29.595190473938043</v>
      </c>
      <c r="S35" s="131">
        <v>14.439773223711891</v>
      </c>
      <c r="T35" s="131">
        <v>17.835048372820545</v>
      </c>
      <c r="U35" s="131">
        <v>10.799047388770775</v>
      </c>
      <c r="V35" s="131">
        <v>13.170222012444077</v>
      </c>
      <c r="W35" s="131">
        <v>21.19029421684726</v>
      </c>
      <c r="X35" s="128">
        <v>44.65580024841767</v>
      </c>
      <c r="Y35" s="828"/>
      <c r="Z35" s="828"/>
      <c r="AA35" s="828"/>
      <c r="AB35" s="828"/>
      <c r="AC35" s="828"/>
      <c r="AD35" s="828"/>
      <c r="AE35" s="828"/>
      <c r="AF35" s="828"/>
      <c r="AG35" s="828"/>
      <c r="AH35" s="828"/>
      <c r="AI35" s="828"/>
      <c r="AJ35" s="828"/>
      <c r="AK35" s="828"/>
      <c r="AL35" s="828"/>
      <c r="AM35" s="828"/>
      <c r="AN35" s="828"/>
      <c r="AO35" s="828"/>
      <c r="AP35" s="828"/>
      <c r="AQ35" s="828"/>
      <c r="AR35" s="828"/>
      <c r="AS35" s="828"/>
      <c r="AT35" s="828"/>
      <c r="AU35" s="828"/>
      <c r="AV35" s="828"/>
      <c r="AW35" s="828"/>
      <c r="AX35" s="828"/>
      <c r="AY35" s="828"/>
      <c r="AZ35" s="346"/>
      <c r="BA35" s="972" t="s">
        <v>56</v>
      </c>
      <c r="BB35" s="553" t="s">
        <v>50</v>
      </c>
      <c r="BC35" s="53" t="s">
        <v>36</v>
      </c>
      <c r="BD35" s="49" t="s">
        <v>36</v>
      </c>
      <c r="BE35" s="49" t="s">
        <v>36</v>
      </c>
      <c r="BF35" s="49" t="s">
        <v>36</v>
      </c>
      <c r="BG35" s="44" t="s">
        <v>36</v>
      </c>
      <c r="BH35" s="53" t="s">
        <v>36</v>
      </c>
      <c r="BI35" s="49" t="s">
        <v>36</v>
      </c>
      <c r="BJ35" s="49" t="s">
        <v>36</v>
      </c>
      <c r="BK35" s="49" t="s">
        <v>36</v>
      </c>
      <c r="BL35" s="44" t="s">
        <v>36</v>
      </c>
      <c r="BM35" s="53" t="s">
        <v>36</v>
      </c>
      <c r="BN35" s="49" t="s">
        <v>36</v>
      </c>
      <c r="BO35" s="49" t="s">
        <v>36</v>
      </c>
      <c r="BP35" s="49" t="s">
        <v>36</v>
      </c>
      <c r="BQ35" s="44" t="s">
        <v>36</v>
      </c>
      <c r="BR35" s="53" t="s">
        <v>36</v>
      </c>
      <c r="BS35" s="49" t="s">
        <v>36</v>
      </c>
      <c r="BT35" s="49" t="s">
        <v>36</v>
      </c>
      <c r="BU35" s="49" t="s">
        <v>36</v>
      </c>
      <c r="BV35" s="49" t="s">
        <v>36</v>
      </c>
      <c r="BW35" s="49" t="s">
        <v>36</v>
      </c>
      <c r="BX35" s="39" t="s">
        <v>36</v>
      </c>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37" customFormat="true" ht="15" customHeight="true" x14ac:dyDescent="0.2">
      <c r="A36" s="984"/>
      <c r="B36" s="372" t="s">
        <v>49</v>
      </c>
      <c r="C36" s="132">
        <v>91.716534026715564</v>
      </c>
      <c r="D36" s="131">
        <v>92.534188396171729</v>
      </c>
      <c r="E36" s="131">
        <v>91.728845279135243</v>
      </c>
      <c r="F36" s="131">
        <v>84.439209525245857</v>
      </c>
      <c r="G36" s="130">
        <v>33.991800875414931</v>
      </c>
      <c r="H36" s="129">
        <v>56.002456937298327</v>
      </c>
      <c r="I36" s="131">
        <v>30.477727599361071</v>
      </c>
      <c r="J36" s="131">
        <v>16.593124688733766</v>
      </c>
      <c r="K36" s="131">
        <v>14.578024372022377</v>
      </c>
      <c r="L36" s="128">
        <v>7.1493332952795789</v>
      </c>
      <c r="M36" s="132">
        <v>92.30554972385427</v>
      </c>
      <c r="N36" s="131">
        <v>94.177038967105588</v>
      </c>
      <c r="O36" s="131">
        <v>93.547449023727452</v>
      </c>
      <c r="P36" s="131">
        <v>93.775103785730579</v>
      </c>
      <c r="Q36" s="130">
        <v>84.75691756960866</v>
      </c>
      <c r="R36" s="129">
        <v>70.404809526061939</v>
      </c>
      <c r="S36" s="131">
        <v>85.56022677628809</v>
      </c>
      <c r="T36" s="131">
        <v>82.164951627179292</v>
      </c>
      <c r="U36" s="131">
        <v>89.200952611229098</v>
      </c>
      <c r="V36" s="131">
        <v>86.829777987555801</v>
      </c>
      <c r="W36" s="131">
        <v>78.809705783152623</v>
      </c>
      <c r="X36" s="128">
        <v>55.344199751582558</v>
      </c>
      <c r="Y36" s="828"/>
      <c r="Z36" s="828"/>
      <c r="AA36" s="828"/>
      <c r="AB36" s="828"/>
      <c r="AC36" s="828"/>
      <c r="AD36" s="828"/>
      <c r="AE36" s="828"/>
      <c r="AF36" s="828"/>
      <c r="AG36" s="828"/>
      <c r="AH36" s="828"/>
      <c r="AI36" s="828"/>
      <c r="AJ36" s="828"/>
      <c r="AK36" s="828"/>
      <c r="AL36" s="828"/>
      <c r="AM36" s="828"/>
      <c r="AN36" s="828"/>
      <c r="AO36" s="828"/>
      <c r="AP36" s="828"/>
      <c r="AQ36" s="828"/>
      <c r="AR36" s="828"/>
      <c r="AS36" s="828"/>
      <c r="AT36" s="828"/>
      <c r="AU36" s="828"/>
      <c r="AV36" s="828"/>
      <c r="AW36" s="828"/>
      <c r="AX36" s="828"/>
      <c r="AY36" s="828"/>
      <c r="AZ36" s="346"/>
      <c r="BA36" s="972"/>
      <c r="BB36" s="553" t="s">
        <v>49</v>
      </c>
      <c r="BC36" s="53" t="s">
        <v>36</v>
      </c>
      <c r="BD36" s="49" t="s">
        <v>36</v>
      </c>
      <c r="BE36" s="49" t="s">
        <v>36</v>
      </c>
      <c r="BF36" s="49" t="s">
        <v>36</v>
      </c>
      <c r="BG36" s="44" t="s">
        <v>36</v>
      </c>
      <c r="BH36" s="53" t="s">
        <v>36</v>
      </c>
      <c r="BI36" s="49" t="s">
        <v>36</v>
      </c>
      <c r="BJ36" s="49" t="s">
        <v>36</v>
      </c>
      <c r="BK36" s="49" t="s">
        <v>36</v>
      </c>
      <c r="BL36" s="44" t="s">
        <v>36</v>
      </c>
      <c r="BM36" s="53" t="s">
        <v>36</v>
      </c>
      <c r="BN36" s="49" t="s">
        <v>36</v>
      </c>
      <c r="BO36" s="49" t="s">
        <v>36</v>
      </c>
      <c r="BP36" s="49" t="s">
        <v>36</v>
      </c>
      <c r="BQ36" s="44" t="s">
        <v>36</v>
      </c>
      <c r="BR36" s="53" t="s">
        <v>36</v>
      </c>
      <c r="BS36" s="49" t="s">
        <v>36</v>
      </c>
      <c r="BT36" s="49" t="s">
        <v>36</v>
      </c>
      <c r="BU36" s="49" t="s">
        <v>36</v>
      </c>
      <c r="BV36" s="49" t="s">
        <v>36</v>
      </c>
      <c r="BW36" s="49" t="s">
        <v>36</v>
      </c>
      <c r="BX36" s="39" t="s">
        <v>36</v>
      </c>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37" customFormat="true" ht="15" customHeight="true" x14ac:dyDescent="0.2">
      <c r="A37" s="984" t="s">
        <v>156</v>
      </c>
      <c r="B37" s="372" t="s">
        <v>50</v>
      </c>
      <c r="C37" s="79" t="s">
        <v>36</v>
      </c>
      <c r="D37" s="74" t="s">
        <v>36</v>
      </c>
      <c r="E37" s="74" t="s">
        <v>36</v>
      </c>
      <c r="F37" s="74" t="s">
        <v>36</v>
      </c>
      <c r="G37" s="69" t="s">
        <v>36</v>
      </c>
      <c r="H37" s="64" t="s">
        <v>36</v>
      </c>
      <c r="I37" s="74" t="s">
        <v>36</v>
      </c>
      <c r="J37" s="74" t="s">
        <v>36</v>
      </c>
      <c r="K37" s="74" t="s">
        <v>36</v>
      </c>
      <c r="L37" s="59" t="s">
        <v>36</v>
      </c>
      <c r="M37" s="79" t="s">
        <v>36</v>
      </c>
      <c r="N37" s="74" t="s">
        <v>36</v>
      </c>
      <c r="O37" s="74" t="s">
        <v>36</v>
      </c>
      <c r="P37" s="74" t="s">
        <v>36</v>
      </c>
      <c r="Q37" s="69" t="s">
        <v>36</v>
      </c>
      <c r="R37" s="64" t="s">
        <v>36</v>
      </c>
      <c r="S37" s="74" t="s">
        <v>36</v>
      </c>
      <c r="T37" s="74" t="s">
        <v>36</v>
      </c>
      <c r="U37" s="74" t="s">
        <v>36</v>
      </c>
      <c r="V37" s="74" t="s">
        <v>36</v>
      </c>
      <c r="W37" s="74" t="s">
        <v>36</v>
      </c>
      <c r="X37" s="59" t="s">
        <v>36</v>
      </c>
      <c r="Y37" s="828"/>
      <c r="Z37" s="828"/>
      <c r="AA37" s="828"/>
      <c r="AB37" s="828"/>
      <c r="AC37" s="828"/>
      <c r="AD37" s="828"/>
      <c r="AE37" s="828"/>
      <c r="AF37" s="828"/>
      <c r="AG37" s="828"/>
      <c r="AH37" s="828"/>
      <c r="AI37" s="828"/>
      <c r="AJ37" s="828"/>
      <c r="AK37" s="828"/>
      <c r="AL37" s="828"/>
      <c r="AM37" s="828"/>
      <c r="AN37" s="828"/>
      <c r="AO37" s="828"/>
      <c r="AP37" s="828"/>
      <c r="AQ37" s="828"/>
      <c r="AR37" s="828"/>
      <c r="AS37" s="828"/>
      <c r="AT37" s="828"/>
      <c r="AU37" s="828"/>
      <c r="AV37" s="828"/>
      <c r="AW37" s="828"/>
      <c r="AX37" s="828"/>
      <c r="AY37" s="828"/>
      <c r="AZ37" s="346"/>
      <c r="BA37" s="972" t="s">
        <v>126</v>
      </c>
      <c r="BB37" s="553" t="s">
        <v>50</v>
      </c>
      <c r="BC37" s="53" t="s">
        <v>36</v>
      </c>
      <c r="BD37" s="49" t="s">
        <v>36</v>
      </c>
      <c r="BE37" s="49" t="s">
        <v>36</v>
      </c>
      <c r="BF37" s="49" t="s">
        <v>36</v>
      </c>
      <c r="BG37" s="44" t="s">
        <v>36</v>
      </c>
      <c r="BH37" s="53" t="s">
        <v>36</v>
      </c>
      <c r="BI37" s="49" t="s">
        <v>36</v>
      </c>
      <c r="BJ37" s="49" t="s">
        <v>36</v>
      </c>
      <c r="BK37" s="49" t="s">
        <v>36</v>
      </c>
      <c r="BL37" s="44" t="s">
        <v>36</v>
      </c>
      <c r="BM37" s="53" t="s">
        <v>36</v>
      </c>
      <c r="BN37" s="49" t="s">
        <v>36</v>
      </c>
      <c r="BO37" s="49" t="s">
        <v>36</v>
      </c>
      <c r="BP37" s="49" t="s">
        <v>36</v>
      </c>
      <c r="BQ37" s="44" t="s">
        <v>36</v>
      </c>
      <c r="BR37" s="53" t="s">
        <v>36</v>
      </c>
      <c r="BS37" s="49" t="s">
        <v>36</v>
      </c>
      <c r="BT37" s="49" t="s">
        <v>36</v>
      </c>
      <c r="BU37" s="49" t="s">
        <v>36</v>
      </c>
      <c r="BV37" s="49" t="s">
        <v>36</v>
      </c>
      <c r="BW37" s="49" t="s">
        <v>36</v>
      </c>
      <c r="BX37" s="39" t="s">
        <v>36</v>
      </c>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37" customFormat="true" ht="15" customHeight="true" x14ac:dyDescent="0.2">
      <c r="A38" s="984"/>
      <c r="B38" s="372" t="s">
        <v>49</v>
      </c>
      <c r="C38" s="79" t="s">
        <v>36</v>
      </c>
      <c r="D38" s="74" t="s">
        <v>36</v>
      </c>
      <c r="E38" s="74" t="s">
        <v>36</v>
      </c>
      <c r="F38" s="74" t="s">
        <v>36</v>
      </c>
      <c r="G38" s="69" t="s">
        <v>36</v>
      </c>
      <c r="H38" s="64" t="s">
        <v>36</v>
      </c>
      <c r="I38" s="74" t="s">
        <v>36</v>
      </c>
      <c r="J38" s="74" t="s">
        <v>36</v>
      </c>
      <c r="K38" s="74" t="s">
        <v>36</v>
      </c>
      <c r="L38" s="59" t="s">
        <v>36</v>
      </c>
      <c r="M38" s="79" t="s">
        <v>36</v>
      </c>
      <c r="N38" s="74" t="s">
        <v>36</v>
      </c>
      <c r="O38" s="74" t="s">
        <v>36</v>
      </c>
      <c r="P38" s="74" t="s">
        <v>36</v>
      </c>
      <c r="Q38" s="69" t="s">
        <v>36</v>
      </c>
      <c r="R38" s="64" t="s">
        <v>36</v>
      </c>
      <c r="S38" s="74" t="s">
        <v>36</v>
      </c>
      <c r="T38" s="74" t="s">
        <v>36</v>
      </c>
      <c r="U38" s="74" t="s">
        <v>36</v>
      </c>
      <c r="V38" s="74" t="s">
        <v>36</v>
      </c>
      <c r="W38" s="74" t="s">
        <v>36</v>
      </c>
      <c r="X38" s="59" t="s">
        <v>36</v>
      </c>
      <c r="Y38" s="828"/>
      <c r="Z38" s="828"/>
      <c r="AA38" s="828"/>
      <c r="AB38" s="828"/>
      <c r="AC38" s="828"/>
      <c r="AD38" s="828"/>
      <c r="AE38" s="828"/>
      <c r="AF38" s="828"/>
      <c r="AG38" s="828"/>
      <c r="AH38" s="828"/>
      <c r="AI38" s="828"/>
      <c r="AJ38" s="828"/>
      <c r="AK38" s="828"/>
      <c r="AL38" s="828"/>
      <c r="AM38" s="828"/>
      <c r="AN38" s="828"/>
      <c r="AO38" s="828"/>
      <c r="AP38" s="828"/>
      <c r="AQ38" s="828"/>
      <c r="AR38" s="828"/>
      <c r="AS38" s="828"/>
      <c r="AT38" s="828"/>
      <c r="AU38" s="828"/>
      <c r="AV38" s="828"/>
      <c r="AW38" s="828"/>
      <c r="AX38" s="828"/>
      <c r="AY38" s="828"/>
      <c r="AZ38" s="346"/>
      <c r="BA38" s="972"/>
      <c r="BB38" s="553" t="s">
        <v>49</v>
      </c>
      <c r="BC38" s="53" t="s">
        <v>36</v>
      </c>
      <c r="BD38" s="49" t="s">
        <v>36</v>
      </c>
      <c r="BE38" s="49" t="s">
        <v>36</v>
      </c>
      <c r="BF38" s="49" t="s">
        <v>36</v>
      </c>
      <c r="BG38" s="44" t="s">
        <v>36</v>
      </c>
      <c r="BH38" s="53" t="s">
        <v>36</v>
      </c>
      <c r="BI38" s="49" t="s">
        <v>36</v>
      </c>
      <c r="BJ38" s="49" t="s">
        <v>36</v>
      </c>
      <c r="BK38" s="49" t="s">
        <v>36</v>
      </c>
      <c r="BL38" s="44" t="s">
        <v>36</v>
      </c>
      <c r="BM38" s="53" t="s">
        <v>36</v>
      </c>
      <c r="BN38" s="49" t="s">
        <v>36</v>
      </c>
      <c r="BO38" s="49" t="s">
        <v>36</v>
      </c>
      <c r="BP38" s="49" t="s">
        <v>36</v>
      </c>
      <c r="BQ38" s="44" t="s">
        <v>36</v>
      </c>
      <c r="BR38" s="53" t="s">
        <v>36</v>
      </c>
      <c r="BS38" s="49" t="s">
        <v>36</v>
      </c>
      <c r="BT38" s="49" t="s">
        <v>36</v>
      </c>
      <c r="BU38" s="49" t="s">
        <v>36</v>
      </c>
      <c r="BV38" s="49" t="s">
        <v>36</v>
      </c>
      <c r="BW38" s="49" t="s">
        <v>36</v>
      </c>
      <c r="BX38" s="39" t="s">
        <v>36</v>
      </c>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17" customFormat="true" ht="15" customHeight="true" x14ac:dyDescent="0.2">
      <c r="A39" s="984" t="s">
        <v>123</v>
      </c>
      <c r="B39" s="372" t="s">
        <v>50</v>
      </c>
      <c r="C39" s="79" t="s">
        <v>36</v>
      </c>
      <c r="D39" s="74" t="s">
        <v>36</v>
      </c>
      <c r="E39" s="74" t="s">
        <v>36</v>
      </c>
      <c r="F39" s="74" t="s">
        <v>36</v>
      </c>
      <c r="G39" s="69" t="s">
        <v>36</v>
      </c>
      <c r="H39" s="64" t="s">
        <v>36</v>
      </c>
      <c r="I39" s="74" t="s">
        <v>36</v>
      </c>
      <c r="J39" s="74" t="s">
        <v>36</v>
      </c>
      <c r="K39" s="74" t="s">
        <v>36</v>
      </c>
      <c r="L39" s="59" t="s">
        <v>36</v>
      </c>
      <c r="M39" s="79" t="s">
        <v>36</v>
      </c>
      <c r="N39" s="74" t="s">
        <v>36</v>
      </c>
      <c r="O39" s="74" t="s">
        <v>36</v>
      </c>
      <c r="P39" s="74" t="s">
        <v>36</v>
      </c>
      <c r="Q39" s="69" t="s">
        <v>36</v>
      </c>
      <c r="R39" s="64" t="s">
        <v>36</v>
      </c>
      <c r="S39" s="74" t="s">
        <v>36</v>
      </c>
      <c r="T39" s="74" t="s">
        <v>36</v>
      </c>
      <c r="U39" s="74" t="s">
        <v>36</v>
      </c>
      <c r="V39" s="74" t="s">
        <v>36</v>
      </c>
      <c r="W39" s="74" t="s">
        <v>36</v>
      </c>
      <c r="X39" s="59" t="s">
        <v>36</v>
      </c>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5"/>
      <c r="BA39" s="972" t="s">
        <v>123</v>
      </c>
      <c r="BB39" s="553" t="s">
        <v>50</v>
      </c>
      <c r="BC39" s="53" t="s">
        <v>36</v>
      </c>
      <c r="BD39" s="49" t="s">
        <v>36</v>
      </c>
      <c r="BE39" s="49" t="s">
        <v>36</v>
      </c>
      <c r="BF39" s="49" t="s">
        <v>36</v>
      </c>
      <c r="BG39" s="44" t="s">
        <v>36</v>
      </c>
      <c r="BH39" s="53" t="s">
        <v>36</v>
      </c>
      <c r="BI39" s="49" t="s">
        <v>36</v>
      </c>
      <c r="BJ39" s="49" t="s">
        <v>36</v>
      </c>
      <c r="BK39" s="49" t="s">
        <v>36</v>
      </c>
      <c r="BL39" s="44" t="s">
        <v>36</v>
      </c>
      <c r="BM39" s="53" t="s">
        <v>36</v>
      </c>
      <c r="BN39" s="49" t="s">
        <v>36</v>
      </c>
      <c r="BO39" s="49" t="s">
        <v>36</v>
      </c>
      <c r="BP39" s="49" t="s">
        <v>36</v>
      </c>
      <c r="BQ39" s="44" t="s">
        <v>36</v>
      </c>
      <c r="BR39" s="53" t="s">
        <v>36</v>
      </c>
      <c r="BS39" s="49" t="s">
        <v>36</v>
      </c>
      <c r="BT39" s="49" t="s">
        <v>36</v>
      </c>
      <c r="BU39" s="49" t="s">
        <v>36</v>
      </c>
      <c r="BV39" s="49" t="s">
        <v>36</v>
      </c>
      <c r="BW39" s="49" t="s">
        <v>36</v>
      </c>
      <c r="BX39" s="39" t="s">
        <v>36</v>
      </c>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17" customFormat="true" ht="15" customHeight="true" x14ac:dyDescent="0.2">
      <c r="A40" s="984"/>
      <c r="B40" s="372" t="s">
        <v>49</v>
      </c>
      <c r="C40" s="79" t="s">
        <v>36</v>
      </c>
      <c r="D40" s="74" t="s">
        <v>36</v>
      </c>
      <c r="E40" s="74" t="s">
        <v>36</v>
      </c>
      <c r="F40" s="74" t="s">
        <v>36</v>
      </c>
      <c r="G40" s="69" t="s">
        <v>36</v>
      </c>
      <c r="H40" s="64" t="s">
        <v>36</v>
      </c>
      <c r="I40" s="74" t="s">
        <v>36</v>
      </c>
      <c r="J40" s="74" t="s">
        <v>36</v>
      </c>
      <c r="K40" s="74" t="s">
        <v>36</v>
      </c>
      <c r="L40" s="59" t="s">
        <v>36</v>
      </c>
      <c r="M40" s="79" t="s">
        <v>36</v>
      </c>
      <c r="N40" s="74" t="s">
        <v>36</v>
      </c>
      <c r="O40" s="74" t="s">
        <v>36</v>
      </c>
      <c r="P40" s="74" t="s">
        <v>36</v>
      </c>
      <c r="Q40" s="69" t="s">
        <v>36</v>
      </c>
      <c r="R40" s="64" t="s">
        <v>36</v>
      </c>
      <c r="S40" s="74" t="s">
        <v>36</v>
      </c>
      <c r="T40" s="74" t="s">
        <v>36</v>
      </c>
      <c r="U40" s="74" t="s">
        <v>36</v>
      </c>
      <c r="V40" s="74" t="s">
        <v>36</v>
      </c>
      <c r="W40" s="74" t="s">
        <v>36</v>
      </c>
      <c r="X40" s="59" t="s">
        <v>36</v>
      </c>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5"/>
      <c r="BA40" s="972"/>
      <c r="BB40" s="553" t="s">
        <v>49</v>
      </c>
      <c r="BC40" s="53" t="s">
        <v>36</v>
      </c>
      <c r="BD40" s="49" t="s">
        <v>36</v>
      </c>
      <c r="BE40" s="49" t="s">
        <v>36</v>
      </c>
      <c r="BF40" s="49" t="s">
        <v>36</v>
      </c>
      <c r="BG40" s="44" t="s">
        <v>36</v>
      </c>
      <c r="BH40" s="53" t="s">
        <v>36</v>
      </c>
      <c r="BI40" s="49" t="s">
        <v>36</v>
      </c>
      <c r="BJ40" s="49" t="s">
        <v>36</v>
      </c>
      <c r="BK40" s="49" t="s">
        <v>36</v>
      </c>
      <c r="BL40" s="44" t="s">
        <v>36</v>
      </c>
      <c r="BM40" s="53" t="s">
        <v>36</v>
      </c>
      <c r="BN40" s="49" t="s">
        <v>36</v>
      </c>
      <c r="BO40" s="49" t="s">
        <v>36</v>
      </c>
      <c r="BP40" s="49" t="s">
        <v>36</v>
      </c>
      <c r="BQ40" s="44" t="s">
        <v>36</v>
      </c>
      <c r="BR40" s="53" t="s">
        <v>36</v>
      </c>
      <c r="BS40" s="49" t="s">
        <v>36</v>
      </c>
      <c r="BT40" s="49" t="s">
        <v>36</v>
      </c>
      <c r="BU40" s="49" t="s">
        <v>36</v>
      </c>
      <c r="BV40" s="49" t="s">
        <v>36</v>
      </c>
      <c r="BW40" s="49" t="s">
        <v>36</v>
      </c>
      <c r="BX40" s="39" t="s">
        <v>36</v>
      </c>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37" customFormat="true" ht="15" customHeight="true" x14ac:dyDescent="0.2">
      <c r="A41" s="984" t="s">
        <v>57</v>
      </c>
      <c r="B41" s="372" t="s">
        <v>50</v>
      </c>
      <c r="C41" s="132">
        <v>0</v>
      </c>
      <c r="D41" s="131">
        <v>7.7523082279701269E-2</v>
      </c>
      <c r="E41" s="131">
        <v>0</v>
      </c>
      <c r="F41" s="131">
        <v>0</v>
      </c>
      <c r="G41" s="130">
        <v>0</v>
      </c>
      <c r="H41" s="129">
        <v>0</v>
      </c>
      <c r="I41" s="131">
        <v>0</v>
      </c>
      <c r="J41" s="131">
        <v>0</v>
      </c>
      <c r="K41" s="131">
        <v>0</v>
      </c>
      <c r="L41" s="128">
        <v>0</v>
      </c>
      <c r="M41" s="132">
        <v>0</v>
      </c>
      <c r="N41" s="131">
        <v>9.1293382465710241E-2</v>
      </c>
      <c r="O41" s="131">
        <v>0</v>
      </c>
      <c r="P41" s="131">
        <v>0</v>
      </c>
      <c r="Q41" s="130">
        <v>0</v>
      </c>
      <c r="R41" s="129">
        <v>0</v>
      </c>
      <c r="S41" s="131">
        <v>0</v>
      </c>
      <c r="T41" s="131">
        <v>0</v>
      </c>
      <c r="U41" s="131">
        <v>0</v>
      </c>
      <c r="V41" s="131">
        <v>5.9609975799173112E-2</v>
      </c>
      <c r="W41" s="131">
        <v>0</v>
      </c>
      <c r="X41" s="128">
        <v>0</v>
      </c>
      <c r="Y41" s="828"/>
      <c r="Z41" s="828"/>
      <c r="AA41" s="828"/>
      <c r="AB41" s="828"/>
      <c r="AC41" s="828"/>
      <c r="AD41" s="828"/>
      <c r="AE41" s="828"/>
      <c r="AF41" s="828"/>
      <c r="AG41" s="828"/>
      <c r="AH41" s="828"/>
      <c r="AI41" s="828"/>
      <c r="AJ41" s="828"/>
      <c r="AK41" s="828"/>
      <c r="AL41" s="828"/>
      <c r="AM41" s="828"/>
      <c r="AN41" s="828"/>
      <c r="AO41" s="828"/>
      <c r="AP41" s="828"/>
      <c r="AQ41" s="828"/>
      <c r="AR41" s="828"/>
      <c r="AS41" s="828"/>
      <c r="AT41" s="828"/>
      <c r="AU41" s="828"/>
      <c r="AV41" s="828"/>
      <c r="AW41" s="828"/>
      <c r="AX41" s="828"/>
      <c r="AY41" s="828"/>
      <c r="AZ41" s="346"/>
      <c r="BA41" s="972" t="s">
        <v>57</v>
      </c>
      <c r="BB41" s="553" t="s">
        <v>50</v>
      </c>
      <c r="BC41" s="53" t="s">
        <v>36</v>
      </c>
      <c r="BD41" s="49" t="s">
        <v>36</v>
      </c>
      <c r="BE41" s="49" t="s">
        <v>36</v>
      </c>
      <c r="BF41" s="49" t="s">
        <v>36</v>
      </c>
      <c r="BG41" s="44" t="s">
        <v>36</v>
      </c>
      <c r="BH41" s="53" t="s">
        <v>36</v>
      </c>
      <c r="BI41" s="49" t="s">
        <v>36</v>
      </c>
      <c r="BJ41" s="49" t="s">
        <v>36</v>
      </c>
      <c r="BK41" s="49" t="s">
        <v>36</v>
      </c>
      <c r="BL41" s="44" t="s">
        <v>36</v>
      </c>
      <c r="BM41" s="53" t="s">
        <v>36</v>
      </c>
      <c r="BN41" s="49" t="s">
        <v>36</v>
      </c>
      <c r="BO41" s="49" t="s">
        <v>36</v>
      </c>
      <c r="BP41" s="49" t="s">
        <v>36</v>
      </c>
      <c r="BQ41" s="44" t="s">
        <v>36</v>
      </c>
      <c r="BR41" s="53" t="s">
        <v>36</v>
      </c>
      <c r="BS41" s="49" t="s">
        <v>36</v>
      </c>
      <c r="BT41" s="49" t="s">
        <v>36</v>
      </c>
      <c r="BU41" s="49" t="s">
        <v>36</v>
      </c>
      <c r="BV41" s="49" t="s">
        <v>36</v>
      </c>
      <c r="BW41" s="49" t="s">
        <v>36</v>
      </c>
      <c r="BX41" s="39" t="s">
        <v>36</v>
      </c>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37" customFormat="true" ht="15" customHeight="true" x14ac:dyDescent="0.2">
      <c r="A42" s="984"/>
      <c r="B42" s="372" t="s">
        <v>49</v>
      </c>
      <c r="C42" s="132">
        <v>100</v>
      </c>
      <c r="D42" s="131">
        <v>99.922476917720303</v>
      </c>
      <c r="E42" s="131">
        <v>100</v>
      </c>
      <c r="F42" s="131">
        <v>100</v>
      </c>
      <c r="G42" s="130">
        <v>100</v>
      </c>
      <c r="H42" s="129">
        <v>100</v>
      </c>
      <c r="I42" s="131">
        <v>100</v>
      </c>
      <c r="J42" s="131">
        <v>100</v>
      </c>
      <c r="K42" s="131">
        <v>100</v>
      </c>
      <c r="L42" s="128">
        <v>100</v>
      </c>
      <c r="M42" s="132">
        <v>100</v>
      </c>
      <c r="N42" s="131">
        <v>99.908706617534278</v>
      </c>
      <c r="O42" s="131">
        <v>100</v>
      </c>
      <c r="P42" s="131">
        <v>100</v>
      </c>
      <c r="Q42" s="130">
        <v>100</v>
      </c>
      <c r="R42" s="129">
        <v>100</v>
      </c>
      <c r="S42" s="131">
        <v>100</v>
      </c>
      <c r="T42" s="131">
        <v>100</v>
      </c>
      <c r="U42" s="131">
        <v>100</v>
      </c>
      <c r="V42" s="131">
        <v>99.940390024200838</v>
      </c>
      <c r="W42" s="131">
        <v>100</v>
      </c>
      <c r="X42" s="128">
        <v>100</v>
      </c>
      <c r="Y42" s="828"/>
      <c r="Z42" s="828"/>
      <c r="AA42" s="828"/>
      <c r="AB42" s="828"/>
      <c r="AC42" s="828"/>
      <c r="AD42" s="828"/>
      <c r="AE42" s="828"/>
      <c r="AF42" s="828"/>
      <c r="AG42" s="828"/>
      <c r="AH42" s="828"/>
      <c r="AI42" s="828"/>
      <c r="AJ42" s="828"/>
      <c r="AK42" s="828"/>
      <c r="AL42" s="828"/>
      <c r="AM42" s="828"/>
      <c r="AN42" s="828"/>
      <c r="AO42" s="828"/>
      <c r="AP42" s="828"/>
      <c r="AQ42" s="828"/>
      <c r="AR42" s="828"/>
      <c r="AS42" s="828"/>
      <c r="AT42" s="828"/>
      <c r="AU42" s="828"/>
      <c r="AV42" s="828"/>
      <c r="AW42" s="828"/>
      <c r="AX42" s="828"/>
      <c r="AY42" s="828"/>
      <c r="AZ42" s="346"/>
      <c r="BA42" s="972"/>
      <c r="BB42" s="553" t="s">
        <v>49</v>
      </c>
      <c r="BC42" s="53" t="s">
        <v>36</v>
      </c>
      <c r="BD42" s="49" t="s">
        <v>36</v>
      </c>
      <c r="BE42" s="49" t="s">
        <v>36</v>
      </c>
      <c r="BF42" s="49" t="s">
        <v>36</v>
      </c>
      <c r="BG42" s="44" t="s">
        <v>36</v>
      </c>
      <c r="BH42" s="53" t="s">
        <v>36</v>
      </c>
      <c r="BI42" s="49" t="s">
        <v>36</v>
      </c>
      <c r="BJ42" s="49" t="s">
        <v>36</v>
      </c>
      <c r="BK42" s="49" t="s">
        <v>36</v>
      </c>
      <c r="BL42" s="44" t="s">
        <v>36</v>
      </c>
      <c r="BM42" s="53" t="s">
        <v>36</v>
      </c>
      <c r="BN42" s="49" t="s">
        <v>36</v>
      </c>
      <c r="BO42" s="49" t="s">
        <v>36</v>
      </c>
      <c r="BP42" s="49" t="s">
        <v>36</v>
      </c>
      <c r="BQ42" s="44" t="s">
        <v>36</v>
      </c>
      <c r="BR42" s="53" t="s">
        <v>36</v>
      </c>
      <c r="BS42" s="49" t="s">
        <v>36</v>
      </c>
      <c r="BT42" s="49" t="s">
        <v>36</v>
      </c>
      <c r="BU42" s="49" t="s">
        <v>36</v>
      </c>
      <c r="BV42" s="49" t="s">
        <v>36</v>
      </c>
      <c r="BW42" s="49" t="s">
        <v>36</v>
      </c>
      <c r="BX42" s="39" t="s">
        <v>36</v>
      </c>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37" customFormat="true" ht="15" customHeight="true" x14ac:dyDescent="0.2">
      <c r="A43" s="984" t="s">
        <v>54</v>
      </c>
      <c r="B43" s="372" t="s">
        <v>50</v>
      </c>
      <c r="C43" s="79" t="s">
        <v>36</v>
      </c>
      <c r="D43" s="74" t="s">
        <v>36</v>
      </c>
      <c r="E43" s="74" t="s">
        <v>36</v>
      </c>
      <c r="F43" s="74" t="s">
        <v>36</v>
      </c>
      <c r="G43" s="69" t="s">
        <v>36</v>
      </c>
      <c r="H43" s="64" t="s">
        <v>36</v>
      </c>
      <c r="I43" s="74" t="s">
        <v>36</v>
      </c>
      <c r="J43" s="74" t="s">
        <v>36</v>
      </c>
      <c r="K43" s="74" t="s">
        <v>36</v>
      </c>
      <c r="L43" s="59" t="s">
        <v>36</v>
      </c>
      <c r="M43" s="79" t="s">
        <v>36</v>
      </c>
      <c r="N43" s="74" t="s">
        <v>36</v>
      </c>
      <c r="O43" s="74" t="s">
        <v>36</v>
      </c>
      <c r="P43" s="74" t="s">
        <v>36</v>
      </c>
      <c r="Q43" s="69" t="s">
        <v>36</v>
      </c>
      <c r="R43" s="64" t="s">
        <v>36</v>
      </c>
      <c r="S43" s="74" t="s">
        <v>36</v>
      </c>
      <c r="T43" s="74" t="s">
        <v>36</v>
      </c>
      <c r="U43" s="74" t="s">
        <v>36</v>
      </c>
      <c r="V43" s="74" t="s">
        <v>36</v>
      </c>
      <c r="W43" s="74" t="s">
        <v>36</v>
      </c>
      <c r="X43" s="59" t="s">
        <v>36</v>
      </c>
      <c r="Y43" s="828"/>
      <c r="Z43" s="828"/>
      <c r="AA43" s="828"/>
      <c r="AB43" s="828"/>
      <c r="AC43" s="828"/>
      <c r="AD43" s="828"/>
      <c r="AE43" s="828"/>
      <c r="AF43" s="828"/>
      <c r="AG43" s="828"/>
      <c r="AH43" s="828"/>
      <c r="AI43" s="828"/>
      <c r="AJ43" s="828"/>
      <c r="AK43" s="828"/>
      <c r="AL43" s="828"/>
      <c r="AM43" s="828"/>
      <c r="AN43" s="828"/>
      <c r="AO43" s="828"/>
      <c r="AP43" s="828"/>
      <c r="AQ43" s="828"/>
      <c r="AR43" s="828"/>
      <c r="AS43" s="828"/>
      <c r="AT43" s="828"/>
      <c r="AU43" s="828"/>
      <c r="AV43" s="828"/>
      <c r="AW43" s="828"/>
      <c r="AX43" s="828"/>
      <c r="AY43" s="828"/>
      <c r="AZ43" s="346"/>
      <c r="BA43" s="972" t="s">
        <v>54</v>
      </c>
      <c r="BB43" s="553" t="s">
        <v>50</v>
      </c>
      <c r="BC43" s="53" t="s">
        <v>36</v>
      </c>
      <c r="BD43" s="49" t="s">
        <v>36</v>
      </c>
      <c r="BE43" s="49" t="s">
        <v>36</v>
      </c>
      <c r="BF43" s="49" t="s">
        <v>36</v>
      </c>
      <c r="BG43" s="44" t="s">
        <v>36</v>
      </c>
      <c r="BH43" s="53" t="s">
        <v>36</v>
      </c>
      <c r="BI43" s="49" t="s">
        <v>36</v>
      </c>
      <c r="BJ43" s="49" t="s">
        <v>36</v>
      </c>
      <c r="BK43" s="49" t="s">
        <v>36</v>
      </c>
      <c r="BL43" s="44" t="s">
        <v>36</v>
      </c>
      <c r="BM43" s="53" t="s">
        <v>36</v>
      </c>
      <c r="BN43" s="49" t="s">
        <v>36</v>
      </c>
      <c r="BO43" s="49" t="s">
        <v>36</v>
      </c>
      <c r="BP43" s="49" t="s">
        <v>36</v>
      </c>
      <c r="BQ43" s="44" t="s">
        <v>36</v>
      </c>
      <c r="BR43" s="53" t="s">
        <v>36</v>
      </c>
      <c r="BS43" s="49" t="s">
        <v>36</v>
      </c>
      <c r="BT43" s="49" t="s">
        <v>36</v>
      </c>
      <c r="BU43" s="49" t="s">
        <v>36</v>
      </c>
      <c r="BV43" s="49" t="s">
        <v>36</v>
      </c>
      <c r="BW43" s="49" t="s">
        <v>36</v>
      </c>
      <c r="BX43" s="39" t="s">
        <v>36</v>
      </c>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37" customFormat="true" ht="15" customHeight="true" x14ac:dyDescent="0.2">
      <c r="A44" s="984"/>
      <c r="B44" s="372" t="s">
        <v>49</v>
      </c>
      <c r="C44" s="79" t="s">
        <v>36</v>
      </c>
      <c r="D44" s="74" t="s">
        <v>36</v>
      </c>
      <c r="E44" s="74" t="s">
        <v>36</v>
      </c>
      <c r="F44" s="74" t="s">
        <v>36</v>
      </c>
      <c r="G44" s="69" t="s">
        <v>36</v>
      </c>
      <c r="H44" s="64" t="s">
        <v>36</v>
      </c>
      <c r="I44" s="74" t="s">
        <v>36</v>
      </c>
      <c r="J44" s="74" t="s">
        <v>36</v>
      </c>
      <c r="K44" s="74" t="s">
        <v>36</v>
      </c>
      <c r="L44" s="59" t="s">
        <v>36</v>
      </c>
      <c r="M44" s="79" t="s">
        <v>36</v>
      </c>
      <c r="N44" s="74" t="s">
        <v>36</v>
      </c>
      <c r="O44" s="74" t="s">
        <v>36</v>
      </c>
      <c r="P44" s="74" t="s">
        <v>36</v>
      </c>
      <c r="Q44" s="69" t="s">
        <v>36</v>
      </c>
      <c r="R44" s="64" t="s">
        <v>36</v>
      </c>
      <c r="S44" s="74" t="s">
        <v>36</v>
      </c>
      <c r="T44" s="74" t="s">
        <v>36</v>
      </c>
      <c r="U44" s="74" t="s">
        <v>36</v>
      </c>
      <c r="V44" s="74" t="s">
        <v>36</v>
      </c>
      <c r="W44" s="74" t="s">
        <v>36</v>
      </c>
      <c r="X44" s="59" t="s">
        <v>36</v>
      </c>
      <c r="Y44" s="828"/>
      <c r="Z44" s="828"/>
      <c r="AA44" s="828"/>
      <c r="AB44" s="828"/>
      <c r="AC44" s="828"/>
      <c r="AD44" s="828"/>
      <c r="AE44" s="828"/>
      <c r="AF44" s="828"/>
      <c r="AG44" s="828"/>
      <c r="AH44" s="828"/>
      <c r="AI44" s="828"/>
      <c r="AJ44" s="828"/>
      <c r="AK44" s="828"/>
      <c r="AL44" s="828"/>
      <c r="AM44" s="828"/>
      <c r="AN44" s="828"/>
      <c r="AO44" s="828"/>
      <c r="AP44" s="828"/>
      <c r="AQ44" s="828"/>
      <c r="AR44" s="828"/>
      <c r="AS44" s="828"/>
      <c r="AT44" s="828"/>
      <c r="AU44" s="828"/>
      <c r="AV44" s="828"/>
      <c r="AW44" s="828"/>
      <c r="AX44" s="828"/>
      <c r="AY44" s="828"/>
      <c r="AZ44" s="346"/>
      <c r="BA44" s="972"/>
      <c r="BB44" s="553" t="s">
        <v>49</v>
      </c>
      <c r="BC44" s="53" t="s">
        <v>36</v>
      </c>
      <c r="BD44" s="49" t="s">
        <v>36</v>
      </c>
      <c r="BE44" s="49" t="s">
        <v>36</v>
      </c>
      <c r="BF44" s="49" t="s">
        <v>36</v>
      </c>
      <c r="BG44" s="44" t="s">
        <v>36</v>
      </c>
      <c r="BH44" s="53" t="s">
        <v>36</v>
      </c>
      <c r="BI44" s="49" t="s">
        <v>36</v>
      </c>
      <c r="BJ44" s="49" t="s">
        <v>36</v>
      </c>
      <c r="BK44" s="49" t="s">
        <v>36</v>
      </c>
      <c r="BL44" s="44" t="s">
        <v>36</v>
      </c>
      <c r="BM44" s="53" t="s">
        <v>36</v>
      </c>
      <c r="BN44" s="49" t="s">
        <v>36</v>
      </c>
      <c r="BO44" s="49" t="s">
        <v>36</v>
      </c>
      <c r="BP44" s="49" t="s">
        <v>36</v>
      </c>
      <c r="BQ44" s="44" t="s">
        <v>36</v>
      </c>
      <c r="BR44" s="53" t="s">
        <v>36</v>
      </c>
      <c r="BS44" s="49" t="s">
        <v>36</v>
      </c>
      <c r="BT44" s="49" t="s">
        <v>36</v>
      </c>
      <c r="BU44" s="49" t="s">
        <v>36</v>
      </c>
      <c r="BV44" s="49" t="s">
        <v>36</v>
      </c>
      <c r="BW44" s="49" t="s">
        <v>36</v>
      </c>
      <c r="BX44" s="39" t="s">
        <v>36</v>
      </c>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37" customFormat="true" ht="15" customHeight="true" x14ac:dyDescent="0.2">
      <c r="A45" s="984" t="s">
        <v>53</v>
      </c>
      <c r="B45" s="372" t="s">
        <v>50</v>
      </c>
      <c r="C45" s="79" t="s">
        <v>36</v>
      </c>
      <c r="D45" s="74" t="s">
        <v>36</v>
      </c>
      <c r="E45" s="74" t="s">
        <v>36</v>
      </c>
      <c r="F45" s="74" t="s">
        <v>36</v>
      </c>
      <c r="G45" s="69" t="s">
        <v>36</v>
      </c>
      <c r="H45" s="64" t="s">
        <v>36</v>
      </c>
      <c r="I45" s="74" t="s">
        <v>36</v>
      </c>
      <c r="J45" s="74" t="s">
        <v>36</v>
      </c>
      <c r="K45" s="74" t="s">
        <v>36</v>
      </c>
      <c r="L45" s="59" t="s">
        <v>36</v>
      </c>
      <c r="M45" s="79" t="s">
        <v>36</v>
      </c>
      <c r="N45" s="74" t="s">
        <v>36</v>
      </c>
      <c r="O45" s="74" t="s">
        <v>36</v>
      </c>
      <c r="P45" s="74" t="s">
        <v>36</v>
      </c>
      <c r="Q45" s="69" t="s">
        <v>36</v>
      </c>
      <c r="R45" s="64" t="s">
        <v>36</v>
      </c>
      <c r="S45" s="74" t="s">
        <v>36</v>
      </c>
      <c r="T45" s="74" t="s">
        <v>36</v>
      </c>
      <c r="U45" s="74" t="s">
        <v>36</v>
      </c>
      <c r="V45" s="74" t="s">
        <v>36</v>
      </c>
      <c r="W45" s="74" t="s">
        <v>36</v>
      </c>
      <c r="X45" s="59" t="s">
        <v>36</v>
      </c>
      <c r="Y45" s="828"/>
      <c r="Z45" s="828"/>
      <c r="AA45" s="828"/>
      <c r="AB45" s="828"/>
      <c r="AC45" s="828"/>
      <c r="AD45" s="828"/>
      <c r="AE45" s="828"/>
      <c r="AF45" s="828"/>
      <c r="AG45" s="828"/>
      <c r="AH45" s="828"/>
      <c r="AI45" s="828"/>
      <c r="AJ45" s="828"/>
      <c r="AK45" s="828"/>
      <c r="AL45" s="828"/>
      <c r="AM45" s="828"/>
      <c r="AN45" s="828"/>
      <c r="AO45" s="828"/>
      <c r="AP45" s="828"/>
      <c r="AQ45" s="828"/>
      <c r="AR45" s="828"/>
      <c r="AS45" s="828"/>
      <c r="AT45" s="828"/>
      <c r="AU45" s="828"/>
      <c r="AV45" s="828"/>
      <c r="AW45" s="828"/>
      <c r="AX45" s="828"/>
      <c r="AY45" s="828"/>
      <c r="AZ45" s="346"/>
      <c r="BA45" s="972" t="s">
        <v>53</v>
      </c>
      <c r="BB45" s="553" t="s">
        <v>50</v>
      </c>
      <c r="BC45" s="53" t="s">
        <v>36</v>
      </c>
      <c r="BD45" s="49" t="s">
        <v>36</v>
      </c>
      <c r="BE45" s="49" t="s">
        <v>36</v>
      </c>
      <c r="BF45" s="49" t="s">
        <v>36</v>
      </c>
      <c r="BG45" s="44" t="s">
        <v>36</v>
      </c>
      <c r="BH45" s="53" t="s">
        <v>36</v>
      </c>
      <c r="BI45" s="49" t="s">
        <v>36</v>
      </c>
      <c r="BJ45" s="49" t="s">
        <v>36</v>
      </c>
      <c r="BK45" s="49" t="s">
        <v>36</v>
      </c>
      <c r="BL45" s="44" t="s">
        <v>36</v>
      </c>
      <c r="BM45" s="53" t="s">
        <v>36</v>
      </c>
      <c r="BN45" s="49" t="s">
        <v>36</v>
      </c>
      <c r="BO45" s="49" t="s">
        <v>36</v>
      </c>
      <c r="BP45" s="49" t="s">
        <v>36</v>
      </c>
      <c r="BQ45" s="44" t="s">
        <v>36</v>
      </c>
      <c r="BR45" s="53" t="s">
        <v>36</v>
      </c>
      <c r="BS45" s="49" t="s">
        <v>36</v>
      </c>
      <c r="BT45" s="49" t="s">
        <v>36</v>
      </c>
      <c r="BU45" s="49" t="s">
        <v>36</v>
      </c>
      <c r="BV45" s="49" t="s">
        <v>36</v>
      </c>
      <c r="BW45" s="49" t="s">
        <v>36</v>
      </c>
      <c r="BX45" s="39" t="s">
        <v>36</v>
      </c>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37" customFormat="true" ht="15" customHeight="true" x14ac:dyDescent="0.2">
      <c r="A46" s="984"/>
      <c r="B46" s="372" t="s">
        <v>49</v>
      </c>
      <c r="C46" s="79" t="s">
        <v>36</v>
      </c>
      <c r="D46" s="74" t="s">
        <v>36</v>
      </c>
      <c r="E46" s="74" t="s">
        <v>36</v>
      </c>
      <c r="F46" s="74" t="s">
        <v>36</v>
      </c>
      <c r="G46" s="69" t="s">
        <v>36</v>
      </c>
      <c r="H46" s="64" t="s">
        <v>36</v>
      </c>
      <c r="I46" s="74" t="s">
        <v>36</v>
      </c>
      <c r="J46" s="74" t="s">
        <v>36</v>
      </c>
      <c r="K46" s="74" t="s">
        <v>36</v>
      </c>
      <c r="L46" s="59" t="s">
        <v>36</v>
      </c>
      <c r="M46" s="79" t="s">
        <v>36</v>
      </c>
      <c r="N46" s="74" t="s">
        <v>36</v>
      </c>
      <c r="O46" s="74" t="s">
        <v>36</v>
      </c>
      <c r="P46" s="74" t="s">
        <v>36</v>
      </c>
      <c r="Q46" s="69" t="s">
        <v>36</v>
      </c>
      <c r="R46" s="64" t="s">
        <v>36</v>
      </c>
      <c r="S46" s="74" t="s">
        <v>36</v>
      </c>
      <c r="T46" s="74" t="s">
        <v>36</v>
      </c>
      <c r="U46" s="74" t="s">
        <v>36</v>
      </c>
      <c r="V46" s="74" t="s">
        <v>36</v>
      </c>
      <c r="W46" s="74" t="s">
        <v>36</v>
      </c>
      <c r="X46" s="59" t="s">
        <v>36</v>
      </c>
      <c r="Y46" s="828"/>
      <c r="Z46" s="828"/>
      <c r="AA46" s="828"/>
      <c r="AB46" s="828"/>
      <c r="AC46" s="828"/>
      <c r="AD46" s="828"/>
      <c r="AE46" s="828"/>
      <c r="AF46" s="828"/>
      <c r="AG46" s="828"/>
      <c r="AH46" s="828"/>
      <c r="AI46" s="828"/>
      <c r="AJ46" s="828"/>
      <c r="AK46" s="828"/>
      <c r="AL46" s="828"/>
      <c r="AM46" s="828"/>
      <c r="AN46" s="828"/>
      <c r="AO46" s="828"/>
      <c r="AP46" s="828"/>
      <c r="AQ46" s="828"/>
      <c r="AR46" s="828"/>
      <c r="AS46" s="828"/>
      <c r="AT46" s="828"/>
      <c r="AU46" s="828"/>
      <c r="AV46" s="828"/>
      <c r="AW46" s="828"/>
      <c r="AX46" s="828"/>
      <c r="AY46" s="828"/>
      <c r="AZ46" s="346"/>
      <c r="BA46" s="972"/>
      <c r="BB46" s="553" t="s">
        <v>49</v>
      </c>
      <c r="BC46" s="53" t="s">
        <v>36</v>
      </c>
      <c r="BD46" s="49" t="s">
        <v>36</v>
      </c>
      <c r="BE46" s="49" t="s">
        <v>36</v>
      </c>
      <c r="BF46" s="49" t="s">
        <v>36</v>
      </c>
      <c r="BG46" s="44" t="s">
        <v>36</v>
      </c>
      <c r="BH46" s="53" t="s">
        <v>36</v>
      </c>
      <c r="BI46" s="49" t="s">
        <v>36</v>
      </c>
      <c r="BJ46" s="49" t="s">
        <v>36</v>
      </c>
      <c r="BK46" s="49" t="s">
        <v>36</v>
      </c>
      <c r="BL46" s="44" t="s">
        <v>36</v>
      </c>
      <c r="BM46" s="53" t="s">
        <v>36</v>
      </c>
      <c r="BN46" s="49" t="s">
        <v>36</v>
      </c>
      <c r="BO46" s="49" t="s">
        <v>36</v>
      </c>
      <c r="BP46" s="49" t="s">
        <v>36</v>
      </c>
      <c r="BQ46" s="44" t="s">
        <v>36</v>
      </c>
      <c r="BR46" s="53" t="s">
        <v>36</v>
      </c>
      <c r="BS46" s="49" t="s">
        <v>36</v>
      </c>
      <c r="BT46" s="49" t="s">
        <v>36</v>
      </c>
      <c r="BU46" s="49" t="s">
        <v>36</v>
      </c>
      <c r="BV46" s="49" t="s">
        <v>36</v>
      </c>
      <c r="BW46" s="49" t="s">
        <v>36</v>
      </c>
      <c r="BX46" s="39" t="s">
        <v>36</v>
      </c>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17" customFormat="true" ht="15" customHeight="true" x14ac:dyDescent="0.2">
      <c r="A47" s="984" t="s">
        <v>102</v>
      </c>
      <c r="B47" s="372" t="s">
        <v>101</v>
      </c>
      <c r="C47" s="79" t="s">
        <v>36</v>
      </c>
      <c r="D47" s="74" t="s">
        <v>36</v>
      </c>
      <c r="E47" s="74" t="s">
        <v>36</v>
      </c>
      <c r="F47" s="74" t="s">
        <v>36</v>
      </c>
      <c r="G47" s="69" t="s">
        <v>36</v>
      </c>
      <c r="H47" s="64" t="s">
        <v>36</v>
      </c>
      <c r="I47" s="74" t="s">
        <v>36</v>
      </c>
      <c r="J47" s="74" t="s">
        <v>36</v>
      </c>
      <c r="K47" s="74" t="s">
        <v>36</v>
      </c>
      <c r="L47" s="59" t="s">
        <v>36</v>
      </c>
      <c r="M47" s="79" t="s">
        <v>36</v>
      </c>
      <c r="N47" s="74" t="s">
        <v>36</v>
      </c>
      <c r="O47" s="74" t="s">
        <v>36</v>
      </c>
      <c r="P47" s="74" t="s">
        <v>36</v>
      </c>
      <c r="Q47" s="69" t="s">
        <v>36</v>
      </c>
      <c r="R47" s="64" t="s">
        <v>36</v>
      </c>
      <c r="S47" s="74" t="s">
        <v>36</v>
      </c>
      <c r="T47" s="74" t="s">
        <v>36</v>
      </c>
      <c r="U47" s="74" t="s">
        <v>36</v>
      </c>
      <c r="V47" s="74" t="s">
        <v>36</v>
      </c>
      <c r="W47" s="74" t="s">
        <v>36</v>
      </c>
      <c r="X47" s="59" t="s">
        <v>36</v>
      </c>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5"/>
      <c r="BA47" s="972" t="s">
        <v>102</v>
      </c>
      <c r="BB47" s="553" t="s">
        <v>101</v>
      </c>
      <c r="BC47" s="53" t="s">
        <v>36</v>
      </c>
      <c r="BD47" s="49" t="s">
        <v>36</v>
      </c>
      <c r="BE47" s="49" t="s">
        <v>36</v>
      </c>
      <c r="BF47" s="49" t="s">
        <v>36</v>
      </c>
      <c r="BG47" s="44" t="s">
        <v>36</v>
      </c>
      <c r="BH47" s="53" t="s">
        <v>36</v>
      </c>
      <c r="BI47" s="49" t="s">
        <v>36</v>
      </c>
      <c r="BJ47" s="49" t="s">
        <v>36</v>
      </c>
      <c r="BK47" s="49" t="s">
        <v>36</v>
      </c>
      <c r="BL47" s="44" t="s">
        <v>36</v>
      </c>
      <c r="BM47" s="53" t="s">
        <v>36</v>
      </c>
      <c r="BN47" s="49" t="s">
        <v>36</v>
      </c>
      <c r="BO47" s="49" t="s">
        <v>36</v>
      </c>
      <c r="BP47" s="49" t="s">
        <v>36</v>
      </c>
      <c r="BQ47" s="44" t="s">
        <v>36</v>
      </c>
      <c r="BR47" s="53" t="s">
        <v>36</v>
      </c>
      <c r="BS47" s="49" t="s">
        <v>36</v>
      </c>
      <c r="BT47" s="49" t="s">
        <v>36</v>
      </c>
      <c r="BU47" s="49" t="s">
        <v>36</v>
      </c>
      <c r="BV47" s="49" t="s">
        <v>36</v>
      </c>
      <c r="BW47" s="49" t="s">
        <v>36</v>
      </c>
      <c r="BX47" s="39" t="s">
        <v>36</v>
      </c>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17" customFormat="true" ht="15" customHeight="true" x14ac:dyDescent="0.2">
      <c r="A48" s="984"/>
      <c r="B48" s="372" t="s">
        <v>100</v>
      </c>
      <c r="C48" s="79" t="s">
        <v>36</v>
      </c>
      <c r="D48" s="74" t="s">
        <v>36</v>
      </c>
      <c r="E48" s="74" t="s">
        <v>36</v>
      </c>
      <c r="F48" s="74" t="s">
        <v>36</v>
      </c>
      <c r="G48" s="69" t="s">
        <v>36</v>
      </c>
      <c r="H48" s="64" t="s">
        <v>36</v>
      </c>
      <c r="I48" s="74" t="s">
        <v>36</v>
      </c>
      <c r="J48" s="74" t="s">
        <v>36</v>
      </c>
      <c r="K48" s="74" t="s">
        <v>36</v>
      </c>
      <c r="L48" s="59" t="s">
        <v>36</v>
      </c>
      <c r="M48" s="79" t="s">
        <v>36</v>
      </c>
      <c r="N48" s="74" t="s">
        <v>36</v>
      </c>
      <c r="O48" s="74" t="s">
        <v>36</v>
      </c>
      <c r="P48" s="74" t="s">
        <v>36</v>
      </c>
      <c r="Q48" s="69" t="s">
        <v>36</v>
      </c>
      <c r="R48" s="64" t="s">
        <v>36</v>
      </c>
      <c r="S48" s="74" t="s">
        <v>36</v>
      </c>
      <c r="T48" s="74" t="s">
        <v>36</v>
      </c>
      <c r="U48" s="74" t="s">
        <v>36</v>
      </c>
      <c r="V48" s="74" t="s">
        <v>36</v>
      </c>
      <c r="W48" s="74" t="s">
        <v>36</v>
      </c>
      <c r="X48" s="59" t="s">
        <v>36</v>
      </c>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5"/>
      <c r="BA48" s="972"/>
      <c r="BB48" s="553" t="s">
        <v>100</v>
      </c>
      <c r="BC48" s="53" t="s">
        <v>36</v>
      </c>
      <c r="BD48" s="49" t="s">
        <v>36</v>
      </c>
      <c r="BE48" s="49" t="s">
        <v>36</v>
      </c>
      <c r="BF48" s="49" t="s">
        <v>36</v>
      </c>
      <c r="BG48" s="44" t="s">
        <v>36</v>
      </c>
      <c r="BH48" s="53" t="s">
        <v>36</v>
      </c>
      <c r="BI48" s="49" t="s">
        <v>36</v>
      </c>
      <c r="BJ48" s="49" t="s">
        <v>36</v>
      </c>
      <c r="BK48" s="49" t="s">
        <v>36</v>
      </c>
      <c r="BL48" s="44" t="s">
        <v>36</v>
      </c>
      <c r="BM48" s="53" t="s">
        <v>36</v>
      </c>
      <c r="BN48" s="49" t="s">
        <v>36</v>
      </c>
      <c r="BO48" s="49" t="s">
        <v>36</v>
      </c>
      <c r="BP48" s="49" t="s">
        <v>36</v>
      </c>
      <c r="BQ48" s="44" t="s">
        <v>36</v>
      </c>
      <c r="BR48" s="53" t="s">
        <v>36</v>
      </c>
      <c r="BS48" s="49" t="s">
        <v>36</v>
      </c>
      <c r="BT48" s="49" t="s">
        <v>36</v>
      </c>
      <c r="BU48" s="49" t="s">
        <v>36</v>
      </c>
      <c r="BV48" s="49" t="s">
        <v>36</v>
      </c>
      <c r="BW48" s="49" t="s">
        <v>36</v>
      </c>
      <c r="BX48" s="39" t="s">
        <v>36</v>
      </c>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17" customFormat="true" ht="15" customHeight="true" x14ac:dyDescent="0.2">
      <c r="A49" s="984"/>
      <c r="B49" s="372" t="s">
        <v>69</v>
      </c>
      <c r="C49" s="79" t="s">
        <v>36</v>
      </c>
      <c r="D49" s="74" t="s">
        <v>36</v>
      </c>
      <c r="E49" s="74" t="s">
        <v>36</v>
      </c>
      <c r="F49" s="74" t="s">
        <v>36</v>
      </c>
      <c r="G49" s="69" t="s">
        <v>36</v>
      </c>
      <c r="H49" s="64" t="s">
        <v>36</v>
      </c>
      <c r="I49" s="74" t="s">
        <v>36</v>
      </c>
      <c r="J49" s="74" t="s">
        <v>36</v>
      </c>
      <c r="K49" s="74" t="s">
        <v>36</v>
      </c>
      <c r="L49" s="59" t="s">
        <v>36</v>
      </c>
      <c r="M49" s="79" t="s">
        <v>36</v>
      </c>
      <c r="N49" s="74" t="s">
        <v>36</v>
      </c>
      <c r="O49" s="74" t="s">
        <v>36</v>
      </c>
      <c r="P49" s="74" t="s">
        <v>36</v>
      </c>
      <c r="Q49" s="69" t="s">
        <v>36</v>
      </c>
      <c r="R49" s="64" t="s">
        <v>36</v>
      </c>
      <c r="S49" s="74" t="s">
        <v>36</v>
      </c>
      <c r="T49" s="74" t="s">
        <v>36</v>
      </c>
      <c r="U49" s="74" t="s">
        <v>36</v>
      </c>
      <c r="V49" s="74" t="s">
        <v>36</v>
      </c>
      <c r="W49" s="74" t="s">
        <v>36</v>
      </c>
      <c r="X49" s="59" t="s">
        <v>36</v>
      </c>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5"/>
      <c r="BA49" s="972"/>
      <c r="BB49" s="553" t="s">
        <v>69</v>
      </c>
      <c r="BC49" s="53" t="s">
        <v>36</v>
      </c>
      <c r="BD49" s="49" t="s">
        <v>36</v>
      </c>
      <c r="BE49" s="49" t="s">
        <v>36</v>
      </c>
      <c r="BF49" s="49" t="s">
        <v>36</v>
      </c>
      <c r="BG49" s="44" t="s">
        <v>36</v>
      </c>
      <c r="BH49" s="53" t="s">
        <v>36</v>
      </c>
      <c r="BI49" s="49" t="s">
        <v>36</v>
      </c>
      <c r="BJ49" s="49" t="s">
        <v>36</v>
      </c>
      <c r="BK49" s="49" t="s">
        <v>36</v>
      </c>
      <c r="BL49" s="44" t="s">
        <v>36</v>
      </c>
      <c r="BM49" s="53" t="s">
        <v>36</v>
      </c>
      <c r="BN49" s="49" t="s">
        <v>36</v>
      </c>
      <c r="BO49" s="49" t="s">
        <v>36</v>
      </c>
      <c r="BP49" s="49" t="s">
        <v>36</v>
      </c>
      <c r="BQ49" s="44" t="s">
        <v>36</v>
      </c>
      <c r="BR49" s="53" t="s">
        <v>36</v>
      </c>
      <c r="BS49" s="49" t="s">
        <v>36</v>
      </c>
      <c r="BT49" s="49" t="s">
        <v>36</v>
      </c>
      <c r="BU49" s="49" t="s">
        <v>36</v>
      </c>
      <c r="BV49" s="49" t="s">
        <v>36</v>
      </c>
      <c r="BW49" s="49" t="s">
        <v>36</v>
      </c>
      <c r="BX49" s="39" t="s">
        <v>36</v>
      </c>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17" customFormat="true" ht="15" customHeight="true" x14ac:dyDescent="0.2">
      <c r="A50" s="984" t="s">
        <v>103</v>
      </c>
      <c r="B50" s="372" t="s">
        <v>101</v>
      </c>
      <c r="C50" s="79" t="s">
        <v>36</v>
      </c>
      <c r="D50" s="74" t="s">
        <v>36</v>
      </c>
      <c r="E50" s="74" t="s">
        <v>36</v>
      </c>
      <c r="F50" s="74" t="s">
        <v>36</v>
      </c>
      <c r="G50" s="69" t="s">
        <v>36</v>
      </c>
      <c r="H50" s="64" t="s">
        <v>36</v>
      </c>
      <c r="I50" s="74" t="s">
        <v>36</v>
      </c>
      <c r="J50" s="74" t="s">
        <v>36</v>
      </c>
      <c r="K50" s="74" t="s">
        <v>36</v>
      </c>
      <c r="L50" s="59" t="s">
        <v>36</v>
      </c>
      <c r="M50" s="79" t="s">
        <v>36</v>
      </c>
      <c r="N50" s="74" t="s">
        <v>36</v>
      </c>
      <c r="O50" s="74" t="s">
        <v>36</v>
      </c>
      <c r="P50" s="74" t="s">
        <v>36</v>
      </c>
      <c r="Q50" s="69" t="s">
        <v>36</v>
      </c>
      <c r="R50" s="64" t="s">
        <v>36</v>
      </c>
      <c r="S50" s="74" t="s">
        <v>36</v>
      </c>
      <c r="T50" s="74" t="s">
        <v>36</v>
      </c>
      <c r="U50" s="74" t="s">
        <v>36</v>
      </c>
      <c r="V50" s="74" t="s">
        <v>36</v>
      </c>
      <c r="W50" s="74" t="s">
        <v>36</v>
      </c>
      <c r="X50" s="59" t="s">
        <v>36</v>
      </c>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5"/>
      <c r="BA50" s="972" t="s">
        <v>103</v>
      </c>
      <c r="BB50" s="553" t="s">
        <v>101</v>
      </c>
      <c r="BC50" s="53" t="s">
        <v>36</v>
      </c>
      <c r="BD50" s="49" t="s">
        <v>36</v>
      </c>
      <c r="BE50" s="49" t="s">
        <v>36</v>
      </c>
      <c r="BF50" s="49" t="s">
        <v>36</v>
      </c>
      <c r="BG50" s="44" t="s">
        <v>36</v>
      </c>
      <c r="BH50" s="53" t="s">
        <v>36</v>
      </c>
      <c r="BI50" s="49" t="s">
        <v>36</v>
      </c>
      <c r="BJ50" s="49" t="s">
        <v>36</v>
      </c>
      <c r="BK50" s="49" t="s">
        <v>36</v>
      </c>
      <c r="BL50" s="44" t="s">
        <v>36</v>
      </c>
      <c r="BM50" s="53" t="s">
        <v>36</v>
      </c>
      <c r="BN50" s="49" t="s">
        <v>36</v>
      </c>
      <c r="BO50" s="49" t="s">
        <v>36</v>
      </c>
      <c r="BP50" s="49" t="s">
        <v>36</v>
      </c>
      <c r="BQ50" s="44" t="s">
        <v>36</v>
      </c>
      <c r="BR50" s="53" t="s">
        <v>36</v>
      </c>
      <c r="BS50" s="49" t="s">
        <v>36</v>
      </c>
      <c r="BT50" s="49" t="s">
        <v>36</v>
      </c>
      <c r="BU50" s="49" t="s">
        <v>36</v>
      </c>
      <c r="BV50" s="49" t="s">
        <v>36</v>
      </c>
      <c r="BW50" s="49" t="s">
        <v>36</v>
      </c>
      <c r="BX50" s="39" t="s">
        <v>36</v>
      </c>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17" customFormat="true" ht="15" customHeight="true" x14ac:dyDescent="0.2">
      <c r="A51" s="984"/>
      <c r="B51" s="372" t="s">
        <v>100</v>
      </c>
      <c r="C51" s="79" t="s">
        <v>36</v>
      </c>
      <c r="D51" s="74" t="s">
        <v>36</v>
      </c>
      <c r="E51" s="74" t="s">
        <v>36</v>
      </c>
      <c r="F51" s="74" t="s">
        <v>36</v>
      </c>
      <c r="G51" s="69" t="s">
        <v>36</v>
      </c>
      <c r="H51" s="64" t="s">
        <v>36</v>
      </c>
      <c r="I51" s="74" t="s">
        <v>36</v>
      </c>
      <c r="J51" s="74" t="s">
        <v>36</v>
      </c>
      <c r="K51" s="74" t="s">
        <v>36</v>
      </c>
      <c r="L51" s="59" t="s">
        <v>36</v>
      </c>
      <c r="M51" s="79" t="s">
        <v>36</v>
      </c>
      <c r="N51" s="74" t="s">
        <v>36</v>
      </c>
      <c r="O51" s="74" t="s">
        <v>36</v>
      </c>
      <c r="P51" s="74" t="s">
        <v>36</v>
      </c>
      <c r="Q51" s="69" t="s">
        <v>36</v>
      </c>
      <c r="R51" s="64" t="s">
        <v>36</v>
      </c>
      <c r="S51" s="74" t="s">
        <v>36</v>
      </c>
      <c r="T51" s="74" t="s">
        <v>36</v>
      </c>
      <c r="U51" s="74" t="s">
        <v>36</v>
      </c>
      <c r="V51" s="74" t="s">
        <v>36</v>
      </c>
      <c r="W51" s="74" t="s">
        <v>36</v>
      </c>
      <c r="X51" s="59" t="s">
        <v>36</v>
      </c>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5"/>
      <c r="BA51" s="972"/>
      <c r="BB51" s="553" t="s">
        <v>100</v>
      </c>
      <c r="BC51" s="53" t="s">
        <v>36</v>
      </c>
      <c r="BD51" s="49" t="s">
        <v>36</v>
      </c>
      <c r="BE51" s="49" t="s">
        <v>36</v>
      </c>
      <c r="BF51" s="49" t="s">
        <v>36</v>
      </c>
      <c r="BG51" s="44" t="s">
        <v>36</v>
      </c>
      <c r="BH51" s="53" t="s">
        <v>36</v>
      </c>
      <c r="BI51" s="49" t="s">
        <v>36</v>
      </c>
      <c r="BJ51" s="49" t="s">
        <v>36</v>
      </c>
      <c r="BK51" s="49" t="s">
        <v>36</v>
      </c>
      <c r="BL51" s="44" t="s">
        <v>36</v>
      </c>
      <c r="BM51" s="53" t="s">
        <v>36</v>
      </c>
      <c r="BN51" s="49" t="s">
        <v>36</v>
      </c>
      <c r="BO51" s="49" t="s">
        <v>36</v>
      </c>
      <c r="BP51" s="49" t="s">
        <v>36</v>
      </c>
      <c r="BQ51" s="44" t="s">
        <v>36</v>
      </c>
      <c r="BR51" s="53" t="s">
        <v>36</v>
      </c>
      <c r="BS51" s="49" t="s">
        <v>36</v>
      </c>
      <c r="BT51" s="49" t="s">
        <v>36</v>
      </c>
      <c r="BU51" s="49" t="s">
        <v>36</v>
      </c>
      <c r="BV51" s="49" t="s">
        <v>36</v>
      </c>
      <c r="BW51" s="49" t="s">
        <v>36</v>
      </c>
      <c r="BX51" s="39" t="s">
        <v>36</v>
      </c>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17" customFormat="true" ht="15" customHeight="true" x14ac:dyDescent="0.2">
      <c r="A52" s="984"/>
      <c r="B52" s="372" t="s">
        <v>69</v>
      </c>
      <c r="C52" s="79" t="s">
        <v>36</v>
      </c>
      <c r="D52" s="74" t="s">
        <v>36</v>
      </c>
      <c r="E52" s="74" t="s">
        <v>36</v>
      </c>
      <c r="F52" s="74" t="s">
        <v>36</v>
      </c>
      <c r="G52" s="69" t="s">
        <v>36</v>
      </c>
      <c r="H52" s="64" t="s">
        <v>36</v>
      </c>
      <c r="I52" s="74" t="s">
        <v>36</v>
      </c>
      <c r="J52" s="74" t="s">
        <v>36</v>
      </c>
      <c r="K52" s="74" t="s">
        <v>36</v>
      </c>
      <c r="L52" s="59" t="s">
        <v>36</v>
      </c>
      <c r="M52" s="79" t="s">
        <v>36</v>
      </c>
      <c r="N52" s="74" t="s">
        <v>36</v>
      </c>
      <c r="O52" s="74" t="s">
        <v>36</v>
      </c>
      <c r="P52" s="74" t="s">
        <v>36</v>
      </c>
      <c r="Q52" s="69" t="s">
        <v>36</v>
      </c>
      <c r="R52" s="64" t="s">
        <v>36</v>
      </c>
      <c r="S52" s="74" t="s">
        <v>36</v>
      </c>
      <c r="T52" s="74" t="s">
        <v>36</v>
      </c>
      <c r="U52" s="74" t="s">
        <v>36</v>
      </c>
      <c r="V52" s="74" t="s">
        <v>36</v>
      </c>
      <c r="W52" s="74" t="s">
        <v>36</v>
      </c>
      <c r="X52" s="59" t="s">
        <v>36</v>
      </c>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5"/>
      <c r="BA52" s="972"/>
      <c r="BB52" s="553" t="s">
        <v>69</v>
      </c>
      <c r="BC52" s="53" t="s">
        <v>36</v>
      </c>
      <c r="BD52" s="49" t="s">
        <v>36</v>
      </c>
      <c r="BE52" s="49" t="s">
        <v>36</v>
      </c>
      <c r="BF52" s="49" t="s">
        <v>36</v>
      </c>
      <c r="BG52" s="44" t="s">
        <v>36</v>
      </c>
      <c r="BH52" s="53" t="s">
        <v>36</v>
      </c>
      <c r="BI52" s="49" t="s">
        <v>36</v>
      </c>
      <c r="BJ52" s="49" t="s">
        <v>36</v>
      </c>
      <c r="BK52" s="49" t="s">
        <v>36</v>
      </c>
      <c r="BL52" s="44" t="s">
        <v>36</v>
      </c>
      <c r="BM52" s="53" t="s">
        <v>36</v>
      </c>
      <c r="BN52" s="49" t="s">
        <v>36</v>
      </c>
      <c r="BO52" s="49" t="s">
        <v>36</v>
      </c>
      <c r="BP52" s="49" t="s">
        <v>36</v>
      </c>
      <c r="BQ52" s="44" t="s">
        <v>36</v>
      </c>
      <c r="BR52" s="53" t="s">
        <v>36</v>
      </c>
      <c r="BS52" s="49" t="s">
        <v>36</v>
      </c>
      <c r="BT52" s="49" t="s">
        <v>36</v>
      </c>
      <c r="BU52" s="49" t="s">
        <v>36</v>
      </c>
      <c r="BV52" s="49" t="s">
        <v>36</v>
      </c>
      <c r="BW52" s="49" t="s">
        <v>36</v>
      </c>
      <c r="BX52" s="39" t="s">
        <v>36</v>
      </c>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17" customFormat="true" ht="15" customHeight="true" x14ac:dyDescent="0.2">
      <c r="A53" s="984" t="s">
        <v>106</v>
      </c>
      <c r="B53" s="372" t="s">
        <v>101</v>
      </c>
      <c r="C53" s="79" t="s">
        <v>36</v>
      </c>
      <c r="D53" s="74" t="s">
        <v>36</v>
      </c>
      <c r="E53" s="74" t="s">
        <v>36</v>
      </c>
      <c r="F53" s="74" t="s">
        <v>36</v>
      </c>
      <c r="G53" s="69" t="s">
        <v>36</v>
      </c>
      <c r="H53" s="64" t="s">
        <v>36</v>
      </c>
      <c r="I53" s="74" t="s">
        <v>36</v>
      </c>
      <c r="J53" s="74" t="s">
        <v>36</v>
      </c>
      <c r="K53" s="74" t="s">
        <v>36</v>
      </c>
      <c r="L53" s="59" t="s">
        <v>36</v>
      </c>
      <c r="M53" s="79" t="s">
        <v>36</v>
      </c>
      <c r="N53" s="74" t="s">
        <v>36</v>
      </c>
      <c r="O53" s="74" t="s">
        <v>36</v>
      </c>
      <c r="P53" s="74" t="s">
        <v>36</v>
      </c>
      <c r="Q53" s="69" t="s">
        <v>36</v>
      </c>
      <c r="R53" s="64" t="s">
        <v>36</v>
      </c>
      <c r="S53" s="74" t="s">
        <v>36</v>
      </c>
      <c r="T53" s="74" t="s">
        <v>36</v>
      </c>
      <c r="U53" s="74" t="s">
        <v>36</v>
      </c>
      <c r="V53" s="74" t="s">
        <v>36</v>
      </c>
      <c r="W53" s="74" t="s">
        <v>36</v>
      </c>
      <c r="X53" s="59" t="s">
        <v>36</v>
      </c>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5"/>
      <c r="BA53" s="972" t="s">
        <v>106</v>
      </c>
      <c r="BB53" s="553" t="s">
        <v>101</v>
      </c>
      <c r="BC53" s="53" t="s">
        <v>36</v>
      </c>
      <c r="BD53" s="49" t="s">
        <v>36</v>
      </c>
      <c r="BE53" s="49" t="s">
        <v>36</v>
      </c>
      <c r="BF53" s="49" t="s">
        <v>36</v>
      </c>
      <c r="BG53" s="44" t="s">
        <v>36</v>
      </c>
      <c r="BH53" s="53" t="s">
        <v>36</v>
      </c>
      <c r="BI53" s="49" t="s">
        <v>36</v>
      </c>
      <c r="BJ53" s="49" t="s">
        <v>36</v>
      </c>
      <c r="BK53" s="49" t="s">
        <v>36</v>
      </c>
      <c r="BL53" s="44" t="s">
        <v>36</v>
      </c>
      <c r="BM53" s="53" t="s">
        <v>36</v>
      </c>
      <c r="BN53" s="49" t="s">
        <v>36</v>
      </c>
      <c r="BO53" s="49" t="s">
        <v>36</v>
      </c>
      <c r="BP53" s="49" t="s">
        <v>36</v>
      </c>
      <c r="BQ53" s="44" t="s">
        <v>36</v>
      </c>
      <c r="BR53" s="53" t="s">
        <v>36</v>
      </c>
      <c r="BS53" s="49" t="s">
        <v>36</v>
      </c>
      <c r="BT53" s="49" t="s">
        <v>36</v>
      </c>
      <c r="BU53" s="49" t="s">
        <v>36</v>
      </c>
      <c r="BV53" s="49" t="s">
        <v>36</v>
      </c>
      <c r="BW53" s="49" t="s">
        <v>36</v>
      </c>
      <c r="BX53" s="39" t="s">
        <v>36</v>
      </c>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17" customFormat="true" ht="15" customHeight="true" x14ac:dyDescent="0.2">
      <c r="A54" s="984"/>
      <c r="B54" s="372" t="s">
        <v>100</v>
      </c>
      <c r="C54" s="79" t="s">
        <v>36</v>
      </c>
      <c r="D54" s="74" t="s">
        <v>36</v>
      </c>
      <c r="E54" s="74" t="s">
        <v>36</v>
      </c>
      <c r="F54" s="74" t="s">
        <v>36</v>
      </c>
      <c r="G54" s="69" t="s">
        <v>36</v>
      </c>
      <c r="H54" s="64" t="s">
        <v>36</v>
      </c>
      <c r="I54" s="74" t="s">
        <v>36</v>
      </c>
      <c r="J54" s="74" t="s">
        <v>36</v>
      </c>
      <c r="K54" s="74" t="s">
        <v>36</v>
      </c>
      <c r="L54" s="59" t="s">
        <v>36</v>
      </c>
      <c r="M54" s="79" t="s">
        <v>36</v>
      </c>
      <c r="N54" s="74" t="s">
        <v>36</v>
      </c>
      <c r="O54" s="74" t="s">
        <v>36</v>
      </c>
      <c r="P54" s="74" t="s">
        <v>36</v>
      </c>
      <c r="Q54" s="69" t="s">
        <v>36</v>
      </c>
      <c r="R54" s="64" t="s">
        <v>36</v>
      </c>
      <c r="S54" s="74" t="s">
        <v>36</v>
      </c>
      <c r="T54" s="74" t="s">
        <v>36</v>
      </c>
      <c r="U54" s="74" t="s">
        <v>36</v>
      </c>
      <c r="V54" s="74" t="s">
        <v>36</v>
      </c>
      <c r="W54" s="74" t="s">
        <v>36</v>
      </c>
      <c r="X54" s="59" t="s">
        <v>36</v>
      </c>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5"/>
      <c r="BA54" s="972"/>
      <c r="BB54" s="553" t="s">
        <v>100</v>
      </c>
      <c r="BC54" s="53" t="s">
        <v>36</v>
      </c>
      <c r="BD54" s="49" t="s">
        <v>36</v>
      </c>
      <c r="BE54" s="49" t="s">
        <v>36</v>
      </c>
      <c r="BF54" s="49" t="s">
        <v>36</v>
      </c>
      <c r="BG54" s="44" t="s">
        <v>36</v>
      </c>
      <c r="BH54" s="53" t="s">
        <v>36</v>
      </c>
      <c r="BI54" s="49" t="s">
        <v>36</v>
      </c>
      <c r="BJ54" s="49" t="s">
        <v>36</v>
      </c>
      <c r="BK54" s="49" t="s">
        <v>36</v>
      </c>
      <c r="BL54" s="44" t="s">
        <v>36</v>
      </c>
      <c r="BM54" s="53" t="s">
        <v>36</v>
      </c>
      <c r="BN54" s="49" t="s">
        <v>36</v>
      </c>
      <c r="BO54" s="49" t="s">
        <v>36</v>
      </c>
      <c r="BP54" s="49" t="s">
        <v>36</v>
      </c>
      <c r="BQ54" s="44" t="s">
        <v>36</v>
      </c>
      <c r="BR54" s="53" t="s">
        <v>36</v>
      </c>
      <c r="BS54" s="49" t="s">
        <v>36</v>
      </c>
      <c r="BT54" s="49" t="s">
        <v>36</v>
      </c>
      <c r="BU54" s="49" t="s">
        <v>36</v>
      </c>
      <c r="BV54" s="49" t="s">
        <v>36</v>
      </c>
      <c r="BW54" s="49" t="s">
        <v>36</v>
      </c>
      <c r="BX54" s="39" t="s">
        <v>36</v>
      </c>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17" customFormat="true" ht="15" customHeight="true" x14ac:dyDescent="0.2">
      <c r="A55" s="986"/>
      <c r="B55" s="373" t="s">
        <v>69</v>
      </c>
      <c r="C55" s="78" t="s">
        <v>36</v>
      </c>
      <c r="D55" s="73" t="s">
        <v>36</v>
      </c>
      <c r="E55" s="73" t="s">
        <v>36</v>
      </c>
      <c r="F55" s="73" t="s">
        <v>36</v>
      </c>
      <c r="G55" s="68" t="s">
        <v>36</v>
      </c>
      <c r="H55" s="63" t="s">
        <v>36</v>
      </c>
      <c r="I55" s="73" t="s">
        <v>36</v>
      </c>
      <c r="J55" s="73" t="s">
        <v>36</v>
      </c>
      <c r="K55" s="73" t="s">
        <v>36</v>
      </c>
      <c r="L55" s="58" t="s">
        <v>36</v>
      </c>
      <c r="M55" s="78" t="s">
        <v>36</v>
      </c>
      <c r="N55" s="73" t="s">
        <v>36</v>
      </c>
      <c r="O55" s="73" t="s">
        <v>36</v>
      </c>
      <c r="P55" s="73" t="s">
        <v>36</v>
      </c>
      <c r="Q55" s="68" t="s">
        <v>36</v>
      </c>
      <c r="R55" s="12" t="s">
        <v>36</v>
      </c>
      <c r="S55" s="11" t="s">
        <v>36</v>
      </c>
      <c r="T55" s="11" t="s">
        <v>36</v>
      </c>
      <c r="U55" s="11" t="s">
        <v>36</v>
      </c>
      <c r="V55" s="11" t="s">
        <v>36</v>
      </c>
      <c r="W55" s="11" t="s">
        <v>36</v>
      </c>
      <c r="X55" s="7" t="s">
        <v>36</v>
      </c>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5"/>
      <c r="BA55" s="974"/>
      <c r="BB55" s="555" t="s">
        <v>69</v>
      </c>
      <c r="BC55" s="51" t="s">
        <v>36</v>
      </c>
      <c r="BD55" s="47" t="s">
        <v>36</v>
      </c>
      <c r="BE55" s="47" t="s">
        <v>36</v>
      </c>
      <c r="BF55" s="47" t="s">
        <v>36</v>
      </c>
      <c r="BG55" s="42" t="s">
        <v>36</v>
      </c>
      <c r="BH55" s="51" t="s">
        <v>36</v>
      </c>
      <c r="BI55" s="47" t="s">
        <v>36</v>
      </c>
      <c r="BJ55" s="47" t="s">
        <v>36</v>
      </c>
      <c r="BK55" s="47" t="s">
        <v>36</v>
      </c>
      <c r="BL55" s="42" t="s">
        <v>36</v>
      </c>
      <c r="BM55" s="51" t="s">
        <v>36</v>
      </c>
      <c r="BN55" s="47" t="s">
        <v>36</v>
      </c>
      <c r="BO55" s="47" t="s">
        <v>36</v>
      </c>
      <c r="BP55" s="47" t="s">
        <v>36</v>
      </c>
      <c r="BQ55" s="42" t="s">
        <v>36</v>
      </c>
      <c r="BR55" s="10" t="s">
        <v>36</v>
      </c>
      <c r="BS55" s="9" t="s">
        <v>36</v>
      </c>
      <c r="BT55" s="9" t="s">
        <v>36</v>
      </c>
      <c r="BU55" s="9" t="s">
        <v>36</v>
      </c>
      <c r="BV55" s="9" t="s">
        <v>36</v>
      </c>
      <c r="BW55" s="9" t="s">
        <v>36</v>
      </c>
      <c r="BX55" s="9" t="s">
        <v>36</v>
      </c>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37" customFormat="true" ht="15" customHeight="true" x14ac:dyDescent="0.2">
      <c r="A56" s="319"/>
      <c r="B56" s="369"/>
      <c r="C56" s="1014" t="s">
        <v>115</v>
      </c>
      <c r="D56" s="1015"/>
      <c r="E56" s="1015"/>
      <c r="F56" s="1015"/>
      <c r="G56" s="1016"/>
      <c r="H56" s="993" t="s">
        <v>39</v>
      </c>
      <c r="I56" s="981"/>
      <c r="J56" s="981"/>
      <c r="K56" s="981"/>
      <c r="L56" s="983"/>
      <c r="M56" s="980" t="s">
        <v>38</v>
      </c>
      <c r="N56" s="981"/>
      <c r="O56" s="981"/>
      <c r="P56" s="981"/>
      <c r="Q56" s="983"/>
      <c r="R56" s="16" t="s">
        <v>138</v>
      </c>
      <c r="S56" s="400"/>
      <c r="T56" s="400"/>
      <c r="U56" s="400"/>
      <c r="V56" s="400"/>
      <c r="W56" s="400"/>
      <c r="X56" s="400"/>
      <c r="Y56" s="828"/>
      <c r="Z56" s="828"/>
      <c r="AA56" s="828"/>
      <c r="AB56" s="828"/>
      <c r="AC56" s="828"/>
      <c r="AD56" s="828"/>
      <c r="AE56" s="828"/>
      <c r="AF56" s="828"/>
      <c r="AG56" s="828"/>
      <c r="AH56" s="828"/>
      <c r="AI56" s="828"/>
      <c r="AJ56" s="828"/>
      <c r="AK56" s="828"/>
      <c r="AL56" s="828"/>
      <c r="AM56" s="828"/>
      <c r="AN56" s="828"/>
      <c r="AO56" s="828"/>
      <c r="AP56" s="828"/>
      <c r="AQ56" s="828"/>
      <c r="AR56" s="828"/>
      <c r="AS56" s="828"/>
      <c r="AT56" s="828"/>
      <c r="AU56" s="828"/>
      <c r="AV56" s="828"/>
      <c r="AW56" s="828"/>
      <c r="AX56" s="828"/>
      <c r="AY56" s="828"/>
      <c r="AZ56" s="346"/>
      <c r="BA56" s="347" t="s">
        <v>129</v>
      </c>
      <c r="BB56" s="302" t="s">
        <v>96</v>
      </c>
      <c r="BC56" s="980" t="s">
        <v>115</v>
      </c>
      <c r="BD56" s="981"/>
      <c r="BE56" s="981"/>
      <c r="BF56" s="981"/>
      <c r="BG56" s="982"/>
      <c r="BH56" s="980" t="s">
        <v>39</v>
      </c>
      <c r="BI56" s="981"/>
      <c r="BJ56" s="981"/>
      <c r="BK56" s="981"/>
      <c r="BL56" s="982"/>
      <c r="BM56" s="980" t="s">
        <v>38</v>
      </c>
      <c r="BN56" s="981"/>
      <c r="BO56" s="981"/>
      <c r="BP56" s="981"/>
      <c r="BQ56" s="983"/>
      <c r="BR56" s="15" t="s">
        <v>138</v>
      </c>
      <c r="BS56" s="400"/>
      <c r="BT56" s="400"/>
      <c r="BU56" s="400"/>
      <c r="BV56" s="400"/>
      <c r="BW56" s="400"/>
      <c r="BX56" s="400"/>
      <c r="BY56" s="5"/>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437" customFormat="true" ht="24" x14ac:dyDescent="0.2">
      <c r="A57" s="335" t="s">
        <v>70</v>
      </c>
      <c r="B57" s="369"/>
      <c r="C57" s="392" t="s">
        <v>0</v>
      </c>
      <c r="D57" s="546" t="s">
        <v>1</v>
      </c>
      <c r="E57" s="546" t="s">
        <v>2</v>
      </c>
      <c r="F57" s="546" t="s">
        <v>3</v>
      </c>
      <c r="G57" s="547" t="s">
        <v>4</v>
      </c>
      <c r="H57" s="374" t="s">
        <v>0</v>
      </c>
      <c r="I57" s="549" t="s">
        <v>1</v>
      </c>
      <c r="J57" s="549" t="s">
        <v>2</v>
      </c>
      <c r="K57" s="549" t="s">
        <v>3</v>
      </c>
      <c r="L57" s="550" t="s">
        <v>4</v>
      </c>
      <c r="M57" s="375" t="s">
        <v>0</v>
      </c>
      <c r="N57" s="549" t="s">
        <v>1</v>
      </c>
      <c r="O57" s="549" t="s">
        <v>2</v>
      </c>
      <c r="P57" s="549" t="s">
        <v>3</v>
      </c>
      <c r="Q57" s="545" t="s">
        <v>4</v>
      </c>
      <c r="R57" s="374" t="s">
        <v>149</v>
      </c>
      <c r="S57" s="549" t="s">
        <v>150</v>
      </c>
      <c r="T57" s="549" t="s">
        <v>151</v>
      </c>
      <c r="U57" s="549" t="s">
        <v>152</v>
      </c>
      <c r="V57" s="549" t="s">
        <v>153</v>
      </c>
      <c r="W57" s="549" t="s">
        <v>154</v>
      </c>
      <c r="X57" s="550" t="s">
        <v>155</v>
      </c>
      <c r="Y57" s="828"/>
      <c r="Z57" s="828"/>
      <c r="AA57" s="828"/>
      <c r="AB57" s="828"/>
      <c r="AC57" s="828"/>
      <c r="AD57" s="828"/>
      <c r="AE57" s="828"/>
      <c r="AF57" s="828"/>
      <c r="AG57" s="828"/>
      <c r="AH57" s="828"/>
      <c r="AI57" s="828"/>
      <c r="AJ57" s="828"/>
      <c r="AK57" s="828"/>
      <c r="AL57" s="828"/>
      <c r="AM57" s="828"/>
      <c r="AN57" s="828"/>
      <c r="AO57" s="828"/>
      <c r="AP57" s="828"/>
      <c r="AQ57" s="828"/>
      <c r="AR57" s="828"/>
      <c r="AS57" s="828"/>
      <c r="AT57" s="828"/>
      <c r="AU57" s="828"/>
      <c r="AV57" s="828"/>
      <c r="AW57" s="828"/>
      <c r="AX57" s="828"/>
      <c r="AY57" s="828"/>
      <c r="AZ57" s="346"/>
      <c r="BA57" s="335" t="s">
        <v>120</v>
      </c>
      <c r="BB57" s="334"/>
      <c r="BC57" s="421" t="s">
        <v>0</v>
      </c>
      <c r="BD57" s="520" t="s">
        <v>1</v>
      </c>
      <c r="BE57" s="520" t="s">
        <v>2</v>
      </c>
      <c r="BF57" s="520" t="s">
        <v>3</v>
      </c>
      <c r="BG57" s="422" t="s">
        <v>4</v>
      </c>
      <c r="BH57" s="421" t="s">
        <v>0</v>
      </c>
      <c r="BI57" s="520" t="s">
        <v>1</v>
      </c>
      <c r="BJ57" s="520" t="s">
        <v>2</v>
      </c>
      <c r="BK57" s="520" t="s">
        <v>3</v>
      </c>
      <c r="BL57" s="422" t="s">
        <v>4</v>
      </c>
      <c r="BM57" s="421" t="s">
        <v>0</v>
      </c>
      <c r="BN57" s="520" t="s">
        <v>1</v>
      </c>
      <c r="BO57" s="520" t="s">
        <v>2</v>
      </c>
      <c r="BP57" s="520" t="s">
        <v>3</v>
      </c>
      <c r="BQ57" s="422" t="s">
        <v>4</v>
      </c>
      <c r="BR57" s="421" t="s">
        <v>149</v>
      </c>
      <c r="BS57" s="520" t="s">
        <v>150</v>
      </c>
      <c r="BT57" s="520" t="s">
        <v>151</v>
      </c>
      <c r="BU57" s="520" t="s">
        <v>152</v>
      </c>
      <c r="BV57" s="520" t="s">
        <v>153</v>
      </c>
      <c r="BW57" s="520" t="s">
        <v>154</v>
      </c>
      <c r="BX57" s="521" t="s">
        <v>155</v>
      </c>
      <c r="BY57" s="886"/>
      <c r="BZ57" s="886"/>
      <c r="CA57" s="886"/>
      <c r="CB57" s="886"/>
      <c r="CC57" s="886"/>
      <c r="CD57" s="886"/>
      <c r="CE57" s="886"/>
      <c r="CF57" s="886"/>
      <c r="CG57" s="886"/>
      <c r="CH57" s="886"/>
      <c r="CI57" s="886"/>
      <c r="CJ57" s="886"/>
      <c r="CK57" s="886"/>
      <c r="CL57" s="886"/>
      <c r="CM57" s="886"/>
      <c r="CN57" s="886"/>
      <c r="CO57" s="886"/>
      <c r="CP57" s="886"/>
      <c r="CQ57" s="886"/>
      <c r="CR57" s="886"/>
      <c r="CS57" s="886"/>
      <c r="CT57" s="886"/>
      <c r="CU57" s="886"/>
      <c r="CV57" s="886"/>
      <c r="CW57" s="886"/>
      <c r="CX57" s="886"/>
      <c r="CY57" s="886"/>
      <c r="CZ57" s="886"/>
    </row>
    <row r="58" s="437" customFormat="true" ht="15" customHeight="true" x14ac:dyDescent="0.2">
      <c r="A58" s="985" t="s">
        <v>157</v>
      </c>
      <c r="B58" s="371" t="s">
        <v>158</v>
      </c>
      <c r="C58" s="137">
        <v>3.336548306802968</v>
      </c>
      <c r="D58" s="136">
        <v>5.4963756883963324</v>
      </c>
      <c r="E58" s="136">
        <v>6.9774156479752767</v>
      </c>
      <c r="F58" s="136">
        <v>15.135127722682086</v>
      </c>
      <c r="G58" s="135">
        <v>65.824229258938516</v>
      </c>
      <c r="H58" s="134">
        <v>43.335240245733772</v>
      </c>
      <c r="I58" s="136">
        <v>69.098817150282585</v>
      </c>
      <c r="J58" s="136">
        <v>83.406875311266162</v>
      </c>
      <c r="K58" s="136">
        <v>85.421975627977588</v>
      </c>
      <c r="L58" s="133">
        <v>92.850666704720453</v>
      </c>
      <c r="M58" s="137">
        <v>2.09366691455332</v>
      </c>
      <c r="N58" s="136">
        <v>3.8141700855256562</v>
      </c>
      <c r="O58" s="136">
        <v>4.4507197150338778</v>
      </c>
      <c r="P58" s="136">
        <v>5.6816047877336668</v>
      </c>
      <c r="Q58" s="135">
        <v>14.839935890146208</v>
      </c>
      <c r="R58" s="134">
        <v>28.700465139296622</v>
      </c>
      <c r="S58" s="136">
        <v>14.439773223711891</v>
      </c>
      <c r="T58" s="136">
        <v>15.515126887673681</v>
      </c>
      <c r="U58" s="136">
        <v>10.530687601542208</v>
      </c>
      <c r="V58" s="136">
        <v>7.0821964845462535</v>
      </c>
      <c r="W58" s="136">
        <v>21.024634778428982</v>
      </c>
      <c r="X58" s="133">
        <v>44.48499727741072</v>
      </c>
      <c r="Y58" s="828"/>
      <c r="Z58" s="828"/>
      <c r="AA58" s="828"/>
      <c r="AB58" s="828"/>
      <c r="AC58" s="828"/>
      <c r="AD58" s="828"/>
      <c r="AE58" s="828"/>
      <c r="AF58" s="828"/>
      <c r="AG58" s="828"/>
      <c r="AH58" s="828"/>
      <c r="AI58" s="828"/>
      <c r="AJ58" s="828"/>
      <c r="AK58" s="828"/>
      <c r="AL58" s="828"/>
      <c r="AM58" s="828"/>
      <c r="AN58" s="828"/>
      <c r="AO58" s="828"/>
      <c r="AP58" s="828"/>
      <c r="AQ58" s="828"/>
      <c r="AR58" s="828"/>
      <c r="AS58" s="828"/>
      <c r="AT58" s="828"/>
      <c r="AU58" s="828"/>
      <c r="AV58" s="828"/>
      <c r="AW58" s="828"/>
      <c r="AX58" s="828"/>
      <c r="AY58" s="828"/>
      <c r="AZ58" s="346"/>
      <c r="BA58" s="552"/>
      <c r="BB58" s="554"/>
      <c r="BC58" s="411"/>
      <c r="BD58" s="403"/>
      <c r="BE58" s="403"/>
      <c r="BF58" s="403"/>
      <c r="BG58" s="412"/>
      <c r="BH58" s="411"/>
      <c r="BI58" s="403"/>
      <c r="BJ58" s="403"/>
      <c r="BK58" s="403"/>
      <c r="BL58" s="412"/>
      <c r="BM58" s="411"/>
      <c r="BN58" s="403"/>
      <c r="BO58" s="403"/>
      <c r="BP58" s="403"/>
      <c r="BQ58" s="412"/>
      <c r="BR58" s="411"/>
      <c r="BS58" s="403"/>
      <c r="BT58" s="403"/>
      <c r="BU58" s="403"/>
      <c r="BV58" s="403"/>
      <c r="BW58" s="403"/>
      <c r="BX58" s="404"/>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37" customFormat="true" ht="15" customHeight="true" x14ac:dyDescent="0.2">
      <c r="A59" s="984"/>
      <c r="B59" s="372" t="s">
        <v>159</v>
      </c>
      <c r="C59" s="132">
        <v>0.57634126635714555</v>
      </c>
      <c r="D59" s="131">
        <v>1.2665376023341741</v>
      </c>
      <c r="E59" s="131">
        <v>0.53915295046262401</v>
      </c>
      <c r="F59" s="131">
        <v>0.53472417555163687</v>
      </c>
      <c r="G59" s="130">
        <v>0.41051823288591538</v>
      </c>
      <c r="H59" s="129">
        <v>5.9848698170634114</v>
      </c>
      <c r="I59" s="131">
        <v>0.71061513241688157</v>
      </c>
      <c r="J59" s="131">
        <v>0.18667289085906788</v>
      </c>
      <c r="K59" s="131">
        <v>1.0989845276015229</v>
      </c>
      <c r="L59" s="128">
        <v>0.18729126381273561</v>
      </c>
      <c r="M59" s="132">
        <v>0.29238806531705325</v>
      </c>
      <c r="N59" s="131">
        <v>0.75175825964280896</v>
      </c>
      <c r="O59" s="131">
        <v>0.70113498436465227</v>
      </c>
      <c r="P59" s="131">
        <v>5.2493474887443804E-2</v>
      </c>
      <c r="Q59" s="130">
        <v>0.34805247356613289</v>
      </c>
      <c r="R59" s="129">
        <v>1.7505359034714845</v>
      </c>
      <c r="S59" s="131">
        <v>0.10967694267064709</v>
      </c>
      <c r="T59" s="131">
        <v>0.95790484905487194</v>
      </c>
      <c r="U59" s="131">
        <v>0.75618046466476241</v>
      </c>
      <c r="V59" s="131">
        <v>3.8939560617615311E-2</v>
      </c>
      <c r="W59" s="131">
        <v>0.39435269010650309</v>
      </c>
      <c r="X59" s="128">
        <v>0.75354493240097853</v>
      </c>
      <c r="Y59" s="828"/>
      <c r="Z59" s="828"/>
      <c r="AA59" s="828"/>
      <c r="AB59" s="828"/>
      <c r="AC59" s="828"/>
      <c r="AD59" s="828"/>
      <c r="AE59" s="828"/>
      <c r="AF59" s="828"/>
      <c r="AG59" s="828"/>
      <c r="AH59" s="828"/>
      <c r="AI59" s="828"/>
      <c r="AJ59" s="828"/>
      <c r="AK59" s="828"/>
      <c r="AL59" s="828"/>
      <c r="AM59" s="828"/>
      <c r="AN59" s="828"/>
      <c r="AO59" s="828"/>
      <c r="AP59" s="828"/>
      <c r="AQ59" s="828"/>
      <c r="AR59" s="828"/>
      <c r="AS59" s="828"/>
      <c r="AT59" s="828"/>
      <c r="AU59" s="828"/>
      <c r="AV59" s="828"/>
      <c r="AW59" s="828"/>
      <c r="AX59" s="828"/>
      <c r="AY59" s="828"/>
      <c r="AZ59" s="346"/>
      <c r="BA59" s="884"/>
      <c r="BB59" s="553"/>
      <c r="BC59" s="414"/>
      <c r="BD59" s="407"/>
      <c r="BE59" s="407"/>
      <c r="BF59" s="407"/>
      <c r="BG59" s="418"/>
      <c r="BH59" s="414"/>
      <c r="BI59" s="407"/>
      <c r="BJ59" s="407"/>
      <c r="BK59" s="407"/>
      <c r="BL59" s="418"/>
      <c r="BM59" s="414"/>
      <c r="BN59" s="407"/>
      <c r="BO59" s="407"/>
      <c r="BP59" s="407"/>
      <c r="BQ59" s="418"/>
      <c r="BR59" s="414"/>
      <c r="BS59" s="407"/>
      <c r="BT59" s="407"/>
      <c r="BU59" s="407"/>
      <c r="BV59" s="407"/>
      <c r="BW59" s="407"/>
      <c r="BX59" s="408"/>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37" customFormat="true" ht="15" customHeight="true" x14ac:dyDescent="0.2">
      <c r="A60" s="984"/>
      <c r="B60" s="372" t="s">
        <v>160</v>
      </c>
      <c r="C60" s="132">
        <v>39.686593407052342</v>
      </c>
      <c r="D60" s="131">
        <v>58.337065191349488</v>
      </c>
      <c r="E60" s="131">
        <v>68.708131412781114</v>
      </c>
      <c r="F60" s="131">
        <v>63.327516635296291</v>
      </c>
      <c r="G60" s="130">
        <v>26.454650846887599</v>
      </c>
      <c r="H60" s="129">
        <v>36.568192152572863</v>
      </c>
      <c r="I60" s="131">
        <v>24.092807066576647</v>
      </c>
      <c r="J60" s="131">
        <v>14.81776689155696</v>
      </c>
      <c r="K60" s="131">
        <v>12.158538765897728</v>
      </c>
      <c r="L60" s="128">
        <v>6.5717395569784109</v>
      </c>
      <c r="M60" s="132">
        <v>37.879684724739604</v>
      </c>
      <c r="N60" s="131">
        <v>55.393942573786568</v>
      </c>
      <c r="O60" s="131">
        <v>67.379610438064148</v>
      </c>
      <c r="P60" s="131">
        <v>70.958927187335831</v>
      </c>
      <c r="Q60" s="130">
        <v>63.609781965451425</v>
      </c>
      <c r="R60" s="129">
        <v>56.363440459440874</v>
      </c>
      <c r="S60" s="131">
        <v>73.756859244199049</v>
      </c>
      <c r="T60" s="131">
        <v>28.896178174590716</v>
      </c>
      <c r="U60" s="131">
        <v>76.76045049526617</v>
      </c>
      <c r="V60" s="131">
        <v>55.123794559521613</v>
      </c>
      <c r="W60" s="131">
        <v>46.477137614476625</v>
      </c>
      <c r="X60" s="128">
        <v>51.196562397331959</v>
      </c>
      <c r="Y60" s="828"/>
      <c r="Z60" s="828"/>
      <c r="AA60" s="828"/>
      <c r="AB60" s="828"/>
      <c r="AC60" s="828"/>
      <c r="AD60" s="828"/>
      <c r="AE60" s="828"/>
      <c r="AF60" s="828"/>
      <c r="AG60" s="828"/>
      <c r="AH60" s="828"/>
      <c r="AI60" s="828"/>
      <c r="AJ60" s="828"/>
      <c r="AK60" s="828"/>
      <c r="AL60" s="828"/>
      <c r="AM60" s="828"/>
      <c r="AN60" s="828"/>
      <c r="AO60" s="828"/>
      <c r="AP60" s="828"/>
      <c r="AQ60" s="828"/>
      <c r="AR60" s="828"/>
      <c r="AS60" s="828"/>
      <c r="AT60" s="828"/>
      <c r="AU60" s="828"/>
      <c r="AV60" s="828"/>
      <c r="AW60" s="828"/>
      <c r="AX60" s="828"/>
      <c r="AY60" s="828"/>
      <c r="AZ60" s="346"/>
      <c r="BA60" s="884"/>
      <c r="BB60" s="553"/>
      <c r="BC60" s="414"/>
      <c r="BD60" s="407"/>
      <c r="BE60" s="407"/>
      <c r="BF60" s="407"/>
      <c r="BG60" s="418"/>
      <c r="BH60" s="414"/>
      <c r="BI60" s="407"/>
      <c r="BJ60" s="407"/>
      <c r="BK60" s="407"/>
      <c r="BL60" s="418"/>
      <c r="BM60" s="414"/>
      <c r="BN60" s="407"/>
      <c r="BO60" s="407"/>
      <c r="BP60" s="407"/>
      <c r="BQ60" s="418"/>
      <c r="BR60" s="414"/>
      <c r="BS60" s="407"/>
      <c r="BT60" s="407"/>
      <c r="BU60" s="407"/>
      <c r="BV60" s="407"/>
      <c r="BW60" s="407"/>
      <c r="BX60" s="408"/>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37" customFormat="true" ht="15" customHeight="true" x14ac:dyDescent="0.2">
      <c r="A61" s="984"/>
      <c r="B61" s="372" t="s">
        <v>161</v>
      </c>
      <c r="C61" s="132">
        <v>6.5307109299609838</v>
      </c>
      <c r="D61" s="131">
        <v>4.1475277254452703</v>
      </c>
      <c r="E61" s="131">
        <v>0.69859053009148597</v>
      </c>
      <c r="F61" s="131">
        <v>0.89900866405164792</v>
      </c>
      <c r="G61" s="130">
        <v>0.35764235189153709</v>
      </c>
      <c r="H61" s="129">
        <v>2.6569467509090674</v>
      </c>
      <c r="I61" s="131">
        <v>1.8887932794480495</v>
      </c>
      <c r="J61" s="131">
        <v>0</v>
      </c>
      <c r="K61" s="131">
        <v>0.17244866648852392</v>
      </c>
      <c r="L61" s="128">
        <v>0</v>
      </c>
      <c r="M61" s="132">
        <v>7.0616146713538814</v>
      </c>
      <c r="N61" s="131">
        <v>3.7990045542228721</v>
      </c>
      <c r="O61" s="131">
        <v>2.4631302287970716</v>
      </c>
      <c r="P61" s="131">
        <v>0.68822417606310626</v>
      </c>
      <c r="Q61" s="130">
        <v>0.40981635398190647</v>
      </c>
      <c r="R61" s="129">
        <v>2.5807226088470308</v>
      </c>
      <c r="S61" s="131">
        <v>10.410045406258616</v>
      </c>
      <c r="T61" s="131">
        <v>2.4635013741308773</v>
      </c>
      <c r="U61" s="131">
        <v>1.9170171922228858</v>
      </c>
      <c r="V61" s="131">
        <v>5.5640327930902052</v>
      </c>
      <c r="W61" s="131">
        <v>0.39367705880685594</v>
      </c>
      <c r="X61" s="128">
        <v>0.28035551096365602</v>
      </c>
      <c r="Y61" s="828"/>
      <c r="Z61" s="828"/>
      <c r="AA61" s="828"/>
      <c r="AB61" s="828"/>
      <c r="AC61" s="828"/>
      <c r="AD61" s="828"/>
      <c r="AE61" s="828"/>
      <c r="AF61" s="828"/>
      <c r="AG61" s="828"/>
      <c r="AH61" s="828"/>
      <c r="AI61" s="828"/>
      <c r="AJ61" s="828"/>
      <c r="AK61" s="828"/>
      <c r="AL61" s="828"/>
      <c r="AM61" s="828"/>
      <c r="AN61" s="828"/>
      <c r="AO61" s="828"/>
      <c r="AP61" s="828"/>
      <c r="AQ61" s="828"/>
      <c r="AR61" s="828"/>
      <c r="AS61" s="828"/>
      <c r="AT61" s="828"/>
      <c r="AU61" s="828"/>
      <c r="AV61" s="828"/>
      <c r="AW61" s="828"/>
      <c r="AX61" s="828"/>
      <c r="AY61" s="828"/>
      <c r="AZ61" s="346"/>
      <c r="BA61" s="884"/>
      <c r="BB61" s="553"/>
      <c r="BC61" s="414"/>
      <c r="BD61" s="407"/>
      <c r="BE61" s="407"/>
      <c r="BF61" s="407"/>
      <c r="BG61" s="418"/>
      <c r="BH61" s="414"/>
      <c r="BI61" s="407"/>
      <c r="BJ61" s="407"/>
      <c r="BK61" s="407"/>
      <c r="BL61" s="418"/>
      <c r="BM61" s="414"/>
      <c r="BN61" s="407"/>
      <c r="BO61" s="407"/>
      <c r="BP61" s="407"/>
      <c r="BQ61" s="418"/>
      <c r="BR61" s="414"/>
      <c r="BS61" s="407"/>
      <c r="BT61" s="407"/>
      <c r="BU61" s="407"/>
      <c r="BV61" s="407"/>
      <c r="BW61" s="407"/>
      <c r="BX61" s="408"/>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37" customFormat="true" ht="15" customHeight="true" x14ac:dyDescent="0.2">
      <c r="A62" s="984"/>
      <c r="B62" s="372" t="s">
        <v>162</v>
      </c>
      <c r="C62" s="132">
        <v>21.823391868333765</v>
      </c>
      <c r="D62" s="131">
        <v>9.021078512529094</v>
      </c>
      <c r="E62" s="131">
        <v>2.190622403901398</v>
      </c>
      <c r="F62" s="131">
        <v>1.4405881964171523</v>
      </c>
      <c r="G62" s="130">
        <v>0.16982649900366958</v>
      </c>
      <c r="H62" s="129">
        <v>0.82117984888771567</v>
      </c>
      <c r="I62" s="131">
        <v>0.30848646872979957</v>
      </c>
      <c r="J62" s="131">
        <v>3.7089661817092785E-2</v>
      </c>
      <c r="K62" s="131">
        <v>0</v>
      </c>
      <c r="L62" s="128">
        <v>0</v>
      </c>
      <c r="M62" s="132">
        <v>23.284139113521391</v>
      </c>
      <c r="N62" s="131">
        <v>12.684418629101465</v>
      </c>
      <c r="O62" s="131">
        <v>3.9904052187962962</v>
      </c>
      <c r="P62" s="131">
        <v>1.4867369936791952</v>
      </c>
      <c r="Q62" s="130">
        <v>1.0828634977335283</v>
      </c>
      <c r="R62" s="129">
        <v>5.5436646910538006</v>
      </c>
      <c r="S62" s="131">
        <v>0.63651510521071564</v>
      </c>
      <c r="T62" s="131">
        <v>0.40894430341229421</v>
      </c>
      <c r="U62" s="131">
        <v>3.7914220414654491</v>
      </c>
      <c r="V62" s="131">
        <v>30.556586320368169</v>
      </c>
      <c r="W62" s="131">
        <v>0</v>
      </c>
      <c r="X62" s="128">
        <v>0.81303148019941274</v>
      </c>
      <c r="Y62" s="828"/>
      <c r="Z62" s="828"/>
      <c r="AA62" s="828"/>
      <c r="AB62" s="828"/>
      <c r="AC62" s="828"/>
      <c r="AD62" s="828"/>
      <c r="AE62" s="828"/>
      <c r="AF62" s="828"/>
      <c r="AG62" s="828"/>
      <c r="AH62" s="828"/>
      <c r="AI62" s="828"/>
      <c r="AJ62" s="828"/>
      <c r="AK62" s="828"/>
      <c r="AL62" s="828"/>
      <c r="AM62" s="828"/>
      <c r="AN62" s="828"/>
      <c r="AO62" s="828"/>
      <c r="AP62" s="828"/>
      <c r="AQ62" s="828"/>
      <c r="AR62" s="828"/>
      <c r="AS62" s="828"/>
      <c r="AT62" s="828"/>
      <c r="AU62" s="828"/>
      <c r="AV62" s="828"/>
      <c r="AW62" s="828"/>
      <c r="AX62" s="828"/>
      <c r="AY62" s="828"/>
      <c r="AZ62" s="346"/>
      <c r="BA62" s="884"/>
      <c r="BB62" s="553"/>
      <c r="BC62" s="414"/>
      <c r="BD62" s="407"/>
      <c r="BE62" s="407"/>
      <c r="BF62" s="407"/>
      <c r="BG62" s="418"/>
      <c r="BH62" s="414"/>
      <c r="BI62" s="407"/>
      <c r="BJ62" s="407"/>
      <c r="BK62" s="407"/>
      <c r="BL62" s="418"/>
      <c r="BM62" s="414"/>
      <c r="BN62" s="407"/>
      <c r="BO62" s="407"/>
      <c r="BP62" s="407"/>
      <c r="BQ62" s="418"/>
      <c r="BR62" s="414"/>
      <c r="BS62" s="407"/>
      <c r="BT62" s="407"/>
      <c r="BU62" s="407"/>
      <c r="BV62" s="407"/>
      <c r="BW62" s="407"/>
      <c r="BX62" s="408"/>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37" customFormat="true" ht="15" customHeight="true" x14ac:dyDescent="0.2">
      <c r="A63" s="984"/>
      <c r="B63" s="372" t="s">
        <v>163</v>
      </c>
      <c r="C63" s="132">
        <v>17.197421792430383</v>
      </c>
      <c r="D63" s="131">
        <v>9.6052391642440078</v>
      </c>
      <c r="E63" s="131">
        <v>3.2579900455894406</v>
      </c>
      <c r="F63" s="131">
        <v>2.4312789706101996</v>
      </c>
      <c r="G63" s="130">
        <v>0.99588795714839284</v>
      </c>
      <c r="H63" s="129">
        <v>4.5854344331435541</v>
      </c>
      <c r="I63" s="131">
        <v>0.85505166218900219</v>
      </c>
      <c r="J63" s="131">
        <v>0.55228571472330223</v>
      </c>
      <c r="K63" s="131">
        <v>0</v>
      </c>
      <c r="L63" s="128">
        <v>0</v>
      </c>
      <c r="M63" s="132">
        <v>18.934026803103109</v>
      </c>
      <c r="N63" s="131">
        <v>10.878900169754219</v>
      </c>
      <c r="O63" s="131">
        <v>4.7672137226181572</v>
      </c>
      <c r="P63" s="131">
        <v>2.2479935367214119</v>
      </c>
      <c r="Q63" s="130">
        <v>3.1085708955065701</v>
      </c>
      <c r="R63" s="129">
        <v>3.1105114653699895</v>
      </c>
      <c r="S63" s="131">
        <v>0</v>
      </c>
      <c r="T63" s="131">
        <v>32.691434424812904</v>
      </c>
      <c r="U63" s="131">
        <v>6.0474430534084272E-2</v>
      </c>
      <c r="V63" s="131">
        <v>4.9213600385764361E-2</v>
      </c>
      <c r="W63" s="131">
        <v>0</v>
      </c>
      <c r="X63" s="128">
        <v>0.26258849612487944</v>
      </c>
      <c r="Y63" s="828"/>
      <c r="Z63" s="828"/>
      <c r="AA63" s="828"/>
      <c r="AB63" s="828"/>
      <c r="AC63" s="828"/>
      <c r="AD63" s="828"/>
      <c r="AE63" s="828"/>
      <c r="AF63" s="828"/>
      <c r="AG63" s="828"/>
      <c r="AH63" s="828"/>
      <c r="AI63" s="828"/>
      <c r="AJ63" s="828"/>
      <c r="AK63" s="828"/>
      <c r="AL63" s="828"/>
      <c r="AM63" s="828"/>
      <c r="AN63" s="828"/>
      <c r="AO63" s="828"/>
      <c r="AP63" s="828"/>
      <c r="AQ63" s="828"/>
      <c r="AR63" s="828"/>
      <c r="AS63" s="828"/>
      <c r="AT63" s="828"/>
      <c r="AU63" s="828"/>
      <c r="AV63" s="828"/>
      <c r="AW63" s="828"/>
      <c r="AX63" s="828"/>
      <c r="AY63" s="828"/>
      <c r="AZ63" s="346"/>
      <c r="BA63" s="884"/>
      <c r="BB63" s="553"/>
      <c r="BC63" s="414"/>
      <c r="BD63" s="407"/>
      <c r="BE63" s="407"/>
      <c r="BF63" s="407"/>
      <c r="BG63" s="418"/>
      <c r="BH63" s="414"/>
      <c r="BI63" s="407"/>
      <c r="BJ63" s="407"/>
      <c r="BK63" s="407"/>
      <c r="BL63" s="418"/>
      <c r="BM63" s="414"/>
      <c r="BN63" s="407"/>
      <c r="BO63" s="407"/>
      <c r="BP63" s="407"/>
      <c r="BQ63" s="418"/>
      <c r="BR63" s="414"/>
      <c r="BS63" s="407"/>
      <c r="BT63" s="407"/>
      <c r="BU63" s="407"/>
      <c r="BV63" s="407"/>
      <c r="BW63" s="407"/>
      <c r="BX63" s="408"/>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37" customFormat="true" ht="15" customHeight="true" x14ac:dyDescent="0.2">
      <c r="A64" s="984"/>
      <c r="B64" s="372" t="s">
        <v>164</v>
      </c>
      <c r="C64" s="132">
        <v>0.4510579522950976</v>
      </c>
      <c r="D64" s="131">
        <v>0.56191255390846861</v>
      </c>
      <c r="E64" s="131">
        <v>0.15504779609791672</v>
      </c>
      <c r="F64" s="131">
        <v>7.4497202998261167E-2</v>
      </c>
      <c r="G64" s="130">
        <v>0</v>
      </c>
      <c r="H64" s="129">
        <v>0</v>
      </c>
      <c r="I64" s="131">
        <v>0</v>
      </c>
      <c r="J64" s="131">
        <v>0</v>
      </c>
      <c r="K64" s="131">
        <v>0</v>
      </c>
      <c r="L64" s="128">
        <v>0</v>
      </c>
      <c r="M64" s="132">
        <v>0.52754584932018189</v>
      </c>
      <c r="N64" s="131">
        <v>0.59519428241882744</v>
      </c>
      <c r="O64" s="131">
        <v>0.22781594283775292</v>
      </c>
      <c r="P64" s="131">
        <v>0.18930937863973202</v>
      </c>
      <c r="Q64" s="130">
        <v>0</v>
      </c>
      <c r="R64" s="129">
        <v>0</v>
      </c>
      <c r="S64" s="131">
        <v>0</v>
      </c>
      <c r="T64" s="131">
        <v>0.92173318491007916</v>
      </c>
      <c r="U64" s="131">
        <v>0.1421995371530223</v>
      </c>
      <c r="V64" s="131">
        <v>0</v>
      </c>
      <c r="W64" s="131">
        <v>0.22715481461100206</v>
      </c>
      <c r="X64" s="128">
        <v>0</v>
      </c>
      <c r="Y64" s="828"/>
      <c r="Z64" s="828"/>
      <c r="AA64" s="828"/>
      <c r="AB64" s="828"/>
      <c r="AC64" s="828"/>
      <c r="AD64" s="828"/>
      <c r="AE64" s="828"/>
      <c r="AF64" s="828"/>
      <c r="AG64" s="828"/>
      <c r="AH64" s="828"/>
      <c r="AI64" s="828"/>
      <c r="AJ64" s="828"/>
      <c r="AK64" s="828"/>
      <c r="AL64" s="828"/>
      <c r="AM64" s="828"/>
      <c r="AN64" s="828"/>
      <c r="AO64" s="828"/>
      <c r="AP64" s="828"/>
      <c r="AQ64" s="828"/>
      <c r="AR64" s="828"/>
      <c r="AS64" s="828"/>
      <c r="AT64" s="828"/>
      <c r="AU64" s="828"/>
      <c r="AV64" s="828"/>
      <c r="AW64" s="828"/>
      <c r="AX64" s="828"/>
      <c r="AY64" s="828"/>
      <c r="AZ64" s="346"/>
      <c r="BA64" s="884"/>
      <c r="BB64" s="553"/>
      <c r="BC64" s="414"/>
      <c r="BD64" s="407"/>
      <c r="BE64" s="407"/>
      <c r="BF64" s="407"/>
      <c r="BG64" s="418"/>
      <c r="BH64" s="414"/>
      <c r="BI64" s="407"/>
      <c r="BJ64" s="407"/>
      <c r="BK64" s="407"/>
      <c r="BL64" s="418"/>
      <c r="BM64" s="414"/>
      <c r="BN64" s="407"/>
      <c r="BO64" s="407"/>
      <c r="BP64" s="407"/>
      <c r="BQ64" s="418"/>
      <c r="BR64" s="414"/>
      <c r="BS64" s="407"/>
      <c r="BT64" s="407"/>
      <c r="BU64" s="407"/>
      <c r="BV64" s="407"/>
      <c r="BW64" s="407"/>
      <c r="BX64" s="408"/>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37" customFormat="true" ht="15" customHeight="true" x14ac:dyDescent="0.2">
      <c r="A65" s="984"/>
      <c r="B65" s="372" t="s">
        <v>165</v>
      </c>
      <c r="C65" s="132">
        <v>0.17677124274818912</v>
      </c>
      <c r="D65" s="131">
        <v>2.5410984344732903E-2</v>
      </c>
      <c r="E65" s="131">
        <v>0.12206522431934121</v>
      </c>
      <c r="F65" s="131">
        <v>4.6159065702958468E-2</v>
      </c>
      <c r="G65" s="130">
        <v>0</v>
      </c>
      <c r="H65" s="129">
        <v>0</v>
      </c>
      <c r="I65" s="131">
        <v>0</v>
      </c>
      <c r="J65" s="131">
        <v>0</v>
      </c>
      <c r="K65" s="131">
        <v>0</v>
      </c>
      <c r="L65" s="128">
        <v>0</v>
      </c>
      <c r="M65" s="132">
        <v>0.21869130739628023</v>
      </c>
      <c r="N65" s="131">
        <v>3.1756577403742867E-2</v>
      </c>
      <c r="O65" s="131">
        <v>7.6317612196175916E-2</v>
      </c>
      <c r="P65" s="131">
        <v>7.5177584742630837E-2</v>
      </c>
      <c r="Q65" s="130">
        <v>5.6593349765036334E-2</v>
      </c>
      <c r="R65" s="129">
        <v>0</v>
      </c>
      <c r="S65" s="131">
        <v>0</v>
      </c>
      <c r="T65" s="131">
        <v>0.38405343525776781</v>
      </c>
      <c r="U65" s="131">
        <v>0</v>
      </c>
      <c r="V65" s="131">
        <v>0</v>
      </c>
      <c r="W65" s="131">
        <v>0</v>
      </c>
      <c r="X65" s="128">
        <v>0</v>
      </c>
      <c r="Y65" s="828"/>
      <c r="Z65" s="828"/>
      <c r="AA65" s="828"/>
      <c r="AB65" s="828"/>
      <c r="AC65" s="828"/>
      <c r="AD65" s="828"/>
      <c r="AE65" s="828"/>
      <c r="AF65" s="828"/>
      <c r="AG65" s="828"/>
      <c r="AH65" s="828"/>
      <c r="AI65" s="828"/>
      <c r="AJ65" s="828"/>
      <c r="AK65" s="828"/>
      <c r="AL65" s="828"/>
      <c r="AM65" s="828"/>
      <c r="AN65" s="828"/>
      <c r="AO65" s="828"/>
      <c r="AP65" s="828"/>
      <c r="AQ65" s="828"/>
      <c r="AR65" s="828"/>
      <c r="AS65" s="828"/>
      <c r="AT65" s="828"/>
      <c r="AU65" s="828"/>
      <c r="AV65" s="828"/>
      <c r="AW65" s="828"/>
      <c r="AX65" s="828"/>
      <c r="AY65" s="828"/>
      <c r="AZ65" s="346"/>
      <c r="BA65" s="884"/>
      <c r="BB65" s="553"/>
      <c r="BC65" s="414"/>
      <c r="BD65" s="407"/>
      <c r="BE65" s="407"/>
      <c r="BF65" s="407"/>
      <c r="BG65" s="418"/>
      <c r="BH65" s="414"/>
      <c r="BI65" s="407"/>
      <c r="BJ65" s="407"/>
      <c r="BK65" s="407"/>
      <c r="BL65" s="418"/>
      <c r="BM65" s="414"/>
      <c r="BN65" s="407"/>
      <c r="BO65" s="407"/>
      <c r="BP65" s="407"/>
      <c r="BQ65" s="418"/>
      <c r="BR65" s="414"/>
      <c r="BS65" s="407"/>
      <c r="BT65" s="407"/>
      <c r="BU65" s="407"/>
      <c r="BV65" s="407"/>
      <c r="BW65" s="407"/>
      <c r="BX65" s="408"/>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37" customFormat="true" ht="15" customHeight="true" x14ac:dyDescent="0.2">
      <c r="A66" s="984"/>
      <c r="B66" s="372" t="s">
        <v>166</v>
      </c>
      <c r="C66" s="132">
        <v>7.6208616011885804</v>
      </c>
      <c r="D66" s="131">
        <v>9.9192122079358107</v>
      </c>
      <c r="E66" s="131">
        <v>16.137028146055126</v>
      </c>
      <c r="F66" s="131">
        <v>15.782021625432302</v>
      </c>
      <c r="G66" s="130">
        <v>5.4836041781461109</v>
      </c>
      <c r="H66" s="129">
        <v>3.8698545290101936</v>
      </c>
      <c r="I66" s="131">
        <v>1.7797515740782865</v>
      </c>
      <c r="J66" s="131">
        <v>0.99930952977734433</v>
      </c>
      <c r="K66" s="131">
        <v>1.0717326495021378</v>
      </c>
      <c r="L66" s="128">
        <v>0.39030247448843197</v>
      </c>
      <c r="M66" s="132">
        <v>6.8869547833467966</v>
      </c>
      <c r="N66" s="131">
        <v>10.390358900570607</v>
      </c>
      <c r="O66" s="131">
        <v>14.467169257475337</v>
      </c>
      <c r="P66" s="131">
        <v>18.317654548669651</v>
      </c>
      <c r="Q66" s="130">
        <v>16.190337768986414</v>
      </c>
      <c r="R66" s="129">
        <v>0</v>
      </c>
      <c r="S66" s="131">
        <v>0</v>
      </c>
      <c r="T66" s="131">
        <v>14.429476970051716</v>
      </c>
      <c r="U66" s="131">
        <v>5.8142103831376319</v>
      </c>
      <c r="V66" s="131">
        <v>0.62703536432849982</v>
      </c>
      <c r="W66" s="131">
        <v>31.447836602533346</v>
      </c>
      <c r="X66" s="128">
        <v>1.1730323249492669</v>
      </c>
      <c r="Y66" s="828"/>
      <c r="Z66" s="828"/>
      <c r="AA66" s="828"/>
      <c r="AB66" s="828"/>
      <c r="AC66" s="828"/>
      <c r="AD66" s="828"/>
      <c r="AE66" s="828"/>
      <c r="AF66" s="828"/>
      <c r="AG66" s="828"/>
      <c r="AH66" s="828"/>
      <c r="AI66" s="828"/>
      <c r="AJ66" s="828"/>
      <c r="AK66" s="828"/>
      <c r="AL66" s="828"/>
      <c r="AM66" s="828"/>
      <c r="AN66" s="828"/>
      <c r="AO66" s="828"/>
      <c r="AP66" s="828"/>
      <c r="AQ66" s="828"/>
      <c r="AR66" s="828"/>
      <c r="AS66" s="828"/>
      <c r="AT66" s="828"/>
      <c r="AU66" s="828"/>
      <c r="AV66" s="828"/>
      <c r="AW66" s="828"/>
      <c r="AX66" s="828"/>
      <c r="AY66" s="828"/>
      <c r="AZ66" s="346"/>
      <c r="BA66" s="884"/>
      <c r="BB66" s="553"/>
      <c r="BC66" s="414"/>
      <c r="BD66" s="407"/>
      <c r="BE66" s="407"/>
      <c r="BF66" s="407"/>
      <c r="BG66" s="418"/>
      <c r="BH66" s="414"/>
      <c r="BI66" s="407"/>
      <c r="BJ66" s="407"/>
      <c r="BK66" s="407"/>
      <c r="BL66" s="418"/>
      <c r="BM66" s="414"/>
      <c r="BN66" s="407"/>
      <c r="BO66" s="407"/>
      <c r="BP66" s="407"/>
      <c r="BQ66" s="418"/>
      <c r="BR66" s="414"/>
      <c r="BS66" s="407"/>
      <c r="BT66" s="407"/>
      <c r="BU66" s="407"/>
      <c r="BV66" s="407"/>
      <c r="BW66" s="407"/>
      <c r="BX66" s="408"/>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37" customFormat="true" ht="15" customHeight="true" x14ac:dyDescent="0.2">
      <c r="A67" s="984"/>
      <c r="B67" s="372" t="s">
        <v>167</v>
      </c>
      <c r="C67" s="132">
        <v>0</v>
      </c>
      <c r="D67" s="131">
        <v>0</v>
      </c>
      <c r="E67" s="131">
        <v>6.1963906525902578E-2</v>
      </c>
      <c r="F67" s="131">
        <v>0</v>
      </c>
      <c r="G67" s="130">
        <v>0</v>
      </c>
      <c r="H67" s="129">
        <v>0</v>
      </c>
      <c r="I67" s="131">
        <v>0</v>
      </c>
      <c r="J67" s="131">
        <v>0</v>
      </c>
      <c r="K67" s="131">
        <v>0</v>
      </c>
      <c r="L67" s="128">
        <v>0</v>
      </c>
      <c r="M67" s="132">
        <v>0</v>
      </c>
      <c r="N67" s="131">
        <v>0</v>
      </c>
      <c r="O67" s="131">
        <v>7.2373406099090667E-2</v>
      </c>
      <c r="P67" s="131">
        <v>0</v>
      </c>
      <c r="Q67" s="130">
        <v>0</v>
      </c>
      <c r="R67" s="129">
        <v>0</v>
      </c>
      <c r="S67" s="131">
        <v>0</v>
      </c>
      <c r="T67" s="131">
        <v>6.4685263582656666E-2</v>
      </c>
      <c r="U67" s="131">
        <v>0</v>
      </c>
      <c r="V67" s="131">
        <v>0</v>
      </c>
      <c r="W67" s="131">
        <v>0</v>
      </c>
      <c r="X67" s="128">
        <v>0</v>
      </c>
      <c r="Y67" s="828"/>
      <c r="Z67" s="828"/>
      <c r="AA67" s="828"/>
      <c r="AB67" s="828"/>
      <c r="AC67" s="828"/>
      <c r="AD67" s="828"/>
      <c r="AE67" s="828"/>
      <c r="AF67" s="828"/>
      <c r="AG67" s="828"/>
      <c r="AH67" s="828"/>
      <c r="AI67" s="828"/>
      <c r="AJ67" s="828"/>
      <c r="AK67" s="828"/>
      <c r="AL67" s="828"/>
      <c r="AM67" s="828"/>
      <c r="AN67" s="828"/>
      <c r="AO67" s="828"/>
      <c r="AP67" s="828"/>
      <c r="AQ67" s="828"/>
      <c r="AR67" s="828"/>
      <c r="AS67" s="828"/>
      <c r="AT67" s="828"/>
      <c r="AU67" s="828"/>
      <c r="AV67" s="828"/>
      <c r="AW67" s="828"/>
      <c r="AX67" s="828"/>
      <c r="AY67" s="828"/>
      <c r="AZ67" s="346"/>
      <c r="BA67" s="884"/>
      <c r="BB67" s="553"/>
      <c r="BC67" s="414"/>
      <c r="BD67" s="407"/>
      <c r="BE67" s="407"/>
      <c r="BF67" s="407"/>
      <c r="BG67" s="418"/>
      <c r="BH67" s="414"/>
      <c r="BI67" s="407"/>
      <c r="BJ67" s="407"/>
      <c r="BK67" s="407"/>
      <c r="BL67" s="418"/>
      <c r="BM67" s="414"/>
      <c r="BN67" s="407"/>
      <c r="BO67" s="407"/>
      <c r="BP67" s="407"/>
      <c r="BQ67" s="418"/>
      <c r="BR67" s="414"/>
      <c r="BS67" s="407"/>
      <c r="BT67" s="407"/>
      <c r="BU67" s="407"/>
      <c r="BV67" s="407"/>
      <c r="BW67" s="407"/>
      <c r="BX67" s="408"/>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37" customFormat="true" ht="15" customHeight="true" x14ac:dyDescent="0.2">
      <c r="A68" s="984"/>
      <c r="B68" s="372" t="s">
        <v>47</v>
      </c>
      <c r="C68" s="132">
        <v>2.6003016328304573</v>
      </c>
      <c r="D68" s="131">
        <v>1.6196403695123964</v>
      </c>
      <c r="E68" s="131">
        <v>1.151991936200244</v>
      </c>
      <c r="F68" s="131">
        <v>0.32907774125738498</v>
      </c>
      <c r="G68" s="130">
        <v>0.30364067509871662</v>
      </c>
      <c r="H68" s="129">
        <v>2.1782822226793619</v>
      </c>
      <c r="I68" s="131">
        <v>1.2656776662788278</v>
      </c>
      <c r="J68" s="131">
        <v>0</v>
      </c>
      <c r="K68" s="131">
        <v>7.6319762532465737E-2</v>
      </c>
      <c r="L68" s="128">
        <v>0</v>
      </c>
      <c r="M68" s="132">
        <v>2.8212877673484127</v>
      </c>
      <c r="N68" s="131">
        <v>1.6604959675731699</v>
      </c>
      <c r="O68" s="131">
        <v>1.4041094737172906</v>
      </c>
      <c r="P68" s="131">
        <v>0.30187833152737786</v>
      </c>
      <c r="Q68" s="130">
        <v>0.35404780486276771</v>
      </c>
      <c r="R68" s="129">
        <v>1.9506597325201631</v>
      </c>
      <c r="S68" s="131">
        <v>0.64713007794908528</v>
      </c>
      <c r="T68" s="131">
        <v>3.2669611325223578</v>
      </c>
      <c r="U68" s="131">
        <v>0.22735785401369529</v>
      </c>
      <c r="V68" s="131">
        <v>0.95820131714175716</v>
      </c>
      <c r="W68" s="131">
        <v>3.5206441036524538E-2</v>
      </c>
      <c r="X68" s="128">
        <v>1.0358875806193564</v>
      </c>
      <c r="Y68" s="828"/>
      <c r="Z68" s="828"/>
      <c r="AA68" s="828"/>
      <c r="AB68" s="828"/>
      <c r="AC68" s="828"/>
      <c r="AD68" s="828"/>
      <c r="AE68" s="828"/>
      <c r="AF68" s="828"/>
      <c r="AG68" s="828"/>
      <c r="AH68" s="828"/>
      <c r="AI68" s="828"/>
      <c r="AJ68" s="828"/>
      <c r="AK68" s="828"/>
      <c r="AL68" s="828"/>
      <c r="AM68" s="828"/>
      <c r="AN68" s="828"/>
      <c r="AO68" s="828"/>
      <c r="AP68" s="828"/>
      <c r="AQ68" s="828"/>
      <c r="AR68" s="828"/>
      <c r="AS68" s="828"/>
      <c r="AT68" s="828"/>
      <c r="AU68" s="828"/>
      <c r="AV68" s="828"/>
      <c r="AW68" s="828"/>
      <c r="AX68" s="828"/>
      <c r="AY68" s="828"/>
      <c r="AZ68" s="346"/>
      <c r="BA68" s="884"/>
      <c r="BB68" s="553"/>
      <c r="BC68" s="414"/>
      <c r="BD68" s="407"/>
      <c r="BE68" s="407"/>
      <c r="BF68" s="407"/>
      <c r="BG68" s="418"/>
      <c r="BH68" s="414"/>
      <c r="BI68" s="407"/>
      <c r="BJ68" s="407"/>
      <c r="BK68" s="407"/>
      <c r="BL68" s="418"/>
      <c r="BM68" s="414"/>
      <c r="BN68" s="407"/>
      <c r="BO68" s="407"/>
      <c r="BP68" s="407"/>
      <c r="BQ68" s="418"/>
      <c r="BR68" s="414"/>
      <c r="BS68" s="407"/>
      <c r="BT68" s="407"/>
      <c r="BU68" s="407"/>
      <c r="BV68" s="407"/>
      <c r="BW68" s="407"/>
      <c r="BX68" s="408"/>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37" customFormat="true" ht="15" customHeight="true" x14ac:dyDescent="0.2">
      <c r="A69" s="155"/>
      <c r="B69" s="149"/>
      <c r="C69" s="132"/>
      <c r="D69" s="131"/>
      <c r="E69" s="131"/>
      <c r="F69" s="131"/>
      <c r="G69" s="130"/>
      <c r="H69" s="129"/>
      <c r="I69" s="131"/>
      <c r="J69" s="131"/>
      <c r="K69" s="131"/>
      <c r="L69" s="128"/>
      <c r="M69" s="132"/>
      <c r="N69" s="131"/>
      <c r="O69" s="131"/>
      <c r="P69" s="131"/>
      <c r="Q69" s="130"/>
      <c r="R69" s="129"/>
      <c r="S69" s="131"/>
      <c r="T69" s="131"/>
      <c r="U69" s="131"/>
      <c r="V69" s="131"/>
      <c r="W69" s="131"/>
      <c r="X69" s="128"/>
      <c r="Y69" s="828"/>
      <c r="Z69" s="828"/>
      <c r="AA69" s="828"/>
      <c r="AB69" s="828"/>
      <c r="AC69" s="828"/>
      <c r="AD69" s="828"/>
      <c r="AE69" s="828"/>
      <c r="AF69" s="828"/>
      <c r="AG69" s="828"/>
      <c r="AH69" s="828"/>
      <c r="AI69" s="828"/>
      <c r="AJ69" s="828"/>
      <c r="AK69" s="828"/>
      <c r="AL69" s="828"/>
      <c r="AM69" s="828"/>
      <c r="AN69" s="828"/>
      <c r="AO69" s="828"/>
      <c r="AP69" s="828"/>
      <c r="AQ69" s="828"/>
      <c r="AR69" s="828"/>
      <c r="AS69" s="828"/>
      <c r="AT69" s="828"/>
      <c r="AU69" s="828"/>
      <c r="AV69" s="828"/>
      <c r="AW69" s="828"/>
      <c r="AX69" s="828"/>
      <c r="AY69" s="828"/>
      <c r="AZ69" s="346"/>
      <c r="BA69" s="884"/>
      <c r="BB69" s="553"/>
      <c r="BC69" s="414"/>
      <c r="BD69" s="407"/>
      <c r="BE69" s="407"/>
      <c r="BF69" s="407"/>
      <c r="BG69" s="418"/>
      <c r="BH69" s="414"/>
      <c r="BI69" s="407"/>
      <c r="BJ69" s="407"/>
      <c r="BK69" s="407"/>
      <c r="BL69" s="418"/>
      <c r="BM69" s="414"/>
      <c r="BN69" s="407"/>
      <c r="BO69" s="407"/>
      <c r="BP69" s="407"/>
      <c r="BQ69" s="418"/>
      <c r="BR69" s="414"/>
      <c r="BS69" s="407"/>
      <c r="BT69" s="407"/>
      <c r="BU69" s="407"/>
      <c r="BV69" s="407"/>
      <c r="BW69" s="407"/>
      <c r="BX69" s="408"/>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37" customFormat="true" ht="15" customHeight="true" x14ac:dyDescent="0.2">
      <c r="A70" s="155"/>
      <c r="B70" s="149"/>
      <c r="C70" s="132"/>
      <c r="D70" s="131"/>
      <c r="E70" s="131"/>
      <c r="F70" s="131"/>
      <c r="G70" s="130"/>
      <c r="H70" s="129"/>
      <c r="I70" s="131"/>
      <c r="J70" s="131"/>
      <c r="K70" s="131"/>
      <c r="L70" s="128"/>
      <c r="M70" s="132"/>
      <c r="N70" s="131"/>
      <c r="O70" s="131"/>
      <c r="P70" s="131"/>
      <c r="Q70" s="130"/>
      <c r="R70" s="129"/>
      <c r="S70" s="131"/>
      <c r="T70" s="131"/>
      <c r="U70" s="131"/>
      <c r="V70" s="131"/>
      <c r="W70" s="131"/>
      <c r="X70" s="128"/>
      <c r="Y70" s="828"/>
      <c r="Z70" s="828"/>
      <c r="AA70" s="828"/>
      <c r="AB70" s="828"/>
      <c r="AC70" s="828"/>
      <c r="AD70" s="828"/>
      <c r="AE70" s="828"/>
      <c r="AF70" s="828"/>
      <c r="AG70" s="828"/>
      <c r="AH70" s="828"/>
      <c r="AI70" s="828"/>
      <c r="AJ70" s="828"/>
      <c r="AK70" s="828"/>
      <c r="AL70" s="828"/>
      <c r="AM70" s="828"/>
      <c r="AN70" s="828"/>
      <c r="AO70" s="828"/>
      <c r="AP70" s="828"/>
      <c r="AQ70" s="828"/>
      <c r="AR70" s="828"/>
      <c r="AS70" s="828"/>
      <c r="AT70" s="828"/>
      <c r="AU70" s="828"/>
      <c r="AV70" s="828"/>
      <c r="AW70" s="828"/>
      <c r="AX70" s="828"/>
      <c r="AY70" s="828"/>
      <c r="AZ70" s="346"/>
      <c r="BA70" s="884"/>
      <c r="BB70" s="553"/>
      <c r="BC70" s="414"/>
      <c r="BD70" s="407"/>
      <c r="BE70" s="407"/>
      <c r="BF70" s="407"/>
      <c r="BG70" s="418"/>
      <c r="BH70" s="414"/>
      <c r="BI70" s="407"/>
      <c r="BJ70" s="407"/>
      <c r="BK70" s="407"/>
      <c r="BL70" s="418"/>
      <c r="BM70" s="414"/>
      <c r="BN70" s="407"/>
      <c r="BO70" s="407"/>
      <c r="BP70" s="407"/>
      <c r="BQ70" s="418"/>
      <c r="BR70" s="414"/>
      <c r="BS70" s="407"/>
      <c r="BT70" s="407"/>
      <c r="BU70" s="407"/>
      <c r="BV70" s="407"/>
      <c r="BW70" s="407"/>
      <c r="BX70" s="408"/>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37" customFormat="true" ht="15" customHeight="true" x14ac:dyDescent="0.2">
      <c r="A71" s="155"/>
      <c r="B71" s="149"/>
      <c r="C71" s="132"/>
      <c r="D71" s="131"/>
      <c r="E71" s="131"/>
      <c r="F71" s="131"/>
      <c r="G71" s="130"/>
      <c r="H71" s="129"/>
      <c r="I71" s="131"/>
      <c r="J71" s="131"/>
      <c r="K71" s="131"/>
      <c r="L71" s="128"/>
      <c r="M71" s="132"/>
      <c r="N71" s="131"/>
      <c r="O71" s="131"/>
      <c r="P71" s="131"/>
      <c r="Q71" s="130"/>
      <c r="R71" s="129"/>
      <c r="S71" s="131"/>
      <c r="T71" s="131"/>
      <c r="U71" s="131"/>
      <c r="V71" s="131"/>
      <c r="W71" s="131"/>
      <c r="X71" s="128"/>
      <c r="Y71" s="828"/>
      <c r="Z71" s="828"/>
      <c r="AA71" s="828"/>
      <c r="AB71" s="828"/>
      <c r="AC71" s="828"/>
      <c r="AD71" s="828"/>
      <c r="AE71" s="828"/>
      <c r="AF71" s="828"/>
      <c r="AG71" s="828"/>
      <c r="AH71" s="828"/>
      <c r="AI71" s="828"/>
      <c r="AJ71" s="828"/>
      <c r="AK71" s="828"/>
      <c r="AL71" s="828"/>
      <c r="AM71" s="828"/>
      <c r="AN71" s="828"/>
      <c r="AO71" s="828"/>
      <c r="AP71" s="828"/>
      <c r="AQ71" s="828"/>
      <c r="AR71" s="828"/>
      <c r="AS71" s="828"/>
      <c r="AT71" s="828"/>
      <c r="AU71" s="828"/>
      <c r="AV71" s="828"/>
      <c r="AW71" s="828"/>
      <c r="AX71" s="828"/>
      <c r="AY71" s="828"/>
      <c r="AZ71" s="346"/>
      <c r="BA71" s="884"/>
      <c r="BB71" s="553"/>
      <c r="BC71" s="414"/>
      <c r="BD71" s="407"/>
      <c r="BE71" s="407"/>
      <c r="BF71" s="407"/>
      <c r="BG71" s="418"/>
      <c r="BH71" s="414"/>
      <c r="BI71" s="407"/>
      <c r="BJ71" s="407"/>
      <c r="BK71" s="407"/>
      <c r="BL71" s="418"/>
      <c r="BM71" s="414"/>
      <c r="BN71" s="407"/>
      <c r="BO71" s="407"/>
      <c r="BP71" s="407"/>
      <c r="BQ71" s="418"/>
      <c r="BR71" s="414"/>
      <c r="BS71" s="407"/>
      <c r="BT71" s="407"/>
      <c r="BU71" s="407"/>
      <c r="BV71" s="407"/>
      <c r="BW71" s="407"/>
      <c r="BX71" s="408"/>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37" customFormat="true" ht="15" customHeight="true" x14ac:dyDescent="0.2">
      <c r="A72" s="155"/>
      <c r="B72" s="149"/>
      <c r="C72" s="132"/>
      <c r="D72" s="131"/>
      <c r="E72" s="131"/>
      <c r="F72" s="131"/>
      <c r="G72" s="130"/>
      <c r="H72" s="129"/>
      <c r="I72" s="131"/>
      <c r="J72" s="131"/>
      <c r="K72" s="131"/>
      <c r="L72" s="128"/>
      <c r="M72" s="132"/>
      <c r="N72" s="131"/>
      <c r="O72" s="131"/>
      <c r="P72" s="131"/>
      <c r="Q72" s="130"/>
      <c r="R72" s="129"/>
      <c r="S72" s="131"/>
      <c r="T72" s="131"/>
      <c r="U72" s="131"/>
      <c r="V72" s="131"/>
      <c r="W72" s="131"/>
      <c r="X72" s="128"/>
      <c r="Y72" s="828"/>
      <c r="Z72" s="828"/>
      <c r="AA72" s="828"/>
      <c r="AB72" s="828"/>
      <c r="AC72" s="828"/>
      <c r="AD72" s="828"/>
      <c r="AE72" s="828"/>
      <c r="AF72" s="828"/>
      <c r="AG72" s="828"/>
      <c r="AH72" s="828"/>
      <c r="AI72" s="828"/>
      <c r="AJ72" s="828"/>
      <c r="AK72" s="828"/>
      <c r="AL72" s="828"/>
      <c r="AM72" s="828"/>
      <c r="AN72" s="828"/>
      <c r="AO72" s="828"/>
      <c r="AP72" s="828"/>
      <c r="AQ72" s="828"/>
      <c r="AR72" s="828"/>
      <c r="AS72" s="828"/>
      <c r="AT72" s="828"/>
      <c r="AU72" s="828"/>
      <c r="AV72" s="828"/>
      <c r="AW72" s="828"/>
      <c r="AX72" s="828"/>
      <c r="AY72" s="828"/>
      <c r="AZ72" s="346"/>
      <c r="BA72" s="884"/>
      <c r="BB72" s="553"/>
      <c r="BC72" s="414"/>
      <c r="BD72" s="407"/>
      <c r="BE72" s="407"/>
      <c r="BF72" s="407"/>
      <c r="BG72" s="418"/>
      <c r="BH72" s="414"/>
      <c r="BI72" s="407"/>
      <c r="BJ72" s="407"/>
      <c r="BK72" s="407"/>
      <c r="BL72" s="418"/>
      <c r="BM72" s="414"/>
      <c r="BN72" s="407"/>
      <c r="BO72" s="407"/>
      <c r="BP72" s="407"/>
      <c r="BQ72" s="418"/>
      <c r="BR72" s="414"/>
      <c r="BS72" s="407"/>
      <c r="BT72" s="407"/>
      <c r="BU72" s="407"/>
      <c r="BV72" s="407"/>
      <c r="BW72" s="407"/>
      <c r="BX72" s="408"/>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37" customFormat="true" ht="15" customHeight="true" x14ac:dyDescent="0.2">
      <c r="A73" s="155"/>
      <c r="B73" s="149"/>
      <c r="C73" s="132"/>
      <c r="D73" s="131"/>
      <c r="E73" s="131"/>
      <c r="F73" s="131"/>
      <c r="G73" s="130"/>
      <c r="H73" s="129"/>
      <c r="I73" s="131"/>
      <c r="J73" s="131"/>
      <c r="K73" s="131"/>
      <c r="L73" s="128"/>
      <c r="M73" s="132"/>
      <c r="N73" s="131"/>
      <c r="O73" s="131"/>
      <c r="P73" s="131"/>
      <c r="Q73" s="130"/>
      <c r="R73" s="129"/>
      <c r="S73" s="131"/>
      <c r="T73" s="131"/>
      <c r="U73" s="131"/>
      <c r="V73" s="131"/>
      <c r="W73" s="131"/>
      <c r="X73" s="128"/>
      <c r="Y73" s="828"/>
      <c r="Z73" s="828"/>
      <c r="AA73" s="828"/>
      <c r="AB73" s="828"/>
      <c r="AC73" s="828"/>
      <c r="AD73" s="828"/>
      <c r="AE73" s="828"/>
      <c r="AF73" s="828"/>
      <c r="AG73" s="828"/>
      <c r="AH73" s="828"/>
      <c r="AI73" s="828"/>
      <c r="AJ73" s="828"/>
      <c r="AK73" s="828"/>
      <c r="AL73" s="828"/>
      <c r="AM73" s="828"/>
      <c r="AN73" s="828"/>
      <c r="AO73" s="828"/>
      <c r="AP73" s="828"/>
      <c r="AQ73" s="828"/>
      <c r="AR73" s="828"/>
      <c r="AS73" s="828"/>
      <c r="AT73" s="828"/>
      <c r="AU73" s="828"/>
      <c r="AV73" s="828"/>
      <c r="AW73" s="828"/>
      <c r="AX73" s="828"/>
      <c r="AY73" s="828"/>
      <c r="AZ73" s="346"/>
      <c r="BA73" s="884"/>
      <c r="BB73" s="553"/>
      <c r="BC73" s="414"/>
      <c r="BD73" s="407"/>
      <c r="BE73" s="407"/>
      <c r="BF73" s="407"/>
      <c r="BG73" s="418"/>
      <c r="BH73" s="414"/>
      <c r="BI73" s="407"/>
      <c r="BJ73" s="407"/>
      <c r="BK73" s="407"/>
      <c r="BL73" s="418"/>
      <c r="BM73" s="414"/>
      <c r="BN73" s="407"/>
      <c r="BO73" s="407"/>
      <c r="BP73" s="407"/>
      <c r="BQ73" s="418"/>
      <c r="BR73" s="414"/>
      <c r="BS73" s="407"/>
      <c r="BT73" s="407"/>
      <c r="BU73" s="407"/>
      <c r="BV73" s="407"/>
      <c r="BW73" s="407"/>
      <c r="BX73" s="408"/>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37" customFormat="true" ht="15" customHeight="true" x14ac:dyDescent="0.2">
      <c r="A74" s="155"/>
      <c r="B74" s="149"/>
      <c r="C74" s="132"/>
      <c r="D74" s="131"/>
      <c r="E74" s="131"/>
      <c r="F74" s="131"/>
      <c r="G74" s="130"/>
      <c r="H74" s="129"/>
      <c r="I74" s="131"/>
      <c r="J74" s="131"/>
      <c r="K74" s="131"/>
      <c r="L74" s="128"/>
      <c r="M74" s="132"/>
      <c r="N74" s="131"/>
      <c r="O74" s="131"/>
      <c r="P74" s="131"/>
      <c r="Q74" s="130"/>
      <c r="R74" s="129"/>
      <c r="S74" s="131"/>
      <c r="T74" s="131"/>
      <c r="U74" s="131"/>
      <c r="V74" s="131"/>
      <c r="W74" s="131"/>
      <c r="X74" s="128"/>
      <c r="Y74" s="828"/>
      <c r="Z74" s="828"/>
      <c r="AA74" s="828"/>
      <c r="AB74" s="828"/>
      <c r="AC74" s="828"/>
      <c r="AD74" s="828"/>
      <c r="AE74" s="828"/>
      <c r="AF74" s="828"/>
      <c r="AG74" s="828"/>
      <c r="AH74" s="828"/>
      <c r="AI74" s="828"/>
      <c r="AJ74" s="828"/>
      <c r="AK74" s="828"/>
      <c r="AL74" s="828"/>
      <c r="AM74" s="828"/>
      <c r="AN74" s="828"/>
      <c r="AO74" s="828"/>
      <c r="AP74" s="828"/>
      <c r="AQ74" s="828"/>
      <c r="AR74" s="828"/>
      <c r="AS74" s="828"/>
      <c r="AT74" s="828"/>
      <c r="AU74" s="828"/>
      <c r="AV74" s="828"/>
      <c r="AW74" s="828"/>
      <c r="AX74" s="828"/>
      <c r="AY74" s="828"/>
      <c r="AZ74" s="346"/>
      <c r="BA74" s="884"/>
      <c r="BB74" s="553"/>
      <c r="BC74" s="414"/>
      <c r="BD74" s="407"/>
      <c r="BE74" s="407"/>
      <c r="BF74" s="407"/>
      <c r="BG74" s="418"/>
      <c r="BH74" s="414"/>
      <c r="BI74" s="407"/>
      <c r="BJ74" s="407"/>
      <c r="BK74" s="407"/>
      <c r="BL74" s="418"/>
      <c r="BM74" s="414"/>
      <c r="BN74" s="407"/>
      <c r="BO74" s="407"/>
      <c r="BP74" s="407"/>
      <c r="BQ74" s="418"/>
      <c r="BR74" s="414"/>
      <c r="BS74" s="407"/>
      <c r="BT74" s="407"/>
      <c r="BU74" s="407"/>
      <c r="BV74" s="407"/>
      <c r="BW74" s="407"/>
      <c r="BX74" s="408"/>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37" customFormat="true" ht="15" customHeight="true" x14ac:dyDescent="0.2">
      <c r="A75" s="155"/>
      <c r="B75" s="149"/>
      <c r="C75" s="132"/>
      <c r="D75" s="131"/>
      <c r="E75" s="131"/>
      <c r="F75" s="131"/>
      <c r="G75" s="130"/>
      <c r="H75" s="129"/>
      <c r="I75" s="131"/>
      <c r="J75" s="131"/>
      <c r="K75" s="131"/>
      <c r="L75" s="128"/>
      <c r="M75" s="132"/>
      <c r="N75" s="131"/>
      <c r="O75" s="131"/>
      <c r="P75" s="131"/>
      <c r="Q75" s="130"/>
      <c r="R75" s="129"/>
      <c r="S75" s="131"/>
      <c r="T75" s="131"/>
      <c r="U75" s="131"/>
      <c r="V75" s="131"/>
      <c r="W75" s="131"/>
      <c r="X75" s="128"/>
      <c r="Y75" s="828"/>
      <c r="Z75" s="828"/>
      <c r="AA75" s="828"/>
      <c r="AB75" s="828"/>
      <c r="AC75" s="828"/>
      <c r="AD75" s="828"/>
      <c r="AE75" s="828"/>
      <c r="AF75" s="828"/>
      <c r="AG75" s="828"/>
      <c r="AH75" s="828"/>
      <c r="AI75" s="828"/>
      <c r="AJ75" s="828"/>
      <c r="AK75" s="828"/>
      <c r="AL75" s="828"/>
      <c r="AM75" s="828"/>
      <c r="AN75" s="828"/>
      <c r="AO75" s="828"/>
      <c r="AP75" s="828"/>
      <c r="AQ75" s="828"/>
      <c r="AR75" s="828"/>
      <c r="AS75" s="828"/>
      <c r="AT75" s="828"/>
      <c r="AU75" s="828"/>
      <c r="AV75" s="828"/>
      <c r="AW75" s="828"/>
      <c r="AX75" s="828"/>
      <c r="AY75" s="828"/>
      <c r="AZ75" s="346"/>
      <c r="BA75" s="884"/>
      <c r="BB75" s="553"/>
      <c r="BC75" s="414"/>
      <c r="BD75" s="407"/>
      <c r="BE75" s="407"/>
      <c r="BF75" s="407"/>
      <c r="BG75" s="418"/>
      <c r="BH75" s="414"/>
      <c r="BI75" s="407"/>
      <c r="BJ75" s="407"/>
      <c r="BK75" s="407"/>
      <c r="BL75" s="418"/>
      <c r="BM75" s="414"/>
      <c r="BN75" s="407"/>
      <c r="BO75" s="407"/>
      <c r="BP75" s="407"/>
      <c r="BQ75" s="418"/>
      <c r="BR75" s="414"/>
      <c r="BS75" s="407"/>
      <c r="BT75" s="407"/>
      <c r="BU75" s="407"/>
      <c r="BV75" s="407"/>
      <c r="BW75" s="407"/>
      <c r="BX75" s="408"/>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37" customFormat="true" ht="15" customHeight="true" x14ac:dyDescent="0.2">
      <c r="A76" s="155"/>
      <c r="B76" s="149"/>
      <c r="C76" s="132"/>
      <c r="D76" s="131"/>
      <c r="E76" s="131"/>
      <c r="F76" s="131"/>
      <c r="G76" s="130"/>
      <c r="H76" s="129"/>
      <c r="I76" s="131"/>
      <c r="J76" s="131"/>
      <c r="K76" s="131"/>
      <c r="L76" s="128"/>
      <c r="M76" s="132"/>
      <c r="N76" s="131"/>
      <c r="O76" s="131"/>
      <c r="P76" s="131"/>
      <c r="Q76" s="130"/>
      <c r="R76" s="129"/>
      <c r="S76" s="131"/>
      <c r="T76" s="131"/>
      <c r="U76" s="131"/>
      <c r="V76" s="131"/>
      <c r="W76" s="131"/>
      <c r="X76" s="128"/>
      <c r="Y76" s="828"/>
      <c r="Z76" s="828"/>
      <c r="AA76" s="828"/>
      <c r="AB76" s="828"/>
      <c r="AC76" s="828"/>
      <c r="AD76" s="828"/>
      <c r="AE76" s="828"/>
      <c r="AF76" s="828"/>
      <c r="AG76" s="828"/>
      <c r="AH76" s="828"/>
      <c r="AI76" s="828"/>
      <c r="AJ76" s="828"/>
      <c r="AK76" s="828"/>
      <c r="AL76" s="828"/>
      <c r="AM76" s="828"/>
      <c r="AN76" s="828"/>
      <c r="AO76" s="828"/>
      <c r="AP76" s="828"/>
      <c r="AQ76" s="828"/>
      <c r="AR76" s="828"/>
      <c r="AS76" s="828"/>
      <c r="AT76" s="828"/>
      <c r="AU76" s="828"/>
      <c r="AV76" s="828"/>
      <c r="AW76" s="828"/>
      <c r="AX76" s="828"/>
      <c r="AY76" s="828"/>
      <c r="AZ76" s="346"/>
      <c r="BA76" s="884"/>
      <c r="BB76" s="553"/>
      <c r="BC76" s="414"/>
      <c r="BD76" s="407"/>
      <c r="BE76" s="407"/>
      <c r="BF76" s="407"/>
      <c r="BG76" s="418"/>
      <c r="BH76" s="414"/>
      <c r="BI76" s="407"/>
      <c r="BJ76" s="407"/>
      <c r="BK76" s="407"/>
      <c r="BL76" s="418"/>
      <c r="BM76" s="414"/>
      <c r="BN76" s="407"/>
      <c r="BO76" s="407"/>
      <c r="BP76" s="407"/>
      <c r="BQ76" s="418"/>
      <c r="BR76" s="414"/>
      <c r="BS76" s="407"/>
      <c r="BT76" s="407"/>
      <c r="BU76" s="407"/>
      <c r="BV76" s="407"/>
      <c r="BW76" s="407"/>
      <c r="BX76" s="408"/>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37" customFormat="true" ht="15" customHeight="true" x14ac:dyDescent="0.2">
      <c r="A77" s="155"/>
      <c r="B77" s="149"/>
      <c r="C77" s="132"/>
      <c r="D77" s="131"/>
      <c r="E77" s="131"/>
      <c r="F77" s="131"/>
      <c r="G77" s="130"/>
      <c r="H77" s="129"/>
      <c r="I77" s="131"/>
      <c r="J77" s="131"/>
      <c r="K77" s="131"/>
      <c r="L77" s="128"/>
      <c r="M77" s="132"/>
      <c r="N77" s="131"/>
      <c r="O77" s="131"/>
      <c r="P77" s="131"/>
      <c r="Q77" s="130"/>
      <c r="R77" s="129"/>
      <c r="S77" s="131"/>
      <c r="T77" s="131"/>
      <c r="U77" s="131"/>
      <c r="V77" s="131"/>
      <c r="W77" s="131"/>
      <c r="X77" s="128"/>
      <c r="Y77" s="828"/>
      <c r="Z77" s="828"/>
      <c r="AA77" s="828"/>
      <c r="AB77" s="828"/>
      <c r="AC77" s="828"/>
      <c r="AD77" s="828"/>
      <c r="AE77" s="828"/>
      <c r="AF77" s="828"/>
      <c r="AG77" s="828"/>
      <c r="AH77" s="828"/>
      <c r="AI77" s="828"/>
      <c r="AJ77" s="828"/>
      <c r="AK77" s="828"/>
      <c r="AL77" s="828"/>
      <c r="AM77" s="828"/>
      <c r="AN77" s="828"/>
      <c r="AO77" s="828"/>
      <c r="AP77" s="828"/>
      <c r="AQ77" s="828"/>
      <c r="AR77" s="828"/>
      <c r="AS77" s="828"/>
      <c r="AT77" s="828"/>
      <c r="AU77" s="828"/>
      <c r="AV77" s="828"/>
      <c r="AW77" s="828"/>
      <c r="AX77" s="828"/>
      <c r="AY77" s="828"/>
      <c r="AZ77" s="346"/>
      <c r="BA77" s="884"/>
      <c r="BB77" s="553"/>
      <c r="BC77" s="414"/>
      <c r="BD77" s="407"/>
      <c r="BE77" s="407"/>
      <c r="BF77" s="407"/>
      <c r="BG77" s="418"/>
      <c r="BH77" s="414"/>
      <c r="BI77" s="407"/>
      <c r="BJ77" s="407"/>
      <c r="BK77" s="407"/>
      <c r="BL77" s="418"/>
      <c r="BM77" s="414"/>
      <c r="BN77" s="407"/>
      <c r="BO77" s="407"/>
      <c r="BP77" s="407"/>
      <c r="BQ77" s="418"/>
      <c r="BR77" s="414"/>
      <c r="BS77" s="407"/>
      <c r="BT77" s="407"/>
      <c r="BU77" s="407"/>
      <c r="BV77" s="407"/>
      <c r="BW77" s="407"/>
      <c r="BX77" s="408"/>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37" customFormat="true" ht="15" customHeight="true" x14ac:dyDescent="0.2">
      <c r="A78" s="155"/>
      <c r="B78" s="149"/>
      <c r="C78" s="132"/>
      <c r="D78" s="131"/>
      <c r="E78" s="131"/>
      <c r="F78" s="131"/>
      <c r="G78" s="130"/>
      <c r="H78" s="129"/>
      <c r="I78" s="131"/>
      <c r="J78" s="131"/>
      <c r="K78" s="131"/>
      <c r="L78" s="128"/>
      <c r="M78" s="132"/>
      <c r="N78" s="131"/>
      <c r="O78" s="131"/>
      <c r="P78" s="131"/>
      <c r="Q78" s="130"/>
      <c r="R78" s="129"/>
      <c r="S78" s="131"/>
      <c r="T78" s="131"/>
      <c r="U78" s="131"/>
      <c r="V78" s="131"/>
      <c r="W78" s="131"/>
      <c r="X78" s="128"/>
      <c r="Y78" s="828"/>
      <c r="Z78" s="828"/>
      <c r="AA78" s="828"/>
      <c r="AB78" s="828"/>
      <c r="AC78" s="828"/>
      <c r="AD78" s="828"/>
      <c r="AE78" s="828"/>
      <c r="AF78" s="828"/>
      <c r="AG78" s="828"/>
      <c r="AH78" s="828"/>
      <c r="AI78" s="828"/>
      <c r="AJ78" s="828"/>
      <c r="AK78" s="828"/>
      <c r="AL78" s="828"/>
      <c r="AM78" s="828"/>
      <c r="AN78" s="828"/>
      <c r="AO78" s="828"/>
      <c r="AP78" s="828"/>
      <c r="AQ78" s="828"/>
      <c r="AR78" s="828"/>
      <c r="AS78" s="828"/>
      <c r="AT78" s="828"/>
      <c r="AU78" s="828"/>
      <c r="AV78" s="828"/>
      <c r="AW78" s="828"/>
      <c r="AX78" s="828"/>
      <c r="AY78" s="828"/>
      <c r="AZ78" s="346"/>
      <c r="BA78" s="884"/>
      <c r="BB78" s="553"/>
      <c r="BC78" s="414"/>
      <c r="BD78" s="407"/>
      <c r="BE78" s="407"/>
      <c r="BF78" s="407"/>
      <c r="BG78" s="418"/>
      <c r="BH78" s="414"/>
      <c r="BI78" s="407"/>
      <c r="BJ78" s="407"/>
      <c r="BK78" s="407"/>
      <c r="BL78" s="418"/>
      <c r="BM78" s="414"/>
      <c r="BN78" s="407"/>
      <c r="BO78" s="407"/>
      <c r="BP78" s="407"/>
      <c r="BQ78" s="418"/>
      <c r="BR78" s="414"/>
      <c r="BS78" s="407"/>
      <c r="BT78" s="407"/>
      <c r="BU78" s="407"/>
      <c r="BV78" s="407"/>
      <c r="BW78" s="407"/>
      <c r="BX78" s="408"/>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37" customFormat="true" ht="15" customHeight="true" x14ac:dyDescent="0.2">
      <c r="A79" s="155"/>
      <c r="B79" s="149"/>
      <c r="C79" s="132"/>
      <c r="D79" s="131"/>
      <c r="E79" s="131"/>
      <c r="F79" s="131"/>
      <c r="G79" s="130"/>
      <c r="H79" s="129"/>
      <c r="I79" s="131"/>
      <c r="J79" s="131"/>
      <c r="K79" s="131"/>
      <c r="L79" s="128"/>
      <c r="M79" s="132"/>
      <c r="N79" s="131"/>
      <c r="O79" s="131"/>
      <c r="P79" s="131"/>
      <c r="Q79" s="130"/>
      <c r="R79" s="129"/>
      <c r="S79" s="131"/>
      <c r="T79" s="131"/>
      <c r="U79" s="131"/>
      <c r="V79" s="131"/>
      <c r="W79" s="131"/>
      <c r="X79" s="128"/>
      <c r="Y79" s="828"/>
      <c r="Z79" s="828"/>
      <c r="AA79" s="828"/>
      <c r="AB79" s="828"/>
      <c r="AC79" s="828"/>
      <c r="AD79" s="828"/>
      <c r="AE79" s="828"/>
      <c r="AF79" s="828"/>
      <c r="AG79" s="828"/>
      <c r="AH79" s="828"/>
      <c r="AI79" s="828"/>
      <c r="AJ79" s="828"/>
      <c r="AK79" s="828"/>
      <c r="AL79" s="828"/>
      <c r="AM79" s="828"/>
      <c r="AN79" s="828"/>
      <c r="AO79" s="828"/>
      <c r="AP79" s="828"/>
      <c r="AQ79" s="828"/>
      <c r="AR79" s="828"/>
      <c r="AS79" s="828"/>
      <c r="AT79" s="828"/>
      <c r="AU79" s="828"/>
      <c r="AV79" s="828"/>
      <c r="AW79" s="828"/>
      <c r="AX79" s="828"/>
      <c r="AY79" s="828"/>
      <c r="AZ79" s="346"/>
      <c r="BA79" s="884"/>
      <c r="BB79" s="553"/>
      <c r="BC79" s="414"/>
      <c r="BD79" s="407"/>
      <c r="BE79" s="407"/>
      <c r="BF79" s="407"/>
      <c r="BG79" s="418"/>
      <c r="BH79" s="414"/>
      <c r="BI79" s="407"/>
      <c r="BJ79" s="407"/>
      <c r="BK79" s="407"/>
      <c r="BL79" s="418"/>
      <c r="BM79" s="414"/>
      <c r="BN79" s="407"/>
      <c r="BO79" s="407"/>
      <c r="BP79" s="407"/>
      <c r="BQ79" s="418"/>
      <c r="BR79" s="414"/>
      <c r="BS79" s="407"/>
      <c r="BT79" s="407"/>
      <c r="BU79" s="407"/>
      <c r="BV79" s="407"/>
      <c r="BW79" s="407"/>
      <c r="BX79" s="408"/>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37" customFormat="true" ht="15" customHeight="true" x14ac:dyDescent="0.2">
      <c r="A80" s="155"/>
      <c r="B80" s="149"/>
      <c r="C80" s="118"/>
      <c r="D80" s="117"/>
      <c r="E80" s="117"/>
      <c r="F80" s="117"/>
      <c r="G80" s="116"/>
      <c r="H80" s="115"/>
      <c r="I80" s="117"/>
      <c r="J80" s="117"/>
      <c r="K80" s="117"/>
      <c r="L80" s="114"/>
      <c r="M80" s="118"/>
      <c r="N80" s="117"/>
      <c r="O80" s="117"/>
      <c r="P80" s="117"/>
      <c r="Q80" s="116"/>
      <c r="R80" s="115"/>
      <c r="S80" s="117"/>
      <c r="T80" s="117"/>
      <c r="U80" s="117"/>
      <c r="V80" s="117"/>
      <c r="W80" s="117"/>
      <c r="X80" s="114"/>
      <c r="Y80" s="828"/>
      <c r="Z80" s="828"/>
      <c r="AA80" s="828"/>
      <c r="AB80" s="828"/>
      <c r="AC80" s="828"/>
      <c r="AD80" s="828"/>
      <c r="AE80" s="828"/>
      <c r="AF80" s="828"/>
      <c r="AG80" s="828"/>
      <c r="AH80" s="828"/>
      <c r="AI80" s="828"/>
      <c r="AJ80" s="828"/>
      <c r="AK80" s="828"/>
      <c r="AL80" s="828"/>
      <c r="AM80" s="828"/>
      <c r="AN80" s="828"/>
      <c r="AO80" s="828"/>
      <c r="AP80" s="828"/>
      <c r="AQ80" s="828"/>
      <c r="AR80" s="828"/>
      <c r="AS80" s="828"/>
      <c r="AT80" s="828"/>
      <c r="AU80" s="828"/>
      <c r="AV80" s="828"/>
      <c r="AW80" s="828"/>
      <c r="AX80" s="828"/>
      <c r="AY80" s="828"/>
      <c r="AZ80" s="346"/>
      <c r="BA80" s="884"/>
      <c r="BB80" s="553"/>
      <c r="BC80" s="414"/>
      <c r="BD80" s="407"/>
      <c r="BE80" s="407"/>
      <c r="BF80" s="407"/>
      <c r="BG80" s="418"/>
      <c r="BH80" s="414"/>
      <c r="BI80" s="407"/>
      <c r="BJ80" s="407"/>
      <c r="BK80" s="407"/>
      <c r="BL80" s="418"/>
      <c r="BM80" s="414"/>
      <c r="BN80" s="407"/>
      <c r="BO80" s="407"/>
      <c r="BP80" s="407"/>
      <c r="BQ80" s="418"/>
      <c r="BR80" s="414"/>
      <c r="BS80" s="407"/>
      <c r="BT80" s="407"/>
      <c r="BU80" s="407"/>
      <c r="BV80" s="407"/>
      <c r="BW80" s="407"/>
      <c r="BX80" s="408"/>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37" customFormat="true" ht="15" customHeight="true" x14ac:dyDescent="0.2">
      <c r="A81" s="155"/>
      <c r="B81" s="149"/>
      <c r="C81" s="118"/>
      <c r="D81" s="117"/>
      <c r="E81" s="117"/>
      <c r="F81" s="117"/>
      <c r="G81" s="116"/>
      <c r="H81" s="115"/>
      <c r="I81" s="117"/>
      <c r="J81" s="117"/>
      <c r="K81" s="117"/>
      <c r="L81" s="114"/>
      <c r="M81" s="118"/>
      <c r="N81" s="117"/>
      <c r="O81" s="117"/>
      <c r="P81" s="117"/>
      <c r="Q81" s="116"/>
      <c r="R81" s="115"/>
      <c r="S81" s="117"/>
      <c r="T81" s="117"/>
      <c r="U81" s="117"/>
      <c r="V81" s="117"/>
      <c r="W81" s="117"/>
      <c r="X81" s="114"/>
      <c r="Y81" s="828"/>
      <c r="Z81" s="828"/>
      <c r="AA81" s="828"/>
      <c r="AB81" s="828"/>
      <c r="AC81" s="828"/>
      <c r="AD81" s="828"/>
      <c r="AE81" s="828"/>
      <c r="AF81" s="828"/>
      <c r="AG81" s="828"/>
      <c r="AH81" s="828"/>
      <c r="AI81" s="828"/>
      <c r="AJ81" s="828"/>
      <c r="AK81" s="828"/>
      <c r="AL81" s="828"/>
      <c r="AM81" s="828"/>
      <c r="AN81" s="828"/>
      <c r="AO81" s="828"/>
      <c r="AP81" s="828"/>
      <c r="AQ81" s="828"/>
      <c r="AR81" s="828"/>
      <c r="AS81" s="828"/>
      <c r="AT81" s="828"/>
      <c r="AU81" s="828"/>
      <c r="AV81" s="828"/>
      <c r="AW81" s="828"/>
      <c r="AX81" s="828"/>
      <c r="AY81" s="828"/>
      <c r="AZ81" s="346"/>
      <c r="BA81" s="884"/>
      <c r="BB81" s="553"/>
      <c r="BC81" s="414"/>
      <c r="BD81" s="407"/>
      <c r="BE81" s="407"/>
      <c r="BF81" s="407"/>
      <c r="BG81" s="418"/>
      <c r="BH81" s="414"/>
      <c r="BI81" s="407"/>
      <c r="BJ81" s="407"/>
      <c r="BK81" s="407"/>
      <c r="BL81" s="418"/>
      <c r="BM81" s="414"/>
      <c r="BN81" s="407"/>
      <c r="BO81" s="407"/>
      <c r="BP81" s="407"/>
      <c r="BQ81" s="418"/>
      <c r="BR81" s="414"/>
      <c r="BS81" s="407"/>
      <c r="BT81" s="407"/>
      <c r="BU81" s="407"/>
      <c r="BV81" s="407"/>
      <c r="BW81" s="407"/>
      <c r="BX81" s="408"/>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37" customFormat="true" ht="15" customHeight="true" x14ac:dyDescent="0.2">
      <c r="A82" s="155"/>
      <c r="B82" s="149"/>
      <c r="C82" s="118"/>
      <c r="D82" s="117"/>
      <c r="E82" s="117"/>
      <c r="F82" s="117"/>
      <c r="G82" s="116"/>
      <c r="H82" s="115"/>
      <c r="I82" s="117"/>
      <c r="J82" s="117"/>
      <c r="K82" s="117"/>
      <c r="L82" s="114"/>
      <c r="M82" s="118"/>
      <c r="N82" s="117"/>
      <c r="O82" s="117"/>
      <c r="P82" s="117"/>
      <c r="Q82" s="116"/>
      <c r="R82" s="115"/>
      <c r="S82" s="117"/>
      <c r="T82" s="117"/>
      <c r="U82" s="117"/>
      <c r="V82" s="117"/>
      <c r="W82" s="117"/>
      <c r="X82" s="114"/>
      <c r="Y82" s="828"/>
      <c r="Z82" s="828"/>
      <c r="AA82" s="828"/>
      <c r="AB82" s="828"/>
      <c r="AC82" s="828"/>
      <c r="AD82" s="828"/>
      <c r="AE82" s="828"/>
      <c r="AF82" s="828"/>
      <c r="AG82" s="828"/>
      <c r="AH82" s="828"/>
      <c r="AI82" s="828"/>
      <c r="AJ82" s="828"/>
      <c r="AK82" s="828"/>
      <c r="AL82" s="828"/>
      <c r="AM82" s="828"/>
      <c r="AN82" s="828"/>
      <c r="AO82" s="828"/>
      <c r="AP82" s="828"/>
      <c r="AQ82" s="828"/>
      <c r="AR82" s="828"/>
      <c r="AS82" s="828"/>
      <c r="AT82" s="828"/>
      <c r="AU82" s="828"/>
      <c r="AV82" s="828"/>
      <c r="AW82" s="828"/>
      <c r="AX82" s="828"/>
      <c r="AY82" s="828"/>
      <c r="AZ82" s="346"/>
      <c r="BA82" s="884"/>
      <c r="BB82" s="553"/>
      <c r="BC82" s="414"/>
      <c r="BD82" s="407"/>
      <c r="BE82" s="407"/>
      <c r="BF82" s="407"/>
      <c r="BG82" s="418"/>
      <c r="BH82" s="414"/>
      <c r="BI82" s="407"/>
      <c r="BJ82" s="407"/>
      <c r="BK82" s="407"/>
      <c r="BL82" s="418"/>
      <c r="BM82" s="414"/>
      <c r="BN82" s="407"/>
      <c r="BO82" s="407"/>
      <c r="BP82" s="407"/>
      <c r="BQ82" s="418"/>
      <c r="BR82" s="414"/>
      <c r="BS82" s="407"/>
      <c r="BT82" s="407"/>
      <c r="BU82" s="407"/>
      <c r="BV82" s="407"/>
      <c r="BW82" s="407"/>
      <c r="BX82" s="408"/>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37" customFormat="true" ht="15" customHeight="true" x14ac:dyDescent="0.2">
      <c r="A83" s="155"/>
      <c r="B83" s="149"/>
      <c r="C83" s="118"/>
      <c r="D83" s="117"/>
      <c r="E83" s="117"/>
      <c r="F83" s="117"/>
      <c r="G83" s="116"/>
      <c r="H83" s="115"/>
      <c r="I83" s="117"/>
      <c r="J83" s="117"/>
      <c r="K83" s="117"/>
      <c r="L83" s="114"/>
      <c r="M83" s="118"/>
      <c r="N83" s="117"/>
      <c r="O83" s="117"/>
      <c r="P83" s="117"/>
      <c r="Q83" s="116"/>
      <c r="R83" s="115"/>
      <c r="S83" s="117"/>
      <c r="T83" s="117"/>
      <c r="U83" s="117"/>
      <c r="V83" s="117"/>
      <c r="W83" s="117"/>
      <c r="X83" s="114"/>
      <c r="Y83" s="828"/>
      <c r="Z83" s="828"/>
      <c r="AA83" s="828"/>
      <c r="AB83" s="828"/>
      <c r="AC83" s="828"/>
      <c r="AD83" s="828"/>
      <c r="AE83" s="828"/>
      <c r="AF83" s="828"/>
      <c r="AG83" s="828"/>
      <c r="AH83" s="828"/>
      <c r="AI83" s="828"/>
      <c r="AJ83" s="828"/>
      <c r="AK83" s="828"/>
      <c r="AL83" s="828"/>
      <c r="AM83" s="828"/>
      <c r="AN83" s="828"/>
      <c r="AO83" s="828"/>
      <c r="AP83" s="828"/>
      <c r="AQ83" s="828"/>
      <c r="AR83" s="828"/>
      <c r="AS83" s="828"/>
      <c r="AT83" s="828"/>
      <c r="AU83" s="828"/>
      <c r="AV83" s="828"/>
      <c r="AW83" s="828"/>
      <c r="AX83" s="828"/>
      <c r="AY83" s="828"/>
      <c r="AZ83" s="346"/>
      <c r="BA83" s="884"/>
      <c r="BB83" s="553"/>
      <c r="BC83" s="414"/>
      <c r="BD83" s="407"/>
      <c r="BE83" s="407"/>
      <c r="BF83" s="407"/>
      <c r="BG83" s="418"/>
      <c r="BH83" s="414"/>
      <c r="BI83" s="407"/>
      <c r="BJ83" s="407"/>
      <c r="BK83" s="407"/>
      <c r="BL83" s="418"/>
      <c r="BM83" s="414"/>
      <c r="BN83" s="407"/>
      <c r="BO83" s="407"/>
      <c r="BP83" s="407"/>
      <c r="BQ83" s="418"/>
      <c r="BR83" s="414"/>
      <c r="BS83" s="407"/>
      <c r="BT83" s="407"/>
      <c r="BU83" s="407"/>
      <c r="BV83" s="407"/>
      <c r="BW83" s="407"/>
      <c r="BX83" s="408"/>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37" customFormat="true" ht="15" customHeight="true" x14ac:dyDescent="0.2">
      <c r="A84" s="155"/>
      <c r="B84" s="149"/>
      <c r="C84" s="118"/>
      <c r="D84" s="117"/>
      <c r="E84" s="117"/>
      <c r="F84" s="117"/>
      <c r="G84" s="116"/>
      <c r="H84" s="115"/>
      <c r="I84" s="117"/>
      <c r="J84" s="117"/>
      <c r="K84" s="117"/>
      <c r="L84" s="114"/>
      <c r="M84" s="118"/>
      <c r="N84" s="117"/>
      <c r="O84" s="117"/>
      <c r="P84" s="117"/>
      <c r="Q84" s="116"/>
      <c r="R84" s="115"/>
      <c r="S84" s="117"/>
      <c r="T84" s="117"/>
      <c r="U84" s="117"/>
      <c r="V84" s="117"/>
      <c r="W84" s="117"/>
      <c r="X84" s="114"/>
      <c r="Y84" s="828"/>
      <c r="Z84" s="828"/>
      <c r="AA84" s="828"/>
      <c r="AB84" s="828"/>
      <c r="AC84" s="828"/>
      <c r="AD84" s="828"/>
      <c r="AE84" s="828"/>
      <c r="AF84" s="828"/>
      <c r="AG84" s="828"/>
      <c r="AH84" s="828"/>
      <c r="AI84" s="828"/>
      <c r="AJ84" s="828"/>
      <c r="AK84" s="828"/>
      <c r="AL84" s="828"/>
      <c r="AM84" s="828"/>
      <c r="AN84" s="828"/>
      <c r="AO84" s="828"/>
      <c r="AP84" s="828"/>
      <c r="AQ84" s="828"/>
      <c r="AR84" s="828"/>
      <c r="AS84" s="828"/>
      <c r="AT84" s="828"/>
      <c r="AU84" s="828"/>
      <c r="AV84" s="828"/>
      <c r="AW84" s="828"/>
      <c r="AX84" s="828"/>
      <c r="AY84" s="828"/>
      <c r="AZ84" s="346"/>
      <c r="BA84" s="884"/>
      <c r="BB84" s="553"/>
      <c r="BC84" s="414"/>
      <c r="BD84" s="407"/>
      <c r="BE84" s="407"/>
      <c r="BF84" s="407"/>
      <c r="BG84" s="418"/>
      <c r="BH84" s="414"/>
      <c r="BI84" s="407"/>
      <c r="BJ84" s="407"/>
      <c r="BK84" s="407"/>
      <c r="BL84" s="418"/>
      <c r="BM84" s="414"/>
      <c r="BN84" s="407"/>
      <c r="BO84" s="407"/>
      <c r="BP84" s="407"/>
      <c r="BQ84" s="418"/>
      <c r="BR84" s="414"/>
      <c r="BS84" s="407"/>
      <c r="BT84" s="407"/>
      <c r="BU84" s="407"/>
      <c r="BV84" s="407"/>
      <c r="BW84" s="407"/>
      <c r="BX84" s="408"/>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37" customFormat="true" ht="15" customHeight="true" x14ac:dyDescent="0.2">
      <c r="A85" s="155"/>
      <c r="B85" s="149"/>
      <c r="C85" s="118"/>
      <c r="D85" s="117"/>
      <c r="E85" s="117"/>
      <c r="F85" s="117"/>
      <c r="G85" s="116"/>
      <c r="H85" s="115"/>
      <c r="I85" s="117"/>
      <c r="J85" s="117"/>
      <c r="K85" s="117"/>
      <c r="L85" s="114"/>
      <c r="M85" s="118"/>
      <c r="N85" s="117"/>
      <c r="O85" s="117"/>
      <c r="P85" s="117"/>
      <c r="Q85" s="116"/>
      <c r="R85" s="115"/>
      <c r="S85" s="117"/>
      <c r="T85" s="117"/>
      <c r="U85" s="117"/>
      <c r="V85" s="117"/>
      <c r="W85" s="117"/>
      <c r="X85" s="114"/>
      <c r="Y85" s="828"/>
      <c r="Z85" s="828"/>
      <c r="AA85" s="828"/>
      <c r="AB85" s="828"/>
      <c r="AC85" s="828"/>
      <c r="AD85" s="828"/>
      <c r="AE85" s="828"/>
      <c r="AF85" s="828"/>
      <c r="AG85" s="828"/>
      <c r="AH85" s="828"/>
      <c r="AI85" s="828"/>
      <c r="AJ85" s="828"/>
      <c r="AK85" s="828"/>
      <c r="AL85" s="828"/>
      <c r="AM85" s="828"/>
      <c r="AN85" s="828"/>
      <c r="AO85" s="828"/>
      <c r="AP85" s="828"/>
      <c r="AQ85" s="828"/>
      <c r="AR85" s="828"/>
      <c r="AS85" s="828"/>
      <c r="AT85" s="828"/>
      <c r="AU85" s="828"/>
      <c r="AV85" s="828"/>
      <c r="AW85" s="828"/>
      <c r="AX85" s="828"/>
      <c r="AY85" s="828"/>
      <c r="AZ85" s="346"/>
      <c r="BA85" s="884"/>
      <c r="BB85" s="553"/>
      <c r="BC85" s="414"/>
      <c r="BD85" s="407"/>
      <c r="BE85" s="407"/>
      <c r="BF85" s="407"/>
      <c r="BG85" s="418"/>
      <c r="BH85" s="414"/>
      <c r="BI85" s="407"/>
      <c r="BJ85" s="407"/>
      <c r="BK85" s="407"/>
      <c r="BL85" s="418"/>
      <c r="BM85" s="414"/>
      <c r="BN85" s="407"/>
      <c r="BO85" s="407"/>
      <c r="BP85" s="407"/>
      <c r="BQ85" s="418"/>
      <c r="BR85" s="414"/>
      <c r="BS85" s="407"/>
      <c r="BT85" s="407"/>
      <c r="BU85" s="407"/>
      <c r="BV85" s="407"/>
      <c r="BW85" s="407"/>
      <c r="BX85" s="408"/>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37" customFormat="true" ht="15" customHeight="true" x14ac:dyDescent="0.2">
      <c r="A86" s="155"/>
      <c r="B86" s="149"/>
      <c r="C86" s="118"/>
      <c r="D86" s="117"/>
      <c r="E86" s="117"/>
      <c r="F86" s="117"/>
      <c r="G86" s="116"/>
      <c r="H86" s="115"/>
      <c r="I86" s="117"/>
      <c r="J86" s="117"/>
      <c r="K86" s="117"/>
      <c r="L86" s="114"/>
      <c r="M86" s="118"/>
      <c r="N86" s="117"/>
      <c r="O86" s="117"/>
      <c r="P86" s="117"/>
      <c r="Q86" s="116"/>
      <c r="R86" s="115"/>
      <c r="S86" s="117"/>
      <c r="T86" s="117"/>
      <c r="U86" s="117"/>
      <c r="V86" s="117"/>
      <c r="W86" s="117"/>
      <c r="X86" s="114"/>
      <c r="Y86" s="828"/>
      <c r="Z86" s="828"/>
      <c r="AA86" s="828"/>
      <c r="AB86" s="828"/>
      <c r="AC86" s="828"/>
      <c r="AD86" s="828"/>
      <c r="AE86" s="828"/>
      <c r="AF86" s="828"/>
      <c r="AG86" s="828"/>
      <c r="AH86" s="828"/>
      <c r="AI86" s="828"/>
      <c r="AJ86" s="828"/>
      <c r="AK86" s="828"/>
      <c r="AL86" s="828"/>
      <c r="AM86" s="828"/>
      <c r="AN86" s="828"/>
      <c r="AO86" s="828"/>
      <c r="AP86" s="828"/>
      <c r="AQ86" s="828"/>
      <c r="AR86" s="828"/>
      <c r="AS86" s="828"/>
      <c r="AT86" s="828"/>
      <c r="AU86" s="828"/>
      <c r="AV86" s="828"/>
      <c r="AW86" s="828"/>
      <c r="AX86" s="828"/>
      <c r="AY86" s="828"/>
      <c r="AZ86" s="346"/>
      <c r="BA86" s="884"/>
      <c r="BB86" s="553"/>
      <c r="BC86" s="414"/>
      <c r="BD86" s="407"/>
      <c r="BE86" s="407"/>
      <c r="BF86" s="407"/>
      <c r="BG86" s="418"/>
      <c r="BH86" s="414"/>
      <c r="BI86" s="407"/>
      <c r="BJ86" s="407"/>
      <c r="BK86" s="407"/>
      <c r="BL86" s="418"/>
      <c r="BM86" s="414"/>
      <c r="BN86" s="407"/>
      <c r="BO86" s="407"/>
      <c r="BP86" s="407"/>
      <c r="BQ86" s="418"/>
      <c r="BR86" s="414"/>
      <c r="BS86" s="407"/>
      <c r="BT86" s="407"/>
      <c r="BU86" s="407"/>
      <c r="BV86" s="407"/>
      <c r="BW86" s="407"/>
      <c r="BX86" s="408"/>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37" customFormat="true" ht="15" customHeight="true" x14ac:dyDescent="0.2">
      <c r="A87" s="155"/>
      <c r="B87" s="149"/>
      <c r="C87" s="118"/>
      <c r="D87" s="117"/>
      <c r="E87" s="117"/>
      <c r="F87" s="117"/>
      <c r="G87" s="116"/>
      <c r="H87" s="115"/>
      <c r="I87" s="117"/>
      <c r="J87" s="117"/>
      <c r="K87" s="117"/>
      <c r="L87" s="114"/>
      <c r="M87" s="118"/>
      <c r="N87" s="117"/>
      <c r="O87" s="117"/>
      <c r="P87" s="117"/>
      <c r="Q87" s="116"/>
      <c r="R87" s="115"/>
      <c r="S87" s="117"/>
      <c r="T87" s="117"/>
      <c r="U87" s="117"/>
      <c r="V87" s="117"/>
      <c r="W87" s="117"/>
      <c r="X87" s="114"/>
      <c r="Y87" s="828"/>
      <c r="Z87" s="828"/>
      <c r="AA87" s="828"/>
      <c r="AB87" s="828"/>
      <c r="AC87" s="828"/>
      <c r="AD87" s="828"/>
      <c r="AE87" s="828"/>
      <c r="AF87" s="828"/>
      <c r="AG87" s="828"/>
      <c r="AH87" s="828"/>
      <c r="AI87" s="828"/>
      <c r="AJ87" s="828"/>
      <c r="AK87" s="828"/>
      <c r="AL87" s="828"/>
      <c r="AM87" s="828"/>
      <c r="AN87" s="828"/>
      <c r="AO87" s="828"/>
      <c r="AP87" s="828"/>
      <c r="AQ87" s="828"/>
      <c r="AR87" s="828"/>
      <c r="AS87" s="828"/>
      <c r="AT87" s="828"/>
      <c r="AU87" s="828"/>
      <c r="AV87" s="828"/>
      <c r="AW87" s="828"/>
      <c r="AX87" s="828"/>
      <c r="AY87" s="828"/>
      <c r="AZ87" s="346"/>
      <c r="BA87" s="884"/>
      <c r="BB87" s="553"/>
      <c r="BC87" s="414"/>
      <c r="BD87" s="407"/>
      <c r="BE87" s="407"/>
      <c r="BF87" s="407"/>
      <c r="BG87" s="418"/>
      <c r="BH87" s="414"/>
      <c r="BI87" s="407"/>
      <c r="BJ87" s="407"/>
      <c r="BK87" s="407"/>
      <c r="BL87" s="418"/>
      <c r="BM87" s="414"/>
      <c r="BN87" s="407"/>
      <c r="BO87" s="407"/>
      <c r="BP87" s="407"/>
      <c r="BQ87" s="418"/>
      <c r="BR87" s="414"/>
      <c r="BS87" s="407"/>
      <c r="BT87" s="407"/>
      <c r="BU87" s="407"/>
      <c r="BV87" s="407"/>
      <c r="BW87" s="407"/>
      <c r="BX87" s="408"/>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37" customFormat="true" ht="15" customHeight="true" x14ac:dyDescent="0.2">
      <c r="A88" s="155"/>
      <c r="B88" s="149"/>
      <c r="C88" s="118"/>
      <c r="D88" s="117"/>
      <c r="E88" s="117"/>
      <c r="F88" s="117"/>
      <c r="G88" s="116"/>
      <c r="H88" s="115"/>
      <c r="I88" s="117"/>
      <c r="J88" s="117"/>
      <c r="K88" s="117"/>
      <c r="L88" s="114"/>
      <c r="M88" s="118"/>
      <c r="N88" s="117"/>
      <c r="O88" s="117"/>
      <c r="P88" s="117"/>
      <c r="Q88" s="116"/>
      <c r="R88" s="115"/>
      <c r="S88" s="117"/>
      <c r="T88" s="117"/>
      <c r="U88" s="117"/>
      <c r="V88" s="117"/>
      <c r="W88" s="117"/>
      <c r="X88" s="114"/>
      <c r="Y88" s="828"/>
      <c r="Z88" s="828"/>
      <c r="AA88" s="828"/>
      <c r="AB88" s="828"/>
      <c r="AC88" s="828"/>
      <c r="AD88" s="828"/>
      <c r="AE88" s="828"/>
      <c r="AF88" s="828"/>
      <c r="AG88" s="828"/>
      <c r="AH88" s="828"/>
      <c r="AI88" s="828"/>
      <c r="AJ88" s="828"/>
      <c r="AK88" s="828"/>
      <c r="AL88" s="828"/>
      <c r="AM88" s="828"/>
      <c r="AN88" s="828"/>
      <c r="AO88" s="828"/>
      <c r="AP88" s="828"/>
      <c r="AQ88" s="828"/>
      <c r="AR88" s="828"/>
      <c r="AS88" s="828"/>
      <c r="AT88" s="828"/>
      <c r="AU88" s="828"/>
      <c r="AV88" s="828"/>
      <c r="AW88" s="828"/>
      <c r="AX88" s="828"/>
      <c r="AY88" s="828"/>
      <c r="AZ88" s="346"/>
      <c r="BA88" s="884"/>
      <c r="BB88" s="553"/>
      <c r="BC88" s="414"/>
      <c r="BD88" s="407"/>
      <c r="BE88" s="407"/>
      <c r="BF88" s="407"/>
      <c r="BG88" s="418"/>
      <c r="BH88" s="414"/>
      <c r="BI88" s="407"/>
      <c r="BJ88" s="407"/>
      <c r="BK88" s="407"/>
      <c r="BL88" s="418"/>
      <c r="BM88" s="414"/>
      <c r="BN88" s="407"/>
      <c r="BO88" s="407"/>
      <c r="BP88" s="407"/>
      <c r="BQ88" s="418"/>
      <c r="BR88" s="414"/>
      <c r="BS88" s="407"/>
      <c r="BT88" s="407"/>
      <c r="BU88" s="407"/>
      <c r="BV88" s="407"/>
      <c r="BW88" s="407"/>
      <c r="BX88" s="408"/>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37" customFormat="true" ht="15" customHeight="true" x14ac:dyDescent="0.2">
      <c r="A89" s="155"/>
      <c r="B89" s="149"/>
      <c r="C89" s="118"/>
      <c r="D89" s="117"/>
      <c r="E89" s="117"/>
      <c r="F89" s="117"/>
      <c r="G89" s="116"/>
      <c r="H89" s="115"/>
      <c r="I89" s="117"/>
      <c r="J89" s="117"/>
      <c r="K89" s="117"/>
      <c r="L89" s="114"/>
      <c r="M89" s="118"/>
      <c r="N89" s="117"/>
      <c r="O89" s="117"/>
      <c r="P89" s="117"/>
      <c r="Q89" s="116"/>
      <c r="R89" s="115"/>
      <c r="S89" s="117"/>
      <c r="T89" s="117"/>
      <c r="U89" s="117"/>
      <c r="V89" s="117"/>
      <c r="W89" s="117"/>
      <c r="X89" s="114"/>
      <c r="Y89" s="828"/>
      <c r="Z89" s="828"/>
      <c r="AA89" s="828"/>
      <c r="AB89" s="828"/>
      <c r="AC89" s="828"/>
      <c r="AD89" s="828"/>
      <c r="AE89" s="828"/>
      <c r="AF89" s="828"/>
      <c r="AG89" s="828"/>
      <c r="AH89" s="828"/>
      <c r="AI89" s="828"/>
      <c r="AJ89" s="828"/>
      <c r="AK89" s="828"/>
      <c r="AL89" s="828"/>
      <c r="AM89" s="828"/>
      <c r="AN89" s="828"/>
      <c r="AO89" s="828"/>
      <c r="AP89" s="828"/>
      <c r="AQ89" s="828"/>
      <c r="AR89" s="828"/>
      <c r="AS89" s="828"/>
      <c r="AT89" s="828"/>
      <c r="AU89" s="828"/>
      <c r="AV89" s="828"/>
      <c r="AW89" s="828"/>
      <c r="AX89" s="828"/>
      <c r="AY89" s="828"/>
      <c r="AZ89" s="346"/>
      <c r="BA89" s="884"/>
      <c r="BB89" s="553"/>
      <c r="BC89" s="414"/>
      <c r="BD89" s="407"/>
      <c r="BE89" s="407"/>
      <c r="BF89" s="407"/>
      <c r="BG89" s="418"/>
      <c r="BH89" s="414"/>
      <c r="BI89" s="407"/>
      <c r="BJ89" s="407"/>
      <c r="BK89" s="407"/>
      <c r="BL89" s="418"/>
      <c r="BM89" s="414"/>
      <c r="BN89" s="407"/>
      <c r="BO89" s="407"/>
      <c r="BP89" s="407"/>
      <c r="BQ89" s="418"/>
      <c r="BR89" s="414"/>
      <c r="BS89" s="407"/>
      <c r="BT89" s="407"/>
      <c r="BU89" s="407"/>
      <c r="BV89" s="407"/>
      <c r="BW89" s="407"/>
      <c r="BX89" s="408"/>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37" customFormat="true" ht="15" customHeight="true" x14ac:dyDescent="0.2">
      <c r="A90" s="155"/>
      <c r="B90" s="149"/>
      <c r="C90" s="118"/>
      <c r="D90" s="117"/>
      <c r="E90" s="117"/>
      <c r="F90" s="117"/>
      <c r="G90" s="116"/>
      <c r="H90" s="115"/>
      <c r="I90" s="117"/>
      <c r="J90" s="117"/>
      <c r="K90" s="117"/>
      <c r="L90" s="114"/>
      <c r="M90" s="118"/>
      <c r="N90" s="117"/>
      <c r="O90" s="117"/>
      <c r="P90" s="117"/>
      <c r="Q90" s="116"/>
      <c r="R90" s="115"/>
      <c r="S90" s="117"/>
      <c r="T90" s="117"/>
      <c r="U90" s="117"/>
      <c r="V90" s="117"/>
      <c r="W90" s="117"/>
      <c r="X90" s="114"/>
      <c r="Y90" s="828"/>
      <c r="Z90" s="828"/>
      <c r="AA90" s="828"/>
      <c r="AB90" s="828"/>
      <c r="AC90" s="828"/>
      <c r="AD90" s="828"/>
      <c r="AE90" s="828"/>
      <c r="AF90" s="828"/>
      <c r="AG90" s="828"/>
      <c r="AH90" s="828"/>
      <c r="AI90" s="828"/>
      <c r="AJ90" s="828"/>
      <c r="AK90" s="828"/>
      <c r="AL90" s="828"/>
      <c r="AM90" s="828"/>
      <c r="AN90" s="828"/>
      <c r="AO90" s="828"/>
      <c r="AP90" s="828"/>
      <c r="AQ90" s="828"/>
      <c r="AR90" s="828"/>
      <c r="AS90" s="828"/>
      <c r="AT90" s="828"/>
      <c r="AU90" s="828"/>
      <c r="AV90" s="828"/>
      <c r="AW90" s="828"/>
      <c r="AX90" s="828"/>
      <c r="AY90" s="828"/>
      <c r="AZ90" s="346"/>
      <c r="BA90" s="884"/>
      <c r="BB90" s="553"/>
      <c r="BC90" s="414"/>
      <c r="BD90" s="407"/>
      <c r="BE90" s="407"/>
      <c r="BF90" s="407"/>
      <c r="BG90" s="418"/>
      <c r="BH90" s="414"/>
      <c r="BI90" s="407"/>
      <c r="BJ90" s="407"/>
      <c r="BK90" s="407"/>
      <c r="BL90" s="418"/>
      <c r="BM90" s="414"/>
      <c r="BN90" s="407"/>
      <c r="BO90" s="407"/>
      <c r="BP90" s="407"/>
      <c r="BQ90" s="418"/>
      <c r="BR90" s="414"/>
      <c r="BS90" s="407"/>
      <c r="BT90" s="407"/>
      <c r="BU90" s="407"/>
      <c r="BV90" s="407"/>
      <c r="BW90" s="407"/>
      <c r="BX90" s="408"/>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37" customFormat="true" ht="15" customHeight="true" x14ac:dyDescent="0.2">
      <c r="A91" s="178"/>
      <c r="B91" s="148"/>
      <c r="C91" s="113"/>
      <c r="D91" s="120"/>
      <c r="E91" s="120"/>
      <c r="F91" s="120"/>
      <c r="G91" s="119"/>
      <c r="H91" s="112"/>
      <c r="I91" s="120"/>
      <c r="J91" s="120"/>
      <c r="K91" s="120"/>
      <c r="L91" s="111"/>
      <c r="M91" s="113"/>
      <c r="N91" s="120"/>
      <c r="O91" s="120"/>
      <c r="P91" s="120"/>
      <c r="Q91" s="119"/>
      <c r="R91" s="112"/>
      <c r="S91" s="120"/>
      <c r="T91" s="120"/>
      <c r="U91" s="120"/>
      <c r="V91" s="120"/>
      <c r="W91" s="120"/>
      <c r="X91" s="111"/>
      <c r="Y91" s="828"/>
      <c r="Z91" s="828"/>
      <c r="AA91" s="828"/>
      <c r="AB91" s="828"/>
      <c r="AC91" s="828"/>
      <c r="AD91" s="828"/>
      <c r="AE91" s="828"/>
      <c r="AF91" s="828"/>
      <c r="AG91" s="828"/>
      <c r="AH91" s="828"/>
      <c r="AI91" s="828"/>
      <c r="AJ91" s="828"/>
      <c r="AK91" s="828"/>
      <c r="AL91" s="828"/>
      <c r="AM91" s="828"/>
      <c r="AN91" s="828"/>
      <c r="AO91" s="828"/>
      <c r="AP91" s="828"/>
      <c r="AQ91" s="828"/>
      <c r="AR91" s="828"/>
      <c r="AS91" s="828"/>
      <c r="AT91" s="828"/>
      <c r="AU91" s="828"/>
      <c r="AV91" s="828"/>
      <c r="AW91" s="828"/>
      <c r="AX91" s="828"/>
      <c r="AY91" s="828"/>
      <c r="AZ91" s="346"/>
      <c r="BA91" s="884"/>
      <c r="BB91" s="553"/>
      <c r="BC91" s="414"/>
      <c r="BD91" s="407"/>
      <c r="BE91" s="407"/>
      <c r="BF91" s="407"/>
      <c r="BG91" s="418"/>
      <c r="BH91" s="414"/>
      <c r="BI91" s="407"/>
      <c r="BJ91" s="407"/>
      <c r="BK91" s="407"/>
      <c r="BL91" s="418"/>
      <c r="BM91" s="414"/>
      <c r="BN91" s="407"/>
      <c r="BO91" s="407"/>
      <c r="BP91" s="407"/>
      <c r="BQ91" s="418"/>
      <c r="BR91" s="414"/>
      <c r="BS91" s="407"/>
      <c r="BT91" s="407"/>
      <c r="BU91" s="407"/>
      <c r="BV91" s="407"/>
      <c r="BW91" s="407"/>
      <c r="BX91" s="408"/>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37" customFormat="true" ht="15" customHeight="true" x14ac:dyDescent="0.2">
      <c r="A92" s="178"/>
      <c r="B92" s="148"/>
      <c r="C92" s="113"/>
      <c r="D92" s="120"/>
      <c r="E92" s="120"/>
      <c r="F92" s="120"/>
      <c r="G92" s="119"/>
      <c r="H92" s="112"/>
      <c r="I92" s="120"/>
      <c r="J92" s="120"/>
      <c r="K92" s="120"/>
      <c r="L92" s="111"/>
      <c r="M92" s="113"/>
      <c r="N92" s="120"/>
      <c r="O92" s="120"/>
      <c r="P92" s="120"/>
      <c r="Q92" s="119"/>
      <c r="R92" s="112"/>
      <c r="S92" s="120"/>
      <c r="T92" s="120"/>
      <c r="U92" s="120"/>
      <c r="V92" s="120"/>
      <c r="W92" s="120"/>
      <c r="X92" s="111"/>
      <c r="Y92" s="828"/>
      <c r="Z92" s="828"/>
      <c r="AA92" s="828"/>
      <c r="AB92" s="828"/>
      <c r="AC92" s="828"/>
      <c r="AD92" s="828"/>
      <c r="AE92" s="828"/>
      <c r="AF92" s="828"/>
      <c r="AG92" s="828"/>
      <c r="AH92" s="828"/>
      <c r="AI92" s="828"/>
      <c r="AJ92" s="828"/>
      <c r="AK92" s="828"/>
      <c r="AL92" s="828"/>
      <c r="AM92" s="828"/>
      <c r="AN92" s="828"/>
      <c r="AO92" s="828"/>
      <c r="AP92" s="828"/>
      <c r="AQ92" s="828"/>
      <c r="AR92" s="828"/>
      <c r="AS92" s="828"/>
      <c r="AT92" s="828"/>
      <c r="AU92" s="828"/>
      <c r="AV92" s="828"/>
      <c r="AW92" s="828"/>
      <c r="AX92" s="828"/>
      <c r="AY92" s="828"/>
      <c r="AZ92" s="346"/>
      <c r="BA92" s="884"/>
      <c r="BB92" s="553"/>
      <c r="BC92" s="414"/>
      <c r="BD92" s="407"/>
      <c r="BE92" s="407"/>
      <c r="BF92" s="407"/>
      <c r="BG92" s="418"/>
      <c r="BH92" s="414"/>
      <c r="BI92" s="407"/>
      <c r="BJ92" s="407"/>
      <c r="BK92" s="407"/>
      <c r="BL92" s="418"/>
      <c r="BM92" s="414"/>
      <c r="BN92" s="407"/>
      <c r="BO92" s="407"/>
      <c r="BP92" s="407"/>
      <c r="BQ92" s="418"/>
      <c r="BR92" s="414"/>
      <c r="BS92" s="407"/>
      <c r="BT92" s="407"/>
      <c r="BU92" s="407"/>
      <c r="BV92" s="407"/>
      <c r="BW92" s="407"/>
      <c r="BX92" s="408"/>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37" customFormat="true" ht="15" customHeight="true" x14ac:dyDescent="0.2">
      <c r="A93" s="154"/>
      <c r="B93" s="147"/>
      <c r="C93" s="170"/>
      <c r="D93" s="169"/>
      <c r="E93" s="169"/>
      <c r="F93" s="169"/>
      <c r="G93" s="158"/>
      <c r="H93" s="160"/>
      <c r="I93" s="169"/>
      <c r="J93" s="169"/>
      <c r="K93" s="169"/>
      <c r="L93" s="164"/>
      <c r="M93" s="170"/>
      <c r="N93" s="169"/>
      <c r="O93" s="169"/>
      <c r="P93" s="169"/>
      <c r="Q93" s="158"/>
      <c r="R93" s="160"/>
      <c r="S93" s="169"/>
      <c r="T93" s="169"/>
      <c r="U93" s="169"/>
      <c r="V93" s="169"/>
      <c r="W93" s="169"/>
      <c r="X93" s="164"/>
      <c r="Y93" s="828"/>
      <c r="Z93" s="828"/>
      <c r="AA93" s="828"/>
      <c r="AB93" s="828"/>
      <c r="AC93" s="828"/>
      <c r="AD93" s="828"/>
      <c r="AE93" s="828"/>
      <c r="AF93" s="828"/>
      <c r="AG93" s="828"/>
      <c r="AH93" s="828"/>
      <c r="AI93" s="828"/>
      <c r="AJ93" s="828"/>
      <c r="AK93" s="828"/>
      <c r="AL93" s="828"/>
      <c r="AM93" s="828"/>
      <c r="AN93" s="828"/>
      <c r="AO93" s="828"/>
      <c r="AP93" s="828"/>
      <c r="AQ93" s="828"/>
      <c r="AR93" s="828"/>
      <c r="AS93" s="828"/>
      <c r="AT93" s="828"/>
      <c r="AU93" s="828"/>
      <c r="AV93" s="828"/>
      <c r="AW93" s="828"/>
      <c r="AX93" s="828"/>
      <c r="AY93" s="828"/>
      <c r="AZ93" s="346"/>
      <c r="BA93" s="884"/>
      <c r="BB93" s="553"/>
      <c r="BC93" s="414"/>
      <c r="BD93" s="407"/>
      <c r="BE93" s="407"/>
      <c r="BF93" s="407"/>
      <c r="BG93" s="418"/>
      <c r="BH93" s="414"/>
      <c r="BI93" s="407"/>
      <c r="BJ93" s="407"/>
      <c r="BK93" s="407"/>
      <c r="BL93" s="418"/>
      <c r="BM93" s="414"/>
      <c r="BN93" s="407"/>
      <c r="BO93" s="407"/>
      <c r="BP93" s="407"/>
      <c r="BQ93" s="418"/>
      <c r="BR93" s="414"/>
      <c r="BS93" s="407"/>
      <c r="BT93" s="407"/>
      <c r="BU93" s="407"/>
      <c r="BV93" s="407"/>
      <c r="BW93" s="407"/>
      <c r="BX93" s="408"/>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37" customFormat="true" ht="15" customHeight="true" x14ac:dyDescent="0.2">
      <c r="A94" s="80"/>
      <c r="B94" s="147"/>
      <c r="C94" s="170"/>
      <c r="D94" s="168"/>
      <c r="E94" s="168"/>
      <c r="F94" s="168"/>
      <c r="G94" s="157"/>
      <c r="H94" s="160"/>
      <c r="I94" s="168"/>
      <c r="J94" s="168"/>
      <c r="K94" s="168"/>
      <c r="L94" s="163"/>
      <c r="M94" s="170"/>
      <c r="N94" s="168"/>
      <c r="O94" s="168"/>
      <c r="P94" s="168"/>
      <c r="Q94" s="157"/>
      <c r="R94" s="160"/>
      <c r="S94" s="168"/>
      <c r="T94" s="168"/>
      <c r="U94" s="168"/>
      <c r="V94" s="168"/>
      <c r="W94" s="168"/>
      <c r="X94" s="163"/>
      <c r="Y94" s="828"/>
      <c r="Z94" s="828"/>
      <c r="AA94" s="828"/>
      <c r="AB94" s="828"/>
      <c r="AC94" s="828"/>
      <c r="AD94" s="828"/>
      <c r="AE94" s="828"/>
      <c r="AF94" s="828"/>
      <c r="AG94" s="828"/>
      <c r="AH94" s="828"/>
      <c r="AI94" s="828"/>
      <c r="AJ94" s="828"/>
      <c r="AK94" s="828"/>
      <c r="AL94" s="828"/>
      <c r="AM94" s="828"/>
      <c r="AN94" s="828"/>
      <c r="AO94" s="828"/>
      <c r="AP94" s="828"/>
      <c r="AQ94" s="828"/>
      <c r="AR94" s="828"/>
      <c r="AS94" s="828"/>
      <c r="AT94" s="828"/>
      <c r="AU94" s="828"/>
      <c r="AV94" s="828"/>
      <c r="AW94" s="828"/>
      <c r="AX94" s="828"/>
      <c r="AY94" s="828"/>
      <c r="AZ94" s="346"/>
      <c r="BA94" s="884"/>
      <c r="BB94" s="553"/>
      <c r="BC94" s="414"/>
      <c r="BD94" s="407"/>
      <c r="BE94" s="407"/>
      <c r="BF94" s="407"/>
      <c r="BG94" s="418"/>
      <c r="BH94" s="414"/>
      <c r="BI94" s="407"/>
      <c r="BJ94" s="407"/>
      <c r="BK94" s="407"/>
      <c r="BL94" s="418"/>
      <c r="BM94" s="414"/>
      <c r="BN94" s="407"/>
      <c r="BO94" s="407"/>
      <c r="BP94" s="407"/>
      <c r="BQ94" s="418"/>
      <c r="BR94" s="414"/>
      <c r="BS94" s="407"/>
      <c r="BT94" s="407"/>
      <c r="BU94" s="407"/>
      <c r="BV94" s="407"/>
      <c r="BW94" s="407"/>
      <c r="BX94" s="408"/>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37" customFormat="true" ht="15" customHeight="true" x14ac:dyDescent="0.2">
      <c r="A95" s="154"/>
      <c r="B95" s="146"/>
      <c r="C95" s="110"/>
      <c r="D95" s="109"/>
      <c r="E95" s="109"/>
      <c r="F95" s="109"/>
      <c r="G95" s="108"/>
      <c r="H95" s="107"/>
      <c r="I95" s="109"/>
      <c r="J95" s="109"/>
      <c r="K95" s="109"/>
      <c r="L95" s="106"/>
      <c r="M95" s="110"/>
      <c r="N95" s="109"/>
      <c r="O95" s="109"/>
      <c r="P95" s="109"/>
      <c r="Q95" s="108"/>
      <c r="R95" s="107"/>
      <c r="S95" s="109"/>
      <c r="T95" s="109"/>
      <c r="U95" s="109"/>
      <c r="V95" s="109"/>
      <c r="W95" s="109"/>
      <c r="X95" s="106"/>
      <c r="Y95" s="828"/>
      <c r="Z95" s="828"/>
      <c r="AA95" s="828"/>
      <c r="AB95" s="828"/>
      <c r="AC95" s="828"/>
      <c r="AD95" s="828"/>
      <c r="AE95" s="828"/>
      <c r="AF95" s="828"/>
      <c r="AG95" s="828"/>
      <c r="AH95" s="828"/>
      <c r="AI95" s="828"/>
      <c r="AJ95" s="828"/>
      <c r="AK95" s="828"/>
      <c r="AL95" s="828"/>
      <c r="AM95" s="828"/>
      <c r="AN95" s="828"/>
      <c r="AO95" s="828"/>
      <c r="AP95" s="828"/>
      <c r="AQ95" s="828"/>
      <c r="AR95" s="828"/>
      <c r="AS95" s="828"/>
      <c r="AT95" s="828"/>
      <c r="AU95" s="828"/>
      <c r="AV95" s="828"/>
      <c r="AW95" s="828"/>
      <c r="AX95" s="828"/>
      <c r="AY95" s="828"/>
      <c r="AZ95" s="346"/>
      <c r="BA95" s="884"/>
      <c r="BB95" s="553"/>
      <c r="BC95" s="414"/>
      <c r="BD95" s="407"/>
      <c r="BE95" s="407"/>
      <c r="BF95" s="407"/>
      <c r="BG95" s="418"/>
      <c r="BH95" s="414"/>
      <c r="BI95" s="407"/>
      <c r="BJ95" s="407"/>
      <c r="BK95" s="407"/>
      <c r="BL95" s="418"/>
      <c r="BM95" s="414"/>
      <c r="BN95" s="407"/>
      <c r="BO95" s="407"/>
      <c r="BP95" s="407"/>
      <c r="BQ95" s="418"/>
      <c r="BR95" s="414"/>
      <c r="BS95" s="407"/>
      <c r="BT95" s="407"/>
      <c r="BU95" s="407"/>
      <c r="BV95" s="407"/>
      <c r="BW95" s="407"/>
      <c r="BX95" s="408"/>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18" customFormat="true" ht="15" customHeight="true" x14ac:dyDescent="0.2">
      <c r="A96" s="80"/>
      <c r="B96" s="146"/>
      <c r="C96" s="110"/>
      <c r="D96" s="109"/>
      <c r="E96" s="109"/>
      <c r="F96" s="109"/>
      <c r="G96" s="108"/>
      <c r="H96" s="107"/>
      <c r="I96" s="109"/>
      <c r="J96" s="109"/>
      <c r="K96" s="109"/>
      <c r="L96" s="106"/>
      <c r="M96" s="110"/>
      <c r="N96" s="109"/>
      <c r="O96" s="109"/>
      <c r="P96" s="109"/>
      <c r="Q96" s="108"/>
      <c r="R96" s="107"/>
      <c r="S96" s="109"/>
      <c r="T96" s="109"/>
      <c r="U96" s="109"/>
      <c r="V96" s="109"/>
      <c r="W96" s="109"/>
      <c r="X96" s="106"/>
      <c r="Y96" s="828"/>
      <c r="Z96" s="828"/>
      <c r="AA96" s="828"/>
      <c r="AB96" s="828"/>
      <c r="AC96" s="828"/>
      <c r="AD96" s="828"/>
      <c r="AE96" s="828"/>
      <c r="AF96" s="828"/>
      <c r="AG96" s="828"/>
      <c r="AH96" s="828"/>
      <c r="AI96" s="828"/>
      <c r="AJ96" s="828"/>
      <c r="AK96" s="828"/>
      <c r="AL96" s="828"/>
      <c r="AM96" s="828"/>
      <c r="AN96" s="828"/>
      <c r="AO96" s="828"/>
      <c r="AP96" s="828"/>
      <c r="AQ96" s="828"/>
      <c r="AR96" s="828"/>
      <c r="AS96" s="828"/>
      <c r="AT96" s="828"/>
      <c r="AU96" s="828"/>
      <c r="AV96" s="828"/>
      <c r="AW96" s="828"/>
      <c r="AX96" s="828"/>
      <c r="AY96" s="828"/>
      <c r="AZ96" s="346"/>
      <c r="BA96" s="884"/>
      <c r="BB96" s="553"/>
      <c r="BC96" s="414"/>
      <c r="BD96" s="407"/>
      <c r="BE96" s="407"/>
      <c r="BF96" s="407"/>
      <c r="BG96" s="418"/>
      <c r="BH96" s="414"/>
      <c r="BI96" s="407"/>
      <c r="BJ96" s="407"/>
      <c r="BK96" s="407"/>
      <c r="BL96" s="418"/>
      <c r="BM96" s="414"/>
      <c r="BN96" s="407"/>
      <c r="BO96" s="407"/>
      <c r="BP96" s="407"/>
      <c r="BQ96" s="418"/>
      <c r="BR96" s="414"/>
      <c r="BS96" s="407"/>
      <c r="BT96" s="407"/>
      <c r="BU96" s="407"/>
      <c r="BV96" s="407"/>
      <c r="BW96" s="407"/>
      <c r="BX96" s="408"/>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18" customFormat="true" ht="15" customHeight="true" x14ac:dyDescent="0.2">
      <c r="A97" s="154"/>
      <c r="B97" s="146"/>
      <c r="C97" s="110"/>
      <c r="D97" s="109"/>
      <c r="E97" s="109"/>
      <c r="F97" s="109"/>
      <c r="G97" s="108"/>
      <c r="H97" s="107"/>
      <c r="I97" s="109"/>
      <c r="J97" s="109"/>
      <c r="K97" s="109"/>
      <c r="L97" s="106"/>
      <c r="M97" s="110"/>
      <c r="N97" s="109"/>
      <c r="O97" s="109"/>
      <c r="P97" s="109"/>
      <c r="Q97" s="108"/>
      <c r="R97" s="107"/>
      <c r="S97" s="109"/>
      <c r="T97" s="109"/>
      <c r="U97" s="109"/>
      <c r="V97" s="109"/>
      <c r="W97" s="109"/>
      <c r="X97" s="106"/>
      <c r="Y97" s="828"/>
      <c r="Z97" s="828"/>
      <c r="AA97" s="828"/>
      <c r="AB97" s="828"/>
      <c r="AC97" s="828"/>
      <c r="AD97" s="828"/>
      <c r="AE97" s="828"/>
      <c r="AF97" s="828"/>
      <c r="AG97" s="828"/>
      <c r="AH97" s="828"/>
      <c r="AI97" s="828"/>
      <c r="AJ97" s="828"/>
      <c r="AK97" s="828"/>
      <c r="AL97" s="828"/>
      <c r="AM97" s="828"/>
      <c r="AN97" s="828"/>
      <c r="AO97" s="828"/>
      <c r="AP97" s="828"/>
      <c r="AQ97" s="828"/>
      <c r="AR97" s="828"/>
      <c r="AS97" s="828"/>
      <c r="AT97" s="828"/>
      <c r="AU97" s="828"/>
      <c r="AV97" s="828"/>
      <c r="AW97" s="828"/>
      <c r="AX97" s="828"/>
      <c r="AY97" s="828"/>
      <c r="AZ97" s="346"/>
      <c r="BA97" s="884"/>
      <c r="BB97" s="553"/>
      <c r="BC97" s="414"/>
      <c r="BD97" s="407"/>
      <c r="BE97" s="407"/>
      <c r="BF97" s="407"/>
      <c r="BG97" s="418"/>
      <c r="BH97" s="414"/>
      <c r="BI97" s="407"/>
      <c r="BJ97" s="407"/>
      <c r="BK97" s="407"/>
      <c r="BL97" s="418"/>
      <c r="BM97" s="414"/>
      <c r="BN97" s="407"/>
      <c r="BO97" s="407"/>
      <c r="BP97" s="407"/>
      <c r="BQ97" s="418"/>
      <c r="BR97" s="414"/>
      <c r="BS97" s="407"/>
      <c r="BT97" s="407"/>
      <c r="BU97" s="407"/>
      <c r="BV97" s="407"/>
      <c r="BW97" s="407"/>
      <c r="BX97" s="408"/>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18" customFormat="true" ht="15" customHeight="true" x14ac:dyDescent="0.2">
      <c r="A98" s="80"/>
      <c r="B98" s="146"/>
      <c r="C98" s="110"/>
      <c r="D98" s="109"/>
      <c r="E98" s="109"/>
      <c r="F98" s="109"/>
      <c r="G98" s="108"/>
      <c r="H98" s="107"/>
      <c r="I98" s="109"/>
      <c r="J98" s="109"/>
      <c r="K98" s="109"/>
      <c r="L98" s="106"/>
      <c r="M98" s="110"/>
      <c r="N98" s="109"/>
      <c r="O98" s="109"/>
      <c r="P98" s="109"/>
      <c r="Q98" s="108"/>
      <c r="R98" s="107"/>
      <c r="S98" s="109"/>
      <c r="T98" s="109"/>
      <c r="U98" s="109"/>
      <c r="V98" s="109"/>
      <c r="W98" s="109"/>
      <c r="X98" s="106"/>
      <c r="Y98" s="828"/>
      <c r="Z98" s="828"/>
      <c r="AA98" s="828"/>
      <c r="AB98" s="828"/>
      <c r="AC98" s="828"/>
      <c r="AD98" s="828"/>
      <c r="AE98" s="828"/>
      <c r="AF98" s="828"/>
      <c r="AG98" s="828"/>
      <c r="AH98" s="828"/>
      <c r="AI98" s="828"/>
      <c r="AJ98" s="828"/>
      <c r="AK98" s="828"/>
      <c r="AL98" s="828"/>
      <c r="AM98" s="828"/>
      <c r="AN98" s="828"/>
      <c r="AO98" s="828"/>
      <c r="AP98" s="828"/>
      <c r="AQ98" s="828"/>
      <c r="AR98" s="828"/>
      <c r="AS98" s="828"/>
      <c r="AT98" s="828"/>
      <c r="AU98" s="828"/>
      <c r="AV98" s="828"/>
      <c r="AW98" s="828"/>
      <c r="AX98" s="828"/>
      <c r="AY98" s="828"/>
      <c r="AZ98" s="346"/>
      <c r="BA98" s="884"/>
      <c r="BB98" s="553"/>
      <c r="BC98" s="414"/>
      <c r="BD98" s="407"/>
      <c r="BE98" s="407"/>
      <c r="BF98" s="407"/>
      <c r="BG98" s="418"/>
      <c r="BH98" s="414"/>
      <c r="BI98" s="407"/>
      <c r="BJ98" s="407"/>
      <c r="BK98" s="407"/>
      <c r="BL98" s="418"/>
      <c r="BM98" s="414"/>
      <c r="BN98" s="407"/>
      <c r="BO98" s="407"/>
      <c r="BP98" s="407"/>
      <c r="BQ98" s="418"/>
      <c r="BR98" s="414"/>
      <c r="BS98" s="407"/>
      <c r="BT98" s="407"/>
      <c r="BU98" s="407"/>
      <c r="BV98" s="407"/>
      <c r="BW98" s="407"/>
      <c r="BX98" s="408"/>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18" customFormat="true" ht="15" customHeight="true" x14ac:dyDescent="0.2">
      <c r="A99" s="80"/>
      <c r="B99" s="146"/>
      <c r="C99" s="110"/>
      <c r="D99" s="109"/>
      <c r="E99" s="109"/>
      <c r="F99" s="109"/>
      <c r="G99" s="108"/>
      <c r="H99" s="107"/>
      <c r="I99" s="109"/>
      <c r="J99" s="109"/>
      <c r="K99" s="109"/>
      <c r="L99" s="106"/>
      <c r="M99" s="110"/>
      <c r="N99" s="109"/>
      <c r="O99" s="109"/>
      <c r="P99" s="109"/>
      <c r="Q99" s="108"/>
      <c r="R99" s="107"/>
      <c r="S99" s="109"/>
      <c r="T99" s="109"/>
      <c r="U99" s="109"/>
      <c r="V99" s="109"/>
      <c r="W99" s="109"/>
      <c r="X99" s="106"/>
      <c r="Y99" s="828"/>
      <c r="Z99" s="828"/>
      <c r="AA99" s="828"/>
      <c r="AB99" s="828"/>
      <c r="AC99" s="828"/>
      <c r="AD99" s="828"/>
      <c r="AE99" s="828"/>
      <c r="AF99" s="828"/>
      <c r="AG99" s="828"/>
      <c r="AH99" s="828"/>
      <c r="AI99" s="828"/>
      <c r="AJ99" s="828"/>
      <c r="AK99" s="828"/>
      <c r="AL99" s="828"/>
      <c r="AM99" s="828"/>
      <c r="AN99" s="828"/>
      <c r="AO99" s="828"/>
      <c r="AP99" s="828"/>
      <c r="AQ99" s="828"/>
      <c r="AR99" s="828"/>
      <c r="AS99" s="828"/>
      <c r="AT99" s="828"/>
      <c r="AU99" s="828"/>
      <c r="AV99" s="828"/>
      <c r="AW99" s="828"/>
      <c r="AX99" s="828"/>
      <c r="AY99" s="828"/>
      <c r="AZ99" s="346"/>
      <c r="BA99" s="884"/>
      <c r="BB99" s="553"/>
      <c r="BC99" s="414"/>
      <c r="BD99" s="407"/>
      <c r="BE99" s="407"/>
      <c r="BF99" s="407"/>
      <c r="BG99" s="418"/>
      <c r="BH99" s="414"/>
      <c r="BI99" s="407"/>
      <c r="BJ99" s="407"/>
      <c r="BK99" s="407"/>
      <c r="BL99" s="418"/>
      <c r="BM99" s="414"/>
      <c r="BN99" s="407"/>
      <c r="BO99" s="407"/>
      <c r="BP99" s="407"/>
      <c r="BQ99" s="418"/>
      <c r="BR99" s="414"/>
      <c r="BS99" s="407"/>
      <c r="BT99" s="407"/>
      <c r="BU99" s="407"/>
      <c r="BV99" s="407"/>
      <c r="BW99" s="407"/>
      <c r="BX99" s="408"/>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18" customFormat="true" ht="15" customHeight="true" x14ac:dyDescent="0.2">
      <c r="A100" s="80"/>
      <c r="B100" s="146"/>
      <c r="C100" s="110"/>
      <c r="D100" s="109"/>
      <c r="E100" s="109"/>
      <c r="F100" s="109"/>
      <c r="G100" s="108"/>
      <c r="H100" s="107"/>
      <c r="I100" s="109"/>
      <c r="J100" s="109"/>
      <c r="K100" s="109"/>
      <c r="L100" s="106"/>
      <c r="M100" s="110"/>
      <c r="N100" s="109"/>
      <c r="O100" s="109"/>
      <c r="P100" s="109"/>
      <c r="Q100" s="108"/>
      <c r="R100" s="107"/>
      <c r="S100" s="109"/>
      <c r="T100" s="109"/>
      <c r="U100" s="109"/>
      <c r="V100" s="109"/>
      <c r="W100" s="109"/>
      <c r="X100" s="106"/>
      <c r="Y100" s="828"/>
      <c r="Z100" s="828"/>
      <c r="AA100" s="828"/>
      <c r="AB100" s="828"/>
      <c r="AC100" s="828"/>
      <c r="AD100" s="828"/>
      <c r="AE100" s="828"/>
      <c r="AF100" s="828"/>
      <c r="AG100" s="828"/>
      <c r="AH100" s="828"/>
      <c r="AI100" s="828"/>
      <c r="AJ100" s="828"/>
      <c r="AK100" s="828"/>
      <c r="AL100" s="828"/>
      <c r="AM100" s="828"/>
      <c r="AN100" s="828"/>
      <c r="AO100" s="828"/>
      <c r="AP100" s="828"/>
      <c r="AQ100" s="828"/>
      <c r="AR100" s="828"/>
      <c r="AS100" s="828"/>
      <c r="AT100" s="828"/>
      <c r="AU100" s="828"/>
      <c r="AV100" s="828"/>
      <c r="AW100" s="828"/>
      <c r="AX100" s="828"/>
      <c r="AY100" s="828"/>
      <c r="AZ100" s="346"/>
      <c r="BA100" s="884"/>
      <c r="BB100" s="553"/>
      <c r="BC100" s="414"/>
      <c r="BD100" s="407"/>
      <c r="BE100" s="407"/>
      <c r="BF100" s="407"/>
      <c r="BG100" s="418"/>
      <c r="BH100" s="414"/>
      <c r="BI100" s="407"/>
      <c r="BJ100" s="407"/>
      <c r="BK100" s="407"/>
      <c r="BL100" s="418"/>
      <c r="BM100" s="414"/>
      <c r="BN100" s="407"/>
      <c r="BO100" s="407"/>
      <c r="BP100" s="407"/>
      <c r="BQ100" s="418"/>
      <c r="BR100" s="414"/>
      <c r="BS100" s="407"/>
      <c r="BT100" s="407"/>
      <c r="BU100" s="407"/>
      <c r="BV100" s="407"/>
      <c r="BW100" s="407"/>
      <c r="BX100" s="408"/>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18" customFormat="true" ht="15" customHeight="true" x14ac:dyDescent="0.2">
      <c r="A101" s="154"/>
      <c r="B101" s="146"/>
      <c r="C101" s="110"/>
      <c r="D101" s="109"/>
      <c r="E101" s="109"/>
      <c r="F101" s="109"/>
      <c r="G101" s="108"/>
      <c r="H101" s="107"/>
      <c r="I101" s="109"/>
      <c r="J101" s="109"/>
      <c r="K101" s="109"/>
      <c r="L101" s="106"/>
      <c r="M101" s="110"/>
      <c r="N101" s="109"/>
      <c r="O101" s="109"/>
      <c r="P101" s="109"/>
      <c r="Q101" s="108"/>
      <c r="R101" s="107"/>
      <c r="S101" s="109"/>
      <c r="T101" s="109"/>
      <c r="U101" s="109"/>
      <c r="V101" s="109"/>
      <c r="W101" s="109"/>
      <c r="X101" s="106"/>
      <c r="Y101" s="828"/>
      <c r="Z101" s="828"/>
      <c r="AA101" s="828"/>
      <c r="AB101" s="828"/>
      <c r="AC101" s="828"/>
      <c r="AD101" s="828"/>
      <c r="AE101" s="828"/>
      <c r="AF101" s="828"/>
      <c r="AG101" s="828"/>
      <c r="AH101" s="828"/>
      <c r="AI101" s="828"/>
      <c r="AJ101" s="828"/>
      <c r="AK101" s="828"/>
      <c r="AL101" s="828"/>
      <c r="AM101" s="828"/>
      <c r="AN101" s="828"/>
      <c r="AO101" s="828"/>
      <c r="AP101" s="828"/>
      <c r="AQ101" s="828"/>
      <c r="AR101" s="828"/>
      <c r="AS101" s="828"/>
      <c r="AT101" s="828"/>
      <c r="AU101" s="828"/>
      <c r="AV101" s="828"/>
      <c r="AW101" s="828"/>
      <c r="AX101" s="828"/>
      <c r="AY101" s="828"/>
      <c r="AZ101" s="346"/>
      <c r="BA101" s="884"/>
      <c r="BB101" s="553"/>
      <c r="BC101" s="414"/>
      <c r="BD101" s="407"/>
      <c r="BE101" s="407"/>
      <c r="BF101" s="407"/>
      <c r="BG101" s="418"/>
      <c r="BH101" s="414"/>
      <c r="BI101" s="407"/>
      <c r="BJ101" s="407"/>
      <c r="BK101" s="407"/>
      <c r="BL101" s="418"/>
      <c r="BM101" s="414"/>
      <c r="BN101" s="407"/>
      <c r="BO101" s="407"/>
      <c r="BP101" s="407"/>
      <c r="BQ101" s="418"/>
      <c r="BR101" s="414"/>
      <c r="BS101" s="407"/>
      <c r="BT101" s="407"/>
      <c r="BU101" s="407"/>
      <c r="BV101" s="407"/>
      <c r="BW101" s="407"/>
      <c r="BX101" s="408"/>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18" customFormat="true" ht="15" customHeight="true" x14ac:dyDescent="0.2">
      <c r="A102" s="80"/>
      <c r="B102" s="146"/>
      <c r="C102" s="110"/>
      <c r="D102" s="109"/>
      <c r="E102" s="109"/>
      <c r="F102" s="109"/>
      <c r="G102" s="108"/>
      <c r="H102" s="107"/>
      <c r="I102" s="109"/>
      <c r="J102" s="109"/>
      <c r="K102" s="109"/>
      <c r="L102" s="106"/>
      <c r="M102" s="110"/>
      <c r="N102" s="109"/>
      <c r="O102" s="109"/>
      <c r="P102" s="109"/>
      <c r="Q102" s="108"/>
      <c r="R102" s="107"/>
      <c r="S102" s="109"/>
      <c r="T102" s="109"/>
      <c r="U102" s="109"/>
      <c r="V102" s="109"/>
      <c r="W102" s="109"/>
      <c r="X102" s="106"/>
      <c r="Y102" s="828"/>
      <c r="Z102" s="828"/>
      <c r="AA102" s="828"/>
      <c r="AB102" s="828"/>
      <c r="AC102" s="828"/>
      <c r="AD102" s="828"/>
      <c r="AE102" s="828"/>
      <c r="AF102" s="828"/>
      <c r="AG102" s="828"/>
      <c r="AH102" s="828"/>
      <c r="AI102" s="828"/>
      <c r="AJ102" s="828"/>
      <c r="AK102" s="828"/>
      <c r="AL102" s="828"/>
      <c r="AM102" s="828"/>
      <c r="AN102" s="828"/>
      <c r="AO102" s="828"/>
      <c r="AP102" s="828"/>
      <c r="AQ102" s="828"/>
      <c r="AR102" s="828"/>
      <c r="AS102" s="828"/>
      <c r="AT102" s="828"/>
      <c r="AU102" s="828"/>
      <c r="AV102" s="828"/>
      <c r="AW102" s="828"/>
      <c r="AX102" s="828"/>
      <c r="AY102" s="828"/>
      <c r="AZ102" s="346"/>
      <c r="BA102" s="884"/>
      <c r="BB102" s="553"/>
      <c r="BC102" s="414"/>
      <c r="BD102" s="407"/>
      <c r="BE102" s="407"/>
      <c r="BF102" s="407"/>
      <c r="BG102" s="418"/>
      <c r="BH102" s="414"/>
      <c r="BI102" s="407"/>
      <c r="BJ102" s="407"/>
      <c r="BK102" s="407"/>
      <c r="BL102" s="418"/>
      <c r="BM102" s="414"/>
      <c r="BN102" s="407"/>
      <c r="BO102" s="407"/>
      <c r="BP102" s="407"/>
      <c r="BQ102" s="418"/>
      <c r="BR102" s="414"/>
      <c r="BS102" s="407"/>
      <c r="BT102" s="407"/>
      <c r="BU102" s="407"/>
      <c r="BV102" s="407"/>
      <c r="BW102" s="407"/>
      <c r="BX102" s="408"/>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18" customFormat="true" ht="15" customHeight="true" x14ac:dyDescent="0.2">
      <c r="A103" s="80"/>
      <c r="B103" s="146"/>
      <c r="C103" s="110"/>
      <c r="D103" s="109"/>
      <c r="E103" s="109"/>
      <c r="F103" s="109"/>
      <c r="G103" s="108"/>
      <c r="H103" s="107"/>
      <c r="I103" s="109"/>
      <c r="J103" s="109"/>
      <c r="K103" s="109"/>
      <c r="L103" s="106"/>
      <c r="M103" s="110"/>
      <c r="N103" s="109"/>
      <c r="O103" s="109"/>
      <c r="P103" s="109"/>
      <c r="Q103" s="108"/>
      <c r="R103" s="107"/>
      <c r="S103" s="109"/>
      <c r="T103" s="109"/>
      <c r="U103" s="109"/>
      <c r="V103" s="109"/>
      <c r="W103" s="109"/>
      <c r="X103" s="106"/>
      <c r="Y103" s="828"/>
      <c r="Z103" s="828"/>
      <c r="AA103" s="828"/>
      <c r="AB103" s="828"/>
      <c r="AC103" s="828"/>
      <c r="AD103" s="828"/>
      <c r="AE103" s="828"/>
      <c r="AF103" s="828"/>
      <c r="AG103" s="828"/>
      <c r="AH103" s="828"/>
      <c r="AI103" s="828"/>
      <c r="AJ103" s="828"/>
      <c r="AK103" s="828"/>
      <c r="AL103" s="828"/>
      <c r="AM103" s="828"/>
      <c r="AN103" s="828"/>
      <c r="AO103" s="828"/>
      <c r="AP103" s="828"/>
      <c r="AQ103" s="828"/>
      <c r="AR103" s="828"/>
      <c r="AS103" s="828"/>
      <c r="AT103" s="828"/>
      <c r="AU103" s="828"/>
      <c r="AV103" s="828"/>
      <c r="AW103" s="828"/>
      <c r="AX103" s="828"/>
      <c r="AY103" s="828"/>
      <c r="AZ103" s="346"/>
      <c r="BA103" s="884"/>
      <c r="BB103" s="553"/>
      <c r="BC103" s="414"/>
      <c r="BD103" s="407"/>
      <c r="BE103" s="407"/>
      <c r="BF103" s="407"/>
      <c r="BG103" s="418"/>
      <c r="BH103" s="414"/>
      <c r="BI103" s="407"/>
      <c r="BJ103" s="407"/>
      <c r="BK103" s="407"/>
      <c r="BL103" s="418"/>
      <c r="BM103" s="414"/>
      <c r="BN103" s="407"/>
      <c r="BO103" s="407"/>
      <c r="BP103" s="407"/>
      <c r="BQ103" s="418"/>
      <c r="BR103" s="414"/>
      <c r="BS103" s="407"/>
      <c r="BT103" s="407"/>
      <c r="BU103" s="407"/>
      <c r="BV103" s="407"/>
      <c r="BW103" s="407"/>
      <c r="BX103" s="408"/>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18" customFormat="true" ht="15" customHeight="true" x14ac:dyDescent="0.2">
      <c r="A104" s="80"/>
      <c r="B104" s="146"/>
      <c r="C104" s="110"/>
      <c r="D104" s="109"/>
      <c r="E104" s="109"/>
      <c r="F104" s="109"/>
      <c r="G104" s="108"/>
      <c r="H104" s="107"/>
      <c r="I104" s="109"/>
      <c r="J104" s="109"/>
      <c r="K104" s="109"/>
      <c r="L104" s="106"/>
      <c r="M104" s="110"/>
      <c r="N104" s="109"/>
      <c r="O104" s="109"/>
      <c r="P104" s="109"/>
      <c r="Q104" s="108"/>
      <c r="R104" s="107"/>
      <c r="S104" s="109"/>
      <c r="T104" s="109"/>
      <c r="U104" s="109"/>
      <c r="V104" s="109"/>
      <c r="W104" s="109"/>
      <c r="X104" s="106"/>
      <c r="Y104" s="828"/>
      <c r="Z104" s="828"/>
      <c r="AA104" s="828"/>
      <c r="AB104" s="828"/>
      <c r="AC104" s="828"/>
      <c r="AD104" s="828"/>
      <c r="AE104" s="828"/>
      <c r="AF104" s="828"/>
      <c r="AG104" s="828"/>
      <c r="AH104" s="828"/>
      <c r="AI104" s="828"/>
      <c r="AJ104" s="828"/>
      <c r="AK104" s="828"/>
      <c r="AL104" s="828"/>
      <c r="AM104" s="828"/>
      <c r="AN104" s="828"/>
      <c r="AO104" s="828"/>
      <c r="AP104" s="828"/>
      <c r="AQ104" s="828"/>
      <c r="AR104" s="828"/>
      <c r="AS104" s="828"/>
      <c r="AT104" s="828"/>
      <c r="AU104" s="828"/>
      <c r="AV104" s="828"/>
      <c r="AW104" s="828"/>
      <c r="AX104" s="828"/>
      <c r="AY104" s="828"/>
      <c r="AZ104" s="346"/>
      <c r="BA104" s="884"/>
      <c r="BB104" s="553"/>
      <c r="BC104" s="414"/>
      <c r="BD104" s="407"/>
      <c r="BE104" s="407"/>
      <c r="BF104" s="407"/>
      <c r="BG104" s="418"/>
      <c r="BH104" s="414"/>
      <c r="BI104" s="407"/>
      <c r="BJ104" s="407"/>
      <c r="BK104" s="407"/>
      <c r="BL104" s="418"/>
      <c r="BM104" s="414"/>
      <c r="BN104" s="407"/>
      <c r="BO104" s="407"/>
      <c r="BP104" s="407"/>
      <c r="BQ104" s="418"/>
      <c r="BR104" s="414"/>
      <c r="BS104" s="407"/>
      <c r="BT104" s="407"/>
      <c r="BU104" s="407"/>
      <c r="BV104" s="407"/>
      <c r="BW104" s="407"/>
      <c r="BX104" s="408"/>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18" customFormat="true" ht="15" customHeight="true" x14ac:dyDescent="0.2">
      <c r="A105" s="150"/>
      <c r="B105" s="145"/>
      <c r="C105" s="105"/>
      <c r="D105" s="104"/>
      <c r="E105" s="104"/>
      <c r="F105" s="104"/>
      <c r="G105" s="103"/>
      <c r="H105" s="102"/>
      <c r="I105" s="104"/>
      <c r="J105" s="104"/>
      <c r="K105" s="104"/>
      <c r="L105" s="101"/>
      <c r="M105" s="105"/>
      <c r="N105" s="104"/>
      <c r="O105" s="104"/>
      <c r="P105" s="104"/>
      <c r="Q105" s="103"/>
      <c r="R105" s="102"/>
      <c r="S105" s="104"/>
      <c r="T105" s="104"/>
      <c r="U105" s="104"/>
      <c r="V105" s="104"/>
      <c r="W105" s="104"/>
      <c r="X105" s="101"/>
      <c r="Y105" s="828"/>
      <c r="Z105" s="828"/>
      <c r="AA105" s="828"/>
      <c r="AB105" s="828"/>
      <c r="AC105" s="828"/>
      <c r="AD105" s="828"/>
      <c r="AE105" s="828"/>
      <c r="AF105" s="828"/>
      <c r="AG105" s="828"/>
      <c r="AH105" s="828"/>
      <c r="AI105" s="828"/>
      <c r="AJ105" s="828"/>
      <c r="AK105" s="828"/>
      <c r="AL105" s="828"/>
      <c r="AM105" s="828"/>
      <c r="AN105" s="828"/>
      <c r="AO105" s="828"/>
      <c r="AP105" s="828"/>
      <c r="AQ105" s="828"/>
      <c r="AR105" s="828"/>
      <c r="AS105" s="828"/>
      <c r="AT105" s="828"/>
      <c r="AU105" s="828"/>
      <c r="AV105" s="828"/>
      <c r="AW105" s="828"/>
      <c r="AX105" s="828"/>
      <c r="AY105" s="828"/>
      <c r="AZ105" s="346"/>
      <c r="BA105" s="884"/>
      <c r="BB105" s="553"/>
      <c r="BC105" s="417"/>
      <c r="BD105" s="416"/>
      <c r="BE105" s="416"/>
      <c r="BF105" s="416"/>
      <c r="BG105" s="420"/>
      <c r="BH105" s="417"/>
      <c r="BI105" s="416"/>
      <c r="BJ105" s="416"/>
      <c r="BK105" s="416"/>
      <c r="BL105" s="420"/>
      <c r="BM105" s="417"/>
      <c r="BN105" s="416"/>
      <c r="BO105" s="416"/>
      <c r="BP105" s="416"/>
      <c r="BQ105" s="420"/>
      <c r="BR105" s="417"/>
      <c r="BS105" s="416"/>
      <c r="BT105" s="416"/>
      <c r="BU105" s="416"/>
      <c r="BV105" s="416"/>
      <c r="BW105" s="416"/>
      <c r="BX105" s="419"/>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18" customFormat="true" ht="250.15" customHeight="true" x14ac:dyDescent="0.2">
      <c r="A106" s="438"/>
      <c r="B106" s="181"/>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180"/>
      <c r="Y106" s="346"/>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1"/>
      <c r="BB106" s="402"/>
      <c r="BC106" s="402"/>
      <c r="BD106" s="402"/>
      <c r="BE106" s="402"/>
      <c r="BF106" s="402"/>
      <c r="BG106" s="402"/>
      <c r="BH106" s="402"/>
      <c r="BI106" s="402"/>
      <c r="BJ106" s="402"/>
      <c r="BK106" s="402"/>
      <c r="BL106" s="402"/>
      <c r="BM106" s="402"/>
      <c r="BN106" s="402"/>
      <c r="BO106" s="402"/>
      <c r="BP106" s="402"/>
      <c r="BQ106" s="402"/>
      <c r="BR106" s="402"/>
      <c r="BS106" s="402"/>
      <c r="BT106" s="402"/>
      <c r="BU106" s="402"/>
      <c r="BV106" s="402"/>
      <c r="BW106" s="402"/>
      <c r="BX106" s="401"/>
      <c r="BY106" s="345"/>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38"/>
      <c r="B107" s="299"/>
      <c r="C107" s="391"/>
      <c r="D107" s="391"/>
      <c r="E107" s="391"/>
      <c r="F107" s="391"/>
      <c r="G107" s="391"/>
      <c r="H107" s="391"/>
      <c r="I107" s="391"/>
      <c r="J107" s="391"/>
      <c r="K107" s="391"/>
      <c r="L107" s="391"/>
      <c r="M107" s="391"/>
      <c r="N107" s="391"/>
      <c r="O107" s="391"/>
      <c r="P107" s="391"/>
      <c r="Q107" s="391"/>
      <c r="R107" s="391"/>
      <c r="S107" s="391"/>
      <c r="T107" s="391"/>
      <c r="U107" s="391"/>
      <c r="V107" s="391"/>
      <c r="W107" s="391"/>
      <c r="X107" s="391"/>
      <c r="Y107" s="341"/>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Y107" s="34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Viet Nam</v>
      </c>
      <c r="B108" s="1013"/>
      <c r="C108" s="300"/>
      <c r="D108" s="300"/>
      <c r="E108" s="300"/>
      <c r="F108" s="300"/>
      <c r="G108" s="300"/>
      <c r="H108" s="300"/>
      <c r="I108" s="300"/>
      <c r="J108" s="300"/>
      <c r="K108" s="300"/>
      <c r="L108" s="300"/>
      <c r="M108" s="300"/>
      <c r="N108" s="300"/>
      <c r="O108" s="300"/>
      <c r="P108" s="300"/>
      <c r="Q108" s="300"/>
      <c r="R108" s="300"/>
      <c r="S108" s="300"/>
      <c r="T108" s="300"/>
      <c r="U108" s="300"/>
      <c r="Y108" s="341"/>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Y108" s="34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2002</v>
      </c>
      <c r="B109" s="326"/>
      <c r="C109" s="300"/>
      <c r="D109" s="300"/>
      <c r="E109" s="300"/>
      <c r="F109" s="300"/>
      <c r="G109" s="300"/>
      <c r="H109" s="300"/>
      <c r="I109" s="300"/>
      <c r="J109" s="300"/>
      <c r="K109" s="300"/>
      <c r="L109" s="300"/>
      <c r="M109" s="300"/>
      <c r="N109" s="300"/>
      <c r="O109" s="300"/>
      <c r="P109" s="300"/>
      <c r="Q109" s="300"/>
      <c r="R109" s="300"/>
      <c r="S109" s="300"/>
      <c r="T109" s="300"/>
      <c r="U109" s="300"/>
      <c r="Y109" s="341"/>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Y109" s="34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99</v>
      </c>
      <c r="B110" s="328"/>
      <c r="C110" s="300"/>
      <c r="D110" s="300"/>
      <c r="E110" s="300"/>
      <c r="F110" s="300"/>
      <c r="G110" s="300"/>
      <c r="H110" s="300"/>
      <c r="I110" s="300"/>
      <c r="J110" s="300"/>
      <c r="K110" s="300"/>
      <c r="L110" s="300"/>
      <c r="M110" s="300"/>
      <c r="N110" s="300"/>
      <c r="O110" s="300"/>
      <c r="P110" s="300"/>
      <c r="Q110" s="300"/>
      <c r="R110" s="300"/>
      <c r="S110" s="300"/>
      <c r="T110" s="300"/>
      <c r="U110" s="300"/>
      <c r="Y110" s="341"/>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Y110" s="34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97</v>
      </c>
      <c r="B111" s="326"/>
      <c r="C111" s="300"/>
      <c r="D111" s="300"/>
      <c r="E111" s="300"/>
      <c r="F111" s="300"/>
      <c r="G111" s="300"/>
      <c r="H111" s="300"/>
      <c r="I111" s="300"/>
      <c r="J111" s="300"/>
      <c r="K111" s="300"/>
      <c r="L111" s="300"/>
      <c r="M111" s="300"/>
      <c r="N111" s="300"/>
      <c r="O111" s="300"/>
      <c r="P111" s="300"/>
      <c r="Q111" s="300"/>
      <c r="R111" s="300"/>
      <c r="S111" s="300"/>
      <c r="T111" s="300"/>
      <c r="U111" s="300"/>
      <c r="Y111" s="341"/>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Y111" s="34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1" t="s">
        <v>98</v>
      </c>
      <c r="B112" s="352"/>
      <c r="C112" s="300"/>
      <c r="D112" s="300"/>
      <c r="E112" s="300"/>
      <c r="F112" s="300"/>
      <c r="G112" s="300"/>
      <c r="H112" s="300"/>
      <c r="I112" s="300"/>
      <c r="J112" s="300"/>
      <c r="K112" s="300"/>
      <c r="L112" s="300"/>
      <c r="M112" s="300"/>
      <c r="N112" s="300"/>
      <c r="O112" s="300"/>
      <c r="P112" s="300"/>
      <c r="Q112" s="300"/>
      <c r="R112" s="300"/>
      <c r="S112" s="300"/>
      <c r="T112" s="300"/>
      <c r="U112" s="300"/>
      <c r="Y112" s="341"/>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Y112" s="34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41</v>
      </c>
      <c r="B113" s="332"/>
      <c r="C113" s="300"/>
      <c r="D113" s="300"/>
      <c r="E113" s="300"/>
      <c r="F113" s="300"/>
      <c r="G113" s="300"/>
      <c r="H113" s="300"/>
      <c r="I113" s="300"/>
      <c r="J113" s="300"/>
      <c r="K113" s="300"/>
      <c r="L113" s="300"/>
      <c r="M113" s="300"/>
      <c r="N113" s="300"/>
      <c r="O113" s="300"/>
      <c r="P113" s="300"/>
      <c r="Q113" s="300"/>
      <c r="R113" s="300"/>
      <c r="S113" s="300"/>
      <c r="T113" s="300"/>
      <c r="U113" s="300"/>
      <c r="Y113" s="341"/>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Y113" s="34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40</v>
      </c>
      <c r="B114" s="332"/>
      <c r="C114" s="300"/>
      <c r="D114" s="300"/>
      <c r="E114" s="300"/>
      <c r="F114" s="300"/>
      <c r="G114" s="300"/>
      <c r="H114" s="300"/>
      <c r="I114" s="300"/>
      <c r="J114" s="300"/>
      <c r="K114" s="300"/>
      <c r="L114" s="300"/>
      <c r="M114" s="300"/>
      <c r="N114" s="300"/>
      <c r="O114" s="300"/>
      <c r="P114" s="300"/>
      <c r="Q114" s="300"/>
      <c r="R114" s="300"/>
      <c r="S114" s="300"/>
      <c r="T114" s="300"/>
      <c r="U114" s="300"/>
      <c r="Y114" s="341"/>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Y114" s="34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134</v>
      </c>
      <c r="B115" s="351" t="str">
        <f>A1025</f>
        <v>DHS02</v>
      </c>
      <c r="C115" s="300"/>
      <c r="D115" s="300"/>
      <c r="E115" s="300"/>
      <c r="F115" s="300"/>
      <c r="G115" s="300"/>
      <c r="H115" s="300"/>
      <c r="I115" s="300"/>
      <c r="J115" s="300"/>
      <c r="K115" s="300"/>
      <c r="L115" s="300"/>
      <c r="M115" s="300"/>
      <c r="N115" s="300"/>
      <c r="O115" s="300"/>
      <c r="P115" s="300"/>
      <c r="Q115" s="300"/>
      <c r="R115" s="300"/>
      <c r="S115" s="300"/>
      <c r="T115" s="300"/>
      <c r="U115" s="300"/>
      <c r="Y115" s="341"/>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Y115" s="34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7" t="str">
        <f>B1030</f>
        <v>Ratio of Improved latrines based on:</v>
      </c>
      <c r="B116" s="186"/>
      <c r="C116" s="300"/>
      <c r="D116" s="300"/>
      <c r="E116" s="300"/>
      <c r="F116" s="300"/>
      <c r="G116" s="300"/>
      <c r="H116" s="300"/>
      <c r="I116" s="300"/>
      <c r="J116" s="300"/>
      <c r="K116" s="300"/>
      <c r="L116" s="300"/>
      <c r="M116" s="300"/>
      <c r="N116" s="300"/>
      <c r="O116" s="300"/>
      <c r="P116" s="300"/>
      <c r="Q116" s="300"/>
      <c r="R116" s="300"/>
      <c r="S116" s="300"/>
      <c r="T116" s="300"/>
      <c r="U116" s="300"/>
      <c r="Y116" s="341"/>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Y116" s="34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7" t="str">
        <f>B1029</f>
        <v>Ratio of Shared improved based on:</v>
      </c>
      <c r="B117" s="185"/>
      <c r="C117" s="300"/>
      <c r="D117" s="300"/>
      <c r="E117" s="300"/>
      <c r="F117" s="300"/>
      <c r="G117" s="300"/>
      <c r="H117" s="300"/>
      <c r="I117" s="300"/>
      <c r="J117" s="300"/>
      <c r="K117" s="300"/>
      <c r="L117" s="300"/>
      <c r="M117" s="300"/>
      <c r="N117" s="300"/>
      <c r="O117" s="300"/>
      <c r="P117" s="300"/>
      <c r="Q117" s="300"/>
      <c r="R117" s="300"/>
      <c r="S117" s="300"/>
      <c r="T117" s="300"/>
      <c r="U117" s="30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Y117" s="34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84"/>
      <c r="B118" s="186"/>
      <c r="C118" s="300"/>
      <c r="D118" s="300"/>
      <c r="E118" s="300"/>
      <c r="F118" s="300"/>
      <c r="G118" s="300"/>
      <c r="H118" s="300"/>
      <c r="I118" s="300"/>
      <c r="J118" s="300"/>
      <c r="K118" s="300"/>
      <c r="L118" s="300"/>
      <c r="M118" s="300"/>
      <c r="N118" s="300"/>
      <c r="O118" s="300"/>
      <c r="P118" s="300"/>
      <c r="Q118" s="300"/>
      <c r="R118" s="300"/>
      <c r="S118" s="300"/>
      <c r="T118" s="300"/>
      <c r="U118" s="30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Y118" s="34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83"/>
      <c r="B119" s="182"/>
      <c r="C119" s="300"/>
      <c r="D119" s="300"/>
      <c r="E119" s="300"/>
      <c r="F119" s="300"/>
      <c r="G119" s="300"/>
      <c r="H119" s="300"/>
      <c r="I119" s="300"/>
      <c r="J119" s="300"/>
      <c r="K119" s="300"/>
      <c r="L119" s="300"/>
      <c r="M119" s="300"/>
      <c r="N119" s="300"/>
      <c r="O119" s="300"/>
      <c r="P119" s="300"/>
      <c r="Q119" s="300"/>
      <c r="R119" s="300"/>
      <c r="S119" s="300"/>
      <c r="T119" s="300"/>
      <c r="U119" s="30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Y119" s="34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437" customFormat="true" ht="15" customHeight="true" x14ac:dyDescent="0.2">
      <c r="A120" s="303" t="s">
        <v>99</v>
      </c>
      <c r="B120" s="337"/>
      <c r="C120" s="990" t="s">
        <v>115</v>
      </c>
      <c r="D120" s="991"/>
      <c r="E120" s="991"/>
      <c r="F120" s="991"/>
      <c r="G120" s="992"/>
      <c r="H120" s="993" t="s">
        <v>39</v>
      </c>
      <c r="I120" s="981"/>
      <c r="J120" s="981"/>
      <c r="K120" s="981"/>
      <c r="L120" s="983"/>
      <c r="M120" s="976" t="s">
        <v>38</v>
      </c>
      <c r="N120" s="977"/>
      <c r="O120" s="977"/>
      <c r="P120" s="977"/>
      <c r="Q120" s="979"/>
      <c r="R120" s="16" t="s">
        <v>138</v>
      </c>
      <c r="S120" s="400"/>
      <c r="T120" s="400"/>
      <c r="U120" s="400"/>
      <c r="V120" s="400"/>
      <c r="W120" s="400"/>
      <c r="X120" s="400"/>
      <c r="Y120" s="828"/>
      <c r="Z120" s="828"/>
      <c r="AA120" s="828"/>
      <c r="AB120" s="828"/>
      <c r="AC120" s="828"/>
      <c r="AD120" s="828"/>
      <c r="AE120" s="828"/>
      <c r="AF120" s="828"/>
      <c r="AG120" s="828"/>
      <c r="AH120" s="828"/>
      <c r="AI120" s="828"/>
      <c r="AJ120" s="828"/>
      <c r="AK120" s="828"/>
      <c r="AL120" s="828"/>
      <c r="AM120" s="828"/>
      <c r="AN120" s="828"/>
      <c r="AO120" s="828"/>
      <c r="AP120" s="828"/>
      <c r="AQ120" s="828"/>
      <c r="AR120" s="828"/>
      <c r="AS120" s="828"/>
      <c r="AT120" s="828"/>
      <c r="AU120" s="828"/>
      <c r="AV120" s="828"/>
      <c r="AW120" s="828"/>
      <c r="AX120" s="828"/>
      <c r="AY120" s="828"/>
      <c r="AZ120" s="346"/>
      <c r="BA120" s="347" t="s">
        <v>129</v>
      </c>
      <c r="BB120" s="303" t="s">
        <v>99</v>
      </c>
      <c r="BC120" s="976" t="s">
        <v>115</v>
      </c>
      <c r="BD120" s="977"/>
      <c r="BE120" s="977"/>
      <c r="BF120" s="977"/>
      <c r="BG120" s="978"/>
      <c r="BH120" s="976" t="s">
        <v>39</v>
      </c>
      <c r="BI120" s="977"/>
      <c r="BJ120" s="977"/>
      <c r="BK120" s="977"/>
      <c r="BL120" s="978"/>
      <c r="BM120" s="976" t="s">
        <v>38</v>
      </c>
      <c r="BN120" s="977"/>
      <c r="BO120" s="977"/>
      <c r="BP120" s="977"/>
      <c r="BQ120" s="979"/>
      <c r="BR120" s="15" t="s">
        <v>138</v>
      </c>
      <c r="BS120" s="400"/>
      <c r="BT120" s="400"/>
      <c r="BU120" s="400"/>
      <c r="BV120" s="400"/>
      <c r="BW120" s="400"/>
      <c r="BX120" s="400"/>
      <c r="BY120" s="5"/>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437" customFormat="true" ht="24" x14ac:dyDescent="0.2">
      <c r="A121" s="335" t="s">
        <v>88</v>
      </c>
      <c r="B121" s="369"/>
      <c r="C121" s="392" t="s">
        <v>0</v>
      </c>
      <c r="D121" s="546" t="s">
        <v>1</v>
      </c>
      <c r="E121" s="546" t="s">
        <v>2</v>
      </c>
      <c r="F121" s="546" t="s">
        <v>3</v>
      </c>
      <c r="G121" s="547" t="s">
        <v>4</v>
      </c>
      <c r="H121" s="374" t="s">
        <v>0</v>
      </c>
      <c r="I121" s="549" t="s">
        <v>1</v>
      </c>
      <c r="J121" s="549" t="s">
        <v>2</v>
      </c>
      <c r="K121" s="549" t="s">
        <v>3</v>
      </c>
      <c r="L121" s="550" t="s">
        <v>4</v>
      </c>
      <c r="M121" s="375" t="s">
        <v>0</v>
      </c>
      <c r="N121" s="549" t="s">
        <v>1</v>
      </c>
      <c r="O121" s="549" t="s">
        <v>2</v>
      </c>
      <c r="P121" s="549" t="s">
        <v>3</v>
      </c>
      <c r="Q121" s="545" t="s">
        <v>4</v>
      </c>
      <c r="R121" s="374" t="s">
        <v>149</v>
      </c>
      <c r="S121" s="549" t="s">
        <v>150</v>
      </c>
      <c r="T121" s="549" t="s">
        <v>151</v>
      </c>
      <c r="U121" s="549" t="s">
        <v>152</v>
      </c>
      <c r="V121" s="549" t="s">
        <v>153</v>
      </c>
      <c r="W121" s="549" t="s">
        <v>154</v>
      </c>
      <c r="X121" s="550" t="s">
        <v>155</v>
      </c>
      <c r="Y121" s="828"/>
      <c r="Z121" s="828"/>
      <c r="AA121" s="828"/>
      <c r="AB121" s="828"/>
      <c r="AC121" s="828"/>
      <c r="AD121" s="828"/>
      <c r="AE121" s="828"/>
      <c r="AF121" s="828"/>
      <c r="AG121" s="828"/>
      <c r="AH121" s="828"/>
      <c r="AI121" s="828"/>
      <c r="AJ121" s="828"/>
      <c r="AK121" s="828"/>
      <c r="AL121" s="828"/>
      <c r="AM121" s="828"/>
      <c r="AN121" s="828"/>
      <c r="AO121" s="828"/>
      <c r="AP121" s="828"/>
      <c r="AQ121" s="828"/>
      <c r="AR121" s="828"/>
      <c r="AS121" s="828"/>
      <c r="AT121" s="828"/>
      <c r="AU121" s="828"/>
      <c r="AV121" s="828"/>
      <c r="AW121" s="828"/>
      <c r="AX121" s="828"/>
      <c r="AY121" s="828"/>
      <c r="AZ121" s="346"/>
      <c r="BA121" s="335" t="s">
        <v>117</v>
      </c>
      <c r="BB121" s="334"/>
      <c r="BC121" s="421" t="s">
        <v>0</v>
      </c>
      <c r="BD121" s="520" t="s">
        <v>1</v>
      </c>
      <c r="BE121" s="520" t="s">
        <v>2</v>
      </c>
      <c r="BF121" s="520" t="s">
        <v>3</v>
      </c>
      <c r="BG121" s="422" t="s">
        <v>4</v>
      </c>
      <c r="BH121" s="421" t="s">
        <v>0</v>
      </c>
      <c r="BI121" s="520" t="s">
        <v>1</v>
      </c>
      <c r="BJ121" s="520" t="s">
        <v>2</v>
      </c>
      <c r="BK121" s="520" t="s">
        <v>3</v>
      </c>
      <c r="BL121" s="422" t="s">
        <v>4</v>
      </c>
      <c r="BM121" s="421" t="s">
        <v>0</v>
      </c>
      <c r="BN121" s="520" t="s">
        <v>1</v>
      </c>
      <c r="BO121" s="520" t="s">
        <v>2</v>
      </c>
      <c r="BP121" s="520" t="s">
        <v>3</v>
      </c>
      <c r="BQ121" s="422" t="s">
        <v>4</v>
      </c>
      <c r="BR121" s="421" t="s">
        <v>149</v>
      </c>
      <c r="BS121" s="520" t="s">
        <v>150</v>
      </c>
      <c r="BT121" s="520" t="s">
        <v>151</v>
      </c>
      <c r="BU121" s="520" t="s">
        <v>152</v>
      </c>
      <c r="BV121" s="520" t="s">
        <v>153</v>
      </c>
      <c r="BW121" s="520" t="s">
        <v>154</v>
      </c>
      <c r="BX121" s="521" t="s">
        <v>155</v>
      </c>
      <c r="BY121" s="886"/>
      <c r="BZ121" s="886"/>
      <c r="CA121" s="886"/>
      <c r="CB121" s="886"/>
      <c r="CC121" s="886"/>
      <c r="CD121" s="886"/>
      <c r="CE121" s="886"/>
      <c r="CF121" s="886"/>
      <c r="CG121" s="886"/>
      <c r="CH121" s="886"/>
      <c r="CI121" s="886"/>
      <c r="CJ121" s="886"/>
      <c r="CK121" s="886"/>
      <c r="CL121" s="886"/>
      <c r="CM121" s="886"/>
      <c r="CN121" s="886"/>
      <c r="CO121" s="886"/>
      <c r="CP121" s="886"/>
      <c r="CQ121" s="886"/>
      <c r="CR121" s="886"/>
      <c r="CS121" s="886"/>
      <c r="CT121" s="886"/>
      <c r="CU121" s="886"/>
      <c r="CV121" s="886"/>
      <c r="CW121" s="886"/>
      <c r="CX121" s="886"/>
      <c r="CY121" s="886"/>
      <c r="CZ121" s="886"/>
    </row>
    <row r="122" s="437" customFormat="true" ht="15" customHeight="true" x14ac:dyDescent="0.2">
      <c r="A122" s="985" t="s">
        <v>18</v>
      </c>
      <c r="B122" s="371" t="s">
        <v>14</v>
      </c>
      <c r="C122" s="137">
        <f>C153+C154+C156+C155*MICS06!C130/100</f>
        <v>19.025525829376235</v>
      </c>
      <c r="D122" s="136">
        <f>D153+D154+D156+D155*MICS06!D130/100</f>
        <v>37.439100078036276</v>
      </c>
      <c r="E122" s="136">
        <f>E153+E154+E156+E155*MICS06!E130/100</f>
        <v>53.339560551151905</v>
      </c>
      <c r="F122" s="136">
        <f>F153+F154+F156+F155*MICS06!F130/100</f>
        <v>71.662806534351887</v>
      </c>
      <c r="G122" s="135">
        <f>G153+G154+G156+G155*MICS06!G130/100</f>
        <v>94.309879205497325</v>
      </c>
      <c r="H122" s="134">
        <f>H153+H154+H156+H155*MICS06!H130/100</f>
        <v>59.435446133122547</v>
      </c>
      <c r="I122" s="136">
        <f>I153+I154+I156+I155*MICS06!I130/100</f>
        <v>94.546396103348911</v>
      </c>
      <c r="J122" s="136">
        <f>J153+J154+J156+J155*MICS06!J130/100</f>
        <v>99.999999999999957</v>
      </c>
      <c r="K122" s="136">
        <f>K153+K154+K156+K155*MICS06!K130/100</f>
        <v>99.999999999999957</v>
      </c>
      <c r="L122" s="133">
        <f>L153+L154+L156+L155*MICS06!L130/100</f>
        <v>100.00000000000001</v>
      </c>
      <c r="M122" s="137">
        <f>M153+M154+M156+M155*MICS06!M130/100</f>
        <v>19.278306130452329</v>
      </c>
      <c r="N122" s="136">
        <f>N153+N154+N156+N155*MICS06!N130/100</f>
        <v>30.984389448645647</v>
      </c>
      <c r="O122" s="136">
        <f>O153+O154+O156+O155*MICS06!O130/100</f>
        <v>45.737091133987178</v>
      </c>
      <c r="P122" s="136">
        <f>P153+P154+P156+P155*MICS06!P130/100</f>
        <v>55.779089637125949</v>
      </c>
      <c r="Q122" s="135">
        <f>Q153+Q154+Q156+Q155*MICS06!Q130/100</f>
        <v>79.558616897685283</v>
      </c>
      <c r="R122" s="62" t="s">
        <v>36</v>
      </c>
      <c r="S122" s="72" t="s">
        <v>36</v>
      </c>
      <c r="T122" s="72" t="s">
        <v>36</v>
      </c>
      <c r="U122" s="72" t="s">
        <v>36</v>
      </c>
      <c r="V122" s="72" t="s">
        <v>36</v>
      </c>
      <c r="W122" s="72" t="s">
        <v>36</v>
      </c>
      <c r="X122" s="57" t="s">
        <v>36</v>
      </c>
      <c r="Y122" s="828"/>
      <c r="Z122" s="828"/>
      <c r="AA122" s="828"/>
      <c r="AB122" s="828"/>
      <c r="AC122" s="828"/>
      <c r="AD122" s="828"/>
      <c r="AE122" s="828"/>
      <c r="AF122" s="828"/>
      <c r="AG122" s="828"/>
      <c r="AH122" s="828"/>
      <c r="AI122" s="828"/>
      <c r="AJ122" s="828"/>
      <c r="AK122" s="828"/>
      <c r="AL122" s="828"/>
      <c r="AM122" s="828"/>
      <c r="AN122" s="828"/>
      <c r="AO122" s="828"/>
      <c r="AP122" s="828"/>
      <c r="AQ122" s="828"/>
      <c r="AR122" s="828"/>
      <c r="AS122" s="828"/>
      <c r="AT122" s="828"/>
      <c r="AU122" s="828"/>
      <c r="AV122" s="828"/>
      <c r="AW122" s="828"/>
      <c r="AX122" s="828"/>
      <c r="AY122" s="828"/>
      <c r="AZ122" s="346"/>
      <c r="BA122" s="975" t="s">
        <v>18</v>
      </c>
      <c r="BB122" s="554" t="s">
        <v>14</v>
      </c>
      <c r="BC122" s="54" t="s">
        <v>36</v>
      </c>
      <c r="BD122" s="50" t="s">
        <v>36</v>
      </c>
      <c r="BE122" s="50" t="s">
        <v>36</v>
      </c>
      <c r="BF122" s="50" t="s">
        <v>36</v>
      </c>
      <c r="BG122" s="45" t="s">
        <v>36</v>
      </c>
      <c r="BH122" s="54" t="s">
        <v>36</v>
      </c>
      <c r="BI122" s="50" t="s">
        <v>36</v>
      </c>
      <c r="BJ122" s="50" t="s">
        <v>36</v>
      </c>
      <c r="BK122" s="50" t="s">
        <v>36</v>
      </c>
      <c r="BL122" s="45" t="s">
        <v>36</v>
      </c>
      <c r="BM122" s="54" t="s">
        <v>36</v>
      </c>
      <c r="BN122" s="50" t="s">
        <v>36</v>
      </c>
      <c r="BO122" s="50" t="s">
        <v>36</v>
      </c>
      <c r="BP122" s="50" t="s">
        <v>36</v>
      </c>
      <c r="BQ122" s="45" t="s">
        <v>36</v>
      </c>
      <c r="BR122" s="54" t="s">
        <v>36</v>
      </c>
      <c r="BS122" s="50" t="s">
        <v>36</v>
      </c>
      <c r="BT122" s="50" t="s">
        <v>36</v>
      </c>
      <c r="BU122" s="50" t="s">
        <v>36</v>
      </c>
      <c r="BV122" s="50" t="s">
        <v>36</v>
      </c>
      <c r="BW122" s="50" t="s">
        <v>36</v>
      </c>
      <c r="BX122" s="40" t="s">
        <v>36</v>
      </c>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437" customFormat="true" ht="15" customHeight="true" x14ac:dyDescent="0.2">
      <c r="A123" s="984"/>
      <c r="B123" s="372" t="s">
        <v>52</v>
      </c>
      <c r="C123" s="132">
        <f>100-C122</f>
        <v>80.974474170623765</v>
      </c>
      <c r="D123" s="131">
        <f t="shared" ref="D123:Q123" si="3">100-D122</f>
        <v>62.560899921963724</v>
      </c>
      <c r="E123" s="131">
        <f t="shared" si="3"/>
        <v>46.660439448848095</v>
      </c>
      <c r="F123" s="131">
        <f t="shared" si="3"/>
        <v>28.337193465648113</v>
      </c>
      <c r="G123" s="130">
        <f t="shared" si="3"/>
        <v>5.6901207945026755</v>
      </c>
      <c r="H123" s="129">
        <f t="shared" si="3"/>
        <v>40.564553866877453</v>
      </c>
      <c r="I123" s="131">
        <f t="shared" si="3"/>
        <v>5.4536038966510887</v>
      </c>
      <c r="J123" s="131">
        <f t="shared" si="3"/>
        <v>0</v>
      </c>
      <c r="K123" s="131">
        <f t="shared" si="3"/>
        <v>0</v>
      </c>
      <c r="L123" s="128">
        <f t="shared" si="3"/>
        <v>0</v>
      </c>
      <c r="M123" s="132">
        <f t="shared" si="3"/>
        <v>80.721693869547664</v>
      </c>
      <c r="N123" s="131">
        <f t="shared" si="3"/>
        <v>69.015610551354357</v>
      </c>
      <c r="O123" s="131">
        <f t="shared" si="3"/>
        <v>54.262908866012822</v>
      </c>
      <c r="P123" s="131">
        <f t="shared" si="3"/>
        <v>44.220910362874051</v>
      </c>
      <c r="Q123" s="130">
        <f t="shared" si="3"/>
        <v>20.441383102314717</v>
      </c>
      <c r="R123" s="64" t="s">
        <v>36</v>
      </c>
      <c r="S123" s="74" t="s">
        <v>36</v>
      </c>
      <c r="T123" s="74" t="s">
        <v>36</v>
      </c>
      <c r="U123" s="74" t="s">
        <v>36</v>
      </c>
      <c r="V123" s="74" t="s">
        <v>36</v>
      </c>
      <c r="W123" s="74" t="s">
        <v>36</v>
      </c>
      <c r="X123" s="59" t="s">
        <v>36</v>
      </c>
      <c r="Y123" s="828"/>
      <c r="Z123" s="828"/>
      <c r="AA123" s="828"/>
      <c r="AB123" s="828"/>
      <c r="AC123" s="828"/>
      <c r="AD123" s="828"/>
      <c r="AE123" s="828"/>
      <c r="AF123" s="828"/>
      <c r="AG123" s="828"/>
      <c r="AH123" s="828"/>
      <c r="AI123" s="828"/>
      <c r="AJ123" s="828"/>
      <c r="AK123" s="828"/>
      <c r="AL123" s="828"/>
      <c r="AM123" s="828"/>
      <c r="AN123" s="828"/>
      <c r="AO123" s="828"/>
      <c r="AP123" s="828"/>
      <c r="AQ123" s="828"/>
      <c r="AR123" s="828"/>
      <c r="AS123" s="828"/>
      <c r="AT123" s="828"/>
      <c r="AU123" s="828"/>
      <c r="AV123" s="828"/>
      <c r="AW123" s="828"/>
      <c r="AX123" s="828"/>
      <c r="AY123" s="828"/>
      <c r="AZ123" s="346"/>
      <c r="BA123" s="972"/>
      <c r="BB123" s="553" t="s">
        <v>52</v>
      </c>
      <c r="BC123" s="53" t="s">
        <v>36</v>
      </c>
      <c r="BD123" s="49" t="s">
        <v>36</v>
      </c>
      <c r="BE123" s="49" t="s">
        <v>36</v>
      </c>
      <c r="BF123" s="49" t="s">
        <v>36</v>
      </c>
      <c r="BG123" s="44" t="s">
        <v>36</v>
      </c>
      <c r="BH123" s="53" t="s">
        <v>36</v>
      </c>
      <c r="BI123" s="49" t="s">
        <v>36</v>
      </c>
      <c r="BJ123" s="49" t="s">
        <v>36</v>
      </c>
      <c r="BK123" s="49" t="s">
        <v>36</v>
      </c>
      <c r="BL123" s="44" t="s">
        <v>36</v>
      </c>
      <c r="BM123" s="53" t="s">
        <v>36</v>
      </c>
      <c r="BN123" s="49" t="s">
        <v>36</v>
      </c>
      <c r="BO123" s="49" t="s">
        <v>36</v>
      </c>
      <c r="BP123" s="49" t="s">
        <v>36</v>
      </c>
      <c r="BQ123" s="44" t="s">
        <v>36</v>
      </c>
      <c r="BR123" s="53" t="s">
        <v>36</v>
      </c>
      <c r="BS123" s="49" t="s">
        <v>36</v>
      </c>
      <c r="BT123" s="49" t="s">
        <v>36</v>
      </c>
      <c r="BU123" s="49" t="s">
        <v>36</v>
      </c>
      <c r="BV123" s="49" t="s">
        <v>36</v>
      </c>
      <c r="BW123" s="49" t="s">
        <v>36</v>
      </c>
      <c r="BX123" s="39" t="s">
        <v>36</v>
      </c>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437" customFormat="true" ht="15" customHeight="true" x14ac:dyDescent="0.2">
      <c r="A124" s="984" t="s">
        <v>51</v>
      </c>
      <c r="B124" s="372" t="s">
        <v>15</v>
      </c>
      <c r="C124" s="132">
        <f>C122*MICS06!C129/100</f>
        <v>17.369163610065986</v>
      </c>
      <c r="D124" s="131">
        <f>D122*MICS06!D129/100</f>
        <v>34.207067666417423</v>
      </c>
      <c r="E124" s="131">
        <f>E122*MICS06!E129/100</f>
        <v>50.262341365757827</v>
      </c>
      <c r="F124" s="131">
        <f>F122*MICS06!F129/100</f>
        <v>68.325527782498682</v>
      </c>
      <c r="G124" s="130">
        <f>G122*MICS06!G129/100</f>
        <v>91.290252750789335</v>
      </c>
      <c r="H124" s="129">
        <f>H122*MICS06!H129/100</f>
        <v>52.351001589375876</v>
      </c>
      <c r="I124" s="131">
        <f>I122*MICS06!I129/100</f>
        <v>86.764760774095805</v>
      </c>
      <c r="J124" s="131">
        <f>J122*MICS06!J129/100</f>
        <v>94.657157040899236</v>
      </c>
      <c r="K124" s="131">
        <f>K122*MICS06!K129/100</f>
        <v>97.418367470033914</v>
      </c>
      <c r="L124" s="128">
        <f>L122*MICS06!L129/100</f>
        <v>98.469646476105851</v>
      </c>
      <c r="M124" s="132">
        <f>M122*MICS06!M129/100</f>
        <v>17.66578005251176</v>
      </c>
      <c r="N124" s="131">
        <f>N122*MICS06!N129/100</f>
        <v>28.350945757087821</v>
      </c>
      <c r="O124" s="131">
        <f>O122*MICS06!O129/100</f>
        <v>42.80088742662987</v>
      </c>
      <c r="P124" s="131">
        <f>P122*MICS06!P129/100</f>
        <v>52.986248433266425</v>
      </c>
      <c r="Q124" s="130">
        <f>Q122*MICS06!Q129/100</f>
        <v>77.410312248012147</v>
      </c>
      <c r="R124" s="64" t="s">
        <v>36</v>
      </c>
      <c r="S124" s="74" t="s">
        <v>36</v>
      </c>
      <c r="T124" s="74" t="s">
        <v>36</v>
      </c>
      <c r="U124" s="74" t="s">
        <v>36</v>
      </c>
      <c r="V124" s="74" t="s">
        <v>36</v>
      </c>
      <c r="W124" s="74" t="s">
        <v>36</v>
      </c>
      <c r="X124" s="59" t="s">
        <v>36</v>
      </c>
      <c r="Y124" s="828"/>
      <c r="Z124" s="828"/>
      <c r="AA124" s="828"/>
      <c r="AB124" s="828"/>
      <c r="AC124" s="828"/>
      <c r="AD124" s="828"/>
      <c r="AE124" s="828"/>
      <c r="AF124" s="828"/>
      <c r="AG124" s="828"/>
      <c r="AH124" s="828"/>
      <c r="AI124" s="828"/>
      <c r="AJ124" s="828"/>
      <c r="AK124" s="828"/>
      <c r="AL124" s="828"/>
      <c r="AM124" s="828"/>
      <c r="AN124" s="828"/>
      <c r="AO124" s="828"/>
      <c r="AP124" s="828"/>
      <c r="AQ124" s="828"/>
      <c r="AR124" s="828"/>
      <c r="AS124" s="828"/>
      <c r="AT124" s="828"/>
      <c r="AU124" s="828"/>
      <c r="AV124" s="828"/>
      <c r="AW124" s="828"/>
      <c r="AX124" s="828"/>
      <c r="AY124" s="828"/>
      <c r="AZ124" s="346"/>
      <c r="BA124" s="972" t="s">
        <v>51</v>
      </c>
      <c r="BB124" s="553" t="s">
        <v>15</v>
      </c>
      <c r="BC124" s="53" t="s">
        <v>36</v>
      </c>
      <c r="BD124" s="49" t="s">
        <v>36</v>
      </c>
      <c r="BE124" s="49" t="s">
        <v>36</v>
      </c>
      <c r="BF124" s="49" t="s">
        <v>36</v>
      </c>
      <c r="BG124" s="44" t="s">
        <v>36</v>
      </c>
      <c r="BH124" s="53" t="s">
        <v>36</v>
      </c>
      <c r="BI124" s="49" t="s">
        <v>36</v>
      </c>
      <c r="BJ124" s="49" t="s">
        <v>36</v>
      </c>
      <c r="BK124" s="49" t="s">
        <v>36</v>
      </c>
      <c r="BL124" s="44" t="s">
        <v>36</v>
      </c>
      <c r="BM124" s="53" t="s">
        <v>36</v>
      </c>
      <c r="BN124" s="49" t="s">
        <v>36</v>
      </c>
      <c r="BO124" s="49" t="s">
        <v>36</v>
      </c>
      <c r="BP124" s="49" t="s">
        <v>36</v>
      </c>
      <c r="BQ124" s="44" t="s">
        <v>36</v>
      </c>
      <c r="BR124" s="53" t="s">
        <v>36</v>
      </c>
      <c r="BS124" s="49" t="s">
        <v>36</v>
      </c>
      <c r="BT124" s="49" t="s">
        <v>36</v>
      </c>
      <c r="BU124" s="49" t="s">
        <v>36</v>
      </c>
      <c r="BV124" s="49" t="s">
        <v>36</v>
      </c>
      <c r="BW124" s="49" t="s">
        <v>36</v>
      </c>
      <c r="BX124" s="39" t="s">
        <v>36</v>
      </c>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437" customFormat="true" ht="15" customHeight="true" x14ac:dyDescent="0.2">
      <c r="A125" s="984"/>
      <c r="B125" s="372" t="s">
        <v>16</v>
      </c>
      <c r="C125" s="132">
        <f>C122*MICS06!C128/100</f>
        <v>1.6563622193102534</v>
      </c>
      <c r="D125" s="131">
        <f>D122*MICS06!D128/100</f>
        <v>3.2320324116188566</v>
      </c>
      <c r="E125" s="131">
        <f>E122*MICS06!E128/100</f>
        <v>3.0772191853940787</v>
      </c>
      <c r="F125" s="131">
        <f>F122*MICS06!F128/100</f>
        <v>3.3372787518532681</v>
      </c>
      <c r="G125" s="130">
        <f>G122*MICS06!G128/100</f>
        <v>3.019626454708062</v>
      </c>
      <c r="H125" s="129">
        <f>H122*MICS06!H128/100</f>
        <v>7.0844445437466836</v>
      </c>
      <c r="I125" s="131">
        <f>I122*MICS06!I128/100</f>
        <v>7.7816353292530831</v>
      </c>
      <c r="J125" s="131">
        <f>J122*MICS06!J128/100</f>
        <v>5.34284295910079</v>
      </c>
      <c r="K125" s="131">
        <f>K122*MICS06!K128/100</f>
        <v>2.5816325299660732</v>
      </c>
      <c r="L125" s="128">
        <f>L122*MICS06!L128/100</f>
        <v>1.5303535238941885</v>
      </c>
      <c r="M125" s="132">
        <f>M122*MICS06!M128/100</f>
        <v>1.6125260779405743</v>
      </c>
      <c r="N125" s="131">
        <f>N122*MICS06!N128/100</f>
        <v>2.6334436915577339</v>
      </c>
      <c r="O125" s="131">
        <f>O122*MICS06!O128/100</f>
        <v>2.9362037073572953</v>
      </c>
      <c r="P125" s="131">
        <f>P122*MICS06!P128/100</f>
        <v>2.7928412038595356</v>
      </c>
      <c r="Q125" s="130">
        <f>Q122*MICS06!Q128/100</f>
        <v>2.1483046496731948</v>
      </c>
      <c r="R125" s="64" t="s">
        <v>36</v>
      </c>
      <c r="S125" s="74" t="s">
        <v>36</v>
      </c>
      <c r="T125" s="74" t="s">
        <v>36</v>
      </c>
      <c r="U125" s="74" t="s">
        <v>36</v>
      </c>
      <c r="V125" s="74" t="s">
        <v>36</v>
      </c>
      <c r="W125" s="74" t="s">
        <v>36</v>
      </c>
      <c r="X125" s="59" t="s">
        <v>36</v>
      </c>
      <c r="Y125" s="828"/>
      <c r="Z125" s="828"/>
      <c r="AA125" s="828"/>
      <c r="AB125" s="828"/>
      <c r="AC125" s="828"/>
      <c r="AD125" s="828"/>
      <c r="AE125" s="828"/>
      <c r="AF125" s="828"/>
      <c r="AG125" s="828"/>
      <c r="AH125" s="828"/>
      <c r="AI125" s="828"/>
      <c r="AJ125" s="828"/>
      <c r="AK125" s="828"/>
      <c r="AL125" s="828"/>
      <c r="AM125" s="828"/>
      <c r="AN125" s="828"/>
      <c r="AO125" s="828"/>
      <c r="AP125" s="828"/>
      <c r="AQ125" s="828"/>
      <c r="AR125" s="828"/>
      <c r="AS125" s="828"/>
      <c r="AT125" s="828"/>
      <c r="AU125" s="828"/>
      <c r="AV125" s="828"/>
      <c r="AW125" s="828"/>
      <c r="AX125" s="828"/>
      <c r="AY125" s="828"/>
      <c r="AZ125" s="346"/>
      <c r="BA125" s="972"/>
      <c r="BB125" s="553" t="s">
        <v>16</v>
      </c>
      <c r="BC125" s="53" t="s">
        <v>36</v>
      </c>
      <c r="BD125" s="49" t="s">
        <v>36</v>
      </c>
      <c r="BE125" s="49" t="s">
        <v>36</v>
      </c>
      <c r="BF125" s="49" t="s">
        <v>36</v>
      </c>
      <c r="BG125" s="44" t="s">
        <v>36</v>
      </c>
      <c r="BH125" s="53" t="s">
        <v>36</v>
      </c>
      <c r="BI125" s="49" t="s">
        <v>36</v>
      </c>
      <c r="BJ125" s="49" t="s">
        <v>36</v>
      </c>
      <c r="BK125" s="49" t="s">
        <v>36</v>
      </c>
      <c r="BL125" s="44" t="s">
        <v>36</v>
      </c>
      <c r="BM125" s="53" t="s">
        <v>36</v>
      </c>
      <c r="BN125" s="49" t="s">
        <v>36</v>
      </c>
      <c r="BO125" s="49" t="s">
        <v>36</v>
      </c>
      <c r="BP125" s="49" t="s">
        <v>36</v>
      </c>
      <c r="BQ125" s="44" t="s">
        <v>36</v>
      </c>
      <c r="BR125" s="53" t="s">
        <v>36</v>
      </c>
      <c r="BS125" s="49" t="s">
        <v>36</v>
      </c>
      <c r="BT125" s="49" t="s">
        <v>36</v>
      </c>
      <c r="BU125" s="49" t="s">
        <v>36</v>
      </c>
      <c r="BV125" s="49" t="s">
        <v>36</v>
      </c>
      <c r="BW125" s="49" t="s">
        <v>36</v>
      </c>
      <c r="BX125" s="39" t="s">
        <v>36</v>
      </c>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437" customFormat="true" ht="15" customHeight="true" x14ac:dyDescent="0.2">
      <c r="A126" s="984"/>
      <c r="B126" s="372" t="s">
        <v>22</v>
      </c>
      <c r="C126" s="132">
        <f>100-(C124+C125+C127)</f>
        <v>43.886052887400879</v>
      </c>
      <c r="D126" s="131">
        <f t="shared" ref="D126:Q126" si="4">100-(D124+D125+D127)</f>
        <v>36.350561296576515</v>
      </c>
      <c r="E126" s="131">
        <f t="shared" si="4"/>
        <v>31.061228788322794</v>
      </c>
      <c r="F126" s="131">
        <f t="shared" si="4"/>
        <v>18.208114310841481</v>
      </c>
      <c r="G126" s="130">
        <f t="shared" si="4"/>
        <v>3.8536145543259437</v>
      </c>
      <c r="H126" s="129">
        <f t="shared" si="4"/>
        <v>24.278901389390342</v>
      </c>
      <c r="I126" s="131">
        <f t="shared" si="4"/>
        <v>2.1220764231169937</v>
      </c>
      <c r="J126" s="131">
        <f t="shared" si="4"/>
        <v>0</v>
      </c>
      <c r="K126" s="131">
        <f t="shared" si="4"/>
        <v>0</v>
      </c>
      <c r="L126" s="128">
        <f t="shared" si="4"/>
        <v>0</v>
      </c>
      <c r="M126" s="132">
        <f t="shared" si="4"/>
        <v>43.136992799631372</v>
      </c>
      <c r="N126" s="131">
        <f t="shared" si="4"/>
        <v>40.180376816946172</v>
      </c>
      <c r="O126" s="131">
        <f t="shared" si="4"/>
        <v>34.174610446743031</v>
      </c>
      <c r="P126" s="131">
        <f t="shared" si="4"/>
        <v>31.112388998676622</v>
      </c>
      <c r="Q126" s="130">
        <f t="shared" si="4"/>
        <v>12.539356506921237</v>
      </c>
      <c r="R126" s="64" t="s">
        <v>36</v>
      </c>
      <c r="S126" s="74" t="s">
        <v>36</v>
      </c>
      <c r="T126" s="74" t="s">
        <v>36</v>
      </c>
      <c r="U126" s="74" t="s">
        <v>36</v>
      </c>
      <c r="V126" s="74" t="s">
        <v>36</v>
      </c>
      <c r="W126" s="74" t="s">
        <v>36</v>
      </c>
      <c r="X126" s="59" t="s">
        <v>36</v>
      </c>
      <c r="Y126" s="828"/>
      <c r="Z126" s="828"/>
      <c r="AA126" s="828"/>
      <c r="AB126" s="828"/>
      <c r="AC126" s="828"/>
      <c r="AD126" s="828"/>
      <c r="AE126" s="828"/>
      <c r="AF126" s="828"/>
      <c r="AG126" s="828"/>
      <c r="AH126" s="828"/>
      <c r="AI126" s="828"/>
      <c r="AJ126" s="828"/>
      <c r="AK126" s="828"/>
      <c r="AL126" s="828"/>
      <c r="AM126" s="828"/>
      <c r="AN126" s="828"/>
      <c r="AO126" s="828"/>
      <c r="AP126" s="828"/>
      <c r="AQ126" s="828"/>
      <c r="AR126" s="828"/>
      <c r="AS126" s="828"/>
      <c r="AT126" s="828"/>
      <c r="AU126" s="828"/>
      <c r="AV126" s="828"/>
      <c r="AW126" s="828"/>
      <c r="AX126" s="828"/>
      <c r="AY126" s="828"/>
      <c r="AZ126" s="346"/>
      <c r="BA126" s="972"/>
      <c r="BB126" s="553" t="s">
        <v>22</v>
      </c>
      <c r="BC126" s="53" t="s">
        <v>36</v>
      </c>
      <c r="BD126" s="49" t="s">
        <v>36</v>
      </c>
      <c r="BE126" s="49" t="s">
        <v>36</v>
      </c>
      <c r="BF126" s="49" t="s">
        <v>36</v>
      </c>
      <c r="BG126" s="44" t="s">
        <v>36</v>
      </c>
      <c r="BH126" s="53" t="s">
        <v>36</v>
      </c>
      <c r="BI126" s="49" t="s">
        <v>36</v>
      </c>
      <c r="BJ126" s="49" t="s">
        <v>36</v>
      </c>
      <c r="BK126" s="49" t="s">
        <v>36</v>
      </c>
      <c r="BL126" s="44" t="s">
        <v>36</v>
      </c>
      <c r="BM126" s="53" t="s">
        <v>36</v>
      </c>
      <c r="BN126" s="49" t="s">
        <v>36</v>
      </c>
      <c r="BO126" s="49" t="s">
        <v>36</v>
      </c>
      <c r="BP126" s="49" t="s">
        <v>36</v>
      </c>
      <c r="BQ126" s="44" t="s">
        <v>36</v>
      </c>
      <c r="BR126" s="53" t="s">
        <v>36</v>
      </c>
      <c r="BS126" s="49" t="s">
        <v>36</v>
      </c>
      <c r="BT126" s="49" t="s">
        <v>36</v>
      </c>
      <c r="BU126" s="49" t="s">
        <v>36</v>
      </c>
      <c r="BV126" s="49" t="s">
        <v>36</v>
      </c>
      <c r="BW126" s="49" t="s">
        <v>36</v>
      </c>
      <c r="BX126" s="39" t="s">
        <v>36</v>
      </c>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437" customFormat="true" ht="15" customHeight="true" x14ac:dyDescent="0.2">
      <c r="A127" s="984"/>
      <c r="B127" s="372" t="s">
        <v>19</v>
      </c>
      <c r="C127" s="132">
        <f>C157</f>
        <v>37.088421283222885</v>
      </c>
      <c r="D127" s="131">
        <f t="shared" ref="D127:Q127" si="5">D157</f>
        <v>26.210338625387209</v>
      </c>
      <c r="E127" s="131">
        <f t="shared" si="5"/>
        <v>15.599210660525303</v>
      </c>
      <c r="F127" s="131">
        <f t="shared" si="5"/>
        <v>10.129079154806579</v>
      </c>
      <c r="G127" s="130">
        <f t="shared" si="5"/>
        <v>1.8365062401766645</v>
      </c>
      <c r="H127" s="129">
        <f t="shared" si="5"/>
        <v>16.285652477487098</v>
      </c>
      <c r="I127" s="131">
        <f t="shared" si="5"/>
        <v>3.3315274735341216</v>
      </c>
      <c r="J127" s="131">
        <f t="shared" si="5"/>
        <v>0</v>
      </c>
      <c r="K127" s="131">
        <f t="shared" si="5"/>
        <v>0</v>
      </c>
      <c r="L127" s="128">
        <f t="shared" si="5"/>
        <v>0</v>
      </c>
      <c r="M127" s="132">
        <f t="shared" si="5"/>
        <v>37.584701069916292</v>
      </c>
      <c r="N127" s="131">
        <f t="shared" si="5"/>
        <v>28.835233734408273</v>
      </c>
      <c r="O127" s="131">
        <f t="shared" si="5"/>
        <v>20.088298419269812</v>
      </c>
      <c r="P127" s="131">
        <f t="shared" si="5"/>
        <v>13.10852136419741</v>
      </c>
      <c r="Q127" s="130">
        <f t="shared" si="5"/>
        <v>7.9020265953934201</v>
      </c>
      <c r="R127" s="64" t="s">
        <v>36</v>
      </c>
      <c r="S127" s="74" t="s">
        <v>36</v>
      </c>
      <c r="T127" s="74" t="s">
        <v>36</v>
      </c>
      <c r="U127" s="74" t="s">
        <v>36</v>
      </c>
      <c r="V127" s="74" t="s">
        <v>36</v>
      </c>
      <c r="W127" s="74" t="s">
        <v>36</v>
      </c>
      <c r="X127" s="59" t="s">
        <v>36</v>
      </c>
      <c r="Y127" s="828"/>
      <c r="Z127" s="828"/>
      <c r="AA127" s="828"/>
      <c r="AB127" s="828"/>
      <c r="AC127" s="828"/>
      <c r="AD127" s="828"/>
      <c r="AE127" s="828"/>
      <c r="AF127" s="828"/>
      <c r="AG127" s="828"/>
      <c r="AH127" s="828"/>
      <c r="AI127" s="828"/>
      <c r="AJ127" s="828"/>
      <c r="AK127" s="828"/>
      <c r="AL127" s="828"/>
      <c r="AM127" s="828"/>
      <c r="AN127" s="828"/>
      <c r="AO127" s="828"/>
      <c r="AP127" s="828"/>
      <c r="AQ127" s="828"/>
      <c r="AR127" s="828"/>
      <c r="AS127" s="828"/>
      <c r="AT127" s="828"/>
      <c r="AU127" s="828"/>
      <c r="AV127" s="828"/>
      <c r="AW127" s="828"/>
      <c r="AX127" s="828"/>
      <c r="AY127" s="828"/>
      <c r="AZ127" s="346"/>
      <c r="BA127" s="972"/>
      <c r="BB127" s="553" t="s">
        <v>19</v>
      </c>
      <c r="BC127" s="53" t="s">
        <v>36</v>
      </c>
      <c r="BD127" s="49" t="s">
        <v>36</v>
      </c>
      <c r="BE127" s="49" t="s">
        <v>36</v>
      </c>
      <c r="BF127" s="49" t="s">
        <v>36</v>
      </c>
      <c r="BG127" s="44" t="s">
        <v>36</v>
      </c>
      <c r="BH127" s="53" t="s">
        <v>36</v>
      </c>
      <c r="BI127" s="49" t="s">
        <v>36</v>
      </c>
      <c r="BJ127" s="49" t="s">
        <v>36</v>
      </c>
      <c r="BK127" s="49" t="s">
        <v>36</v>
      </c>
      <c r="BL127" s="44" t="s">
        <v>36</v>
      </c>
      <c r="BM127" s="53" t="s">
        <v>36</v>
      </c>
      <c r="BN127" s="49" t="s">
        <v>36</v>
      </c>
      <c r="BO127" s="49" t="s">
        <v>36</v>
      </c>
      <c r="BP127" s="49" t="s">
        <v>36</v>
      </c>
      <c r="BQ127" s="44" t="s">
        <v>36</v>
      </c>
      <c r="BR127" s="53" t="s">
        <v>36</v>
      </c>
      <c r="BS127" s="49" t="s">
        <v>36</v>
      </c>
      <c r="BT127" s="49" t="s">
        <v>36</v>
      </c>
      <c r="BU127" s="49" t="s">
        <v>36</v>
      </c>
      <c r="BV127" s="49" t="s">
        <v>36</v>
      </c>
      <c r="BW127" s="49" t="s">
        <v>36</v>
      </c>
      <c r="BX127" s="39" t="s">
        <v>36</v>
      </c>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437" customFormat="true" ht="15" customHeight="true" x14ac:dyDescent="0.2">
      <c r="A128" s="984" t="s">
        <v>168</v>
      </c>
      <c r="B128" s="372" t="s">
        <v>50</v>
      </c>
      <c r="C128" s="79" t="s">
        <v>36</v>
      </c>
      <c r="D128" s="74" t="s">
        <v>36</v>
      </c>
      <c r="E128" s="74" t="s">
        <v>36</v>
      </c>
      <c r="F128" s="74" t="s">
        <v>36</v>
      </c>
      <c r="G128" s="69" t="s">
        <v>36</v>
      </c>
      <c r="H128" s="64" t="s">
        <v>36</v>
      </c>
      <c r="I128" s="74" t="s">
        <v>36</v>
      </c>
      <c r="J128" s="74" t="s">
        <v>36</v>
      </c>
      <c r="K128" s="74" t="s">
        <v>36</v>
      </c>
      <c r="L128" s="59" t="s">
        <v>36</v>
      </c>
      <c r="M128" s="79" t="s">
        <v>36</v>
      </c>
      <c r="N128" s="74" t="s">
        <v>36</v>
      </c>
      <c r="O128" s="74" t="s">
        <v>36</v>
      </c>
      <c r="P128" s="74" t="s">
        <v>36</v>
      </c>
      <c r="Q128" s="69" t="s">
        <v>36</v>
      </c>
      <c r="R128" s="64" t="s">
        <v>36</v>
      </c>
      <c r="S128" s="74" t="s">
        <v>36</v>
      </c>
      <c r="T128" s="74" t="s">
        <v>36</v>
      </c>
      <c r="U128" s="74" t="s">
        <v>36</v>
      </c>
      <c r="V128" s="74" t="s">
        <v>36</v>
      </c>
      <c r="W128" s="74" t="s">
        <v>36</v>
      </c>
      <c r="X128" s="59" t="s">
        <v>36</v>
      </c>
      <c r="Y128" s="828"/>
      <c r="Z128" s="828"/>
      <c r="AA128" s="828"/>
      <c r="AB128" s="828"/>
      <c r="AC128" s="828"/>
      <c r="AD128" s="828"/>
      <c r="AE128" s="828"/>
      <c r="AF128" s="828"/>
      <c r="AG128" s="828"/>
      <c r="AH128" s="828"/>
      <c r="AI128" s="828"/>
      <c r="AJ128" s="828"/>
      <c r="AK128" s="828"/>
      <c r="AL128" s="828"/>
      <c r="AM128" s="828"/>
      <c r="AN128" s="828"/>
      <c r="AO128" s="828"/>
      <c r="AP128" s="828"/>
      <c r="AQ128" s="828"/>
      <c r="AR128" s="828"/>
      <c r="AS128" s="828"/>
      <c r="AT128" s="828"/>
      <c r="AU128" s="828"/>
      <c r="AV128" s="828"/>
      <c r="AW128" s="828"/>
      <c r="AX128" s="828"/>
      <c r="AY128" s="828"/>
      <c r="AZ128" s="346"/>
      <c r="BA128" s="972" t="s">
        <v>109</v>
      </c>
      <c r="BB128" s="553" t="s">
        <v>50</v>
      </c>
      <c r="BC128" s="53" t="s">
        <v>36</v>
      </c>
      <c r="BD128" s="49" t="s">
        <v>36</v>
      </c>
      <c r="BE128" s="49" t="s">
        <v>36</v>
      </c>
      <c r="BF128" s="49" t="s">
        <v>36</v>
      </c>
      <c r="BG128" s="44" t="s">
        <v>36</v>
      </c>
      <c r="BH128" s="53" t="s">
        <v>36</v>
      </c>
      <c r="BI128" s="49" t="s">
        <v>36</v>
      </c>
      <c r="BJ128" s="49" t="s">
        <v>36</v>
      </c>
      <c r="BK128" s="49" t="s">
        <v>36</v>
      </c>
      <c r="BL128" s="44" t="s">
        <v>36</v>
      </c>
      <c r="BM128" s="53" t="s">
        <v>36</v>
      </c>
      <c r="BN128" s="49" t="s">
        <v>36</v>
      </c>
      <c r="BO128" s="49" t="s">
        <v>36</v>
      </c>
      <c r="BP128" s="49" t="s">
        <v>36</v>
      </c>
      <c r="BQ128" s="44" t="s">
        <v>36</v>
      </c>
      <c r="BR128" s="53" t="s">
        <v>36</v>
      </c>
      <c r="BS128" s="49" t="s">
        <v>36</v>
      </c>
      <c r="BT128" s="49" t="s">
        <v>36</v>
      </c>
      <c r="BU128" s="49" t="s">
        <v>36</v>
      </c>
      <c r="BV128" s="49" t="s">
        <v>36</v>
      </c>
      <c r="BW128" s="49" t="s">
        <v>36</v>
      </c>
      <c r="BX128" s="39" t="s">
        <v>36</v>
      </c>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37" customFormat="true" ht="15" customHeight="true" x14ac:dyDescent="0.2">
      <c r="A129" s="986"/>
      <c r="B129" s="373" t="s">
        <v>49</v>
      </c>
      <c r="C129" s="78" t="s">
        <v>36</v>
      </c>
      <c r="D129" s="73" t="s">
        <v>36</v>
      </c>
      <c r="E129" s="73" t="s">
        <v>36</v>
      </c>
      <c r="F129" s="73" t="s">
        <v>36</v>
      </c>
      <c r="G129" s="68" t="s">
        <v>36</v>
      </c>
      <c r="H129" s="63" t="s">
        <v>36</v>
      </c>
      <c r="I129" s="73" t="s">
        <v>36</v>
      </c>
      <c r="J129" s="73" t="s">
        <v>36</v>
      </c>
      <c r="K129" s="73" t="s">
        <v>36</v>
      </c>
      <c r="L129" s="58" t="s">
        <v>36</v>
      </c>
      <c r="M129" s="78" t="s">
        <v>36</v>
      </c>
      <c r="N129" s="73" t="s">
        <v>36</v>
      </c>
      <c r="O129" s="73" t="s">
        <v>36</v>
      </c>
      <c r="P129" s="73" t="s">
        <v>36</v>
      </c>
      <c r="Q129" s="68" t="s">
        <v>36</v>
      </c>
      <c r="R129" s="63" t="s">
        <v>36</v>
      </c>
      <c r="S129" s="73" t="s">
        <v>36</v>
      </c>
      <c r="T129" s="73" t="s">
        <v>36</v>
      </c>
      <c r="U129" s="73" t="s">
        <v>36</v>
      </c>
      <c r="V129" s="73" t="s">
        <v>36</v>
      </c>
      <c r="W129" s="73" t="s">
        <v>36</v>
      </c>
      <c r="X129" s="58" t="s">
        <v>36</v>
      </c>
      <c r="Y129" s="828"/>
      <c r="Z129" s="828"/>
      <c r="AA129" s="828"/>
      <c r="AB129" s="828"/>
      <c r="AC129" s="828"/>
      <c r="AD129" s="828"/>
      <c r="AE129" s="828"/>
      <c r="AF129" s="828"/>
      <c r="AG129" s="828"/>
      <c r="AH129" s="828"/>
      <c r="AI129" s="828"/>
      <c r="AJ129" s="828"/>
      <c r="AK129" s="828"/>
      <c r="AL129" s="828"/>
      <c r="AM129" s="828"/>
      <c r="AN129" s="828"/>
      <c r="AO129" s="828"/>
      <c r="AP129" s="828"/>
      <c r="AQ129" s="828"/>
      <c r="AR129" s="828"/>
      <c r="AS129" s="828"/>
      <c r="AT129" s="828"/>
      <c r="AU129" s="828"/>
      <c r="AV129" s="828"/>
      <c r="AW129" s="828"/>
      <c r="AX129" s="828"/>
      <c r="AY129" s="828"/>
      <c r="AZ129" s="346"/>
      <c r="BA129" s="974"/>
      <c r="BB129" s="555" t="s">
        <v>49</v>
      </c>
      <c r="BC129" s="52" t="s">
        <v>36</v>
      </c>
      <c r="BD129" s="48" t="s">
        <v>36</v>
      </c>
      <c r="BE129" s="48" t="s">
        <v>36</v>
      </c>
      <c r="BF129" s="48" t="s">
        <v>36</v>
      </c>
      <c r="BG129" s="43" t="s">
        <v>36</v>
      </c>
      <c r="BH129" s="52" t="s">
        <v>36</v>
      </c>
      <c r="BI129" s="48" t="s">
        <v>36</v>
      </c>
      <c r="BJ129" s="48" t="s">
        <v>36</v>
      </c>
      <c r="BK129" s="48" t="s">
        <v>36</v>
      </c>
      <c r="BL129" s="43" t="s">
        <v>36</v>
      </c>
      <c r="BM129" s="52" t="s">
        <v>36</v>
      </c>
      <c r="BN129" s="48" t="s">
        <v>36</v>
      </c>
      <c r="BO129" s="48" t="s">
        <v>36</v>
      </c>
      <c r="BP129" s="48" t="s">
        <v>36</v>
      </c>
      <c r="BQ129" s="43" t="s">
        <v>36</v>
      </c>
      <c r="BR129" s="52" t="s">
        <v>36</v>
      </c>
      <c r="BS129" s="48" t="s">
        <v>36</v>
      </c>
      <c r="BT129" s="48" t="s">
        <v>36</v>
      </c>
      <c r="BU129" s="48" t="s">
        <v>36</v>
      </c>
      <c r="BV129" s="48" t="s">
        <v>36</v>
      </c>
      <c r="BW129" s="48" t="s">
        <v>36</v>
      </c>
      <c r="BX129" s="38" t="s">
        <v>36</v>
      </c>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18" customFormat="true" ht="15" hidden="true" customHeight="true" x14ac:dyDescent="0.2">
      <c r="A130" s="987" t="s">
        <v>48</v>
      </c>
      <c r="B130" s="370" t="s">
        <v>43</v>
      </c>
      <c r="C130" s="376"/>
      <c r="D130" s="377"/>
      <c r="E130" s="377"/>
      <c r="F130" s="377"/>
      <c r="G130" s="378"/>
      <c r="H130" s="379"/>
      <c r="I130" s="377"/>
      <c r="J130" s="377"/>
      <c r="K130" s="377"/>
      <c r="L130" s="380"/>
      <c r="M130" s="376"/>
      <c r="N130" s="377"/>
      <c r="O130" s="377"/>
      <c r="P130" s="377"/>
      <c r="Q130" s="378"/>
      <c r="R130" s="379"/>
      <c r="S130" s="377"/>
      <c r="T130" s="377"/>
      <c r="U130" s="377"/>
      <c r="V130" s="377"/>
      <c r="W130" s="377"/>
      <c r="X130" s="380"/>
      <c r="Y130" s="828"/>
      <c r="Z130" s="828"/>
      <c r="AA130" s="828"/>
      <c r="AB130" s="828"/>
      <c r="AC130" s="828"/>
      <c r="AD130" s="828"/>
      <c r="AE130" s="828"/>
      <c r="AF130" s="828"/>
      <c r="AG130" s="828"/>
      <c r="AH130" s="828"/>
      <c r="AI130" s="828"/>
      <c r="AJ130" s="828"/>
      <c r="AK130" s="828"/>
      <c r="AL130" s="828"/>
      <c r="AM130" s="828"/>
      <c r="AN130" s="828"/>
      <c r="AO130" s="828"/>
      <c r="AP130" s="828"/>
      <c r="AQ130" s="828"/>
      <c r="AR130" s="828"/>
      <c r="AS130" s="828"/>
      <c r="AT130" s="828"/>
      <c r="AU130" s="828"/>
      <c r="AV130" s="828"/>
      <c r="AW130" s="828"/>
      <c r="AX130" s="828"/>
      <c r="AY130" s="828"/>
      <c r="AZ130" s="346"/>
      <c r="BB130" s="320"/>
      <c r="BY130" s="346"/>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hidden="true" customHeight="true" x14ac:dyDescent="0.2">
      <c r="A131" s="988"/>
      <c r="B131" s="367" t="s">
        <v>47</v>
      </c>
      <c r="C131" s="381"/>
      <c r="D131" s="382"/>
      <c r="E131" s="382"/>
      <c r="F131" s="382"/>
      <c r="G131" s="383"/>
      <c r="H131" s="384"/>
      <c r="I131" s="382"/>
      <c r="J131" s="382"/>
      <c r="K131" s="382"/>
      <c r="L131" s="385"/>
      <c r="M131" s="381"/>
      <c r="N131" s="382"/>
      <c r="O131" s="382"/>
      <c r="P131" s="382"/>
      <c r="Q131" s="383"/>
      <c r="R131" s="384"/>
      <c r="S131" s="382"/>
      <c r="T131" s="382"/>
      <c r="U131" s="382"/>
      <c r="V131" s="382"/>
      <c r="W131" s="382"/>
      <c r="X131" s="385"/>
      <c r="Y131" s="828"/>
      <c r="Z131" s="828"/>
      <c r="AA131" s="828"/>
      <c r="AB131" s="828"/>
      <c r="AC131" s="828"/>
      <c r="AD131" s="828"/>
      <c r="AE131" s="828"/>
      <c r="AF131" s="828"/>
      <c r="AG131" s="828"/>
      <c r="AH131" s="828"/>
      <c r="AI131" s="828"/>
      <c r="AJ131" s="828"/>
      <c r="AK131" s="828"/>
      <c r="AL131" s="828"/>
      <c r="AM131" s="828"/>
      <c r="AN131" s="828"/>
      <c r="AO131" s="828"/>
      <c r="AP131" s="828"/>
      <c r="AQ131" s="828"/>
      <c r="AR131" s="828"/>
      <c r="AS131" s="828"/>
      <c r="AT131" s="828"/>
      <c r="AU131" s="828"/>
      <c r="AV131" s="828"/>
      <c r="AW131" s="828"/>
      <c r="AX131" s="828"/>
      <c r="AY131" s="828"/>
      <c r="AZ131" s="346"/>
      <c r="BB131" s="320"/>
      <c r="BY131" s="346"/>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hidden="true" customHeight="true" x14ac:dyDescent="0.2">
      <c r="A132" s="989"/>
      <c r="B132" s="368" t="s">
        <v>47</v>
      </c>
      <c r="C132" s="386"/>
      <c r="D132" s="387"/>
      <c r="E132" s="387"/>
      <c r="F132" s="387"/>
      <c r="G132" s="388"/>
      <c r="H132" s="389"/>
      <c r="I132" s="387"/>
      <c r="J132" s="387"/>
      <c r="K132" s="387"/>
      <c r="L132" s="390"/>
      <c r="M132" s="386"/>
      <c r="N132" s="387"/>
      <c r="O132" s="387"/>
      <c r="P132" s="387"/>
      <c r="Q132" s="388"/>
      <c r="R132" s="14"/>
      <c r="S132" s="13"/>
      <c r="T132" s="13"/>
      <c r="U132" s="13"/>
      <c r="V132" s="13"/>
      <c r="W132" s="13"/>
      <c r="X132" s="8"/>
      <c r="Y132" s="828"/>
      <c r="Z132" s="828"/>
      <c r="AA132" s="828"/>
      <c r="AB132" s="828"/>
      <c r="AC132" s="828"/>
      <c r="AD132" s="828"/>
      <c r="AE132" s="828"/>
      <c r="AF132" s="828"/>
      <c r="AG132" s="828"/>
      <c r="AH132" s="828"/>
      <c r="AI132" s="828"/>
      <c r="AJ132" s="828"/>
      <c r="AK132" s="828"/>
      <c r="AL132" s="828"/>
      <c r="AM132" s="828"/>
      <c r="AN132" s="828"/>
      <c r="AO132" s="828"/>
      <c r="AP132" s="828"/>
      <c r="AQ132" s="828"/>
      <c r="AR132" s="828"/>
      <c r="AS132" s="828"/>
      <c r="AT132" s="828"/>
      <c r="AU132" s="828"/>
      <c r="AV132" s="828"/>
      <c r="AW132" s="828"/>
      <c r="AX132" s="828"/>
      <c r="AY132" s="828"/>
      <c r="AZ132" s="346"/>
      <c r="BB132" s="320"/>
      <c r="BY132" s="346"/>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437" customFormat="true" ht="15" customHeight="true" x14ac:dyDescent="0.2">
      <c r="A133" s="317"/>
      <c r="B133" s="369"/>
      <c r="C133" s="1014" t="s">
        <v>115</v>
      </c>
      <c r="D133" s="1015"/>
      <c r="E133" s="1015"/>
      <c r="F133" s="1015"/>
      <c r="G133" s="1016"/>
      <c r="H133" s="993" t="s">
        <v>39</v>
      </c>
      <c r="I133" s="981"/>
      <c r="J133" s="981"/>
      <c r="K133" s="981"/>
      <c r="L133" s="983"/>
      <c r="M133" s="980" t="s">
        <v>38</v>
      </c>
      <c r="N133" s="981"/>
      <c r="O133" s="981"/>
      <c r="P133" s="981"/>
      <c r="Q133" s="983"/>
      <c r="R133" s="16" t="s">
        <v>138</v>
      </c>
      <c r="S133" s="400"/>
      <c r="T133" s="400"/>
      <c r="U133" s="400"/>
      <c r="V133" s="400"/>
      <c r="W133" s="400"/>
      <c r="X133" s="400"/>
      <c r="Y133" s="828"/>
      <c r="Z133" s="828"/>
      <c r="AA133" s="828"/>
      <c r="AB133" s="828"/>
      <c r="AC133" s="828"/>
      <c r="AD133" s="828"/>
      <c r="AE133" s="828"/>
      <c r="AF133" s="828"/>
      <c r="AG133" s="828"/>
      <c r="AH133" s="828"/>
      <c r="AI133" s="828"/>
      <c r="AJ133" s="828"/>
      <c r="AK133" s="828"/>
      <c r="AL133" s="828"/>
      <c r="AM133" s="828"/>
      <c r="AN133" s="828"/>
      <c r="AO133" s="828"/>
      <c r="AP133" s="828"/>
      <c r="AQ133" s="828"/>
      <c r="AR133" s="828"/>
      <c r="AS133" s="828"/>
      <c r="AT133" s="828"/>
      <c r="AU133" s="828"/>
      <c r="AV133" s="828"/>
      <c r="AW133" s="828"/>
      <c r="AX133" s="828"/>
      <c r="AY133" s="828"/>
      <c r="AZ133" s="346"/>
      <c r="BA133" s="347" t="s">
        <v>129</v>
      </c>
      <c r="BB133" s="303" t="s">
        <v>99</v>
      </c>
      <c r="BC133" s="976" t="s">
        <v>115</v>
      </c>
      <c r="BD133" s="977"/>
      <c r="BE133" s="977"/>
      <c r="BF133" s="977"/>
      <c r="BG133" s="978"/>
      <c r="BH133" s="976" t="s">
        <v>39</v>
      </c>
      <c r="BI133" s="977"/>
      <c r="BJ133" s="977"/>
      <c r="BK133" s="977"/>
      <c r="BL133" s="978"/>
      <c r="BM133" s="976" t="s">
        <v>38</v>
      </c>
      <c r="BN133" s="977"/>
      <c r="BO133" s="977"/>
      <c r="BP133" s="977"/>
      <c r="BQ133" s="979"/>
      <c r="BR133" s="15" t="s">
        <v>138</v>
      </c>
      <c r="BS133" s="400"/>
      <c r="BT133" s="400"/>
      <c r="BU133" s="400"/>
      <c r="BV133" s="400"/>
      <c r="BW133" s="400"/>
      <c r="BX133" s="400"/>
      <c r="BY133" s="5"/>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437" customFormat="true" ht="24" x14ac:dyDescent="0.2">
      <c r="A134" s="335" t="s">
        <v>70</v>
      </c>
      <c r="B134" s="369"/>
      <c r="C134" s="392" t="s">
        <v>0</v>
      </c>
      <c r="D134" s="546" t="s">
        <v>1</v>
      </c>
      <c r="E134" s="546" t="s">
        <v>2</v>
      </c>
      <c r="F134" s="546" t="s">
        <v>3</v>
      </c>
      <c r="G134" s="547" t="s">
        <v>4</v>
      </c>
      <c r="H134" s="374" t="s">
        <v>0</v>
      </c>
      <c r="I134" s="549" t="s">
        <v>1</v>
      </c>
      <c r="J134" s="549" t="s">
        <v>2</v>
      </c>
      <c r="K134" s="549" t="s">
        <v>3</v>
      </c>
      <c r="L134" s="550" t="s">
        <v>4</v>
      </c>
      <c r="M134" s="375" t="s">
        <v>0</v>
      </c>
      <c r="N134" s="549" t="s">
        <v>1</v>
      </c>
      <c r="O134" s="549" t="s">
        <v>2</v>
      </c>
      <c r="P134" s="549" t="s">
        <v>3</v>
      </c>
      <c r="Q134" s="545" t="s">
        <v>4</v>
      </c>
      <c r="R134" s="374" t="s">
        <v>149</v>
      </c>
      <c r="S134" s="549" t="s">
        <v>150</v>
      </c>
      <c r="T134" s="549" t="s">
        <v>151</v>
      </c>
      <c r="U134" s="549" t="s">
        <v>152</v>
      </c>
      <c r="V134" s="549" t="s">
        <v>153</v>
      </c>
      <c r="W134" s="549" t="s">
        <v>154</v>
      </c>
      <c r="X134" s="550" t="s">
        <v>155</v>
      </c>
      <c r="Y134" s="828"/>
      <c r="Z134" s="828"/>
      <c r="AA134" s="828"/>
      <c r="AB134" s="828"/>
      <c r="AC134" s="828"/>
      <c r="AD134" s="828"/>
      <c r="AE134" s="828"/>
      <c r="AF134" s="828"/>
      <c r="AG134" s="828"/>
      <c r="AH134" s="828"/>
      <c r="AI134" s="828"/>
      <c r="AJ134" s="828"/>
      <c r="AK134" s="828"/>
      <c r="AL134" s="828"/>
      <c r="AM134" s="828"/>
      <c r="AN134" s="828"/>
      <c r="AO134" s="828"/>
      <c r="AP134" s="828"/>
      <c r="AQ134" s="828"/>
      <c r="AR134" s="828"/>
      <c r="AS134" s="828"/>
      <c r="AT134" s="828"/>
      <c r="AU134" s="828"/>
      <c r="AV134" s="828"/>
      <c r="AW134" s="828"/>
      <c r="AX134" s="828"/>
      <c r="AY134" s="828"/>
      <c r="AZ134" s="346"/>
      <c r="BA134" s="335" t="s">
        <v>117</v>
      </c>
      <c r="BB134" s="334"/>
      <c r="BC134" s="421" t="s">
        <v>0</v>
      </c>
      <c r="BD134" s="520" t="s">
        <v>1</v>
      </c>
      <c r="BE134" s="520" t="s">
        <v>2</v>
      </c>
      <c r="BF134" s="520" t="s">
        <v>3</v>
      </c>
      <c r="BG134" s="422" t="s">
        <v>4</v>
      </c>
      <c r="BH134" s="421" t="s">
        <v>0</v>
      </c>
      <c r="BI134" s="520" t="s">
        <v>1</v>
      </c>
      <c r="BJ134" s="520" t="s">
        <v>2</v>
      </c>
      <c r="BK134" s="520" t="s">
        <v>3</v>
      </c>
      <c r="BL134" s="422" t="s">
        <v>4</v>
      </c>
      <c r="BM134" s="421" t="s">
        <v>0</v>
      </c>
      <c r="BN134" s="520" t="s">
        <v>1</v>
      </c>
      <c r="BO134" s="520" t="s">
        <v>2</v>
      </c>
      <c r="BP134" s="520" t="s">
        <v>3</v>
      </c>
      <c r="BQ134" s="422" t="s">
        <v>4</v>
      </c>
      <c r="BR134" s="421" t="s">
        <v>149</v>
      </c>
      <c r="BS134" s="520" t="s">
        <v>150</v>
      </c>
      <c r="BT134" s="520" t="s">
        <v>151</v>
      </c>
      <c r="BU134" s="520" t="s">
        <v>152</v>
      </c>
      <c r="BV134" s="520" t="s">
        <v>153</v>
      </c>
      <c r="BW134" s="520" t="s">
        <v>154</v>
      </c>
      <c r="BX134" s="521" t="s">
        <v>155</v>
      </c>
      <c r="BY134" s="886"/>
      <c r="BZ134" s="886"/>
      <c r="CA134" s="886"/>
      <c r="CB134" s="886"/>
      <c r="CC134" s="886"/>
      <c r="CD134" s="886"/>
      <c r="CE134" s="886"/>
      <c r="CF134" s="886"/>
      <c r="CG134" s="886"/>
      <c r="CH134" s="886"/>
      <c r="CI134" s="886"/>
      <c r="CJ134" s="886"/>
      <c r="CK134" s="886"/>
      <c r="CL134" s="886"/>
      <c r="CM134" s="886"/>
      <c r="CN134" s="886"/>
      <c r="CO134" s="886"/>
      <c r="CP134" s="886"/>
      <c r="CQ134" s="886"/>
      <c r="CR134" s="886"/>
      <c r="CS134" s="886"/>
      <c r="CT134" s="886"/>
      <c r="CU134" s="886"/>
      <c r="CV134" s="886"/>
      <c r="CW134" s="886"/>
      <c r="CX134" s="886"/>
      <c r="CY134" s="886"/>
      <c r="CZ134" s="886"/>
    </row>
    <row r="135" s="437" customFormat="true" ht="15" customHeight="true" x14ac:dyDescent="0.2">
      <c r="A135" s="985" t="s">
        <v>46</v>
      </c>
      <c r="B135" s="371" t="s">
        <v>45</v>
      </c>
      <c r="C135" s="77" t="s">
        <v>36</v>
      </c>
      <c r="D135" s="72" t="s">
        <v>36</v>
      </c>
      <c r="E135" s="72" t="s">
        <v>36</v>
      </c>
      <c r="F135" s="72" t="s">
        <v>36</v>
      </c>
      <c r="G135" s="67" t="s">
        <v>36</v>
      </c>
      <c r="H135" s="62" t="s">
        <v>36</v>
      </c>
      <c r="I135" s="72" t="s">
        <v>36</v>
      </c>
      <c r="J135" s="72" t="s">
        <v>36</v>
      </c>
      <c r="K135" s="72" t="s">
        <v>36</v>
      </c>
      <c r="L135" s="57" t="s">
        <v>36</v>
      </c>
      <c r="M135" s="77" t="s">
        <v>36</v>
      </c>
      <c r="N135" s="72" t="s">
        <v>36</v>
      </c>
      <c r="O135" s="72" t="s">
        <v>36</v>
      </c>
      <c r="P135" s="72" t="s">
        <v>36</v>
      </c>
      <c r="Q135" s="67" t="s">
        <v>36</v>
      </c>
      <c r="R135" s="62" t="s">
        <v>36</v>
      </c>
      <c r="S135" s="72" t="s">
        <v>36</v>
      </c>
      <c r="T135" s="72" t="s">
        <v>36</v>
      </c>
      <c r="U135" s="72" t="s">
        <v>36</v>
      </c>
      <c r="V135" s="72" t="s">
        <v>36</v>
      </c>
      <c r="W135" s="72" t="s">
        <v>36</v>
      </c>
      <c r="X135" s="57" t="s">
        <v>36</v>
      </c>
      <c r="Y135" s="828"/>
      <c r="Z135" s="828"/>
      <c r="AA135" s="828"/>
      <c r="AB135" s="828"/>
      <c r="AC135" s="828"/>
      <c r="AD135" s="828"/>
      <c r="AE135" s="828"/>
      <c r="AF135" s="828"/>
      <c r="AG135" s="828"/>
      <c r="AH135" s="828"/>
      <c r="AI135" s="828"/>
      <c r="AJ135" s="828"/>
      <c r="AK135" s="828"/>
      <c r="AL135" s="828"/>
      <c r="AM135" s="828"/>
      <c r="AN135" s="828"/>
      <c r="AO135" s="828"/>
      <c r="AP135" s="828"/>
      <c r="AQ135" s="828"/>
      <c r="AR135" s="828"/>
      <c r="AS135" s="828"/>
      <c r="AT135" s="828"/>
      <c r="AU135" s="828"/>
      <c r="AV135" s="828"/>
      <c r="AW135" s="828"/>
      <c r="AX135" s="828"/>
      <c r="AY135" s="828"/>
      <c r="AZ135" s="346"/>
      <c r="BA135" s="975" t="s">
        <v>46</v>
      </c>
      <c r="BB135" s="554" t="s">
        <v>45</v>
      </c>
      <c r="BC135" s="54" t="s">
        <v>36</v>
      </c>
      <c r="BD135" s="50" t="s">
        <v>36</v>
      </c>
      <c r="BE135" s="50" t="s">
        <v>36</v>
      </c>
      <c r="BF135" s="50" t="s">
        <v>36</v>
      </c>
      <c r="BG135" s="45" t="s">
        <v>36</v>
      </c>
      <c r="BH135" s="54" t="s">
        <v>36</v>
      </c>
      <c r="BI135" s="50" t="s">
        <v>36</v>
      </c>
      <c r="BJ135" s="50" t="s">
        <v>36</v>
      </c>
      <c r="BK135" s="50" t="s">
        <v>36</v>
      </c>
      <c r="BL135" s="45" t="s">
        <v>36</v>
      </c>
      <c r="BM135" s="54" t="s">
        <v>36</v>
      </c>
      <c r="BN135" s="50" t="s">
        <v>36</v>
      </c>
      <c r="BO135" s="50" t="s">
        <v>36</v>
      </c>
      <c r="BP135" s="50" t="s">
        <v>36</v>
      </c>
      <c r="BQ135" s="45" t="s">
        <v>36</v>
      </c>
      <c r="BR135" s="54" t="s">
        <v>36</v>
      </c>
      <c r="BS135" s="50" t="s">
        <v>36</v>
      </c>
      <c r="BT135" s="50" t="s">
        <v>36</v>
      </c>
      <c r="BU135" s="50" t="s">
        <v>36</v>
      </c>
      <c r="BV135" s="50" t="s">
        <v>36</v>
      </c>
      <c r="BW135" s="50" t="s">
        <v>36</v>
      </c>
      <c r="BX135" s="40" t="s">
        <v>36</v>
      </c>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37" customFormat="true" ht="15" customHeight="true" x14ac:dyDescent="0.2">
      <c r="A136" s="984"/>
      <c r="B136" s="372" t="s">
        <v>44</v>
      </c>
      <c r="C136" s="79" t="s">
        <v>36</v>
      </c>
      <c r="D136" s="74" t="s">
        <v>36</v>
      </c>
      <c r="E136" s="74" t="s">
        <v>36</v>
      </c>
      <c r="F136" s="74" t="s">
        <v>36</v>
      </c>
      <c r="G136" s="69" t="s">
        <v>36</v>
      </c>
      <c r="H136" s="64" t="s">
        <v>36</v>
      </c>
      <c r="I136" s="74" t="s">
        <v>36</v>
      </c>
      <c r="J136" s="74" t="s">
        <v>36</v>
      </c>
      <c r="K136" s="74" t="s">
        <v>36</v>
      </c>
      <c r="L136" s="59" t="s">
        <v>36</v>
      </c>
      <c r="M136" s="79" t="s">
        <v>36</v>
      </c>
      <c r="N136" s="74" t="s">
        <v>36</v>
      </c>
      <c r="O136" s="74" t="s">
        <v>36</v>
      </c>
      <c r="P136" s="74" t="s">
        <v>36</v>
      </c>
      <c r="Q136" s="69" t="s">
        <v>36</v>
      </c>
      <c r="R136" s="64" t="s">
        <v>36</v>
      </c>
      <c r="S136" s="74" t="s">
        <v>36</v>
      </c>
      <c r="T136" s="74" t="s">
        <v>36</v>
      </c>
      <c r="U136" s="74" t="s">
        <v>36</v>
      </c>
      <c r="V136" s="74" t="s">
        <v>36</v>
      </c>
      <c r="W136" s="74" t="s">
        <v>36</v>
      </c>
      <c r="X136" s="59" t="s">
        <v>36</v>
      </c>
      <c r="Y136" s="828"/>
      <c r="Z136" s="828"/>
      <c r="AA136" s="828"/>
      <c r="AB136" s="828"/>
      <c r="AC136" s="828"/>
      <c r="AD136" s="828"/>
      <c r="AE136" s="828"/>
      <c r="AF136" s="828"/>
      <c r="AG136" s="828"/>
      <c r="AH136" s="828"/>
      <c r="AI136" s="828"/>
      <c r="AJ136" s="828"/>
      <c r="AK136" s="828"/>
      <c r="AL136" s="828"/>
      <c r="AM136" s="828"/>
      <c r="AN136" s="828"/>
      <c r="AO136" s="828"/>
      <c r="AP136" s="828"/>
      <c r="AQ136" s="828"/>
      <c r="AR136" s="828"/>
      <c r="AS136" s="828"/>
      <c r="AT136" s="828"/>
      <c r="AU136" s="828"/>
      <c r="AV136" s="828"/>
      <c r="AW136" s="828"/>
      <c r="AX136" s="828"/>
      <c r="AY136" s="828"/>
      <c r="AZ136" s="346"/>
      <c r="BA136" s="972"/>
      <c r="BB136" s="553" t="s">
        <v>44</v>
      </c>
      <c r="BC136" s="53" t="s">
        <v>36</v>
      </c>
      <c r="BD136" s="49" t="s">
        <v>36</v>
      </c>
      <c r="BE136" s="49" t="s">
        <v>36</v>
      </c>
      <c r="BF136" s="49" t="s">
        <v>36</v>
      </c>
      <c r="BG136" s="44" t="s">
        <v>36</v>
      </c>
      <c r="BH136" s="53" t="s">
        <v>36</v>
      </c>
      <c r="BI136" s="49" t="s">
        <v>36</v>
      </c>
      <c r="BJ136" s="49" t="s">
        <v>36</v>
      </c>
      <c r="BK136" s="49" t="s">
        <v>36</v>
      </c>
      <c r="BL136" s="44" t="s">
        <v>36</v>
      </c>
      <c r="BM136" s="53" t="s">
        <v>36</v>
      </c>
      <c r="BN136" s="49" t="s">
        <v>36</v>
      </c>
      <c r="BO136" s="49" t="s">
        <v>36</v>
      </c>
      <c r="BP136" s="49" t="s">
        <v>36</v>
      </c>
      <c r="BQ136" s="44" t="s">
        <v>36</v>
      </c>
      <c r="BR136" s="53" t="s">
        <v>36</v>
      </c>
      <c r="BS136" s="49" t="s">
        <v>36</v>
      </c>
      <c r="BT136" s="49" t="s">
        <v>36</v>
      </c>
      <c r="BU136" s="49" t="s">
        <v>36</v>
      </c>
      <c r="BV136" s="49" t="s">
        <v>36</v>
      </c>
      <c r="BW136" s="49" t="s">
        <v>36</v>
      </c>
      <c r="BX136" s="39" t="s">
        <v>36</v>
      </c>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37" customFormat="true" ht="15" customHeight="true" x14ac:dyDescent="0.2">
      <c r="A137" s="984"/>
      <c r="B137" s="372" t="s">
        <v>43</v>
      </c>
      <c r="C137" s="79" t="s">
        <v>36</v>
      </c>
      <c r="D137" s="74" t="s">
        <v>36</v>
      </c>
      <c r="E137" s="74" t="s">
        <v>36</v>
      </c>
      <c r="F137" s="74" t="s">
        <v>36</v>
      </c>
      <c r="G137" s="69" t="s">
        <v>36</v>
      </c>
      <c r="H137" s="64" t="s">
        <v>36</v>
      </c>
      <c r="I137" s="74" t="s">
        <v>36</v>
      </c>
      <c r="J137" s="74" t="s">
        <v>36</v>
      </c>
      <c r="K137" s="74" t="s">
        <v>36</v>
      </c>
      <c r="L137" s="59" t="s">
        <v>36</v>
      </c>
      <c r="M137" s="79" t="s">
        <v>36</v>
      </c>
      <c r="N137" s="74" t="s">
        <v>36</v>
      </c>
      <c r="O137" s="74" t="s">
        <v>36</v>
      </c>
      <c r="P137" s="74" t="s">
        <v>36</v>
      </c>
      <c r="Q137" s="69" t="s">
        <v>36</v>
      </c>
      <c r="R137" s="64" t="s">
        <v>36</v>
      </c>
      <c r="S137" s="74" t="s">
        <v>36</v>
      </c>
      <c r="T137" s="74" t="s">
        <v>36</v>
      </c>
      <c r="U137" s="74" t="s">
        <v>36</v>
      </c>
      <c r="V137" s="74" t="s">
        <v>36</v>
      </c>
      <c r="W137" s="74" t="s">
        <v>36</v>
      </c>
      <c r="X137" s="59" t="s">
        <v>36</v>
      </c>
      <c r="Y137" s="828"/>
      <c r="Z137" s="828"/>
      <c r="AA137" s="828"/>
      <c r="AB137" s="828"/>
      <c r="AC137" s="828"/>
      <c r="AD137" s="828"/>
      <c r="AE137" s="828"/>
      <c r="AF137" s="828"/>
      <c r="AG137" s="828"/>
      <c r="AH137" s="828"/>
      <c r="AI137" s="828"/>
      <c r="AJ137" s="828"/>
      <c r="AK137" s="828"/>
      <c r="AL137" s="828"/>
      <c r="AM137" s="828"/>
      <c r="AN137" s="828"/>
      <c r="AO137" s="828"/>
      <c r="AP137" s="828"/>
      <c r="AQ137" s="828"/>
      <c r="AR137" s="828"/>
      <c r="AS137" s="828"/>
      <c r="AT137" s="828"/>
      <c r="AU137" s="828"/>
      <c r="AV137" s="828"/>
      <c r="AW137" s="828"/>
      <c r="AX137" s="828"/>
      <c r="AY137" s="828"/>
      <c r="AZ137" s="346"/>
      <c r="BA137" s="972"/>
      <c r="BB137" s="553" t="s">
        <v>43</v>
      </c>
      <c r="BC137" s="53" t="s">
        <v>36</v>
      </c>
      <c r="BD137" s="49" t="s">
        <v>36</v>
      </c>
      <c r="BE137" s="49" t="s">
        <v>36</v>
      </c>
      <c r="BF137" s="49" t="s">
        <v>36</v>
      </c>
      <c r="BG137" s="44" t="s">
        <v>36</v>
      </c>
      <c r="BH137" s="53" t="s">
        <v>36</v>
      </c>
      <c r="BI137" s="49" t="s">
        <v>36</v>
      </c>
      <c r="BJ137" s="49" t="s">
        <v>36</v>
      </c>
      <c r="BK137" s="49" t="s">
        <v>36</v>
      </c>
      <c r="BL137" s="44" t="s">
        <v>36</v>
      </c>
      <c r="BM137" s="53" t="s">
        <v>36</v>
      </c>
      <c r="BN137" s="49" t="s">
        <v>36</v>
      </c>
      <c r="BO137" s="49" t="s">
        <v>36</v>
      </c>
      <c r="BP137" s="49" t="s">
        <v>36</v>
      </c>
      <c r="BQ137" s="44" t="s">
        <v>36</v>
      </c>
      <c r="BR137" s="53" t="s">
        <v>36</v>
      </c>
      <c r="BS137" s="49" t="s">
        <v>36</v>
      </c>
      <c r="BT137" s="49" t="s">
        <v>36</v>
      </c>
      <c r="BU137" s="49" t="s">
        <v>36</v>
      </c>
      <c r="BV137" s="49" t="s">
        <v>36</v>
      </c>
      <c r="BW137" s="49" t="s">
        <v>36</v>
      </c>
      <c r="BX137" s="39" t="s">
        <v>36</v>
      </c>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37" customFormat="true" ht="15" customHeight="true" x14ac:dyDescent="0.2">
      <c r="A138" s="984"/>
      <c r="B138" s="372" t="s">
        <v>42</v>
      </c>
      <c r="C138" s="79" t="s">
        <v>36</v>
      </c>
      <c r="D138" s="74" t="s">
        <v>36</v>
      </c>
      <c r="E138" s="74" t="s">
        <v>36</v>
      </c>
      <c r="F138" s="74" t="s">
        <v>36</v>
      </c>
      <c r="G138" s="69" t="s">
        <v>36</v>
      </c>
      <c r="H138" s="64" t="s">
        <v>36</v>
      </c>
      <c r="I138" s="74" t="s">
        <v>36</v>
      </c>
      <c r="J138" s="74" t="s">
        <v>36</v>
      </c>
      <c r="K138" s="74" t="s">
        <v>36</v>
      </c>
      <c r="L138" s="59" t="s">
        <v>36</v>
      </c>
      <c r="M138" s="79" t="s">
        <v>36</v>
      </c>
      <c r="N138" s="74" t="s">
        <v>36</v>
      </c>
      <c r="O138" s="74" t="s">
        <v>36</v>
      </c>
      <c r="P138" s="74" t="s">
        <v>36</v>
      </c>
      <c r="Q138" s="69" t="s">
        <v>36</v>
      </c>
      <c r="R138" s="64" t="s">
        <v>36</v>
      </c>
      <c r="S138" s="74" t="s">
        <v>36</v>
      </c>
      <c r="T138" s="74" t="s">
        <v>36</v>
      </c>
      <c r="U138" s="74" t="s">
        <v>36</v>
      </c>
      <c r="V138" s="74" t="s">
        <v>36</v>
      </c>
      <c r="W138" s="74" t="s">
        <v>36</v>
      </c>
      <c r="X138" s="59" t="s">
        <v>36</v>
      </c>
      <c r="Y138" s="828"/>
      <c r="Z138" s="828"/>
      <c r="AA138" s="828"/>
      <c r="AB138" s="828"/>
      <c r="AC138" s="828"/>
      <c r="AD138" s="828"/>
      <c r="AE138" s="828"/>
      <c r="AF138" s="828"/>
      <c r="AG138" s="828"/>
      <c r="AH138" s="828"/>
      <c r="AI138" s="828"/>
      <c r="AJ138" s="828"/>
      <c r="AK138" s="828"/>
      <c r="AL138" s="828"/>
      <c r="AM138" s="828"/>
      <c r="AN138" s="828"/>
      <c r="AO138" s="828"/>
      <c r="AP138" s="828"/>
      <c r="AQ138" s="828"/>
      <c r="AR138" s="828"/>
      <c r="AS138" s="828"/>
      <c r="AT138" s="828"/>
      <c r="AU138" s="828"/>
      <c r="AV138" s="828"/>
      <c r="AW138" s="828"/>
      <c r="AX138" s="828"/>
      <c r="AY138" s="828"/>
      <c r="AZ138" s="346"/>
      <c r="BA138" s="972"/>
      <c r="BB138" s="553" t="s">
        <v>42</v>
      </c>
      <c r="BC138" s="53" t="s">
        <v>36</v>
      </c>
      <c r="BD138" s="49" t="s">
        <v>36</v>
      </c>
      <c r="BE138" s="49" t="s">
        <v>36</v>
      </c>
      <c r="BF138" s="49" t="s">
        <v>36</v>
      </c>
      <c r="BG138" s="44" t="s">
        <v>36</v>
      </c>
      <c r="BH138" s="53" t="s">
        <v>36</v>
      </c>
      <c r="BI138" s="49" t="s">
        <v>36</v>
      </c>
      <c r="BJ138" s="49" t="s">
        <v>36</v>
      </c>
      <c r="BK138" s="49" t="s">
        <v>36</v>
      </c>
      <c r="BL138" s="44" t="s">
        <v>36</v>
      </c>
      <c r="BM138" s="53" t="s">
        <v>36</v>
      </c>
      <c r="BN138" s="49" t="s">
        <v>36</v>
      </c>
      <c r="BO138" s="49" t="s">
        <v>36</v>
      </c>
      <c r="BP138" s="49" t="s">
        <v>36</v>
      </c>
      <c r="BQ138" s="44" t="s">
        <v>36</v>
      </c>
      <c r="BR138" s="53" t="s">
        <v>36</v>
      </c>
      <c r="BS138" s="49" t="s">
        <v>36</v>
      </c>
      <c r="BT138" s="49" t="s">
        <v>36</v>
      </c>
      <c r="BU138" s="49" t="s">
        <v>36</v>
      </c>
      <c r="BV138" s="49" t="s">
        <v>36</v>
      </c>
      <c r="BW138" s="49" t="s">
        <v>36</v>
      </c>
      <c r="BX138" s="39" t="s">
        <v>36</v>
      </c>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37" customFormat="true" ht="15" customHeight="true" x14ac:dyDescent="0.2">
      <c r="A139" s="984"/>
      <c r="B139" s="372" t="s">
        <v>19</v>
      </c>
      <c r="C139" s="132">
        <v>36.970679066729545</v>
      </c>
      <c r="D139" s="131">
        <v>26.199958900536739</v>
      </c>
      <c r="E139" s="131">
        <v>15.599210660525303</v>
      </c>
      <c r="F139" s="131">
        <v>10.129079154806579</v>
      </c>
      <c r="G139" s="130">
        <v>1.8365062401766645</v>
      </c>
      <c r="H139" s="129">
        <v>16.242479429034979</v>
      </c>
      <c r="I139" s="131">
        <v>3.3315274735341216</v>
      </c>
      <c r="J139" s="131">
        <v>0</v>
      </c>
      <c r="K139" s="131">
        <v>0</v>
      </c>
      <c r="L139" s="128">
        <v>0</v>
      </c>
      <c r="M139" s="132">
        <v>37.460672759631777</v>
      </c>
      <c r="N139" s="131">
        <v>28.820962915780679</v>
      </c>
      <c r="O139" s="131">
        <v>20.088298419269812</v>
      </c>
      <c r="P139" s="131">
        <v>13.10852136419741</v>
      </c>
      <c r="Q139" s="130">
        <v>7.9020265953934201</v>
      </c>
      <c r="R139" s="129">
        <v>37.737085304469645</v>
      </c>
      <c r="S139" s="131">
        <v>33.722790046708511</v>
      </c>
      <c r="T139" s="131">
        <v>27.40746498532906</v>
      </c>
      <c r="U139" s="131">
        <v>16.647137351195749</v>
      </c>
      <c r="V139" s="131">
        <v>19.690901362820288</v>
      </c>
      <c r="W139" s="131">
        <v>0.61992216535331912</v>
      </c>
      <c r="X139" s="128">
        <v>13.490689516418033</v>
      </c>
      <c r="Y139" s="828"/>
      <c r="Z139" s="828"/>
      <c r="AA139" s="828"/>
      <c r="AB139" s="828"/>
      <c r="AC139" s="828"/>
      <c r="AD139" s="828"/>
      <c r="AE139" s="828"/>
      <c r="AF139" s="828"/>
      <c r="AG139" s="828"/>
      <c r="AH139" s="828"/>
      <c r="AI139" s="828"/>
      <c r="AJ139" s="828"/>
      <c r="AK139" s="828"/>
      <c r="AL139" s="828"/>
      <c r="AM139" s="828"/>
      <c r="AN139" s="828"/>
      <c r="AO139" s="828"/>
      <c r="AP139" s="828"/>
      <c r="AQ139" s="828"/>
      <c r="AR139" s="828"/>
      <c r="AS139" s="828"/>
      <c r="AT139" s="828"/>
      <c r="AU139" s="828"/>
      <c r="AV139" s="828"/>
      <c r="AW139" s="828"/>
      <c r="AX139" s="828"/>
      <c r="AY139" s="828"/>
      <c r="AZ139" s="346"/>
      <c r="BA139" s="972"/>
      <c r="BB139" s="553" t="s">
        <v>19</v>
      </c>
      <c r="BC139" s="53" t="s">
        <v>36</v>
      </c>
      <c r="BD139" s="49" t="s">
        <v>36</v>
      </c>
      <c r="BE139" s="49" t="s">
        <v>36</v>
      </c>
      <c r="BF139" s="49" t="s">
        <v>36</v>
      </c>
      <c r="BG139" s="44" t="s">
        <v>36</v>
      </c>
      <c r="BH139" s="53" t="s">
        <v>36</v>
      </c>
      <c r="BI139" s="49" t="s">
        <v>36</v>
      </c>
      <c r="BJ139" s="49" t="s">
        <v>36</v>
      </c>
      <c r="BK139" s="49" t="s">
        <v>36</v>
      </c>
      <c r="BL139" s="44" t="s">
        <v>36</v>
      </c>
      <c r="BM139" s="53" t="s">
        <v>36</v>
      </c>
      <c r="BN139" s="49" t="s">
        <v>36</v>
      </c>
      <c r="BO139" s="49" t="s">
        <v>36</v>
      </c>
      <c r="BP139" s="49" t="s">
        <v>36</v>
      </c>
      <c r="BQ139" s="44" t="s">
        <v>36</v>
      </c>
      <c r="BR139" s="53" t="s">
        <v>36</v>
      </c>
      <c r="BS139" s="49" t="s">
        <v>36</v>
      </c>
      <c r="BT139" s="49" t="s">
        <v>36</v>
      </c>
      <c r="BU139" s="49" t="s">
        <v>36</v>
      </c>
      <c r="BV139" s="49" t="s">
        <v>36</v>
      </c>
      <c r="BW139" s="49" t="s">
        <v>36</v>
      </c>
      <c r="BX139" s="39" t="s">
        <v>36</v>
      </c>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17" customFormat="true" ht="15" customHeight="true" x14ac:dyDescent="0.2">
      <c r="A140" s="984" t="s">
        <v>107</v>
      </c>
      <c r="B140" s="372" t="s">
        <v>65</v>
      </c>
      <c r="C140" s="79" t="s">
        <v>36</v>
      </c>
      <c r="D140" s="74" t="s">
        <v>36</v>
      </c>
      <c r="E140" s="74" t="s">
        <v>36</v>
      </c>
      <c r="F140" s="74" t="s">
        <v>36</v>
      </c>
      <c r="G140" s="69" t="s">
        <v>36</v>
      </c>
      <c r="H140" s="64" t="s">
        <v>36</v>
      </c>
      <c r="I140" s="74" t="s">
        <v>36</v>
      </c>
      <c r="J140" s="74" t="s">
        <v>36</v>
      </c>
      <c r="K140" s="74" t="s">
        <v>36</v>
      </c>
      <c r="L140" s="59" t="s">
        <v>36</v>
      </c>
      <c r="M140" s="79" t="s">
        <v>36</v>
      </c>
      <c r="N140" s="74" t="s">
        <v>36</v>
      </c>
      <c r="O140" s="74" t="s">
        <v>36</v>
      </c>
      <c r="P140" s="74" t="s">
        <v>36</v>
      </c>
      <c r="Q140" s="69" t="s">
        <v>36</v>
      </c>
      <c r="R140" s="64" t="s">
        <v>36</v>
      </c>
      <c r="S140" s="74" t="s">
        <v>36</v>
      </c>
      <c r="T140" s="74" t="s">
        <v>36</v>
      </c>
      <c r="U140" s="74" t="s">
        <v>36</v>
      </c>
      <c r="V140" s="74" t="s">
        <v>36</v>
      </c>
      <c r="W140" s="74" t="s">
        <v>36</v>
      </c>
      <c r="X140" s="59" t="s">
        <v>36</v>
      </c>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5"/>
      <c r="BA140" s="972" t="s">
        <v>107</v>
      </c>
      <c r="BB140" s="553" t="s">
        <v>65</v>
      </c>
      <c r="BC140" s="53" t="s">
        <v>36</v>
      </c>
      <c r="BD140" s="49" t="s">
        <v>36</v>
      </c>
      <c r="BE140" s="49" t="s">
        <v>36</v>
      </c>
      <c r="BF140" s="49" t="s">
        <v>36</v>
      </c>
      <c r="BG140" s="44" t="s">
        <v>36</v>
      </c>
      <c r="BH140" s="53" t="s">
        <v>36</v>
      </c>
      <c r="BI140" s="49" t="s">
        <v>36</v>
      </c>
      <c r="BJ140" s="49" t="s">
        <v>36</v>
      </c>
      <c r="BK140" s="49" t="s">
        <v>36</v>
      </c>
      <c r="BL140" s="44" t="s">
        <v>36</v>
      </c>
      <c r="BM140" s="53" t="s">
        <v>36</v>
      </c>
      <c r="BN140" s="49" t="s">
        <v>36</v>
      </c>
      <c r="BO140" s="49" t="s">
        <v>36</v>
      </c>
      <c r="BP140" s="49" t="s">
        <v>36</v>
      </c>
      <c r="BQ140" s="44" t="s">
        <v>36</v>
      </c>
      <c r="BR140" s="53" t="s">
        <v>36</v>
      </c>
      <c r="BS140" s="49" t="s">
        <v>36</v>
      </c>
      <c r="BT140" s="49" t="s">
        <v>36</v>
      </c>
      <c r="BU140" s="49" t="s">
        <v>36</v>
      </c>
      <c r="BV140" s="49" t="s">
        <v>36</v>
      </c>
      <c r="BW140" s="49" t="s">
        <v>36</v>
      </c>
      <c r="BX140" s="39" t="s">
        <v>36</v>
      </c>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17" customFormat="true" ht="15" customHeight="true" x14ac:dyDescent="0.2">
      <c r="A141" s="984"/>
      <c r="B141" s="372" t="s">
        <v>66</v>
      </c>
      <c r="C141" s="79" t="s">
        <v>36</v>
      </c>
      <c r="D141" s="74" t="s">
        <v>36</v>
      </c>
      <c r="E141" s="74" t="s">
        <v>36</v>
      </c>
      <c r="F141" s="74" t="s">
        <v>36</v>
      </c>
      <c r="G141" s="69" t="s">
        <v>36</v>
      </c>
      <c r="H141" s="64" t="s">
        <v>36</v>
      </c>
      <c r="I141" s="74" t="s">
        <v>36</v>
      </c>
      <c r="J141" s="74" t="s">
        <v>36</v>
      </c>
      <c r="K141" s="74" t="s">
        <v>36</v>
      </c>
      <c r="L141" s="59" t="s">
        <v>36</v>
      </c>
      <c r="M141" s="79" t="s">
        <v>36</v>
      </c>
      <c r="N141" s="74" t="s">
        <v>36</v>
      </c>
      <c r="O141" s="74" t="s">
        <v>36</v>
      </c>
      <c r="P141" s="74" t="s">
        <v>36</v>
      </c>
      <c r="Q141" s="69" t="s">
        <v>36</v>
      </c>
      <c r="R141" s="64" t="s">
        <v>36</v>
      </c>
      <c r="S141" s="74" t="s">
        <v>36</v>
      </c>
      <c r="T141" s="74" t="s">
        <v>36</v>
      </c>
      <c r="U141" s="74" t="s">
        <v>36</v>
      </c>
      <c r="V141" s="74" t="s">
        <v>36</v>
      </c>
      <c r="W141" s="74" t="s">
        <v>36</v>
      </c>
      <c r="X141" s="59" t="s">
        <v>36</v>
      </c>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5"/>
      <c r="BA141" s="972"/>
      <c r="BB141" s="553" t="s">
        <v>66</v>
      </c>
      <c r="BC141" s="53" t="s">
        <v>36</v>
      </c>
      <c r="BD141" s="49" t="s">
        <v>36</v>
      </c>
      <c r="BE141" s="49" t="s">
        <v>36</v>
      </c>
      <c r="BF141" s="49" t="s">
        <v>36</v>
      </c>
      <c r="BG141" s="44" t="s">
        <v>36</v>
      </c>
      <c r="BH141" s="53" t="s">
        <v>36</v>
      </c>
      <c r="BI141" s="49" t="s">
        <v>36</v>
      </c>
      <c r="BJ141" s="49" t="s">
        <v>36</v>
      </c>
      <c r="BK141" s="49" t="s">
        <v>36</v>
      </c>
      <c r="BL141" s="44" t="s">
        <v>36</v>
      </c>
      <c r="BM141" s="53" t="s">
        <v>36</v>
      </c>
      <c r="BN141" s="49" t="s">
        <v>36</v>
      </c>
      <c r="BO141" s="49" t="s">
        <v>36</v>
      </c>
      <c r="BP141" s="49" t="s">
        <v>36</v>
      </c>
      <c r="BQ141" s="44" t="s">
        <v>36</v>
      </c>
      <c r="BR141" s="53" t="s">
        <v>36</v>
      </c>
      <c r="BS141" s="49" t="s">
        <v>36</v>
      </c>
      <c r="BT141" s="49" t="s">
        <v>36</v>
      </c>
      <c r="BU141" s="49" t="s">
        <v>36</v>
      </c>
      <c r="BV141" s="49" t="s">
        <v>36</v>
      </c>
      <c r="BW141" s="49" t="s">
        <v>36</v>
      </c>
      <c r="BX141" s="39" t="s">
        <v>36</v>
      </c>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17" customFormat="true" ht="15" customHeight="true" x14ac:dyDescent="0.2">
      <c r="A142" s="984"/>
      <c r="B142" s="372" t="s">
        <v>67</v>
      </c>
      <c r="C142" s="79" t="s">
        <v>36</v>
      </c>
      <c r="D142" s="74" t="s">
        <v>36</v>
      </c>
      <c r="E142" s="74" t="s">
        <v>36</v>
      </c>
      <c r="F142" s="74" t="s">
        <v>36</v>
      </c>
      <c r="G142" s="69" t="s">
        <v>36</v>
      </c>
      <c r="H142" s="64" t="s">
        <v>36</v>
      </c>
      <c r="I142" s="74" t="s">
        <v>36</v>
      </c>
      <c r="J142" s="74" t="s">
        <v>36</v>
      </c>
      <c r="K142" s="74" t="s">
        <v>36</v>
      </c>
      <c r="L142" s="59" t="s">
        <v>36</v>
      </c>
      <c r="M142" s="79" t="s">
        <v>36</v>
      </c>
      <c r="N142" s="74" t="s">
        <v>36</v>
      </c>
      <c r="O142" s="74" t="s">
        <v>36</v>
      </c>
      <c r="P142" s="74" t="s">
        <v>36</v>
      </c>
      <c r="Q142" s="69" t="s">
        <v>36</v>
      </c>
      <c r="R142" s="64" t="s">
        <v>36</v>
      </c>
      <c r="S142" s="74" t="s">
        <v>36</v>
      </c>
      <c r="T142" s="74" t="s">
        <v>36</v>
      </c>
      <c r="U142" s="74" t="s">
        <v>36</v>
      </c>
      <c r="V142" s="74" t="s">
        <v>36</v>
      </c>
      <c r="W142" s="74" t="s">
        <v>36</v>
      </c>
      <c r="X142" s="59" t="s">
        <v>36</v>
      </c>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5"/>
      <c r="BA142" s="972"/>
      <c r="BB142" s="553" t="s">
        <v>67</v>
      </c>
      <c r="BC142" s="53" t="s">
        <v>36</v>
      </c>
      <c r="BD142" s="49" t="s">
        <v>36</v>
      </c>
      <c r="BE142" s="49" t="s">
        <v>36</v>
      </c>
      <c r="BF142" s="49" t="s">
        <v>36</v>
      </c>
      <c r="BG142" s="44" t="s">
        <v>36</v>
      </c>
      <c r="BH142" s="53" t="s">
        <v>36</v>
      </c>
      <c r="BI142" s="49" t="s">
        <v>36</v>
      </c>
      <c r="BJ142" s="49" t="s">
        <v>36</v>
      </c>
      <c r="BK142" s="49" t="s">
        <v>36</v>
      </c>
      <c r="BL142" s="44" t="s">
        <v>36</v>
      </c>
      <c r="BM142" s="53" t="s">
        <v>36</v>
      </c>
      <c r="BN142" s="49" t="s">
        <v>36</v>
      </c>
      <c r="BO142" s="49" t="s">
        <v>36</v>
      </c>
      <c r="BP142" s="49" t="s">
        <v>36</v>
      </c>
      <c r="BQ142" s="44" t="s">
        <v>36</v>
      </c>
      <c r="BR142" s="53" t="s">
        <v>36</v>
      </c>
      <c r="BS142" s="49" t="s">
        <v>36</v>
      </c>
      <c r="BT142" s="49" t="s">
        <v>36</v>
      </c>
      <c r="BU142" s="49" t="s">
        <v>36</v>
      </c>
      <c r="BV142" s="49" t="s">
        <v>36</v>
      </c>
      <c r="BW142" s="49" t="s">
        <v>36</v>
      </c>
      <c r="BX142" s="39" t="s">
        <v>36</v>
      </c>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17" customFormat="true" ht="15" customHeight="true" x14ac:dyDescent="0.2">
      <c r="A143" s="984"/>
      <c r="B143" s="372" t="s">
        <v>68</v>
      </c>
      <c r="C143" s="79" t="s">
        <v>36</v>
      </c>
      <c r="D143" s="74" t="s">
        <v>36</v>
      </c>
      <c r="E143" s="74" t="s">
        <v>36</v>
      </c>
      <c r="F143" s="74" t="s">
        <v>36</v>
      </c>
      <c r="G143" s="69" t="s">
        <v>36</v>
      </c>
      <c r="H143" s="64" t="s">
        <v>36</v>
      </c>
      <c r="I143" s="74" t="s">
        <v>36</v>
      </c>
      <c r="J143" s="74" t="s">
        <v>36</v>
      </c>
      <c r="K143" s="74" t="s">
        <v>36</v>
      </c>
      <c r="L143" s="59" t="s">
        <v>36</v>
      </c>
      <c r="M143" s="79" t="s">
        <v>36</v>
      </c>
      <c r="N143" s="74" t="s">
        <v>36</v>
      </c>
      <c r="O143" s="74" t="s">
        <v>36</v>
      </c>
      <c r="P143" s="74" t="s">
        <v>36</v>
      </c>
      <c r="Q143" s="69" t="s">
        <v>36</v>
      </c>
      <c r="R143" s="64" t="s">
        <v>36</v>
      </c>
      <c r="S143" s="74" t="s">
        <v>36</v>
      </c>
      <c r="T143" s="74" t="s">
        <v>36</v>
      </c>
      <c r="U143" s="74" t="s">
        <v>36</v>
      </c>
      <c r="V143" s="74" t="s">
        <v>36</v>
      </c>
      <c r="W143" s="74" t="s">
        <v>36</v>
      </c>
      <c r="X143" s="59" t="s">
        <v>36</v>
      </c>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5"/>
      <c r="BA143" s="972"/>
      <c r="BB143" s="553" t="s">
        <v>68</v>
      </c>
      <c r="BC143" s="53" t="s">
        <v>36</v>
      </c>
      <c r="BD143" s="49" t="s">
        <v>36</v>
      </c>
      <c r="BE143" s="49" t="s">
        <v>36</v>
      </c>
      <c r="BF143" s="49" t="s">
        <v>36</v>
      </c>
      <c r="BG143" s="44" t="s">
        <v>36</v>
      </c>
      <c r="BH143" s="53" t="s">
        <v>36</v>
      </c>
      <c r="BI143" s="49" t="s">
        <v>36</v>
      </c>
      <c r="BJ143" s="49" t="s">
        <v>36</v>
      </c>
      <c r="BK143" s="49" t="s">
        <v>36</v>
      </c>
      <c r="BL143" s="44" t="s">
        <v>36</v>
      </c>
      <c r="BM143" s="53" t="s">
        <v>36</v>
      </c>
      <c r="BN143" s="49" t="s">
        <v>36</v>
      </c>
      <c r="BO143" s="49" t="s">
        <v>36</v>
      </c>
      <c r="BP143" s="49" t="s">
        <v>36</v>
      </c>
      <c r="BQ143" s="44" t="s">
        <v>36</v>
      </c>
      <c r="BR143" s="53" t="s">
        <v>36</v>
      </c>
      <c r="BS143" s="49" t="s">
        <v>36</v>
      </c>
      <c r="BT143" s="49" t="s">
        <v>36</v>
      </c>
      <c r="BU143" s="49" t="s">
        <v>36</v>
      </c>
      <c r="BV143" s="49" t="s">
        <v>36</v>
      </c>
      <c r="BW143" s="49" t="s">
        <v>36</v>
      </c>
      <c r="BX143" s="39" t="s">
        <v>36</v>
      </c>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17" customFormat="true" ht="15" customHeight="true" x14ac:dyDescent="0.2">
      <c r="A144" s="984" t="s">
        <v>108</v>
      </c>
      <c r="B144" s="372" t="s">
        <v>65</v>
      </c>
      <c r="C144" s="79" t="s">
        <v>36</v>
      </c>
      <c r="D144" s="74" t="s">
        <v>36</v>
      </c>
      <c r="E144" s="74" t="s">
        <v>36</v>
      </c>
      <c r="F144" s="74" t="s">
        <v>36</v>
      </c>
      <c r="G144" s="69" t="s">
        <v>36</v>
      </c>
      <c r="H144" s="64" t="s">
        <v>36</v>
      </c>
      <c r="I144" s="74" t="s">
        <v>36</v>
      </c>
      <c r="J144" s="74" t="s">
        <v>36</v>
      </c>
      <c r="K144" s="74" t="s">
        <v>36</v>
      </c>
      <c r="L144" s="59" t="s">
        <v>36</v>
      </c>
      <c r="M144" s="79" t="s">
        <v>36</v>
      </c>
      <c r="N144" s="74" t="s">
        <v>36</v>
      </c>
      <c r="O144" s="74" t="s">
        <v>36</v>
      </c>
      <c r="P144" s="74" t="s">
        <v>36</v>
      </c>
      <c r="Q144" s="69" t="s">
        <v>36</v>
      </c>
      <c r="R144" s="64" t="s">
        <v>36</v>
      </c>
      <c r="S144" s="74" t="s">
        <v>36</v>
      </c>
      <c r="T144" s="74" t="s">
        <v>36</v>
      </c>
      <c r="U144" s="74" t="s">
        <v>36</v>
      </c>
      <c r="V144" s="74" t="s">
        <v>36</v>
      </c>
      <c r="W144" s="74" t="s">
        <v>36</v>
      </c>
      <c r="X144" s="59" t="s">
        <v>36</v>
      </c>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5"/>
      <c r="BA144" s="972" t="s">
        <v>108</v>
      </c>
      <c r="BB144" s="553" t="s">
        <v>65</v>
      </c>
      <c r="BC144" s="53" t="s">
        <v>36</v>
      </c>
      <c r="BD144" s="49" t="s">
        <v>36</v>
      </c>
      <c r="BE144" s="49" t="s">
        <v>36</v>
      </c>
      <c r="BF144" s="49" t="s">
        <v>36</v>
      </c>
      <c r="BG144" s="44" t="s">
        <v>36</v>
      </c>
      <c r="BH144" s="53" t="s">
        <v>36</v>
      </c>
      <c r="BI144" s="49" t="s">
        <v>36</v>
      </c>
      <c r="BJ144" s="49" t="s">
        <v>36</v>
      </c>
      <c r="BK144" s="49" t="s">
        <v>36</v>
      </c>
      <c r="BL144" s="44" t="s">
        <v>36</v>
      </c>
      <c r="BM144" s="53" t="s">
        <v>36</v>
      </c>
      <c r="BN144" s="49" t="s">
        <v>36</v>
      </c>
      <c r="BO144" s="49" t="s">
        <v>36</v>
      </c>
      <c r="BP144" s="49" t="s">
        <v>36</v>
      </c>
      <c r="BQ144" s="44" t="s">
        <v>36</v>
      </c>
      <c r="BR144" s="53" t="s">
        <v>36</v>
      </c>
      <c r="BS144" s="49" t="s">
        <v>36</v>
      </c>
      <c r="BT144" s="49" t="s">
        <v>36</v>
      </c>
      <c r="BU144" s="49" t="s">
        <v>36</v>
      </c>
      <c r="BV144" s="49" t="s">
        <v>36</v>
      </c>
      <c r="BW144" s="49" t="s">
        <v>36</v>
      </c>
      <c r="BX144" s="39" t="s">
        <v>36</v>
      </c>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17" customFormat="true" ht="15" customHeight="true" x14ac:dyDescent="0.2">
      <c r="A145" s="984"/>
      <c r="B145" s="372" t="s">
        <v>66</v>
      </c>
      <c r="C145" s="79" t="s">
        <v>36</v>
      </c>
      <c r="D145" s="74" t="s">
        <v>36</v>
      </c>
      <c r="E145" s="74" t="s">
        <v>36</v>
      </c>
      <c r="F145" s="74" t="s">
        <v>36</v>
      </c>
      <c r="G145" s="69" t="s">
        <v>36</v>
      </c>
      <c r="H145" s="64" t="s">
        <v>36</v>
      </c>
      <c r="I145" s="74" t="s">
        <v>36</v>
      </c>
      <c r="J145" s="74" t="s">
        <v>36</v>
      </c>
      <c r="K145" s="74" t="s">
        <v>36</v>
      </c>
      <c r="L145" s="59" t="s">
        <v>36</v>
      </c>
      <c r="M145" s="79" t="s">
        <v>36</v>
      </c>
      <c r="N145" s="74" t="s">
        <v>36</v>
      </c>
      <c r="O145" s="74" t="s">
        <v>36</v>
      </c>
      <c r="P145" s="74" t="s">
        <v>36</v>
      </c>
      <c r="Q145" s="69" t="s">
        <v>36</v>
      </c>
      <c r="R145" s="64" t="s">
        <v>36</v>
      </c>
      <c r="S145" s="74" t="s">
        <v>36</v>
      </c>
      <c r="T145" s="74" t="s">
        <v>36</v>
      </c>
      <c r="U145" s="74" t="s">
        <v>36</v>
      </c>
      <c r="V145" s="74" t="s">
        <v>36</v>
      </c>
      <c r="W145" s="74" t="s">
        <v>36</v>
      </c>
      <c r="X145" s="59" t="s">
        <v>36</v>
      </c>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5"/>
      <c r="BA145" s="972"/>
      <c r="BB145" s="553" t="s">
        <v>66</v>
      </c>
      <c r="BC145" s="53" t="s">
        <v>36</v>
      </c>
      <c r="BD145" s="49" t="s">
        <v>36</v>
      </c>
      <c r="BE145" s="49" t="s">
        <v>36</v>
      </c>
      <c r="BF145" s="49" t="s">
        <v>36</v>
      </c>
      <c r="BG145" s="44" t="s">
        <v>36</v>
      </c>
      <c r="BH145" s="53" t="s">
        <v>36</v>
      </c>
      <c r="BI145" s="49" t="s">
        <v>36</v>
      </c>
      <c r="BJ145" s="49" t="s">
        <v>36</v>
      </c>
      <c r="BK145" s="49" t="s">
        <v>36</v>
      </c>
      <c r="BL145" s="44" t="s">
        <v>36</v>
      </c>
      <c r="BM145" s="53" t="s">
        <v>36</v>
      </c>
      <c r="BN145" s="49" t="s">
        <v>36</v>
      </c>
      <c r="BO145" s="49" t="s">
        <v>36</v>
      </c>
      <c r="BP145" s="49" t="s">
        <v>36</v>
      </c>
      <c r="BQ145" s="44" t="s">
        <v>36</v>
      </c>
      <c r="BR145" s="53" t="s">
        <v>36</v>
      </c>
      <c r="BS145" s="49" t="s">
        <v>36</v>
      </c>
      <c r="BT145" s="49" t="s">
        <v>36</v>
      </c>
      <c r="BU145" s="49" t="s">
        <v>36</v>
      </c>
      <c r="BV145" s="49" t="s">
        <v>36</v>
      </c>
      <c r="BW145" s="49" t="s">
        <v>36</v>
      </c>
      <c r="BX145" s="39" t="s">
        <v>36</v>
      </c>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17" customFormat="true" ht="15" customHeight="true" x14ac:dyDescent="0.2">
      <c r="A146" s="984"/>
      <c r="B146" s="372" t="s">
        <v>67</v>
      </c>
      <c r="C146" s="79" t="s">
        <v>36</v>
      </c>
      <c r="D146" s="74" t="s">
        <v>36</v>
      </c>
      <c r="E146" s="74" t="s">
        <v>36</v>
      </c>
      <c r="F146" s="74" t="s">
        <v>36</v>
      </c>
      <c r="G146" s="69" t="s">
        <v>36</v>
      </c>
      <c r="H146" s="64" t="s">
        <v>36</v>
      </c>
      <c r="I146" s="74" t="s">
        <v>36</v>
      </c>
      <c r="J146" s="74" t="s">
        <v>36</v>
      </c>
      <c r="K146" s="74" t="s">
        <v>36</v>
      </c>
      <c r="L146" s="59" t="s">
        <v>36</v>
      </c>
      <c r="M146" s="79" t="s">
        <v>36</v>
      </c>
      <c r="N146" s="74" t="s">
        <v>36</v>
      </c>
      <c r="O146" s="74" t="s">
        <v>36</v>
      </c>
      <c r="P146" s="74" t="s">
        <v>36</v>
      </c>
      <c r="Q146" s="69" t="s">
        <v>36</v>
      </c>
      <c r="R146" s="64" t="s">
        <v>36</v>
      </c>
      <c r="S146" s="74" t="s">
        <v>36</v>
      </c>
      <c r="T146" s="74" t="s">
        <v>36</v>
      </c>
      <c r="U146" s="74" t="s">
        <v>36</v>
      </c>
      <c r="V146" s="74" t="s">
        <v>36</v>
      </c>
      <c r="W146" s="74" t="s">
        <v>36</v>
      </c>
      <c r="X146" s="59" t="s">
        <v>36</v>
      </c>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5"/>
      <c r="BA146" s="972"/>
      <c r="BB146" s="553" t="s">
        <v>67</v>
      </c>
      <c r="BC146" s="53" t="s">
        <v>36</v>
      </c>
      <c r="BD146" s="49" t="s">
        <v>36</v>
      </c>
      <c r="BE146" s="49" t="s">
        <v>36</v>
      </c>
      <c r="BF146" s="49" t="s">
        <v>36</v>
      </c>
      <c r="BG146" s="44" t="s">
        <v>36</v>
      </c>
      <c r="BH146" s="53" t="s">
        <v>36</v>
      </c>
      <c r="BI146" s="49" t="s">
        <v>36</v>
      </c>
      <c r="BJ146" s="49" t="s">
        <v>36</v>
      </c>
      <c r="BK146" s="49" t="s">
        <v>36</v>
      </c>
      <c r="BL146" s="44" t="s">
        <v>36</v>
      </c>
      <c r="BM146" s="53" t="s">
        <v>36</v>
      </c>
      <c r="BN146" s="49" t="s">
        <v>36</v>
      </c>
      <c r="BO146" s="49" t="s">
        <v>36</v>
      </c>
      <c r="BP146" s="49" t="s">
        <v>36</v>
      </c>
      <c r="BQ146" s="44" t="s">
        <v>36</v>
      </c>
      <c r="BR146" s="53" t="s">
        <v>36</v>
      </c>
      <c r="BS146" s="49" t="s">
        <v>36</v>
      </c>
      <c r="BT146" s="49" t="s">
        <v>36</v>
      </c>
      <c r="BU146" s="49" t="s">
        <v>36</v>
      </c>
      <c r="BV146" s="49" t="s">
        <v>36</v>
      </c>
      <c r="BW146" s="49" t="s">
        <v>36</v>
      </c>
      <c r="BX146" s="39" t="s">
        <v>36</v>
      </c>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17" customFormat="true" ht="15" customHeight="true" x14ac:dyDescent="0.2">
      <c r="A147" s="984"/>
      <c r="B147" s="372" t="s">
        <v>68</v>
      </c>
      <c r="C147" s="79" t="s">
        <v>36</v>
      </c>
      <c r="D147" s="74" t="s">
        <v>36</v>
      </c>
      <c r="E147" s="74" t="s">
        <v>36</v>
      </c>
      <c r="F147" s="74" t="s">
        <v>36</v>
      </c>
      <c r="G147" s="69" t="s">
        <v>36</v>
      </c>
      <c r="H147" s="64" t="s">
        <v>36</v>
      </c>
      <c r="I147" s="74" t="s">
        <v>36</v>
      </c>
      <c r="J147" s="74" t="s">
        <v>36</v>
      </c>
      <c r="K147" s="74" t="s">
        <v>36</v>
      </c>
      <c r="L147" s="59" t="s">
        <v>36</v>
      </c>
      <c r="M147" s="79" t="s">
        <v>36</v>
      </c>
      <c r="N147" s="74" t="s">
        <v>36</v>
      </c>
      <c r="O147" s="74" t="s">
        <v>36</v>
      </c>
      <c r="P147" s="74" t="s">
        <v>36</v>
      </c>
      <c r="Q147" s="69" t="s">
        <v>36</v>
      </c>
      <c r="R147" s="64" t="s">
        <v>36</v>
      </c>
      <c r="S147" s="74" t="s">
        <v>36</v>
      </c>
      <c r="T147" s="74" t="s">
        <v>36</v>
      </c>
      <c r="U147" s="74" t="s">
        <v>36</v>
      </c>
      <c r="V147" s="74" t="s">
        <v>36</v>
      </c>
      <c r="W147" s="74" t="s">
        <v>36</v>
      </c>
      <c r="X147" s="59" t="s">
        <v>36</v>
      </c>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5"/>
      <c r="BA147" s="972"/>
      <c r="BB147" s="553" t="s">
        <v>68</v>
      </c>
      <c r="BC147" s="53" t="s">
        <v>36</v>
      </c>
      <c r="BD147" s="49" t="s">
        <v>36</v>
      </c>
      <c r="BE147" s="49" t="s">
        <v>36</v>
      </c>
      <c r="BF147" s="49" t="s">
        <v>36</v>
      </c>
      <c r="BG147" s="44" t="s">
        <v>36</v>
      </c>
      <c r="BH147" s="53" t="s">
        <v>36</v>
      </c>
      <c r="BI147" s="49" t="s">
        <v>36</v>
      </c>
      <c r="BJ147" s="49" t="s">
        <v>36</v>
      </c>
      <c r="BK147" s="49" t="s">
        <v>36</v>
      </c>
      <c r="BL147" s="44" t="s">
        <v>36</v>
      </c>
      <c r="BM147" s="53" t="s">
        <v>36</v>
      </c>
      <c r="BN147" s="49" t="s">
        <v>36</v>
      </c>
      <c r="BO147" s="49" t="s">
        <v>36</v>
      </c>
      <c r="BP147" s="49" t="s">
        <v>36</v>
      </c>
      <c r="BQ147" s="44" t="s">
        <v>36</v>
      </c>
      <c r="BR147" s="53" t="s">
        <v>36</v>
      </c>
      <c r="BS147" s="49" t="s">
        <v>36</v>
      </c>
      <c r="BT147" s="49" t="s">
        <v>36</v>
      </c>
      <c r="BU147" s="49" t="s">
        <v>36</v>
      </c>
      <c r="BV147" s="49" t="s">
        <v>36</v>
      </c>
      <c r="BW147" s="49" t="s">
        <v>36</v>
      </c>
      <c r="BX147" s="39" t="s">
        <v>36</v>
      </c>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17" customFormat="true" ht="15" customHeight="true" x14ac:dyDescent="0.2">
      <c r="A148" s="984" t="s">
        <v>109</v>
      </c>
      <c r="B148" s="372" t="s">
        <v>50</v>
      </c>
      <c r="C148" s="79" t="s">
        <v>36</v>
      </c>
      <c r="D148" s="74" t="s">
        <v>36</v>
      </c>
      <c r="E148" s="74" t="s">
        <v>36</v>
      </c>
      <c r="F148" s="74" t="s">
        <v>36</v>
      </c>
      <c r="G148" s="69" t="s">
        <v>36</v>
      </c>
      <c r="H148" s="64" t="s">
        <v>36</v>
      </c>
      <c r="I148" s="74" t="s">
        <v>36</v>
      </c>
      <c r="J148" s="74" t="s">
        <v>36</v>
      </c>
      <c r="K148" s="74" t="s">
        <v>36</v>
      </c>
      <c r="L148" s="59" t="s">
        <v>36</v>
      </c>
      <c r="M148" s="79" t="s">
        <v>36</v>
      </c>
      <c r="N148" s="74" t="s">
        <v>36</v>
      </c>
      <c r="O148" s="74" t="s">
        <v>36</v>
      </c>
      <c r="P148" s="74" t="s">
        <v>36</v>
      </c>
      <c r="Q148" s="69" t="s">
        <v>36</v>
      </c>
      <c r="R148" s="64" t="s">
        <v>36</v>
      </c>
      <c r="S148" s="74" t="s">
        <v>36</v>
      </c>
      <c r="T148" s="74" t="s">
        <v>36</v>
      </c>
      <c r="U148" s="74" t="s">
        <v>36</v>
      </c>
      <c r="V148" s="74" t="s">
        <v>36</v>
      </c>
      <c r="W148" s="74" t="s">
        <v>36</v>
      </c>
      <c r="X148" s="59" t="s">
        <v>36</v>
      </c>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345"/>
      <c r="BA148" s="972" t="s">
        <v>109</v>
      </c>
      <c r="BB148" s="553" t="s">
        <v>50</v>
      </c>
      <c r="BC148" s="53" t="s">
        <v>36</v>
      </c>
      <c r="BD148" s="49" t="s">
        <v>36</v>
      </c>
      <c r="BE148" s="49" t="s">
        <v>36</v>
      </c>
      <c r="BF148" s="49" t="s">
        <v>36</v>
      </c>
      <c r="BG148" s="44" t="s">
        <v>36</v>
      </c>
      <c r="BH148" s="53" t="s">
        <v>36</v>
      </c>
      <c r="BI148" s="49" t="s">
        <v>36</v>
      </c>
      <c r="BJ148" s="49" t="s">
        <v>36</v>
      </c>
      <c r="BK148" s="49" t="s">
        <v>36</v>
      </c>
      <c r="BL148" s="44" t="s">
        <v>36</v>
      </c>
      <c r="BM148" s="53" t="s">
        <v>36</v>
      </c>
      <c r="BN148" s="49" t="s">
        <v>36</v>
      </c>
      <c r="BO148" s="49" t="s">
        <v>36</v>
      </c>
      <c r="BP148" s="49" t="s">
        <v>36</v>
      </c>
      <c r="BQ148" s="44" t="s">
        <v>36</v>
      </c>
      <c r="BR148" s="53" t="s">
        <v>36</v>
      </c>
      <c r="BS148" s="49" t="s">
        <v>36</v>
      </c>
      <c r="BT148" s="49" t="s">
        <v>36</v>
      </c>
      <c r="BU148" s="49" t="s">
        <v>36</v>
      </c>
      <c r="BV148" s="49" t="s">
        <v>36</v>
      </c>
      <c r="BW148" s="49" t="s">
        <v>36</v>
      </c>
      <c r="BX148" s="39" t="s">
        <v>36</v>
      </c>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17" customFormat="true" ht="15" customHeight="true" x14ac:dyDescent="0.2">
      <c r="A149" s="984"/>
      <c r="B149" s="372" t="s">
        <v>49</v>
      </c>
      <c r="C149" s="79" t="s">
        <v>36</v>
      </c>
      <c r="D149" s="74" t="s">
        <v>36</v>
      </c>
      <c r="E149" s="74" t="s">
        <v>36</v>
      </c>
      <c r="F149" s="74" t="s">
        <v>36</v>
      </c>
      <c r="G149" s="69" t="s">
        <v>36</v>
      </c>
      <c r="H149" s="64" t="s">
        <v>36</v>
      </c>
      <c r="I149" s="74" t="s">
        <v>36</v>
      </c>
      <c r="J149" s="74" t="s">
        <v>36</v>
      </c>
      <c r="K149" s="74" t="s">
        <v>36</v>
      </c>
      <c r="L149" s="59" t="s">
        <v>36</v>
      </c>
      <c r="M149" s="79" t="s">
        <v>36</v>
      </c>
      <c r="N149" s="74" t="s">
        <v>36</v>
      </c>
      <c r="O149" s="74" t="s">
        <v>36</v>
      </c>
      <c r="P149" s="74" t="s">
        <v>36</v>
      </c>
      <c r="Q149" s="69" t="s">
        <v>36</v>
      </c>
      <c r="R149" s="64" t="s">
        <v>36</v>
      </c>
      <c r="S149" s="74" t="s">
        <v>36</v>
      </c>
      <c r="T149" s="74" t="s">
        <v>36</v>
      </c>
      <c r="U149" s="74" t="s">
        <v>36</v>
      </c>
      <c r="V149" s="74" t="s">
        <v>36</v>
      </c>
      <c r="W149" s="74" t="s">
        <v>36</v>
      </c>
      <c r="X149" s="59" t="s">
        <v>36</v>
      </c>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345"/>
      <c r="BA149" s="972"/>
      <c r="BB149" s="553" t="s">
        <v>49</v>
      </c>
      <c r="BC149" s="53" t="s">
        <v>36</v>
      </c>
      <c r="BD149" s="49" t="s">
        <v>36</v>
      </c>
      <c r="BE149" s="49" t="s">
        <v>36</v>
      </c>
      <c r="BF149" s="49" t="s">
        <v>36</v>
      </c>
      <c r="BG149" s="44" t="s">
        <v>36</v>
      </c>
      <c r="BH149" s="53" t="s">
        <v>36</v>
      </c>
      <c r="BI149" s="49" t="s">
        <v>36</v>
      </c>
      <c r="BJ149" s="49" t="s">
        <v>36</v>
      </c>
      <c r="BK149" s="49" t="s">
        <v>36</v>
      </c>
      <c r="BL149" s="44" t="s">
        <v>36</v>
      </c>
      <c r="BM149" s="53" t="s">
        <v>36</v>
      </c>
      <c r="BN149" s="49" t="s">
        <v>36</v>
      </c>
      <c r="BO149" s="49" t="s">
        <v>36</v>
      </c>
      <c r="BP149" s="49" t="s">
        <v>36</v>
      </c>
      <c r="BQ149" s="44" t="s">
        <v>36</v>
      </c>
      <c r="BR149" s="53" t="s">
        <v>36</v>
      </c>
      <c r="BS149" s="49" t="s">
        <v>36</v>
      </c>
      <c r="BT149" s="49" t="s">
        <v>36</v>
      </c>
      <c r="BU149" s="49" t="s">
        <v>36</v>
      </c>
      <c r="BV149" s="49" t="s">
        <v>36</v>
      </c>
      <c r="BW149" s="49" t="s">
        <v>36</v>
      </c>
      <c r="BX149" s="39" t="s">
        <v>36</v>
      </c>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17" customFormat="true" ht="15" customHeight="true" x14ac:dyDescent="0.2">
      <c r="A150" s="984"/>
      <c r="B150" s="372" t="s">
        <v>111</v>
      </c>
      <c r="C150" s="79" t="s">
        <v>36</v>
      </c>
      <c r="D150" s="74" t="s">
        <v>36</v>
      </c>
      <c r="E150" s="74" t="s">
        <v>36</v>
      </c>
      <c r="F150" s="74" t="s">
        <v>36</v>
      </c>
      <c r="G150" s="69" t="s">
        <v>36</v>
      </c>
      <c r="H150" s="64" t="s">
        <v>36</v>
      </c>
      <c r="I150" s="74" t="s">
        <v>36</v>
      </c>
      <c r="J150" s="74" t="s">
        <v>36</v>
      </c>
      <c r="K150" s="74" t="s">
        <v>36</v>
      </c>
      <c r="L150" s="59" t="s">
        <v>36</v>
      </c>
      <c r="M150" s="79" t="s">
        <v>36</v>
      </c>
      <c r="N150" s="74" t="s">
        <v>36</v>
      </c>
      <c r="O150" s="74" t="s">
        <v>36</v>
      </c>
      <c r="P150" s="74" t="s">
        <v>36</v>
      </c>
      <c r="Q150" s="69" t="s">
        <v>36</v>
      </c>
      <c r="R150" s="64" t="s">
        <v>36</v>
      </c>
      <c r="S150" s="74" t="s">
        <v>36</v>
      </c>
      <c r="T150" s="74" t="s">
        <v>36</v>
      </c>
      <c r="U150" s="74" t="s">
        <v>36</v>
      </c>
      <c r="V150" s="74" t="s">
        <v>36</v>
      </c>
      <c r="W150" s="74" t="s">
        <v>36</v>
      </c>
      <c r="X150" s="59" t="s">
        <v>36</v>
      </c>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345"/>
      <c r="BA150" s="972"/>
      <c r="BB150" s="553" t="s">
        <v>111</v>
      </c>
      <c r="BC150" s="53" t="s">
        <v>36</v>
      </c>
      <c r="BD150" s="49" t="s">
        <v>36</v>
      </c>
      <c r="BE150" s="49" t="s">
        <v>36</v>
      </c>
      <c r="BF150" s="49" t="s">
        <v>36</v>
      </c>
      <c r="BG150" s="44" t="s">
        <v>36</v>
      </c>
      <c r="BH150" s="53" t="s">
        <v>36</v>
      </c>
      <c r="BI150" s="49" t="s">
        <v>36</v>
      </c>
      <c r="BJ150" s="49" t="s">
        <v>36</v>
      </c>
      <c r="BK150" s="49" t="s">
        <v>36</v>
      </c>
      <c r="BL150" s="44" t="s">
        <v>36</v>
      </c>
      <c r="BM150" s="53" t="s">
        <v>36</v>
      </c>
      <c r="BN150" s="49" t="s">
        <v>36</v>
      </c>
      <c r="BO150" s="49" t="s">
        <v>36</v>
      </c>
      <c r="BP150" s="49" t="s">
        <v>36</v>
      </c>
      <c r="BQ150" s="44" t="s">
        <v>36</v>
      </c>
      <c r="BR150" s="53" t="s">
        <v>36</v>
      </c>
      <c r="BS150" s="49" t="s">
        <v>36</v>
      </c>
      <c r="BT150" s="49" t="s">
        <v>36</v>
      </c>
      <c r="BU150" s="49" t="s">
        <v>36</v>
      </c>
      <c r="BV150" s="49" t="s">
        <v>36</v>
      </c>
      <c r="BW150" s="49" t="s">
        <v>36</v>
      </c>
      <c r="BX150" s="39" t="s">
        <v>36</v>
      </c>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17" customFormat="true" ht="15" customHeight="true" x14ac:dyDescent="0.2">
      <c r="A151" s="984" t="s">
        <v>110</v>
      </c>
      <c r="B151" s="372" t="s">
        <v>50</v>
      </c>
      <c r="C151" s="79" t="s">
        <v>36</v>
      </c>
      <c r="D151" s="74" t="s">
        <v>36</v>
      </c>
      <c r="E151" s="74" t="s">
        <v>36</v>
      </c>
      <c r="F151" s="74" t="s">
        <v>36</v>
      </c>
      <c r="G151" s="69" t="s">
        <v>36</v>
      </c>
      <c r="H151" s="64" t="s">
        <v>36</v>
      </c>
      <c r="I151" s="74" t="s">
        <v>36</v>
      </c>
      <c r="J151" s="74" t="s">
        <v>36</v>
      </c>
      <c r="K151" s="74" t="s">
        <v>36</v>
      </c>
      <c r="L151" s="59" t="s">
        <v>36</v>
      </c>
      <c r="M151" s="79" t="s">
        <v>36</v>
      </c>
      <c r="N151" s="74" t="s">
        <v>36</v>
      </c>
      <c r="O151" s="74" t="s">
        <v>36</v>
      </c>
      <c r="P151" s="74" t="s">
        <v>36</v>
      </c>
      <c r="Q151" s="69" t="s">
        <v>36</v>
      </c>
      <c r="R151" s="64" t="s">
        <v>36</v>
      </c>
      <c r="S151" s="74" t="s">
        <v>36</v>
      </c>
      <c r="T151" s="74" t="s">
        <v>36</v>
      </c>
      <c r="U151" s="74" t="s">
        <v>36</v>
      </c>
      <c r="V151" s="74" t="s">
        <v>36</v>
      </c>
      <c r="W151" s="74" t="s">
        <v>36</v>
      </c>
      <c r="X151" s="59" t="s">
        <v>36</v>
      </c>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345"/>
      <c r="BA151" s="972" t="s">
        <v>110</v>
      </c>
      <c r="BB151" s="553" t="s">
        <v>50</v>
      </c>
      <c r="BC151" s="53" t="s">
        <v>36</v>
      </c>
      <c r="BD151" s="49" t="s">
        <v>36</v>
      </c>
      <c r="BE151" s="49" t="s">
        <v>36</v>
      </c>
      <c r="BF151" s="49" t="s">
        <v>36</v>
      </c>
      <c r="BG151" s="44" t="s">
        <v>36</v>
      </c>
      <c r="BH151" s="53" t="s">
        <v>36</v>
      </c>
      <c r="BI151" s="49" t="s">
        <v>36</v>
      </c>
      <c r="BJ151" s="49" t="s">
        <v>36</v>
      </c>
      <c r="BK151" s="49" t="s">
        <v>36</v>
      </c>
      <c r="BL151" s="44" t="s">
        <v>36</v>
      </c>
      <c r="BM151" s="53" t="s">
        <v>36</v>
      </c>
      <c r="BN151" s="49" t="s">
        <v>36</v>
      </c>
      <c r="BO151" s="49" t="s">
        <v>36</v>
      </c>
      <c r="BP151" s="49" t="s">
        <v>36</v>
      </c>
      <c r="BQ151" s="44" t="s">
        <v>36</v>
      </c>
      <c r="BR151" s="53" t="s">
        <v>36</v>
      </c>
      <c r="BS151" s="49" t="s">
        <v>36</v>
      </c>
      <c r="BT151" s="49" t="s">
        <v>36</v>
      </c>
      <c r="BU151" s="49" t="s">
        <v>36</v>
      </c>
      <c r="BV151" s="49" t="s">
        <v>36</v>
      </c>
      <c r="BW151" s="49" t="s">
        <v>36</v>
      </c>
      <c r="BX151" s="39" t="s">
        <v>36</v>
      </c>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17" customFormat="true" ht="15" customHeight="true" x14ac:dyDescent="0.2">
      <c r="A152" s="984"/>
      <c r="B152" s="372" t="s">
        <v>49</v>
      </c>
      <c r="C152" s="79" t="s">
        <v>36</v>
      </c>
      <c r="D152" s="74" t="s">
        <v>36</v>
      </c>
      <c r="E152" s="74" t="s">
        <v>36</v>
      </c>
      <c r="F152" s="74" t="s">
        <v>36</v>
      </c>
      <c r="G152" s="69" t="s">
        <v>36</v>
      </c>
      <c r="H152" s="64" t="s">
        <v>36</v>
      </c>
      <c r="I152" s="74" t="s">
        <v>36</v>
      </c>
      <c r="J152" s="74" t="s">
        <v>36</v>
      </c>
      <c r="K152" s="74" t="s">
        <v>36</v>
      </c>
      <c r="L152" s="59" t="s">
        <v>36</v>
      </c>
      <c r="M152" s="79" t="s">
        <v>36</v>
      </c>
      <c r="N152" s="74" t="s">
        <v>36</v>
      </c>
      <c r="O152" s="74" t="s">
        <v>36</v>
      </c>
      <c r="P152" s="74" t="s">
        <v>36</v>
      </c>
      <c r="Q152" s="69" t="s">
        <v>36</v>
      </c>
      <c r="R152" s="64" t="s">
        <v>36</v>
      </c>
      <c r="S152" s="74" t="s">
        <v>36</v>
      </c>
      <c r="T152" s="74" t="s">
        <v>36</v>
      </c>
      <c r="U152" s="74" t="s">
        <v>36</v>
      </c>
      <c r="V152" s="74" t="s">
        <v>36</v>
      </c>
      <c r="W152" s="74" t="s">
        <v>36</v>
      </c>
      <c r="X152" s="59" t="s">
        <v>36</v>
      </c>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345"/>
      <c r="BA152" s="972"/>
      <c r="BB152" s="553" t="s">
        <v>49</v>
      </c>
      <c r="BC152" s="53" t="s">
        <v>36</v>
      </c>
      <c r="BD152" s="49" t="s">
        <v>36</v>
      </c>
      <c r="BE152" s="49" t="s">
        <v>36</v>
      </c>
      <c r="BF152" s="49" t="s">
        <v>36</v>
      </c>
      <c r="BG152" s="44" t="s">
        <v>36</v>
      </c>
      <c r="BH152" s="53" t="s">
        <v>36</v>
      </c>
      <c r="BI152" s="49" t="s">
        <v>36</v>
      </c>
      <c r="BJ152" s="49" t="s">
        <v>36</v>
      </c>
      <c r="BK152" s="49" t="s">
        <v>36</v>
      </c>
      <c r="BL152" s="44" t="s">
        <v>36</v>
      </c>
      <c r="BM152" s="53" t="s">
        <v>36</v>
      </c>
      <c r="BN152" s="49" t="s">
        <v>36</v>
      </c>
      <c r="BO152" s="49" t="s">
        <v>36</v>
      </c>
      <c r="BP152" s="49" t="s">
        <v>36</v>
      </c>
      <c r="BQ152" s="44" t="s">
        <v>36</v>
      </c>
      <c r="BR152" s="53" t="s">
        <v>36</v>
      </c>
      <c r="BS152" s="49" t="s">
        <v>36</v>
      </c>
      <c r="BT152" s="49" t="s">
        <v>36</v>
      </c>
      <c r="BU152" s="49" t="s">
        <v>36</v>
      </c>
      <c r="BV152" s="49" t="s">
        <v>36</v>
      </c>
      <c r="BW152" s="49" t="s">
        <v>36</v>
      </c>
      <c r="BX152" s="39" t="s">
        <v>36</v>
      </c>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37" customFormat="true" ht="15" customHeight="true" x14ac:dyDescent="0.2">
      <c r="A153" s="984" t="s">
        <v>63</v>
      </c>
      <c r="B153" s="372" t="s">
        <v>169</v>
      </c>
      <c r="C153" s="132">
        <v>1.1734604990712354</v>
      </c>
      <c r="D153" s="131">
        <v>3.8139758711251281</v>
      </c>
      <c r="E153" s="131">
        <v>9.3364525744125704</v>
      </c>
      <c r="F153" s="131">
        <v>24.882927464948597</v>
      </c>
      <c r="G153" s="130">
        <v>83.648261839443947</v>
      </c>
      <c r="H153" s="129">
        <v>42.722344556968835</v>
      </c>
      <c r="I153" s="131">
        <v>75.120876750195293</v>
      </c>
      <c r="J153" s="131">
        <v>90.042474861605228</v>
      </c>
      <c r="K153" s="131">
        <v>95.263485392673729</v>
      </c>
      <c r="L153" s="128">
        <v>98.410435151644151</v>
      </c>
      <c r="M153" s="132">
        <v>0.65254837614412897</v>
      </c>
      <c r="N153" s="131">
        <v>1.9857063396620194</v>
      </c>
      <c r="O153" s="131">
        <v>4.8451118532779454</v>
      </c>
      <c r="P153" s="131">
        <v>10.049285001521181</v>
      </c>
      <c r="Q153" s="130">
        <v>39.25050327307158</v>
      </c>
      <c r="R153" s="129">
        <v>35.501097923691141</v>
      </c>
      <c r="S153" s="131">
        <v>17.927302901137836</v>
      </c>
      <c r="T153" s="131">
        <v>17.727044538488169</v>
      </c>
      <c r="U153" s="131">
        <v>13.149825180817484</v>
      </c>
      <c r="V153" s="131">
        <v>6.1057693276680656</v>
      </c>
      <c r="W153" s="131">
        <v>29.15746430417493</v>
      </c>
      <c r="X153" s="128">
        <v>60.640143697547579</v>
      </c>
      <c r="Y153" s="828"/>
      <c r="Z153" s="828"/>
      <c r="AA153" s="828"/>
      <c r="AB153" s="828"/>
      <c r="AC153" s="828"/>
      <c r="AD153" s="828"/>
      <c r="AE153" s="828"/>
      <c r="AF153" s="828"/>
      <c r="AG153" s="828"/>
      <c r="AH153" s="828"/>
      <c r="AI153" s="828"/>
      <c r="AJ153" s="828"/>
      <c r="AK153" s="828"/>
      <c r="AL153" s="828"/>
      <c r="AM153" s="828"/>
      <c r="AN153" s="828"/>
      <c r="AO153" s="828"/>
      <c r="AP153" s="828"/>
      <c r="AQ153" s="828"/>
      <c r="AR153" s="828"/>
      <c r="AS153" s="828"/>
      <c r="AT153" s="828"/>
      <c r="AU153" s="828"/>
      <c r="AV153" s="828"/>
      <c r="AW153" s="828"/>
      <c r="AX153" s="828"/>
      <c r="AY153" s="828"/>
      <c r="AZ153" s="346"/>
      <c r="BA153" s="975" t="s">
        <v>63</v>
      </c>
      <c r="BB153" s="554" t="s">
        <v>169</v>
      </c>
      <c r="BC153" s="413">
        <v>73.157010999999997</v>
      </c>
      <c r="BD153" s="405">
        <v>238.94155599999996</v>
      </c>
      <c r="BE153" s="405">
        <v>588.30633799999976</v>
      </c>
      <c r="BF153" s="405">
        <v>1541.4379939999997</v>
      </c>
      <c r="BG153" s="415">
        <v>5238.1037229999956</v>
      </c>
      <c r="BH153" s="413">
        <v>510.56181800000007</v>
      </c>
      <c r="BI153" s="405">
        <v>905.21583099999987</v>
      </c>
      <c r="BJ153" s="405">
        <v>1082.937537</v>
      </c>
      <c r="BK153" s="405">
        <v>1146.7989360000001</v>
      </c>
      <c r="BL153" s="415">
        <v>1179.6709080000007</v>
      </c>
      <c r="BM153" s="413">
        <v>32.871116000000001</v>
      </c>
      <c r="BN153" s="405">
        <v>99.534491000000003</v>
      </c>
      <c r="BO153" s="405">
        <v>261.387742</v>
      </c>
      <c r="BP153" s="405">
        <v>477.79148199999986</v>
      </c>
      <c r="BQ153" s="415">
        <v>1983.1767610000006</v>
      </c>
      <c r="BR153" s="413">
        <v>1208.1119589999994</v>
      </c>
      <c r="BS153" s="405">
        <v>197.95576299999996</v>
      </c>
      <c r="BT153" s="405">
        <v>1068.4635770000002</v>
      </c>
      <c r="BU153" s="405">
        <v>548.42865299999994</v>
      </c>
      <c r="BV153" s="405">
        <v>350.98777600000011</v>
      </c>
      <c r="BW153" s="405">
        <v>2079.4661500000007</v>
      </c>
      <c r="BX153" s="406">
        <v>2226.5327440000001</v>
      </c>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37" customFormat="true" ht="15" customHeight="true" x14ac:dyDescent="0.2">
      <c r="A154" s="984"/>
      <c r="B154" s="372" t="s">
        <v>170</v>
      </c>
      <c r="C154" s="132">
        <v>0.26923571956388065</v>
      </c>
      <c r="D154" s="131">
        <v>0.38892188647509074</v>
      </c>
      <c r="E154" s="131">
        <v>0.61565465048361523</v>
      </c>
      <c r="F154" s="131">
        <v>0.71904342857685666</v>
      </c>
      <c r="G154" s="130">
        <v>1.5485304439923424</v>
      </c>
      <c r="H154" s="129">
        <v>3.7654046426481624</v>
      </c>
      <c r="I154" s="131">
        <v>3.3942980343018667</v>
      </c>
      <c r="J154" s="131">
        <v>1.7279528132523783</v>
      </c>
      <c r="K154" s="131">
        <v>2.0208811490316121</v>
      </c>
      <c r="L154" s="128">
        <v>1.5895648483558562</v>
      </c>
      <c r="M154" s="132">
        <v>0.16746336075191476</v>
      </c>
      <c r="N154" s="131">
        <v>0</v>
      </c>
      <c r="O154" s="131">
        <v>0.39110511137937937</v>
      </c>
      <c r="P154" s="131">
        <v>0.40063553896631782</v>
      </c>
      <c r="Q154" s="130">
        <v>0.45141420100244894</v>
      </c>
      <c r="R154" s="129">
        <v>0.85290636033948553</v>
      </c>
      <c r="S154" s="131">
        <v>0.25438967095448289</v>
      </c>
      <c r="T154" s="131">
        <v>0.68292273881216337</v>
      </c>
      <c r="U154" s="131">
        <v>0.33360284239136295</v>
      </c>
      <c r="V154" s="131">
        <v>0.18100480770721272</v>
      </c>
      <c r="W154" s="131">
        <v>1.3139949394563635</v>
      </c>
      <c r="X154" s="128">
        <v>0.82879534346497596</v>
      </c>
      <c r="Y154" s="828"/>
      <c r="Z154" s="828"/>
      <c r="AA154" s="828"/>
      <c r="AB154" s="828"/>
      <c r="AC154" s="828"/>
      <c r="AD154" s="828"/>
      <c r="AE154" s="828"/>
      <c r="AF154" s="828"/>
      <c r="AG154" s="828"/>
      <c r="AH154" s="828"/>
      <c r="AI154" s="828"/>
      <c r="AJ154" s="828"/>
      <c r="AK154" s="828"/>
      <c r="AL154" s="828"/>
      <c r="AM154" s="828"/>
      <c r="AN154" s="828"/>
      <c r="AO154" s="828"/>
      <c r="AP154" s="828"/>
      <c r="AQ154" s="828"/>
      <c r="AR154" s="828"/>
      <c r="AS154" s="828"/>
      <c r="AT154" s="828"/>
      <c r="AU154" s="828"/>
      <c r="AV154" s="828"/>
      <c r="AW154" s="828"/>
      <c r="AX154" s="828"/>
      <c r="AY154" s="828"/>
      <c r="AZ154" s="346"/>
      <c r="BA154" s="972"/>
      <c r="BB154" s="553" t="s">
        <v>170</v>
      </c>
      <c r="BC154" s="414">
        <v>16.784954000000003</v>
      </c>
      <c r="BD154" s="407">
        <v>24.365545000000004</v>
      </c>
      <c r="BE154" s="407">
        <v>38.793484999999997</v>
      </c>
      <c r="BF154" s="407">
        <v>44.543024999999993</v>
      </c>
      <c r="BG154" s="418">
        <v>96.969893999999996</v>
      </c>
      <c r="BH154" s="414">
        <v>44.999211999999993</v>
      </c>
      <c r="BI154" s="407">
        <v>40.901709999999994</v>
      </c>
      <c r="BJ154" s="407">
        <v>20.782025000000001</v>
      </c>
      <c r="BK154" s="407">
        <v>24.327729999999999</v>
      </c>
      <c r="BL154" s="418">
        <v>19.054518000000002</v>
      </c>
      <c r="BM154" s="414">
        <v>8.435708</v>
      </c>
      <c r="BN154" s="407">
        <v>0</v>
      </c>
      <c r="BO154" s="407">
        <v>21.099632999999997</v>
      </c>
      <c r="BP154" s="407">
        <v>19.048145999999999</v>
      </c>
      <c r="BQ154" s="418">
        <v>22.808221</v>
      </c>
      <c r="BR154" s="414">
        <v>29.024633999999999</v>
      </c>
      <c r="BS154" s="407">
        <v>2.8090060000000001</v>
      </c>
      <c r="BT154" s="407">
        <v>41.161856999999998</v>
      </c>
      <c r="BU154" s="407">
        <v>13.913291999999998</v>
      </c>
      <c r="BV154" s="407">
        <v>10.404991000000001</v>
      </c>
      <c r="BW154" s="407">
        <v>93.71212700000001</v>
      </c>
      <c r="BX154" s="408">
        <v>30.430996</v>
      </c>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37" customFormat="true" ht="15" customHeight="true" x14ac:dyDescent="0.2">
      <c r="A155" s="984"/>
      <c r="B155" s="372" t="s">
        <v>171</v>
      </c>
      <c r="C155" s="132">
        <v>58.23459084252498</v>
      </c>
      <c r="D155" s="131">
        <v>57.715323360345053</v>
      </c>
      <c r="E155" s="131">
        <v>55.804715927459903</v>
      </c>
      <c r="F155" s="131">
        <v>45.080624737595123</v>
      </c>
      <c r="G155" s="130">
        <v>8.0975614613379534</v>
      </c>
      <c r="H155" s="129">
        <v>31.13032212176628</v>
      </c>
      <c r="I155" s="131">
        <v>11.751793810475817</v>
      </c>
      <c r="J155" s="131">
        <v>4.5562939551209682</v>
      </c>
      <c r="K155" s="131">
        <v>0.23437829634819629</v>
      </c>
      <c r="L155" s="128">
        <v>0</v>
      </c>
      <c r="M155" s="132">
        <v>58.7131262385168</v>
      </c>
      <c r="N155" s="131">
        <v>59.264308623285864</v>
      </c>
      <c r="O155" s="131">
        <v>58.378874792328347</v>
      </c>
      <c r="P155" s="131">
        <v>55.200666342656291</v>
      </c>
      <c r="Q155" s="130">
        <v>35.405785510435713</v>
      </c>
      <c r="R155" s="129">
        <v>20.2949723145191</v>
      </c>
      <c r="S155" s="131">
        <v>42.1766753447139</v>
      </c>
      <c r="T155" s="131">
        <v>52.135364446188461</v>
      </c>
      <c r="U155" s="131">
        <v>46.566268875921175</v>
      </c>
      <c r="V155" s="131">
        <v>53.364939709859286</v>
      </c>
      <c r="W155" s="131">
        <v>55.501862669642378</v>
      </c>
      <c r="X155" s="128">
        <v>21.66811905550512</v>
      </c>
      <c r="Y155" s="828"/>
      <c r="Z155" s="828"/>
      <c r="AA155" s="828"/>
      <c r="AB155" s="828"/>
      <c r="AC155" s="828"/>
      <c r="AD155" s="828"/>
      <c r="AE155" s="828"/>
      <c r="AF155" s="828"/>
      <c r="AG155" s="828"/>
      <c r="AH155" s="828"/>
      <c r="AI155" s="828"/>
      <c r="AJ155" s="828"/>
      <c r="AK155" s="828"/>
      <c r="AL155" s="828"/>
      <c r="AM155" s="828"/>
      <c r="AN155" s="828"/>
      <c r="AO155" s="828"/>
      <c r="AP155" s="828"/>
      <c r="AQ155" s="828"/>
      <c r="AR155" s="828"/>
      <c r="AS155" s="828"/>
      <c r="AT155" s="828"/>
      <c r="AU155" s="828"/>
      <c r="AV155" s="828"/>
      <c r="AW155" s="828"/>
      <c r="AX155" s="828"/>
      <c r="AY155" s="828"/>
      <c r="AZ155" s="346"/>
      <c r="BA155" s="972"/>
      <c r="BB155" s="553" t="s">
        <v>171</v>
      </c>
      <c r="BC155" s="414">
        <v>3630.5172660000017</v>
      </c>
      <c r="BD155" s="407">
        <v>3615.8039890000014</v>
      </c>
      <c r="BE155" s="407">
        <v>3516.3535409999986</v>
      </c>
      <c r="BF155" s="407">
        <v>2792.6371549999985</v>
      </c>
      <c r="BG155" s="418">
        <v>507.07409700000017</v>
      </c>
      <c r="BH155" s="414">
        <v>372.02906400000001</v>
      </c>
      <c r="BI155" s="407">
        <v>141.61056500000004</v>
      </c>
      <c r="BJ155" s="407">
        <v>54.798380000000002</v>
      </c>
      <c r="BK155" s="407">
        <v>2.821488</v>
      </c>
      <c r="BL155" s="418">
        <v>0</v>
      </c>
      <c r="BM155" s="414">
        <v>2957.5829989999947</v>
      </c>
      <c r="BN155" s="407">
        <v>2970.652143000003</v>
      </c>
      <c r="BO155" s="407">
        <v>3149.4674890000001</v>
      </c>
      <c r="BP155" s="407">
        <v>2624.5059400000009</v>
      </c>
      <c r="BQ155" s="418">
        <v>1788.9179800000011</v>
      </c>
      <c r="BR155" s="414">
        <v>690.64339400000051</v>
      </c>
      <c r="BS155" s="407">
        <v>465.72069399999998</v>
      </c>
      <c r="BT155" s="407">
        <v>3142.3590019999956</v>
      </c>
      <c r="BU155" s="407">
        <v>1942.1000480000018</v>
      </c>
      <c r="BV155" s="407">
        <v>3067.6628120000055</v>
      </c>
      <c r="BW155" s="407">
        <v>3958.3087019999998</v>
      </c>
      <c r="BX155" s="408">
        <v>795.59139600000049</v>
      </c>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37" customFormat="true" ht="15" customHeight="true" x14ac:dyDescent="0.2">
      <c r="A156" s="984"/>
      <c r="B156" s="372" t="s">
        <v>172</v>
      </c>
      <c r="C156" s="132">
        <v>2.1881767447231719</v>
      </c>
      <c r="D156" s="131">
        <v>10.526634178515289</v>
      </c>
      <c r="E156" s="131">
        <v>18.189305762120668</v>
      </c>
      <c r="F156" s="131">
        <v>18.179714573037387</v>
      </c>
      <c r="G156" s="130">
        <v>4.7477381296757448</v>
      </c>
      <c r="H156" s="129">
        <v>5.9445397862525073</v>
      </c>
      <c r="I156" s="131">
        <v>6.4015039314929547</v>
      </c>
      <c r="J156" s="131">
        <v>3.6732783700213942</v>
      </c>
      <c r="K156" s="131">
        <v>2.4812551619464167</v>
      </c>
      <c r="L156" s="128">
        <v>0</v>
      </c>
      <c r="M156" s="132">
        <v>1.5874729187225525</v>
      </c>
      <c r="N156" s="131">
        <v>8.7408510523978791</v>
      </c>
      <c r="O156" s="131">
        <v>15.532417719075212</v>
      </c>
      <c r="P156" s="131">
        <v>20.274958143271942</v>
      </c>
      <c r="Q156" s="130">
        <v>16.294098477951273</v>
      </c>
      <c r="R156" s="129">
        <v>4.1430261550740486</v>
      </c>
      <c r="S156" s="131">
        <v>4.2363038338176704</v>
      </c>
      <c r="T156" s="131">
        <v>0.10827055759268626</v>
      </c>
      <c r="U156" s="131">
        <v>23.303165749674253</v>
      </c>
      <c r="V156" s="131">
        <v>20.598254173945492</v>
      </c>
      <c r="W156" s="131">
        <v>13.289793536055653</v>
      </c>
      <c r="X156" s="128">
        <v>1.837515504291048</v>
      </c>
      <c r="Y156" s="828"/>
      <c r="Z156" s="828"/>
      <c r="AA156" s="828"/>
      <c r="AB156" s="828"/>
      <c r="AC156" s="828"/>
      <c r="AD156" s="828"/>
      <c r="AE156" s="828"/>
      <c r="AF156" s="828"/>
      <c r="AG156" s="828"/>
      <c r="AH156" s="828"/>
      <c r="AI156" s="828"/>
      <c r="AJ156" s="828"/>
      <c r="AK156" s="828"/>
      <c r="AL156" s="828"/>
      <c r="AM156" s="828"/>
      <c r="AN156" s="828"/>
      <c r="AO156" s="828"/>
      <c r="AP156" s="828"/>
      <c r="AQ156" s="828"/>
      <c r="AR156" s="828"/>
      <c r="AS156" s="828"/>
      <c r="AT156" s="828"/>
      <c r="AU156" s="828"/>
      <c r="AV156" s="828"/>
      <c r="AW156" s="828"/>
      <c r="AX156" s="828"/>
      <c r="AY156" s="828"/>
      <c r="AZ156" s="346"/>
      <c r="BA156" s="972"/>
      <c r="BB156" s="553" t="s">
        <v>172</v>
      </c>
      <c r="BC156" s="414">
        <v>136.41743399999999</v>
      </c>
      <c r="BD156" s="407">
        <v>659.48250199999882</v>
      </c>
      <c r="BE156" s="407">
        <v>1146.140226</v>
      </c>
      <c r="BF156" s="407">
        <v>1126.1899470000001</v>
      </c>
      <c r="BG156" s="418">
        <v>297.30617500000011</v>
      </c>
      <c r="BH156" s="414">
        <v>71.041397000000003</v>
      </c>
      <c r="BI156" s="407">
        <v>77.138912000000005</v>
      </c>
      <c r="BJ156" s="407">
        <v>44.178384000000008</v>
      </c>
      <c r="BK156" s="407">
        <v>29.869795</v>
      </c>
      <c r="BL156" s="418">
        <v>0</v>
      </c>
      <c r="BM156" s="414">
        <v>79.966494999999981</v>
      </c>
      <c r="BN156" s="407">
        <v>438.13938800000005</v>
      </c>
      <c r="BO156" s="407">
        <v>837.95456499999909</v>
      </c>
      <c r="BP156" s="407">
        <v>963.96930699999996</v>
      </c>
      <c r="BQ156" s="418">
        <v>823.27804099999958</v>
      </c>
      <c r="BR156" s="414">
        <v>140.98830000000001</v>
      </c>
      <c r="BS156" s="407">
        <v>46.777853999999998</v>
      </c>
      <c r="BT156" s="407">
        <v>6.5258000000000003</v>
      </c>
      <c r="BU156" s="407">
        <v>971.88545299999817</v>
      </c>
      <c r="BV156" s="407">
        <v>1184.0826330000009</v>
      </c>
      <c r="BW156" s="407">
        <v>947.80792700000006</v>
      </c>
      <c r="BX156" s="408">
        <v>67.468316999999999</v>
      </c>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37" customFormat="true" ht="15" customHeight="true" x14ac:dyDescent="0.2">
      <c r="A157" s="984"/>
      <c r="B157" s="372" t="s">
        <v>173</v>
      </c>
      <c r="C157" s="132">
        <v>37.088421283222885</v>
      </c>
      <c r="D157" s="131">
        <v>26.210338625387209</v>
      </c>
      <c r="E157" s="131">
        <v>15.599210660525303</v>
      </c>
      <c r="F157" s="131">
        <v>10.129079154806579</v>
      </c>
      <c r="G157" s="130">
        <v>1.8365062401766645</v>
      </c>
      <c r="H157" s="129">
        <v>16.285652477487098</v>
      </c>
      <c r="I157" s="131">
        <v>3.3315274735341216</v>
      </c>
      <c r="J157" s="131">
        <v>0</v>
      </c>
      <c r="K157" s="131">
        <v>0</v>
      </c>
      <c r="L157" s="128">
        <v>0</v>
      </c>
      <c r="M157" s="132">
        <v>37.584701069916292</v>
      </c>
      <c r="N157" s="131">
        <v>28.835233734408273</v>
      </c>
      <c r="O157" s="131">
        <v>20.088298419269812</v>
      </c>
      <c r="P157" s="131">
        <v>13.10852136419741</v>
      </c>
      <c r="Q157" s="130">
        <v>7.9020265953934201</v>
      </c>
      <c r="R157" s="129">
        <v>37.737085304469645</v>
      </c>
      <c r="S157" s="131">
        <v>33.722790046708511</v>
      </c>
      <c r="T157" s="131">
        <v>27.477558302632985</v>
      </c>
      <c r="U157" s="131">
        <v>16.647137351195749</v>
      </c>
      <c r="V157" s="131">
        <v>19.703731415442235</v>
      </c>
      <c r="W157" s="131">
        <v>0.61992216535331912</v>
      </c>
      <c r="X157" s="128">
        <v>13.502360808226788</v>
      </c>
      <c r="Y157" s="828"/>
      <c r="Z157" s="828"/>
      <c r="AA157" s="828"/>
      <c r="AB157" s="828"/>
      <c r="AC157" s="828"/>
      <c r="AD157" s="828"/>
      <c r="AE157" s="828"/>
      <c r="AF157" s="828"/>
      <c r="AG157" s="828"/>
      <c r="AH157" s="828"/>
      <c r="AI157" s="828"/>
      <c r="AJ157" s="828"/>
      <c r="AK157" s="828"/>
      <c r="AL157" s="828"/>
      <c r="AM157" s="828"/>
      <c r="AN157" s="828"/>
      <c r="AO157" s="828"/>
      <c r="AP157" s="828"/>
      <c r="AQ157" s="828"/>
      <c r="AR157" s="828"/>
      <c r="AS157" s="828"/>
      <c r="AT157" s="828"/>
      <c r="AU157" s="828"/>
      <c r="AV157" s="828"/>
      <c r="AW157" s="828"/>
      <c r="AX157" s="828"/>
      <c r="AY157" s="828"/>
      <c r="AZ157" s="346"/>
      <c r="BA157" s="972"/>
      <c r="BB157" s="553" t="s">
        <v>173</v>
      </c>
      <c r="BC157" s="414">
        <v>2312.2022820000011</v>
      </c>
      <c r="BD157" s="407">
        <v>1642.0500039999999</v>
      </c>
      <c r="BE157" s="407">
        <v>982.93376700000022</v>
      </c>
      <c r="BF157" s="407">
        <v>627.47228900000005</v>
      </c>
      <c r="BG157" s="418">
        <v>115.00310899999998</v>
      </c>
      <c r="BH157" s="414">
        <v>194.62490700000006</v>
      </c>
      <c r="BI157" s="407">
        <v>40.145316999999999</v>
      </c>
      <c r="BJ157" s="407">
        <v>0</v>
      </c>
      <c r="BK157" s="407">
        <v>0</v>
      </c>
      <c r="BL157" s="418">
        <v>0</v>
      </c>
      <c r="BM157" s="414">
        <v>1893.2712329999997</v>
      </c>
      <c r="BN157" s="407">
        <v>1445.3800420000005</v>
      </c>
      <c r="BO157" s="407">
        <v>1083.7386470000006</v>
      </c>
      <c r="BP157" s="407">
        <v>623.24233500000003</v>
      </c>
      <c r="BQ157" s="418">
        <v>399.25896999999992</v>
      </c>
      <c r="BR157" s="414">
        <v>1284.2032140000006</v>
      </c>
      <c r="BS157" s="407">
        <v>372.37172099999992</v>
      </c>
      <c r="BT157" s="407">
        <v>1656.1570750000003</v>
      </c>
      <c r="BU157" s="407">
        <v>694.28809799999942</v>
      </c>
      <c r="BV157" s="407">
        <v>1132.6613399999992</v>
      </c>
      <c r="BW157" s="407">
        <v>44.211908999999999</v>
      </c>
      <c r="BX157" s="408">
        <v>495.76809399999956</v>
      </c>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37" customFormat="true" ht="15" customHeight="true" x14ac:dyDescent="0.2">
      <c r="A158" s="986"/>
      <c r="B158" s="373" t="s">
        <v>174</v>
      </c>
      <c r="C158" s="132">
        <v>1.0461149108938093</v>
      </c>
      <c r="D158" s="131">
        <v>1.3448060781520508</v>
      </c>
      <c r="E158" s="131">
        <v>0.45466042499780107</v>
      </c>
      <c r="F158" s="131">
        <v>1.0086106410354807</v>
      </c>
      <c r="G158" s="130">
        <v>0.12140188537366388</v>
      </c>
      <c r="H158" s="129">
        <v>0.151736414877085</v>
      </c>
      <c r="I158" s="131">
        <v>0</v>
      </c>
      <c r="J158" s="131">
        <v>0</v>
      </c>
      <c r="K158" s="131">
        <v>0</v>
      </c>
      <c r="L158" s="128">
        <v>0</v>
      </c>
      <c r="M158" s="132">
        <v>1.2946880359482038</v>
      </c>
      <c r="N158" s="131">
        <v>1.1739002502460032</v>
      </c>
      <c r="O158" s="131">
        <v>0.76419210466912757</v>
      </c>
      <c r="P158" s="131">
        <v>0.96593360938698292</v>
      </c>
      <c r="Q158" s="130">
        <v>0.69617194214561628</v>
      </c>
      <c r="R158" s="129">
        <v>1.4709119419066676</v>
      </c>
      <c r="S158" s="131">
        <v>1.6825382026676221</v>
      </c>
      <c r="T158" s="131">
        <v>1.8688394162853526</v>
      </c>
      <c r="U158" s="131">
        <v>0</v>
      </c>
      <c r="V158" s="131">
        <v>4.6300565377642919E-2</v>
      </c>
      <c r="W158" s="131">
        <v>0.11696238531722165</v>
      </c>
      <c r="X158" s="128">
        <v>1.5230655909647064</v>
      </c>
      <c r="Y158" s="828"/>
      <c r="Z158" s="828"/>
      <c r="AA158" s="828"/>
      <c r="AB158" s="828"/>
      <c r="AC158" s="828"/>
      <c r="AD158" s="828"/>
      <c r="AE158" s="828"/>
      <c r="AF158" s="828"/>
      <c r="AG158" s="828"/>
      <c r="AH158" s="828"/>
      <c r="AI158" s="828"/>
      <c r="AJ158" s="828"/>
      <c r="AK158" s="828"/>
      <c r="AL158" s="828"/>
      <c r="AM158" s="828"/>
      <c r="AN158" s="828"/>
      <c r="AO158" s="828"/>
      <c r="AP158" s="828"/>
      <c r="AQ158" s="828"/>
      <c r="AR158" s="828"/>
      <c r="AS158" s="828"/>
      <c r="AT158" s="828"/>
      <c r="AU158" s="828"/>
      <c r="AV158" s="828"/>
      <c r="AW158" s="828"/>
      <c r="AX158" s="828"/>
      <c r="AY158" s="828"/>
      <c r="AZ158" s="346"/>
      <c r="BA158" s="972"/>
      <c r="BB158" s="553" t="s">
        <v>174</v>
      </c>
      <c r="BC158" s="414">
        <v>65.217909000000006</v>
      </c>
      <c r="BD158" s="407">
        <v>84.250679000000005</v>
      </c>
      <c r="BE158" s="407">
        <v>28.648955000000001</v>
      </c>
      <c r="BF158" s="407">
        <v>62.481023</v>
      </c>
      <c r="BG158" s="418">
        <v>7.602258</v>
      </c>
      <c r="BH158" s="414">
        <v>1.813356</v>
      </c>
      <c r="BI158" s="407">
        <v>0</v>
      </c>
      <c r="BJ158" s="407">
        <v>0</v>
      </c>
      <c r="BK158" s="407">
        <v>0</v>
      </c>
      <c r="BL158" s="418">
        <v>0</v>
      </c>
      <c r="BM158" s="414">
        <v>65.217909000000006</v>
      </c>
      <c r="BN158" s="407">
        <v>58.842318000000006</v>
      </c>
      <c r="BO158" s="407">
        <v>41.227211000000004</v>
      </c>
      <c r="BP158" s="407">
        <v>45.925143000000006</v>
      </c>
      <c r="BQ158" s="418">
        <v>35.174886999999998</v>
      </c>
      <c r="BR158" s="414">
        <v>50.055531000000002</v>
      </c>
      <c r="BS158" s="407">
        <v>18.57882</v>
      </c>
      <c r="BT158" s="407">
        <v>112.64070799999999</v>
      </c>
      <c r="BU158" s="407">
        <v>0</v>
      </c>
      <c r="BV158" s="407">
        <v>2.6615700000000002</v>
      </c>
      <c r="BW158" s="407">
        <v>8.3415800000000004</v>
      </c>
      <c r="BX158" s="408">
        <v>55.922615</v>
      </c>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37" customFormat="true" ht="15" customHeight="true" x14ac:dyDescent="0.2">
      <c r="A159" s="887"/>
      <c r="B159" s="885"/>
      <c r="C159" s="98"/>
      <c r="D159" s="97"/>
      <c r="E159" s="97"/>
      <c r="F159" s="97"/>
      <c r="G159" s="96"/>
      <c r="H159" s="95"/>
      <c r="I159" s="97"/>
      <c r="J159" s="97"/>
      <c r="K159" s="97"/>
      <c r="L159" s="94"/>
      <c r="M159" s="98"/>
      <c r="N159" s="97"/>
      <c r="O159" s="97"/>
      <c r="P159" s="97"/>
      <c r="Q159" s="96"/>
      <c r="R159" s="95"/>
      <c r="S159" s="97"/>
      <c r="T159" s="97"/>
      <c r="U159" s="97"/>
      <c r="V159" s="97"/>
      <c r="W159" s="97"/>
      <c r="X159" s="94"/>
      <c r="Y159" s="828"/>
      <c r="Z159" s="828"/>
      <c r="AA159" s="828"/>
      <c r="AB159" s="828"/>
      <c r="AC159" s="828"/>
      <c r="AD159" s="828"/>
      <c r="AE159" s="828"/>
      <c r="AF159" s="828"/>
      <c r="AG159" s="828"/>
      <c r="AH159" s="828"/>
      <c r="AI159" s="828"/>
      <c r="AJ159" s="828"/>
      <c r="AK159" s="828"/>
      <c r="AL159" s="828"/>
      <c r="AM159" s="828"/>
      <c r="AN159" s="828"/>
      <c r="AO159" s="828"/>
      <c r="AP159" s="828"/>
      <c r="AQ159" s="828"/>
      <c r="AR159" s="828"/>
      <c r="AS159" s="828"/>
      <c r="AT159" s="828"/>
      <c r="AU159" s="828"/>
      <c r="AV159" s="828"/>
      <c r="AW159" s="828"/>
      <c r="AX159" s="828"/>
      <c r="AY159" s="828"/>
      <c r="AZ159" s="346"/>
      <c r="BA159" s="974"/>
      <c r="BB159" s="555" t="s">
        <v>175</v>
      </c>
      <c r="BC159" s="414">
        <v>6234.2968560000054</v>
      </c>
      <c r="BD159" s="407">
        <v>6264.8942750000115</v>
      </c>
      <c r="BE159" s="407">
        <v>6301.1763120000069</v>
      </c>
      <c r="BF159" s="407">
        <v>6194.7614329999969</v>
      </c>
      <c r="BG159" s="418">
        <v>6262.0592559999759</v>
      </c>
      <c r="BH159" s="414">
        <v>1195.0697540000006</v>
      </c>
      <c r="BI159" s="407">
        <v>1205.0123349999992</v>
      </c>
      <c r="BJ159" s="407">
        <v>1202.6963260000005</v>
      </c>
      <c r="BK159" s="407">
        <v>1203.8179490000007</v>
      </c>
      <c r="BL159" s="418">
        <v>1198.7254260000007</v>
      </c>
      <c r="BM159" s="414">
        <v>5037.3454599999995</v>
      </c>
      <c r="BN159" s="407">
        <v>5012.5483820000018</v>
      </c>
      <c r="BO159" s="407">
        <v>5394.8752870000089</v>
      </c>
      <c r="BP159" s="407">
        <v>4754.4823529999949</v>
      </c>
      <c r="BQ159" s="418">
        <v>5052.6148599999988</v>
      </c>
      <c r="BR159" s="414">
        <v>3403.0270319999977</v>
      </c>
      <c r="BS159" s="407">
        <v>1104.2138579999996</v>
      </c>
      <c r="BT159" s="407">
        <v>6027.3080190000073</v>
      </c>
      <c r="BU159" s="407">
        <v>4170.6155439999984</v>
      </c>
      <c r="BV159" s="407">
        <v>5748.4611220000097</v>
      </c>
      <c r="BW159" s="407">
        <v>7131.84839500001</v>
      </c>
      <c r="BX159" s="408">
        <v>3671.7141619999925</v>
      </c>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37" customFormat="true" ht="15" customHeight="true" x14ac:dyDescent="0.2">
      <c r="A160" s="887"/>
      <c r="B160" s="885"/>
      <c r="C160" s="167"/>
      <c r="D160" s="166"/>
      <c r="E160" s="166"/>
      <c r="F160" s="166"/>
      <c r="G160" s="156"/>
      <c r="H160" s="159"/>
      <c r="I160" s="166"/>
      <c r="J160" s="166"/>
      <c r="K160" s="166"/>
      <c r="L160" s="162"/>
      <c r="M160" s="167"/>
      <c r="N160" s="166"/>
      <c r="O160" s="166"/>
      <c r="P160" s="166"/>
      <c r="Q160" s="156"/>
      <c r="R160" s="159"/>
      <c r="S160" s="166"/>
      <c r="T160" s="166"/>
      <c r="U160" s="166"/>
      <c r="V160" s="166"/>
      <c r="W160" s="166"/>
      <c r="X160" s="162"/>
      <c r="Y160" s="828"/>
      <c r="Z160" s="828"/>
      <c r="AA160" s="828"/>
      <c r="AB160" s="828"/>
      <c r="AC160" s="828"/>
      <c r="AD160" s="828"/>
      <c r="AE160" s="828"/>
      <c r="AF160" s="828"/>
      <c r="AG160" s="828"/>
      <c r="AH160" s="828"/>
      <c r="AI160" s="828"/>
      <c r="AJ160" s="828"/>
      <c r="AK160" s="828"/>
      <c r="AL160" s="828"/>
      <c r="AM160" s="828"/>
      <c r="AN160" s="828"/>
      <c r="AO160" s="828"/>
      <c r="AP160" s="828"/>
      <c r="AQ160" s="828"/>
      <c r="AR160" s="828"/>
      <c r="AS160" s="828"/>
      <c r="AT160" s="828"/>
      <c r="AU160" s="828"/>
      <c r="AV160" s="828"/>
      <c r="AW160" s="828"/>
      <c r="AX160" s="828"/>
      <c r="AY160" s="828"/>
      <c r="AZ160" s="346"/>
      <c r="BA160" s="884"/>
      <c r="BB160" s="553"/>
      <c r="BC160" s="414"/>
      <c r="BD160" s="407"/>
      <c r="BE160" s="407"/>
      <c r="BF160" s="407"/>
      <c r="BG160" s="418"/>
      <c r="BH160" s="414"/>
      <c r="BI160" s="407"/>
      <c r="BJ160" s="407"/>
      <c r="BK160" s="407"/>
      <c r="BL160" s="418"/>
      <c r="BM160" s="414"/>
      <c r="BN160" s="407"/>
      <c r="BO160" s="407"/>
      <c r="BP160" s="407"/>
      <c r="BQ160" s="418"/>
      <c r="BR160" s="414"/>
      <c r="BS160" s="407"/>
      <c r="BT160" s="407"/>
      <c r="BU160" s="407"/>
      <c r="BV160" s="407"/>
      <c r="BW160" s="407"/>
      <c r="BX160" s="408"/>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37" customFormat="true" ht="15" customHeight="true" x14ac:dyDescent="0.2">
      <c r="A161" s="887"/>
      <c r="B161" s="885"/>
      <c r="C161" s="167"/>
      <c r="D161" s="166"/>
      <c r="E161" s="166"/>
      <c r="F161" s="166"/>
      <c r="G161" s="156"/>
      <c r="H161" s="159"/>
      <c r="I161" s="166"/>
      <c r="J161" s="166"/>
      <c r="K161" s="166"/>
      <c r="L161" s="162"/>
      <c r="M161" s="167"/>
      <c r="N161" s="166"/>
      <c r="O161" s="166"/>
      <c r="P161" s="166"/>
      <c r="Q161" s="156"/>
      <c r="R161" s="159"/>
      <c r="S161" s="166"/>
      <c r="T161" s="166"/>
      <c r="U161" s="166"/>
      <c r="V161" s="166"/>
      <c r="W161" s="166"/>
      <c r="X161" s="162"/>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346"/>
      <c r="BA161" s="884"/>
      <c r="BB161" s="553"/>
      <c r="BC161" s="414"/>
      <c r="BD161" s="407"/>
      <c r="BE161" s="407"/>
      <c r="BF161" s="407"/>
      <c r="BG161" s="418"/>
      <c r="BH161" s="414"/>
      <c r="BI161" s="407"/>
      <c r="BJ161" s="407"/>
      <c r="BK161" s="407"/>
      <c r="BL161" s="418"/>
      <c r="BM161" s="414"/>
      <c r="BN161" s="407"/>
      <c r="BO161" s="407"/>
      <c r="BP161" s="407"/>
      <c r="BQ161" s="418"/>
      <c r="BR161" s="414"/>
      <c r="BS161" s="407"/>
      <c r="BT161" s="407"/>
      <c r="BU161" s="407"/>
      <c r="BV161" s="407"/>
      <c r="BW161" s="407"/>
      <c r="BX161" s="408"/>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37" customFormat="true" ht="15" customHeight="true" x14ac:dyDescent="0.2">
      <c r="A162" s="151"/>
      <c r="B162" s="139"/>
      <c r="C162" s="118"/>
      <c r="D162" s="117"/>
      <c r="E162" s="117"/>
      <c r="F162" s="117"/>
      <c r="G162" s="116"/>
      <c r="H162" s="115"/>
      <c r="I162" s="117"/>
      <c r="J162" s="117"/>
      <c r="K162" s="117"/>
      <c r="L162" s="114"/>
      <c r="M162" s="118"/>
      <c r="N162" s="117"/>
      <c r="O162" s="117"/>
      <c r="P162" s="117"/>
      <c r="Q162" s="116"/>
      <c r="R162" s="115"/>
      <c r="S162" s="117"/>
      <c r="T162" s="117"/>
      <c r="U162" s="117"/>
      <c r="V162" s="117"/>
      <c r="W162" s="117"/>
      <c r="X162" s="114"/>
      <c r="Y162" s="828"/>
      <c r="Z162" s="828"/>
      <c r="AA162" s="828"/>
      <c r="AB162" s="828"/>
      <c r="AC162" s="828"/>
      <c r="AD162" s="828"/>
      <c r="AE162" s="828"/>
      <c r="AF162" s="828"/>
      <c r="AG162" s="828"/>
      <c r="AH162" s="828"/>
      <c r="AI162" s="828"/>
      <c r="AJ162" s="828"/>
      <c r="AK162" s="828"/>
      <c r="AL162" s="828"/>
      <c r="AM162" s="828"/>
      <c r="AN162" s="828"/>
      <c r="AO162" s="828"/>
      <c r="AP162" s="828"/>
      <c r="AQ162" s="828"/>
      <c r="AR162" s="828"/>
      <c r="AS162" s="828"/>
      <c r="AT162" s="828"/>
      <c r="AU162" s="828"/>
      <c r="AV162" s="828"/>
      <c r="AW162" s="828"/>
      <c r="AX162" s="828"/>
      <c r="AY162" s="828"/>
      <c r="AZ162" s="346"/>
      <c r="BA162" s="884"/>
      <c r="BB162" s="553"/>
      <c r="BC162" s="414"/>
      <c r="BD162" s="407"/>
      <c r="BE162" s="407"/>
      <c r="BF162" s="407"/>
      <c r="BG162" s="418"/>
      <c r="BH162" s="414"/>
      <c r="BI162" s="407"/>
      <c r="BJ162" s="407"/>
      <c r="BK162" s="407"/>
      <c r="BL162" s="418"/>
      <c r="BM162" s="414"/>
      <c r="BN162" s="407"/>
      <c r="BO162" s="407"/>
      <c r="BP162" s="407"/>
      <c r="BQ162" s="418"/>
      <c r="BR162" s="414"/>
      <c r="BS162" s="407"/>
      <c r="BT162" s="407"/>
      <c r="BU162" s="407"/>
      <c r="BV162" s="407"/>
      <c r="BW162" s="407"/>
      <c r="BX162" s="408"/>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37" customFormat="true" ht="15" customHeight="true" x14ac:dyDescent="0.2">
      <c r="A163" s="155"/>
      <c r="B163" s="149"/>
      <c r="C163" s="118"/>
      <c r="D163" s="117"/>
      <c r="E163" s="117"/>
      <c r="F163" s="117"/>
      <c r="G163" s="116"/>
      <c r="H163" s="115"/>
      <c r="I163" s="117"/>
      <c r="J163" s="117"/>
      <c r="K163" s="117"/>
      <c r="L163" s="114"/>
      <c r="M163" s="118"/>
      <c r="N163" s="117"/>
      <c r="O163" s="117"/>
      <c r="P163" s="117"/>
      <c r="Q163" s="116"/>
      <c r="R163" s="115"/>
      <c r="S163" s="117"/>
      <c r="T163" s="117"/>
      <c r="U163" s="117"/>
      <c r="V163" s="117"/>
      <c r="W163" s="117"/>
      <c r="X163" s="114"/>
      <c r="Y163" s="828"/>
      <c r="Z163" s="828"/>
      <c r="AA163" s="828"/>
      <c r="AB163" s="828"/>
      <c r="AC163" s="828"/>
      <c r="AD163" s="828"/>
      <c r="AE163" s="828"/>
      <c r="AF163" s="828"/>
      <c r="AG163" s="828"/>
      <c r="AH163" s="828"/>
      <c r="AI163" s="828"/>
      <c r="AJ163" s="828"/>
      <c r="AK163" s="828"/>
      <c r="AL163" s="828"/>
      <c r="AM163" s="828"/>
      <c r="AN163" s="828"/>
      <c r="AO163" s="828"/>
      <c r="AP163" s="828"/>
      <c r="AQ163" s="828"/>
      <c r="AR163" s="828"/>
      <c r="AS163" s="828"/>
      <c r="AT163" s="828"/>
      <c r="AU163" s="828"/>
      <c r="AV163" s="828"/>
      <c r="AW163" s="828"/>
      <c r="AX163" s="828"/>
      <c r="AY163" s="828"/>
      <c r="AZ163" s="346"/>
      <c r="BA163" s="884"/>
      <c r="BB163" s="553"/>
      <c r="BC163" s="414"/>
      <c r="BD163" s="407"/>
      <c r="BE163" s="407"/>
      <c r="BF163" s="407"/>
      <c r="BG163" s="418"/>
      <c r="BH163" s="414"/>
      <c r="BI163" s="407"/>
      <c r="BJ163" s="407"/>
      <c r="BK163" s="407"/>
      <c r="BL163" s="418"/>
      <c r="BM163" s="414"/>
      <c r="BN163" s="407"/>
      <c r="BO163" s="407"/>
      <c r="BP163" s="407"/>
      <c r="BQ163" s="418"/>
      <c r="BR163" s="414"/>
      <c r="BS163" s="407"/>
      <c r="BT163" s="407"/>
      <c r="BU163" s="407"/>
      <c r="BV163" s="407"/>
      <c r="BW163" s="407"/>
      <c r="BX163" s="408"/>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37" customFormat="true" ht="15" customHeight="true" x14ac:dyDescent="0.2">
      <c r="A164" s="155"/>
      <c r="B164" s="149"/>
      <c r="C164" s="118"/>
      <c r="D164" s="117"/>
      <c r="E164" s="117"/>
      <c r="F164" s="117"/>
      <c r="G164" s="116"/>
      <c r="H164" s="115"/>
      <c r="I164" s="117"/>
      <c r="J164" s="117"/>
      <c r="K164" s="117"/>
      <c r="L164" s="114"/>
      <c r="M164" s="118"/>
      <c r="N164" s="117"/>
      <c r="O164" s="117"/>
      <c r="P164" s="117"/>
      <c r="Q164" s="116"/>
      <c r="R164" s="115"/>
      <c r="S164" s="117"/>
      <c r="T164" s="117"/>
      <c r="U164" s="117"/>
      <c r="V164" s="117"/>
      <c r="W164" s="117"/>
      <c r="X164" s="114"/>
      <c r="Y164" s="828"/>
      <c r="Z164" s="828"/>
      <c r="AA164" s="828"/>
      <c r="AB164" s="828"/>
      <c r="AC164" s="828"/>
      <c r="AD164" s="828"/>
      <c r="AE164" s="828"/>
      <c r="AF164" s="828"/>
      <c r="AG164" s="828"/>
      <c r="AH164" s="828"/>
      <c r="AI164" s="828"/>
      <c r="AJ164" s="828"/>
      <c r="AK164" s="828"/>
      <c r="AL164" s="828"/>
      <c r="AM164" s="828"/>
      <c r="AN164" s="828"/>
      <c r="AO164" s="828"/>
      <c r="AP164" s="828"/>
      <c r="AQ164" s="828"/>
      <c r="AR164" s="828"/>
      <c r="AS164" s="828"/>
      <c r="AT164" s="828"/>
      <c r="AU164" s="828"/>
      <c r="AV164" s="828"/>
      <c r="AW164" s="828"/>
      <c r="AX164" s="828"/>
      <c r="AY164" s="828"/>
      <c r="AZ164" s="346"/>
      <c r="BA164" s="884"/>
      <c r="BB164" s="553"/>
      <c r="BC164" s="414"/>
      <c r="BD164" s="407"/>
      <c r="BE164" s="407"/>
      <c r="BF164" s="407"/>
      <c r="BG164" s="418"/>
      <c r="BH164" s="414"/>
      <c r="BI164" s="407"/>
      <c r="BJ164" s="407"/>
      <c r="BK164" s="407"/>
      <c r="BL164" s="418"/>
      <c r="BM164" s="414"/>
      <c r="BN164" s="407"/>
      <c r="BO164" s="407"/>
      <c r="BP164" s="407"/>
      <c r="BQ164" s="418"/>
      <c r="BR164" s="414"/>
      <c r="BS164" s="407"/>
      <c r="BT164" s="407"/>
      <c r="BU164" s="407"/>
      <c r="BV164" s="407"/>
      <c r="BW164" s="407"/>
      <c r="BX164" s="408"/>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37" customFormat="true" ht="15" customHeight="true" x14ac:dyDescent="0.2">
      <c r="A165" s="155"/>
      <c r="B165" s="149"/>
      <c r="C165" s="118"/>
      <c r="D165" s="117"/>
      <c r="E165" s="117"/>
      <c r="F165" s="117"/>
      <c r="G165" s="116"/>
      <c r="H165" s="115"/>
      <c r="I165" s="117"/>
      <c r="J165" s="117"/>
      <c r="K165" s="117"/>
      <c r="L165" s="114"/>
      <c r="M165" s="118"/>
      <c r="N165" s="117"/>
      <c r="O165" s="117"/>
      <c r="P165" s="117"/>
      <c r="Q165" s="116"/>
      <c r="R165" s="115"/>
      <c r="S165" s="117"/>
      <c r="T165" s="117"/>
      <c r="U165" s="117"/>
      <c r="V165" s="117"/>
      <c r="W165" s="117"/>
      <c r="X165" s="114"/>
      <c r="Y165" s="828"/>
      <c r="Z165" s="828"/>
      <c r="AA165" s="828"/>
      <c r="AB165" s="828"/>
      <c r="AC165" s="828"/>
      <c r="AD165" s="828"/>
      <c r="AE165" s="828"/>
      <c r="AF165" s="828"/>
      <c r="AG165" s="828"/>
      <c r="AH165" s="828"/>
      <c r="AI165" s="828"/>
      <c r="AJ165" s="828"/>
      <c r="AK165" s="828"/>
      <c r="AL165" s="828"/>
      <c r="AM165" s="828"/>
      <c r="AN165" s="828"/>
      <c r="AO165" s="828"/>
      <c r="AP165" s="828"/>
      <c r="AQ165" s="828"/>
      <c r="AR165" s="828"/>
      <c r="AS165" s="828"/>
      <c r="AT165" s="828"/>
      <c r="AU165" s="828"/>
      <c r="AV165" s="828"/>
      <c r="AW165" s="828"/>
      <c r="AX165" s="828"/>
      <c r="AY165" s="828"/>
      <c r="AZ165" s="346"/>
      <c r="BA165" s="884"/>
      <c r="BB165" s="553"/>
      <c r="BC165" s="414"/>
      <c r="BD165" s="407"/>
      <c r="BE165" s="407"/>
      <c r="BF165" s="407"/>
      <c r="BG165" s="418"/>
      <c r="BH165" s="414"/>
      <c r="BI165" s="407"/>
      <c r="BJ165" s="407"/>
      <c r="BK165" s="407"/>
      <c r="BL165" s="418"/>
      <c r="BM165" s="414"/>
      <c r="BN165" s="407"/>
      <c r="BO165" s="407"/>
      <c r="BP165" s="407"/>
      <c r="BQ165" s="418"/>
      <c r="BR165" s="414"/>
      <c r="BS165" s="407"/>
      <c r="BT165" s="407"/>
      <c r="BU165" s="407"/>
      <c r="BV165" s="407"/>
      <c r="BW165" s="407"/>
      <c r="BX165" s="408"/>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437" customFormat="true" ht="15" customHeight="true" x14ac:dyDescent="0.2">
      <c r="A166" s="155"/>
      <c r="B166" s="149"/>
      <c r="C166" s="118"/>
      <c r="D166" s="117"/>
      <c r="E166" s="117"/>
      <c r="F166" s="117"/>
      <c r="G166" s="116"/>
      <c r="H166" s="115"/>
      <c r="I166" s="117"/>
      <c r="J166" s="117"/>
      <c r="K166" s="117"/>
      <c r="L166" s="114"/>
      <c r="M166" s="118"/>
      <c r="N166" s="117"/>
      <c r="O166" s="117"/>
      <c r="P166" s="117"/>
      <c r="Q166" s="116"/>
      <c r="R166" s="115"/>
      <c r="S166" s="117"/>
      <c r="T166" s="117"/>
      <c r="U166" s="117"/>
      <c r="V166" s="117"/>
      <c r="W166" s="117"/>
      <c r="X166" s="114"/>
      <c r="Y166" s="828"/>
      <c r="Z166" s="828"/>
      <c r="AA166" s="828"/>
      <c r="AB166" s="828"/>
      <c r="AC166" s="828"/>
      <c r="AD166" s="828"/>
      <c r="AE166" s="828"/>
      <c r="AF166" s="828"/>
      <c r="AG166" s="828"/>
      <c r="AH166" s="828"/>
      <c r="AI166" s="828"/>
      <c r="AJ166" s="828"/>
      <c r="AK166" s="828"/>
      <c r="AL166" s="828"/>
      <c r="AM166" s="828"/>
      <c r="AN166" s="828"/>
      <c r="AO166" s="828"/>
      <c r="AP166" s="828"/>
      <c r="AQ166" s="828"/>
      <c r="AR166" s="828"/>
      <c r="AS166" s="828"/>
      <c r="AT166" s="828"/>
      <c r="AU166" s="828"/>
      <c r="AV166" s="828"/>
      <c r="AW166" s="828"/>
      <c r="AX166" s="828"/>
      <c r="AY166" s="828"/>
      <c r="AZ166" s="346"/>
      <c r="BA166" s="884"/>
      <c r="BB166" s="553"/>
      <c r="BC166" s="414"/>
      <c r="BD166" s="407"/>
      <c r="BE166" s="407"/>
      <c r="BF166" s="407"/>
      <c r="BG166" s="418"/>
      <c r="BH166" s="414"/>
      <c r="BI166" s="407"/>
      <c r="BJ166" s="407"/>
      <c r="BK166" s="407"/>
      <c r="BL166" s="418"/>
      <c r="BM166" s="414"/>
      <c r="BN166" s="407"/>
      <c r="BO166" s="407"/>
      <c r="BP166" s="407"/>
      <c r="BQ166" s="418"/>
      <c r="BR166" s="414"/>
      <c r="BS166" s="407"/>
      <c r="BT166" s="407"/>
      <c r="BU166" s="407"/>
      <c r="BV166" s="407"/>
      <c r="BW166" s="407"/>
      <c r="BX166" s="408"/>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437" customFormat="true" ht="15" customHeight="true" x14ac:dyDescent="0.2">
      <c r="A167" s="155"/>
      <c r="B167" s="149"/>
      <c r="C167" s="118"/>
      <c r="D167" s="117"/>
      <c r="E167" s="117"/>
      <c r="F167" s="117"/>
      <c r="G167" s="116"/>
      <c r="H167" s="115"/>
      <c r="I167" s="117"/>
      <c r="J167" s="117"/>
      <c r="K167" s="117"/>
      <c r="L167" s="114"/>
      <c r="M167" s="118"/>
      <c r="N167" s="117"/>
      <c r="O167" s="117"/>
      <c r="P167" s="117"/>
      <c r="Q167" s="116"/>
      <c r="R167" s="115"/>
      <c r="S167" s="117"/>
      <c r="T167" s="117"/>
      <c r="U167" s="117"/>
      <c r="V167" s="117"/>
      <c r="W167" s="117"/>
      <c r="X167" s="114"/>
      <c r="Y167" s="828"/>
      <c r="Z167" s="828"/>
      <c r="AA167" s="828"/>
      <c r="AB167" s="828"/>
      <c r="AC167" s="828"/>
      <c r="AD167" s="828"/>
      <c r="AE167" s="828"/>
      <c r="AF167" s="828"/>
      <c r="AG167" s="828"/>
      <c r="AH167" s="828"/>
      <c r="AI167" s="828"/>
      <c r="AJ167" s="828"/>
      <c r="AK167" s="828"/>
      <c r="AL167" s="828"/>
      <c r="AM167" s="828"/>
      <c r="AN167" s="828"/>
      <c r="AO167" s="828"/>
      <c r="AP167" s="828"/>
      <c r="AQ167" s="828"/>
      <c r="AR167" s="828"/>
      <c r="AS167" s="828"/>
      <c r="AT167" s="828"/>
      <c r="AU167" s="828"/>
      <c r="AV167" s="828"/>
      <c r="AW167" s="828"/>
      <c r="AX167" s="828"/>
      <c r="AY167" s="828"/>
      <c r="AZ167" s="346"/>
      <c r="BA167" s="884"/>
      <c r="BB167" s="553"/>
      <c r="BC167" s="414"/>
      <c r="BD167" s="407"/>
      <c r="BE167" s="407"/>
      <c r="BF167" s="407"/>
      <c r="BG167" s="418"/>
      <c r="BH167" s="414"/>
      <c r="BI167" s="407"/>
      <c r="BJ167" s="407"/>
      <c r="BK167" s="407"/>
      <c r="BL167" s="418"/>
      <c r="BM167" s="414"/>
      <c r="BN167" s="407"/>
      <c r="BO167" s="407"/>
      <c r="BP167" s="407"/>
      <c r="BQ167" s="418"/>
      <c r="BR167" s="414"/>
      <c r="BS167" s="407"/>
      <c r="BT167" s="407"/>
      <c r="BU167" s="407"/>
      <c r="BV167" s="407"/>
      <c r="BW167" s="407"/>
      <c r="BX167" s="408"/>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437" customFormat="true" ht="15" customHeight="true" x14ac:dyDescent="0.2">
      <c r="A168" s="155"/>
      <c r="B168" s="149"/>
      <c r="C168" s="118"/>
      <c r="D168" s="117"/>
      <c r="E168" s="117"/>
      <c r="F168" s="117"/>
      <c r="G168" s="116"/>
      <c r="H168" s="115"/>
      <c r="I168" s="117"/>
      <c r="J168" s="117"/>
      <c r="K168" s="117"/>
      <c r="L168" s="114"/>
      <c r="M168" s="118"/>
      <c r="N168" s="117"/>
      <c r="O168" s="117"/>
      <c r="P168" s="117"/>
      <c r="Q168" s="116"/>
      <c r="R168" s="115"/>
      <c r="S168" s="117"/>
      <c r="T168" s="117"/>
      <c r="U168" s="117"/>
      <c r="V168" s="117"/>
      <c r="W168" s="117"/>
      <c r="X168" s="114"/>
      <c r="Y168" s="828"/>
      <c r="Z168" s="828"/>
      <c r="AA168" s="828"/>
      <c r="AB168" s="828"/>
      <c r="AC168" s="828"/>
      <c r="AD168" s="828"/>
      <c r="AE168" s="828"/>
      <c r="AF168" s="828"/>
      <c r="AG168" s="828"/>
      <c r="AH168" s="828"/>
      <c r="AI168" s="828"/>
      <c r="AJ168" s="828"/>
      <c r="AK168" s="828"/>
      <c r="AL168" s="828"/>
      <c r="AM168" s="828"/>
      <c r="AN168" s="828"/>
      <c r="AO168" s="828"/>
      <c r="AP168" s="828"/>
      <c r="AQ168" s="828"/>
      <c r="AR168" s="828"/>
      <c r="AS168" s="828"/>
      <c r="AT168" s="828"/>
      <c r="AU168" s="828"/>
      <c r="AV168" s="828"/>
      <c r="AW168" s="828"/>
      <c r="AX168" s="828"/>
      <c r="AY168" s="828"/>
      <c r="AZ168" s="346"/>
      <c r="BA168" s="884"/>
      <c r="BB168" s="553"/>
      <c r="BC168" s="414"/>
      <c r="BD168" s="407"/>
      <c r="BE168" s="407"/>
      <c r="BF168" s="407"/>
      <c r="BG168" s="418"/>
      <c r="BH168" s="414"/>
      <c r="BI168" s="407"/>
      <c r="BJ168" s="407"/>
      <c r="BK168" s="407"/>
      <c r="BL168" s="418"/>
      <c r="BM168" s="414"/>
      <c r="BN168" s="407"/>
      <c r="BO168" s="407"/>
      <c r="BP168" s="407"/>
      <c r="BQ168" s="418"/>
      <c r="BR168" s="414"/>
      <c r="BS168" s="407"/>
      <c r="BT168" s="407"/>
      <c r="BU168" s="407"/>
      <c r="BV168" s="407"/>
      <c r="BW168" s="407"/>
      <c r="BX168" s="408"/>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437" customFormat="true" ht="15" customHeight="true" x14ac:dyDescent="0.2">
      <c r="A169" s="155"/>
      <c r="B169" s="149"/>
      <c r="C169" s="167"/>
      <c r="D169" s="166"/>
      <c r="E169" s="166"/>
      <c r="F169" s="166"/>
      <c r="G169" s="156"/>
      <c r="H169" s="159"/>
      <c r="I169" s="166"/>
      <c r="J169" s="166"/>
      <c r="K169" s="166"/>
      <c r="L169" s="162"/>
      <c r="M169" s="167"/>
      <c r="N169" s="166"/>
      <c r="O169" s="166"/>
      <c r="P169" s="166"/>
      <c r="Q169" s="156"/>
      <c r="R169" s="159"/>
      <c r="S169" s="166"/>
      <c r="T169" s="166"/>
      <c r="U169" s="166"/>
      <c r="V169" s="166"/>
      <c r="W169" s="166"/>
      <c r="X169" s="162"/>
      <c r="Y169" s="828"/>
      <c r="Z169" s="828"/>
      <c r="AA169" s="828"/>
      <c r="AB169" s="828"/>
      <c r="AC169" s="828"/>
      <c r="AD169" s="828"/>
      <c r="AE169" s="828"/>
      <c r="AF169" s="828"/>
      <c r="AG169" s="828"/>
      <c r="AH169" s="828"/>
      <c r="AI169" s="828"/>
      <c r="AJ169" s="828"/>
      <c r="AK169" s="828"/>
      <c r="AL169" s="828"/>
      <c r="AM169" s="828"/>
      <c r="AN169" s="828"/>
      <c r="AO169" s="828"/>
      <c r="AP169" s="828"/>
      <c r="AQ169" s="828"/>
      <c r="AR169" s="828"/>
      <c r="AS169" s="828"/>
      <c r="AT169" s="828"/>
      <c r="AU169" s="828"/>
      <c r="AV169" s="828"/>
      <c r="AW169" s="828"/>
      <c r="AX169" s="828"/>
      <c r="AY169" s="828"/>
      <c r="AZ169" s="346"/>
      <c r="BA169" s="884"/>
      <c r="BB169" s="553"/>
      <c r="BC169" s="414"/>
      <c r="BD169" s="407"/>
      <c r="BE169" s="407"/>
      <c r="BF169" s="407"/>
      <c r="BG169" s="418"/>
      <c r="BH169" s="414"/>
      <c r="BI169" s="407"/>
      <c r="BJ169" s="407"/>
      <c r="BK169" s="407"/>
      <c r="BL169" s="418"/>
      <c r="BM169" s="414"/>
      <c r="BN169" s="407"/>
      <c r="BO169" s="407"/>
      <c r="BP169" s="407"/>
      <c r="BQ169" s="418"/>
      <c r="BR169" s="414"/>
      <c r="BS169" s="407"/>
      <c r="BT169" s="407"/>
      <c r="BU169" s="407"/>
      <c r="BV169" s="407"/>
      <c r="BW169" s="407"/>
      <c r="BX169" s="408"/>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37" customFormat="true" ht="15" customHeight="true" x14ac:dyDescent="0.2">
      <c r="A170" s="155"/>
      <c r="B170" s="149"/>
      <c r="C170" s="93"/>
      <c r="D170" s="92"/>
      <c r="E170" s="92"/>
      <c r="F170" s="92"/>
      <c r="G170" s="91"/>
      <c r="H170" s="90"/>
      <c r="I170" s="92"/>
      <c r="J170" s="92"/>
      <c r="K170" s="92"/>
      <c r="L170" s="89"/>
      <c r="M170" s="93"/>
      <c r="N170" s="92"/>
      <c r="O170" s="92"/>
      <c r="P170" s="92"/>
      <c r="Q170" s="91"/>
      <c r="R170" s="90"/>
      <c r="S170" s="92"/>
      <c r="T170" s="92"/>
      <c r="U170" s="92"/>
      <c r="V170" s="92"/>
      <c r="W170" s="92"/>
      <c r="X170" s="89"/>
      <c r="Y170" s="828"/>
      <c r="Z170" s="828"/>
      <c r="AA170" s="828"/>
      <c r="AB170" s="828"/>
      <c r="AC170" s="828"/>
      <c r="AD170" s="828"/>
      <c r="AE170" s="828"/>
      <c r="AF170" s="828"/>
      <c r="AG170" s="828"/>
      <c r="AH170" s="828"/>
      <c r="AI170" s="828"/>
      <c r="AJ170" s="828"/>
      <c r="AK170" s="828"/>
      <c r="AL170" s="828"/>
      <c r="AM170" s="828"/>
      <c r="AN170" s="828"/>
      <c r="AO170" s="828"/>
      <c r="AP170" s="828"/>
      <c r="AQ170" s="828"/>
      <c r="AR170" s="828"/>
      <c r="AS170" s="828"/>
      <c r="AT170" s="828"/>
      <c r="AU170" s="828"/>
      <c r="AV170" s="828"/>
      <c r="AW170" s="828"/>
      <c r="AX170" s="828"/>
      <c r="AY170" s="828"/>
      <c r="AZ170" s="346"/>
      <c r="BA170" s="884"/>
      <c r="BB170" s="553"/>
      <c r="BC170" s="414"/>
      <c r="BD170" s="407"/>
      <c r="BE170" s="407"/>
      <c r="BF170" s="407"/>
      <c r="BG170" s="418"/>
      <c r="BH170" s="414"/>
      <c r="BI170" s="407"/>
      <c r="BJ170" s="407"/>
      <c r="BK170" s="407"/>
      <c r="BL170" s="418"/>
      <c r="BM170" s="414"/>
      <c r="BN170" s="407"/>
      <c r="BO170" s="407"/>
      <c r="BP170" s="407"/>
      <c r="BQ170" s="418"/>
      <c r="BR170" s="414"/>
      <c r="BS170" s="407"/>
      <c r="BT170" s="407"/>
      <c r="BU170" s="407"/>
      <c r="BV170" s="407"/>
      <c r="BW170" s="407"/>
      <c r="BX170" s="408"/>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37" customFormat="true" ht="15" customHeight="true" x14ac:dyDescent="0.2">
      <c r="A171" s="155"/>
      <c r="B171" s="149"/>
      <c r="C171" s="93"/>
      <c r="D171" s="92"/>
      <c r="E171" s="92"/>
      <c r="F171" s="92"/>
      <c r="G171" s="91"/>
      <c r="H171" s="90"/>
      <c r="I171" s="92"/>
      <c r="J171" s="92"/>
      <c r="K171" s="92"/>
      <c r="L171" s="89"/>
      <c r="M171" s="93"/>
      <c r="N171" s="92"/>
      <c r="O171" s="92"/>
      <c r="P171" s="92"/>
      <c r="Q171" s="91"/>
      <c r="R171" s="90"/>
      <c r="S171" s="92"/>
      <c r="T171" s="92"/>
      <c r="U171" s="92"/>
      <c r="V171" s="92"/>
      <c r="W171" s="92"/>
      <c r="X171" s="89"/>
      <c r="Y171" s="828"/>
      <c r="Z171" s="828"/>
      <c r="AA171" s="828"/>
      <c r="AB171" s="828"/>
      <c r="AC171" s="828"/>
      <c r="AD171" s="828"/>
      <c r="AE171" s="828"/>
      <c r="AF171" s="828"/>
      <c r="AG171" s="828"/>
      <c r="AH171" s="828"/>
      <c r="AI171" s="828"/>
      <c r="AJ171" s="828"/>
      <c r="AK171" s="828"/>
      <c r="AL171" s="828"/>
      <c r="AM171" s="828"/>
      <c r="AN171" s="828"/>
      <c r="AO171" s="828"/>
      <c r="AP171" s="828"/>
      <c r="AQ171" s="828"/>
      <c r="AR171" s="828"/>
      <c r="AS171" s="828"/>
      <c r="AT171" s="828"/>
      <c r="AU171" s="828"/>
      <c r="AV171" s="828"/>
      <c r="AW171" s="828"/>
      <c r="AX171" s="828"/>
      <c r="AY171" s="828"/>
      <c r="AZ171" s="346"/>
      <c r="BA171" s="884"/>
      <c r="BB171" s="553"/>
      <c r="BC171" s="414"/>
      <c r="BD171" s="407"/>
      <c r="BE171" s="407"/>
      <c r="BF171" s="407"/>
      <c r="BG171" s="418"/>
      <c r="BH171" s="414"/>
      <c r="BI171" s="407"/>
      <c r="BJ171" s="407"/>
      <c r="BK171" s="407"/>
      <c r="BL171" s="418"/>
      <c r="BM171" s="414"/>
      <c r="BN171" s="407"/>
      <c r="BO171" s="407"/>
      <c r="BP171" s="407"/>
      <c r="BQ171" s="418"/>
      <c r="BR171" s="414"/>
      <c r="BS171" s="407"/>
      <c r="BT171" s="407"/>
      <c r="BU171" s="407"/>
      <c r="BV171" s="407"/>
      <c r="BW171" s="407"/>
      <c r="BX171" s="408"/>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37" customFormat="true" ht="15" customHeight="true" x14ac:dyDescent="0.2">
      <c r="A172" s="155"/>
      <c r="B172" s="149"/>
      <c r="C172" s="93"/>
      <c r="D172" s="92"/>
      <c r="E172" s="92"/>
      <c r="F172" s="92"/>
      <c r="G172" s="91"/>
      <c r="H172" s="90"/>
      <c r="I172" s="92"/>
      <c r="J172" s="92"/>
      <c r="K172" s="92"/>
      <c r="L172" s="89"/>
      <c r="M172" s="93"/>
      <c r="N172" s="92"/>
      <c r="O172" s="92"/>
      <c r="P172" s="92"/>
      <c r="Q172" s="91"/>
      <c r="R172" s="90"/>
      <c r="S172" s="92"/>
      <c r="T172" s="92"/>
      <c r="U172" s="92"/>
      <c r="V172" s="92"/>
      <c r="W172" s="92"/>
      <c r="X172" s="89"/>
      <c r="Y172" s="828"/>
      <c r="Z172" s="828"/>
      <c r="AA172" s="828"/>
      <c r="AB172" s="828"/>
      <c r="AC172" s="828"/>
      <c r="AD172" s="828"/>
      <c r="AE172" s="828"/>
      <c r="AF172" s="828"/>
      <c r="AG172" s="828"/>
      <c r="AH172" s="828"/>
      <c r="AI172" s="828"/>
      <c r="AJ172" s="828"/>
      <c r="AK172" s="828"/>
      <c r="AL172" s="828"/>
      <c r="AM172" s="828"/>
      <c r="AN172" s="828"/>
      <c r="AO172" s="828"/>
      <c r="AP172" s="828"/>
      <c r="AQ172" s="828"/>
      <c r="AR172" s="828"/>
      <c r="AS172" s="828"/>
      <c r="AT172" s="828"/>
      <c r="AU172" s="828"/>
      <c r="AV172" s="828"/>
      <c r="AW172" s="828"/>
      <c r="AX172" s="828"/>
      <c r="AY172" s="828"/>
      <c r="AZ172" s="346"/>
      <c r="BA172" s="884"/>
      <c r="BB172" s="553"/>
      <c r="BC172" s="414"/>
      <c r="BD172" s="407"/>
      <c r="BE172" s="407"/>
      <c r="BF172" s="407"/>
      <c r="BG172" s="418"/>
      <c r="BH172" s="414"/>
      <c r="BI172" s="407"/>
      <c r="BJ172" s="407"/>
      <c r="BK172" s="407"/>
      <c r="BL172" s="418"/>
      <c r="BM172" s="414"/>
      <c r="BN172" s="407"/>
      <c r="BO172" s="407"/>
      <c r="BP172" s="407"/>
      <c r="BQ172" s="418"/>
      <c r="BR172" s="414"/>
      <c r="BS172" s="407"/>
      <c r="BT172" s="407"/>
      <c r="BU172" s="407"/>
      <c r="BV172" s="407"/>
      <c r="BW172" s="407"/>
      <c r="BX172" s="408"/>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37" customFormat="true" ht="15" customHeight="true" x14ac:dyDescent="0.2">
      <c r="A173" s="153"/>
      <c r="B173" s="144"/>
      <c r="C173" s="93"/>
      <c r="D173" s="92"/>
      <c r="E173" s="92"/>
      <c r="F173" s="92"/>
      <c r="G173" s="91"/>
      <c r="H173" s="90"/>
      <c r="I173" s="92"/>
      <c r="J173" s="92"/>
      <c r="K173" s="92"/>
      <c r="L173" s="89"/>
      <c r="M173" s="93"/>
      <c r="N173" s="92"/>
      <c r="O173" s="92"/>
      <c r="P173" s="92"/>
      <c r="Q173" s="91"/>
      <c r="R173" s="90"/>
      <c r="S173" s="92"/>
      <c r="T173" s="92"/>
      <c r="U173" s="92"/>
      <c r="V173" s="92"/>
      <c r="W173" s="92"/>
      <c r="X173" s="89"/>
      <c r="Y173" s="828"/>
      <c r="Z173" s="828"/>
      <c r="AA173" s="828"/>
      <c r="AB173" s="828"/>
      <c r="AC173" s="828"/>
      <c r="AD173" s="828"/>
      <c r="AE173" s="828"/>
      <c r="AF173" s="828"/>
      <c r="AG173" s="828"/>
      <c r="AH173" s="828"/>
      <c r="AI173" s="828"/>
      <c r="AJ173" s="828"/>
      <c r="AK173" s="828"/>
      <c r="AL173" s="828"/>
      <c r="AM173" s="828"/>
      <c r="AN173" s="828"/>
      <c r="AO173" s="828"/>
      <c r="AP173" s="828"/>
      <c r="AQ173" s="828"/>
      <c r="AR173" s="828"/>
      <c r="AS173" s="828"/>
      <c r="AT173" s="828"/>
      <c r="AU173" s="828"/>
      <c r="AV173" s="828"/>
      <c r="AW173" s="828"/>
      <c r="AX173" s="828"/>
      <c r="AY173" s="828"/>
      <c r="AZ173" s="346"/>
      <c r="BA173" s="884"/>
      <c r="BB173" s="553"/>
      <c r="BC173" s="414"/>
      <c r="BD173" s="407"/>
      <c r="BE173" s="407"/>
      <c r="BF173" s="407"/>
      <c r="BG173" s="418"/>
      <c r="BH173" s="414"/>
      <c r="BI173" s="407"/>
      <c r="BJ173" s="407"/>
      <c r="BK173" s="407"/>
      <c r="BL173" s="418"/>
      <c r="BM173" s="414"/>
      <c r="BN173" s="407"/>
      <c r="BO173" s="407"/>
      <c r="BP173" s="407"/>
      <c r="BQ173" s="418"/>
      <c r="BR173" s="414"/>
      <c r="BS173" s="407"/>
      <c r="BT173" s="407"/>
      <c r="BU173" s="407"/>
      <c r="BV173" s="407"/>
      <c r="BW173" s="407"/>
      <c r="BX173" s="408"/>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37" customFormat="true" ht="15" customHeight="true" x14ac:dyDescent="0.2">
      <c r="A174" s="153"/>
      <c r="B174" s="144"/>
      <c r="C174" s="93"/>
      <c r="D174" s="92"/>
      <c r="E174" s="92"/>
      <c r="F174" s="92"/>
      <c r="G174" s="91"/>
      <c r="H174" s="90"/>
      <c r="I174" s="92"/>
      <c r="J174" s="92"/>
      <c r="K174" s="92"/>
      <c r="L174" s="89"/>
      <c r="M174" s="93"/>
      <c r="N174" s="92"/>
      <c r="O174" s="92"/>
      <c r="P174" s="92"/>
      <c r="Q174" s="91"/>
      <c r="R174" s="90"/>
      <c r="S174" s="92"/>
      <c r="T174" s="92"/>
      <c r="U174" s="92"/>
      <c r="V174" s="92"/>
      <c r="W174" s="92"/>
      <c r="X174" s="89"/>
      <c r="Y174" s="828"/>
      <c r="Z174" s="828"/>
      <c r="AA174" s="828"/>
      <c r="AB174" s="828"/>
      <c r="AC174" s="828"/>
      <c r="AD174" s="828"/>
      <c r="AE174" s="828"/>
      <c r="AF174" s="828"/>
      <c r="AG174" s="828"/>
      <c r="AH174" s="828"/>
      <c r="AI174" s="828"/>
      <c r="AJ174" s="828"/>
      <c r="AK174" s="828"/>
      <c r="AL174" s="828"/>
      <c r="AM174" s="828"/>
      <c r="AN174" s="828"/>
      <c r="AO174" s="828"/>
      <c r="AP174" s="828"/>
      <c r="AQ174" s="828"/>
      <c r="AR174" s="828"/>
      <c r="AS174" s="828"/>
      <c r="AT174" s="828"/>
      <c r="AU174" s="828"/>
      <c r="AV174" s="828"/>
      <c r="AW174" s="828"/>
      <c r="AX174" s="828"/>
      <c r="AY174" s="828"/>
      <c r="AZ174" s="346"/>
      <c r="BA174" s="884"/>
      <c r="BB174" s="553"/>
      <c r="BC174" s="414"/>
      <c r="BD174" s="407"/>
      <c r="BE174" s="407"/>
      <c r="BF174" s="407"/>
      <c r="BG174" s="418"/>
      <c r="BH174" s="414"/>
      <c r="BI174" s="407"/>
      <c r="BJ174" s="407"/>
      <c r="BK174" s="407"/>
      <c r="BL174" s="418"/>
      <c r="BM174" s="414"/>
      <c r="BN174" s="407"/>
      <c r="BO174" s="407"/>
      <c r="BP174" s="407"/>
      <c r="BQ174" s="418"/>
      <c r="BR174" s="414"/>
      <c r="BS174" s="407"/>
      <c r="BT174" s="407"/>
      <c r="BU174" s="407"/>
      <c r="BV174" s="407"/>
      <c r="BW174" s="407"/>
      <c r="BX174" s="408"/>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37" customFormat="true" ht="15" customHeight="true" x14ac:dyDescent="0.2">
      <c r="A175" s="153"/>
      <c r="B175" s="144"/>
      <c r="C175" s="93"/>
      <c r="D175" s="92"/>
      <c r="E175" s="92"/>
      <c r="F175" s="92"/>
      <c r="G175" s="91"/>
      <c r="H175" s="90"/>
      <c r="I175" s="92"/>
      <c r="J175" s="92"/>
      <c r="K175" s="92"/>
      <c r="L175" s="89"/>
      <c r="M175" s="93"/>
      <c r="N175" s="92"/>
      <c r="O175" s="92"/>
      <c r="P175" s="92"/>
      <c r="Q175" s="91"/>
      <c r="R175" s="90"/>
      <c r="S175" s="92"/>
      <c r="T175" s="92"/>
      <c r="U175" s="92"/>
      <c r="V175" s="92"/>
      <c r="W175" s="92"/>
      <c r="X175" s="89"/>
      <c r="Y175" s="828"/>
      <c r="Z175" s="828"/>
      <c r="AA175" s="828"/>
      <c r="AB175" s="828"/>
      <c r="AC175" s="828"/>
      <c r="AD175" s="828"/>
      <c r="AE175" s="828"/>
      <c r="AF175" s="828"/>
      <c r="AG175" s="828"/>
      <c r="AH175" s="828"/>
      <c r="AI175" s="828"/>
      <c r="AJ175" s="828"/>
      <c r="AK175" s="828"/>
      <c r="AL175" s="828"/>
      <c r="AM175" s="828"/>
      <c r="AN175" s="828"/>
      <c r="AO175" s="828"/>
      <c r="AP175" s="828"/>
      <c r="AQ175" s="828"/>
      <c r="AR175" s="828"/>
      <c r="AS175" s="828"/>
      <c r="AT175" s="828"/>
      <c r="AU175" s="828"/>
      <c r="AV175" s="828"/>
      <c r="AW175" s="828"/>
      <c r="AX175" s="828"/>
      <c r="AY175" s="828"/>
      <c r="AZ175" s="346"/>
      <c r="BA175" s="884"/>
      <c r="BB175" s="553"/>
      <c r="BC175" s="414"/>
      <c r="BD175" s="407"/>
      <c r="BE175" s="407"/>
      <c r="BF175" s="407"/>
      <c r="BG175" s="418"/>
      <c r="BH175" s="414"/>
      <c r="BI175" s="407"/>
      <c r="BJ175" s="407"/>
      <c r="BK175" s="407"/>
      <c r="BL175" s="418"/>
      <c r="BM175" s="414"/>
      <c r="BN175" s="407"/>
      <c r="BO175" s="407"/>
      <c r="BP175" s="407"/>
      <c r="BQ175" s="418"/>
      <c r="BR175" s="414"/>
      <c r="BS175" s="407"/>
      <c r="BT175" s="407"/>
      <c r="BU175" s="407"/>
      <c r="BV175" s="407"/>
      <c r="BW175" s="407"/>
      <c r="BX175" s="408"/>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37" customFormat="true" ht="15" customHeight="true" x14ac:dyDescent="0.2">
      <c r="A176" s="153"/>
      <c r="B176" s="144"/>
      <c r="C176" s="93"/>
      <c r="D176" s="92"/>
      <c r="E176" s="92"/>
      <c r="F176" s="92"/>
      <c r="G176" s="91"/>
      <c r="H176" s="90"/>
      <c r="I176" s="92"/>
      <c r="J176" s="92"/>
      <c r="K176" s="92"/>
      <c r="L176" s="89"/>
      <c r="M176" s="93"/>
      <c r="N176" s="92"/>
      <c r="O176" s="92"/>
      <c r="P176" s="92"/>
      <c r="Q176" s="91"/>
      <c r="R176" s="90"/>
      <c r="S176" s="92"/>
      <c r="T176" s="92"/>
      <c r="U176" s="92"/>
      <c r="V176" s="92"/>
      <c r="W176" s="92"/>
      <c r="X176" s="89"/>
      <c r="Y176" s="828"/>
      <c r="Z176" s="828"/>
      <c r="AA176" s="828"/>
      <c r="AB176" s="828"/>
      <c r="AC176" s="828"/>
      <c r="AD176" s="828"/>
      <c r="AE176" s="828"/>
      <c r="AF176" s="828"/>
      <c r="AG176" s="828"/>
      <c r="AH176" s="828"/>
      <c r="AI176" s="828"/>
      <c r="AJ176" s="828"/>
      <c r="AK176" s="828"/>
      <c r="AL176" s="828"/>
      <c r="AM176" s="828"/>
      <c r="AN176" s="828"/>
      <c r="AO176" s="828"/>
      <c r="AP176" s="828"/>
      <c r="AQ176" s="828"/>
      <c r="AR176" s="828"/>
      <c r="AS176" s="828"/>
      <c r="AT176" s="828"/>
      <c r="AU176" s="828"/>
      <c r="AV176" s="828"/>
      <c r="AW176" s="828"/>
      <c r="AX176" s="828"/>
      <c r="AY176" s="828"/>
      <c r="AZ176" s="346"/>
      <c r="BA176" s="884"/>
      <c r="BB176" s="553"/>
      <c r="BC176" s="414"/>
      <c r="BD176" s="407"/>
      <c r="BE176" s="407"/>
      <c r="BF176" s="407"/>
      <c r="BG176" s="418"/>
      <c r="BH176" s="414"/>
      <c r="BI176" s="407"/>
      <c r="BJ176" s="407"/>
      <c r="BK176" s="407"/>
      <c r="BL176" s="418"/>
      <c r="BM176" s="414"/>
      <c r="BN176" s="407"/>
      <c r="BO176" s="407"/>
      <c r="BP176" s="407"/>
      <c r="BQ176" s="418"/>
      <c r="BR176" s="414"/>
      <c r="BS176" s="407"/>
      <c r="BT176" s="407"/>
      <c r="BU176" s="407"/>
      <c r="BV176" s="407"/>
      <c r="BW176" s="407"/>
      <c r="BX176" s="408"/>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37" customFormat="true" ht="15" customHeight="true" x14ac:dyDescent="0.2">
      <c r="A177" s="153"/>
      <c r="B177" s="144"/>
      <c r="C177" s="93"/>
      <c r="D177" s="92"/>
      <c r="E177" s="92"/>
      <c r="F177" s="92"/>
      <c r="G177" s="91"/>
      <c r="H177" s="90"/>
      <c r="I177" s="92"/>
      <c r="J177" s="92"/>
      <c r="K177" s="92"/>
      <c r="L177" s="89"/>
      <c r="M177" s="93"/>
      <c r="N177" s="92"/>
      <c r="O177" s="92"/>
      <c r="P177" s="92"/>
      <c r="Q177" s="91"/>
      <c r="R177" s="90"/>
      <c r="S177" s="92"/>
      <c r="T177" s="92"/>
      <c r="U177" s="92"/>
      <c r="V177" s="92"/>
      <c r="W177" s="92"/>
      <c r="X177" s="89"/>
      <c r="Y177" s="828"/>
      <c r="Z177" s="828"/>
      <c r="AA177" s="828"/>
      <c r="AB177" s="828"/>
      <c r="AC177" s="828"/>
      <c r="AD177" s="828"/>
      <c r="AE177" s="828"/>
      <c r="AF177" s="828"/>
      <c r="AG177" s="828"/>
      <c r="AH177" s="828"/>
      <c r="AI177" s="828"/>
      <c r="AJ177" s="828"/>
      <c r="AK177" s="828"/>
      <c r="AL177" s="828"/>
      <c r="AM177" s="828"/>
      <c r="AN177" s="828"/>
      <c r="AO177" s="828"/>
      <c r="AP177" s="828"/>
      <c r="AQ177" s="828"/>
      <c r="AR177" s="828"/>
      <c r="AS177" s="828"/>
      <c r="AT177" s="828"/>
      <c r="AU177" s="828"/>
      <c r="AV177" s="828"/>
      <c r="AW177" s="828"/>
      <c r="AX177" s="828"/>
      <c r="AY177" s="828"/>
      <c r="AZ177" s="346"/>
      <c r="BA177" s="884"/>
      <c r="BB177" s="553"/>
      <c r="BC177" s="414"/>
      <c r="BD177" s="407"/>
      <c r="BE177" s="407"/>
      <c r="BF177" s="407"/>
      <c r="BG177" s="418"/>
      <c r="BH177" s="414"/>
      <c r="BI177" s="407"/>
      <c r="BJ177" s="407"/>
      <c r="BK177" s="407"/>
      <c r="BL177" s="418"/>
      <c r="BM177" s="414"/>
      <c r="BN177" s="407"/>
      <c r="BO177" s="407"/>
      <c r="BP177" s="407"/>
      <c r="BQ177" s="418"/>
      <c r="BR177" s="414"/>
      <c r="BS177" s="407"/>
      <c r="BT177" s="407"/>
      <c r="BU177" s="407"/>
      <c r="BV177" s="407"/>
      <c r="BW177" s="407"/>
      <c r="BX177" s="408"/>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37" customFormat="true" ht="15" customHeight="true" x14ac:dyDescent="0.2">
      <c r="A178" s="153"/>
      <c r="B178" s="144"/>
      <c r="C178" s="93"/>
      <c r="D178" s="92"/>
      <c r="E178" s="92"/>
      <c r="F178" s="92"/>
      <c r="G178" s="91"/>
      <c r="H178" s="90"/>
      <c r="I178" s="92"/>
      <c r="J178" s="92"/>
      <c r="K178" s="92"/>
      <c r="L178" s="89"/>
      <c r="M178" s="93"/>
      <c r="N178" s="92"/>
      <c r="O178" s="92"/>
      <c r="P178" s="92"/>
      <c r="Q178" s="91"/>
      <c r="R178" s="90"/>
      <c r="S178" s="92"/>
      <c r="T178" s="92"/>
      <c r="U178" s="92"/>
      <c r="V178" s="92"/>
      <c r="W178" s="92"/>
      <c r="X178" s="89"/>
      <c r="Y178" s="828"/>
      <c r="Z178" s="828"/>
      <c r="AA178" s="828"/>
      <c r="AB178" s="828"/>
      <c r="AC178" s="828"/>
      <c r="AD178" s="828"/>
      <c r="AE178" s="828"/>
      <c r="AF178" s="828"/>
      <c r="AG178" s="828"/>
      <c r="AH178" s="828"/>
      <c r="AI178" s="828"/>
      <c r="AJ178" s="828"/>
      <c r="AK178" s="828"/>
      <c r="AL178" s="828"/>
      <c r="AM178" s="828"/>
      <c r="AN178" s="828"/>
      <c r="AO178" s="828"/>
      <c r="AP178" s="828"/>
      <c r="AQ178" s="828"/>
      <c r="AR178" s="828"/>
      <c r="AS178" s="828"/>
      <c r="AT178" s="828"/>
      <c r="AU178" s="828"/>
      <c r="AV178" s="828"/>
      <c r="AW178" s="828"/>
      <c r="AX178" s="828"/>
      <c r="AY178" s="828"/>
      <c r="AZ178" s="346"/>
      <c r="BA178" s="884"/>
      <c r="BB178" s="553"/>
      <c r="BC178" s="414"/>
      <c r="BD178" s="407"/>
      <c r="BE178" s="407"/>
      <c r="BF178" s="407"/>
      <c r="BG178" s="418"/>
      <c r="BH178" s="414"/>
      <c r="BI178" s="407"/>
      <c r="BJ178" s="407"/>
      <c r="BK178" s="407"/>
      <c r="BL178" s="418"/>
      <c r="BM178" s="414"/>
      <c r="BN178" s="407"/>
      <c r="BO178" s="407"/>
      <c r="BP178" s="407"/>
      <c r="BQ178" s="418"/>
      <c r="BR178" s="414"/>
      <c r="BS178" s="407"/>
      <c r="BT178" s="407"/>
      <c r="BU178" s="407"/>
      <c r="BV178" s="407"/>
      <c r="BW178" s="407"/>
      <c r="BX178" s="408"/>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37" customFormat="true" ht="15" customHeight="true" x14ac:dyDescent="0.2">
      <c r="A179" s="153"/>
      <c r="B179" s="144"/>
      <c r="C179" s="93"/>
      <c r="D179" s="92"/>
      <c r="E179" s="92"/>
      <c r="F179" s="92"/>
      <c r="G179" s="91"/>
      <c r="H179" s="90"/>
      <c r="I179" s="92"/>
      <c r="J179" s="92"/>
      <c r="K179" s="92"/>
      <c r="L179" s="89"/>
      <c r="M179" s="93"/>
      <c r="N179" s="92"/>
      <c r="O179" s="92"/>
      <c r="P179" s="92"/>
      <c r="Q179" s="91"/>
      <c r="R179" s="90"/>
      <c r="S179" s="92"/>
      <c r="T179" s="92"/>
      <c r="U179" s="92"/>
      <c r="V179" s="92"/>
      <c r="W179" s="92"/>
      <c r="X179" s="89"/>
      <c r="Y179" s="828"/>
      <c r="Z179" s="828"/>
      <c r="AA179" s="828"/>
      <c r="AB179" s="828"/>
      <c r="AC179" s="828"/>
      <c r="AD179" s="828"/>
      <c r="AE179" s="828"/>
      <c r="AF179" s="828"/>
      <c r="AG179" s="828"/>
      <c r="AH179" s="828"/>
      <c r="AI179" s="828"/>
      <c r="AJ179" s="828"/>
      <c r="AK179" s="828"/>
      <c r="AL179" s="828"/>
      <c r="AM179" s="828"/>
      <c r="AN179" s="828"/>
      <c r="AO179" s="828"/>
      <c r="AP179" s="828"/>
      <c r="AQ179" s="828"/>
      <c r="AR179" s="828"/>
      <c r="AS179" s="828"/>
      <c r="AT179" s="828"/>
      <c r="AU179" s="828"/>
      <c r="AV179" s="828"/>
      <c r="AW179" s="828"/>
      <c r="AX179" s="828"/>
      <c r="AY179" s="828"/>
      <c r="AZ179" s="346"/>
      <c r="BA179" s="884"/>
      <c r="BB179" s="553"/>
      <c r="BC179" s="414"/>
      <c r="BD179" s="407"/>
      <c r="BE179" s="407"/>
      <c r="BF179" s="407"/>
      <c r="BG179" s="418"/>
      <c r="BH179" s="414"/>
      <c r="BI179" s="407"/>
      <c r="BJ179" s="407"/>
      <c r="BK179" s="407"/>
      <c r="BL179" s="418"/>
      <c r="BM179" s="414"/>
      <c r="BN179" s="407"/>
      <c r="BO179" s="407"/>
      <c r="BP179" s="407"/>
      <c r="BQ179" s="418"/>
      <c r="BR179" s="414"/>
      <c r="BS179" s="407"/>
      <c r="BT179" s="407"/>
      <c r="BU179" s="407"/>
      <c r="BV179" s="407"/>
      <c r="BW179" s="407"/>
      <c r="BX179" s="408"/>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37" customFormat="true" ht="15" customHeight="true" x14ac:dyDescent="0.2">
      <c r="A180" s="153"/>
      <c r="B180" s="144"/>
      <c r="C180" s="93"/>
      <c r="D180" s="92"/>
      <c r="E180" s="92"/>
      <c r="F180" s="92"/>
      <c r="G180" s="91"/>
      <c r="H180" s="90"/>
      <c r="I180" s="92"/>
      <c r="J180" s="92"/>
      <c r="K180" s="92"/>
      <c r="L180" s="89"/>
      <c r="M180" s="93"/>
      <c r="N180" s="92"/>
      <c r="O180" s="92"/>
      <c r="P180" s="92"/>
      <c r="Q180" s="91"/>
      <c r="R180" s="90"/>
      <c r="S180" s="92"/>
      <c r="T180" s="92"/>
      <c r="U180" s="92"/>
      <c r="V180" s="92"/>
      <c r="W180" s="92"/>
      <c r="X180" s="89"/>
      <c r="Y180" s="828"/>
      <c r="Z180" s="828"/>
      <c r="AA180" s="828"/>
      <c r="AB180" s="828"/>
      <c r="AC180" s="828"/>
      <c r="AD180" s="828"/>
      <c r="AE180" s="828"/>
      <c r="AF180" s="828"/>
      <c r="AG180" s="828"/>
      <c r="AH180" s="828"/>
      <c r="AI180" s="828"/>
      <c r="AJ180" s="828"/>
      <c r="AK180" s="828"/>
      <c r="AL180" s="828"/>
      <c r="AM180" s="828"/>
      <c r="AN180" s="828"/>
      <c r="AO180" s="828"/>
      <c r="AP180" s="828"/>
      <c r="AQ180" s="828"/>
      <c r="AR180" s="828"/>
      <c r="AS180" s="828"/>
      <c r="AT180" s="828"/>
      <c r="AU180" s="828"/>
      <c r="AV180" s="828"/>
      <c r="AW180" s="828"/>
      <c r="AX180" s="828"/>
      <c r="AY180" s="828"/>
      <c r="AZ180" s="346"/>
      <c r="BA180" s="884"/>
      <c r="BB180" s="553"/>
      <c r="BC180" s="414"/>
      <c r="BD180" s="407"/>
      <c r="BE180" s="407"/>
      <c r="BF180" s="407"/>
      <c r="BG180" s="418"/>
      <c r="BH180" s="414"/>
      <c r="BI180" s="407"/>
      <c r="BJ180" s="407"/>
      <c r="BK180" s="407"/>
      <c r="BL180" s="418"/>
      <c r="BM180" s="414"/>
      <c r="BN180" s="407"/>
      <c r="BO180" s="407"/>
      <c r="BP180" s="407"/>
      <c r="BQ180" s="418"/>
      <c r="BR180" s="414"/>
      <c r="BS180" s="407"/>
      <c r="BT180" s="407"/>
      <c r="BU180" s="407"/>
      <c r="BV180" s="407"/>
      <c r="BW180" s="407"/>
      <c r="BX180" s="408"/>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37" customFormat="true" ht="15" customHeight="true" x14ac:dyDescent="0.2">
      <c r="A181" s="153"/>
      <c r="B181" s="144"/>
      <c r="C181" s="93"/>
      <c r="D181" s="92"/>
      <c r="E181" s="92"/>
      <c r="F181" s="92"/>
      <c r="G181" s="91"/>
      <c r="H181" s="90"/>
      <c r="I181" s="92"/>
      <c r="J181" s="92"/>
      <c r="K181" s="92"/>
      <c r="L181" s="89"/>
      <c r="M181" s="93"/>
      <c r="N181" s="92"/>
      <c r="O181" s="92"/>
      <c r="P181" s="92"/>
      <c r="Q181" s="91"/>
      <c r="R181" s="90"/>
      <c r="S181" s="92"/>
      <c r="T181" s="92"/>
      <c r="U181" s="92"/>
      <c r="V181" s="92"/>
      <c r="W181" s="92"/>
      <c r="X181" s="89"/>
      <c r="Y181" s="828"/>
      <c r="Z181" s="828"/>
      <c r="AA181" s="828"/>
      <c r="AB181" s="828"/>
      <c r="AC181" s="828"/>
      <c r="AD181" s="828"/>
      <c r="AE181" s="828"/>
      <c r="AF181" s="828"/>
      <c r="AG181" s="828"/>
      <c r="AH181" s="828"/>
      <c r="AI181" s="828"/>
      <c r="AJ181" s="828"/>
      <c r="AK181" s="828"/>
      <c r="AL181" s="828"/>
      <c r="AM181" s="828"/>
      <c r="AN181" s="828"/>
      <c r="AO181" s="828"/>
      <c r="AP181" s="828"/>
      <c r="AQ181" s="828"/>
      <c r="AR181" s="828"/>
      <c r="AS181" s="828"/>
      <c r="AT181" s="828"/>
      <c r="AU181" s="828"/>
      <c r="AV181" s="828"/>
      <c r="AW181" s="828"/>
      <c r="AX181" s="828"/>
      <c r="AY181" s="828"/>
      <c r="AZ181" s="346"/>
      <c r="BA181" s="884"/>
      <c r="BB181" s="553"/>
      <c r="BC181" s="414"/>
      <c r="BD181" s="407"/>
      <c r="BE181" s="407"/>
      <c r="BF181" s="407"/>
      <c r="BG181" s="418"/>
      <c r="BH181" s="414"/>
      <c r="BI181" s="407"/>
      <c r="BJ181" s="407"/>
      <c r="BK181" s="407"/>
      <c r="BL181" s="418"/>
      <c r="BM181" s="414"/>
      <c r="BN181" s="407"/>
      <c r="BO181" s="407"/>
      <c r="BP181" s="407"/>
      <c r="BQ181" s="418"/>
      <c r="BR181" s="414"/>
      <c r="BS181" s="407"/>
      <c r="BT181" s="407"/>
      <c r="BU181" s="407"/>
      <c r="BV181" s="407"/>
      <c r="BW181" s="407"/>
      <c r="BX181" s="408"/>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37" customFormat="true" ht="15" customHeight="true" x14ac:dyDescent="0.2">
      <c r="A182" s="153"/>
      <c r="B182" s="144"/>
      <c r="C182" s="93"/>
      <c r="D182" s="92"/>
      <c r="E182" s="92"/>
      <c r="F182" s="92"/>
      <c r="G182" s="91"/>
      <c r="H182" s="90"/>
      <c r="I182" s="92"/>
      <c r="J182" s="92"/>
      <c r="K182" s="92"/>
      <c r="L182" s="89"/>
      <c r="M182" s="93"/>
      <c r="N182" s="92"/>
      <c r="O182" s="92"/>
      <c r="P182" s="92"/>
      <c r="Q182" s="91"/>
      <c r="R182" s="90"/>
      <c r="S182" s="92"/>
      <c r="T182" s="92"/>
      <c r="U182" s="92"/>
      <c r="V182" s="92"/>
      <c r="W182" s="92"/>
      <c r="X182" s="89"/>
      <c r="Y182" s="828"/>
      <c r="Z182" s="828"/>
      <c r="AA182" s="828"/>
      <c r="AB182" s="828"/>
      <c r="AC182" s="828"/>
      <c r="AD182" s="828"/>
      <c r="AE182" s="828"/>
      <c r="AF182" s="828"/>
      <c r="AG182" s="828"/>
      <c r="AH182" s="828"/>
      <c r="AI182" s="828"/>
      <c r="AJ182" s="828"/>
      <c r="AK182" s="828"/>
      <c r="AL182" s="828"/>
      <c r="AM182" s="828"/>
      <c r="AN182" s="828"/>
      <c r="AO182" s="828"/>
      <c r="AP182" s="828"/>
      <c r="AQ182" s="828"/>
      <c r="AR182" s="828"/>
      <c r="AS182" s="828"/>
      <c r="AT182" s="828"/>
      <c r="AU182" s="828"/>
      <c r="AV182" s="828"/>
      <c r="AW182" s="828"/>
      <c r="AX182" s="828"/>
      <c r="AY182" s="828"/>
      <c r="AZ182" s="346"/>
      <c r="BA182" s="884"/>
      <c r="BB182" s="553"/>
      <c r="BC182" s="414"/>
      <c r="BD182" s="407"/>
      <c r="BE182" s="407"/>
      <c r="BF182" s="407"/>
      <c r="BG182" s="418"/>
      <c r="BH182" s="414"/>
      <c r="BI182" s="407"/>
      <c r="BJ182" s="407"/>
      <c r="BK182" s="407"/>
      <c r="BL182" s="418"/>
      <c r="BM182" s="414"/>
      <c r="BN182" s="407"/>
      <c r="BO182" s="407"/>
      <c r="BP182" s="407"/>
      <c r="BQ182" s="418"/>
      <c r="BR182" s="414"/>
      <c r="BS182" s="407"/>
      <c r="BT182" s="407"/>
      <c r="BU182" s="407"/>
      <c r="BV182" s="407"/>
      <c r="BW182" s="407"/>
      <c r="BX182" s="408"/>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37" customFormat="true" ht="15" customHeight="true" x14ac:dyDescent="0.2">
      <c r="A183" s="153"/>
      <c r="B183" s="144"/>
      <c r="C183" s="93"/>
      <c r="D183" s="92"/>
      <c r="E183" s="92"/>
      <c r="F183" s="92"/>
      <c r="G183" s="91"/>
      <c r="H183" s="90"/>
      <c r="I183" s="92"/>
      <c r="J183" s="92"/>
      <c r="K183" s="92"/>
      <c r="L183" s="89"/>
      <c r="M183" s="93"/>
      <c r="N183" s="92"/>
      <c r="O183" s="92"/>
      <c r="P183" s="92"/>
      <c r="Q183" s="91"/>
      <c r="R183" s="90"/>
      <c r="S183" s="92"/>
      <c r="T183" s="92"/>
      <c r="U183" s="92"/>
      <c r="V183" s="92"/>
      <c r="W183" s="92"/>
      <c r="X183" s="89"/>
      <c r="Y183" s="828"/>
      <c r="Z183" s="828"/>
      <c r="AA183" s="828"/>
      <c r="AB183" s="828"/>
      <c r="AC183" s="828"/>
      <c r="AD183" s="828"/>
      <c r="AE183" s="828"/>
      <c r="AF183" s="828"/>
      <c r="AG183" s="828"/>
      <c r="AH183" s="828"/>
      <c r="AI183" s="828"/>
      <c r="AJ183" s="828"/>
      <c r="AK183" s="828"/>
      <c r="AL183" s="828"/>
      <c r="AM183" s="828"/>
      <c r="AN183" s="828"/>
      <c r="AO183" s="828"/>
      <c r="AP183" s="828"/>
      <c r="AQ183" s="828"/>
      <c r="AR183" s="828"/>
      <c r="AS183" s="828"/>
      <c r="AT183" s="828"/>
      <c r="AU183" s="828"/>
      <c r="AV183" s="828"/>
      <c r="AW183" s="828"/>
      <c r="AX183" s="828"/>
      <c r="AY183" s="828"/>
      <c r="AZ183" s="346"/>
      <c r="BA183" s="884"/>
      <c r="BB183" s="553"/>
      <c r="BC183" s="414"/>
      <c r="BD183" s="407"/>
      <c r="BE183" s="407"/>
      <c r="BF183" s="407"/>
      <c r="BG183" s="418"/>
      <c r="BH183" s="414"/>
      <c r="BI183" s="407"/>
      <c r="BJ183" s="407"/>
      <c r="BK183" s="407"/>
      <c r="BL183" s="418"/>
      <c r="BM183" s="414"/>
      <c r="BN183" s="407"/>
      <c r="BO183" s="407"/>
      <c r="BP183" s="407"/>
      <c r="BQ183" s="418"/>
      <c r="BR183" s="414"/>
      <c r="BS183" s="407"/>
      <c r="BT183" s="407"/>
      <c r="BU183" s="407"/>
      <c r="BV183" s="407"/>
      <c r="BW183" s="407"/>
      <c r="BX183" s="408"/>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37" customFormat="true" ht="15" customHeight="true" x14ac:dyDescent="0.2">
      <c r="A184" s="153"/>
      <c r="B184" s="144"/>
      <c r="C184" s="93"/>
      <c r="D184" s="92"/>
      <c r="E184" s="92"/>
      <c r="F184" s="92"/>
      <c r="G184" s="91"/>
      <c r="H184" s="90"/>
      <c r="I184" s="92"/>
      <c r="J184" s="92"/>
      <c r="K184" s="92"/>
      <c r="L184" s="89"/>
      <c r="M184" s="93"/>
      <c r="N184" s="92"/>
      <c r="O184" s="92"/>
      <c r="P184" s="92"/>
      <c r="Q184" s="91"/>
      <c r="R184" s="90"/>
      <c r="S184" s="92"/>
      <c r="T184" s="92"/>
      <c r="U184" s="92"/>
      <c r="V184" s="92"/>
      <c r="W184" s="92"/>
      <c r="X184" s="89"/>
      <c r="Y184" s="828"/>
      <c r="Z184" s="828"/>
      <c r="AA184" s="828"/>
      <c r="AB184" s="828"/>
      <c r="AC184" s="828"/>
      <c r="AD184" s="828"/>
      <c r="AE184" s="828"/>
      <c r="AF184" s="828"/>
      <c r="AG184" s="828"/>
      <c r="AH184" s="828"/>
      <c r="AI184" s="828"/>
      <c r="AJ184" s="828"/>
      <c r="AK184" s="828"/>
      <c r="AL184" s="828"/>
      <c r="AM184" s="828"/>
      <c r="AN184" s="828"/>
      <c r="AO184" s="828"/>
      <c r="AP184" s="828"/>
      <c r="AQ184" s="828"/>
      <c r="AR184" s="828"/>
      <c r="AS184" s="828"/>
      <c r="AT184" s="828"/>
      <c r="AU184" s="828"/>
      <c r="AV184" s="828"/>
      <c r="AW184" s="828"/>
      <c r="AX184" s="828"/>
      <c r="AY184" s="828"/>
      <c r="AZ184" s="346"/>
      <c r="BA184" s="884"/>
      <c r="BB184" s="553"/>
      <c r="BC184" s="414"/>
      <c r="BD184" s="407"/>
      <c r="BE184" s="407"/>
      <c r="BF184" s="407"/>
      <c r="BG184" s="418"/>
      <c r="BH184" s="414"/>
      <c r="BI184" s="407"/>
      <c r="BJ184" s="407"/>
      <c r="BK184" s="407"/>
      <c r="BL184" s="418"/>
      <c r="BM184" s="414"/>
      <c r="BN184" s="407"/>
      <c r="BO184" s="407"/>
      <c r="BP184" s="407"/>
      <c r="BQ184" s="418"/>
      <c r="BR184" s="414"/>
      <c r="BS184" s="407"/>
      <c r="BT184" s="407"/>
      <c r="BU184" s="407"/>
      <c r="BV184" s="407"/>
      <c r="BW184" s="407"/>
      <c r="BX184" s="408"/>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37" customFormat="true" ht="15" customHeight="true" x14ac:dyDescent="0.2">
      <c r="A185" s="153"/>
      <c r="B185" s="144"/>
      <c r="C185" s="93"/>
      <c r="D185" s="92"/>
      <c r="E185" s="92"/>
      <c r="F185" s="92"/>
      <c r="G185" s="91"/>
      <c r="H185" s="90"/>
      <c r="I185" s="92"/>
      <c r="J185" s="92"/>
      <c r="K185" s="92"/>
      <c r="L185" s="89"/>
      <c r="M185" s="93"/>
      <c r="N185" s="92"/>
      <c r="O185" s="92"/>
      <c r="P185" s="92"/>
      <c r="Q185" s="91"/>
      <c r="R185" s="90"/>
      <c r="S185" s="92"/>
      <c r="T185" s="92"/>
      <c r="U185" s="92"/>
      <c r="V185" s="92"/>
      <c r="W185" s="92"/>
      <c r="X185" s="89"/>
      <c r="Y185" s="828"/>
      <c r="Z185" s="828"/>
      <c r="AA185" s="828"/>
      <c r="AB185" s="828"/>
      <c r="AC185" s="828"/>
      <c r="AD185" s="828"/>
      <c r="AE185" s="828"/>
      <c r="AF185" s="828"/>
      <c r="AG185" s="828"/>
      <c r="AH185" s="828"/>
      <c r="AI185" s="828"/>
      <c r="AJ185" s="828"/>
      <c r="AK185" s="828"/>
      <c r="AL185" s="828"/>
      <c r="AM185" s="828"/>
      <c r="AN185" s="828"/>
      <c r="AO185" s="828"/>
      <c r="AP185" s="828"/>
      <c r="AQ185" s="828"/>
      <c r="AR185" s="828"/>
      <c r="AS185" s="828"/>
      <c r="AT185" s="828"/>
      <c r="AU185" s="828"/>
      <c r="AV185" s="828"/>
      <c r="AW185" s="828"/>
      <c r="AX185" s="828"/>
      <c r="AY185" s="828"/>
      <c r="AZ185" s="346"/>
      <c r="BA185" s="884"/>
      <c r="BB185" s="553"/>
      <c r="BC185" s="414"/>
      <c r="BD185" s="407"/>
      <c r="BE185" s="407"/>
      <c r="BF185" s="407"/>
      <c r="BG185" s="418"/>
      <c r="BH185" s="414"/>
      <c r="BI185" s="407"/>
      <c r="BJ185" s="407"/>
      <c r="BK185" s="407"/>
      <c r="BL185" s="418"/>
      <c r="BM185" s="414"/>
      <c r="BN185" s="407"/>
      <c r="BO185" s="407"/>
      <c r="BP185" s="407"/>
      <c r="BQ185" s="418"/>
      <c r="BR185" s="414"/>
      <c r="BS185" s="407"/>
      <c r="BT185" s="407"/>
      <c r="BU185" s="407"/>
      <c r="BV185" s="407"/>
      <c r="BW185" s="407"/>
      <c r="BX185" s="408"/>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37" customFormat="true" ht="15" customHeight="true" x14ac:dyDescent="0.2">
      <c r="A186" s="153"/>
      <c r="B186" s="144"/>
      <c r="C186" s="93"/>
      <c r="D186" s="92"/>
      <c r="E186" s="92"/>
      <c r="F186" s="92"/>
      <c r="G186" s="91"/>
      <c r="H186" s="90"/>
      <c r="I186" s="92"/>
      <c r="J186" s="92"/>
      <c r="K186" s="92"/>
      <c r="L186" s="89"/>
      <c r="M186" s="93"/>
      <c r="N186" s="92"/>
      <c r="O186" s="92"/>
      <c r="P186" s="92"/>
      <c r="Q186" s="91"/>
      <c r="R186" s="90"/>
      <c r="S186" s="92"/>
      <c r="T186" s="92"/>
      <c r="U186" s="92"/>
      <c r="V186" s="92"/>
      <c r="W186" s="92"/>
      <c r="X186" s="89"/>
      <c r="Y186" s="828"/>
      <c r="Z186" s="828"/>
      <c r="AA186" s="828"/>
      <c r="AB186" s="828"/>
      <c r="AC186" s="828"/>
      <c r="AD186" s="828"/>
      <c r="AE186" s="828"/>
      <c r="AF186" s="828"/>
      <c r="AG186" s="828"/>
      <c r="AH186" s="828"/>
      <c r="AI186" s="828"/>
      <c r="AJ186" s="828"/>
      <c r="AK186" s="828"/>
      <c r="AL186" s="828"/>
      <c r="AM186" s="828"/>
      <c r="AN186" s="828"/>
      <c r="AO186" s="828"/>
      <c r="AP186" s="828"/>
      <c r="AQ186" s="828"/>
      <c r="AR186" s="828"/>
      <c r="AS186" s="828"/>
      <c r="AT186" s="828"/>
      <c r="AU186" s="828"/>
      <c r="AV186" s="828"/>
      <c r="AW186" s="828"/>
      <c r="AX186" s="828"/>
      <c r="AY186" s="828"/>
      <c r="AZ186" s="346"/>
      <c r="BA186" s="884"/>
      <c r="BB186" s="553"/>
      <c r="BC186" s="414"/>
      <c r="BD186" s="407"/>
      <c r="BE186" s="407"/>
      <c r="BF186" s="407"/>
      <c r="BG186" s="418"/>
      <c r="BH186" s="414"/>
      <c r="BI186" s="407"/>
      <c r="BJ186" s="407"/>
      <c r="BK186" s="407"/>
      <c r="BL186" s="418"/>
      <c r="BM186" s="414"/>
      <c r="BN186" s="407"/>
      <c r="BO186" s="407"/>
      <c r="BP186" s="407"/>
      <c r="BQ186" s="418"/>
      <c r="BR186" s="414"/>
      <c r="BS186" s="407"/>
      <c r="BT186" s="407"/>
      <c r="BU186" s="407"/>
      <c r="BV186" s="407"/>
      <c r="BW186" s="407"/>
      <c r="BX186" s="408"/>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37" customFormat="true" ht="15" customHeight="true" x14ac:dyDescent="0.2">
      <c r="A187" s="153"/>
      <c r="B187" s="144"/>
      <c r="C187" s="93"/>
      <c r="D187" s="92"/>
      <c r="E187" s="92"/>
      <c r="F187" s="92"/>
      <c r="G187" s="91"/>
      <c r="H187" s="90"/>
      <c r="I187" s="92"/>
      <c r="J187" s="92"/>
      <c r="K187" s="92"/>
      <c r="L187" s="89"/>
      <c r="M187" s="93"/>
      <c r="N187" s="92"/>
      <c r="O187" s="92"/>
      <c r="P187" s="92"/>
      <c r="Q187" s="91"/>
      <c r="R187" s="90"/>
      <c r="S187" s="92"/>
      <c r="T187" s="92"/>
      <c r="U187" s="92"/>
      <c r="V187" s="92"/>
      <c r="W187" s="92"/>
      <c r="X187" s="89"/>
      <c r="Y187" s="828"/>
      <c r="Z187" s="828"/>
      <c r="AA187" s="828"/>
      <c r="AB187" s="828"/>
      <c r="AC187" s="828"/>
      <c r="AD187" s="828"/>
      <c r="AE187" s="828"/>
      <c r="AF187" s="828"/>
      <c r="AG187" s="828"/>
      <c r="AH187" s="828"/>
      <c r="AI187" s="828"/>
      <c r="AJ187" s="828"/>
      <c r="AK187" s="828"/>
      <c r="AL187" s="828"/>
      <c r="AM187" s="828"/>
      <c r="AN187" s="828"/>
      <c r="AO187" s="828"/>
      <c r="AP187" s="828"/>
      <c r="AQ187" s="828"/>
      <c r="AR187" s="828"/>
      <c r="AS187" s="828"/>
      <c r="AT187" s="828"/>
      <c r="AU187" s="828"/>
      <c r="AV187" s="828"/>
      <c r="AW187" s="828"/>
      <c r="AX187" s="828"/>
      <c r="AY187" s="828"/>
      <c r="AZ187" s="346"/>
      <c r="BA187" s="884"/>
      <c r="BB187" s="553"/>
      <c r="BC187" s="414"/>
      <c r="BD187" s="407"/>
      <c r="BE187" s="407"/>
      <c r="BF187" s="407"/>
      <c r="BG187" s="418"/>
      <c r="BH187" s="414"/>
      <c r="BI187" s="407"/>
      <c r="BJ187" s="407"/>
      <c r="BK187" s="407"/>
      <c r="BL187" s="418"/>
      <c r="BM187" s="414"/>
      <c r="BN187" s="407"/>
      <c r="BO187" s="407"/>
      <c r="BP187" s="407"/>
      <c r="BQ187" s="418"/>
      <c r="BR187" s="414"/>
      <c r="BS187" s="407"/>
      <c r="BT187" s="407"/>
      <c r="BU187" s="407"/>
      <c r="BV187" s="407"/>
      <c r="BW187" s="407"/>
      <c r="BX187" s="408"/>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37" customFormat="true" ht="15" customHeight="true" x14ac:dyDescent="0.2">
      <c r="A188" s="153"/>
      <c r="B188" s="144"/>
      <c r="C188" s="93"/>
      <c r="D188" s="92"/>
      <c r="E188" s="92"/>
      <c r="F188" s="92"/>
      <c r="G188" s="91"/>
      <c r="H188" s="90"/>
      <c r="I188" s="92"/>
      <c r="J188" s="92"/>
      <c r="K188" s="92"/>
      <c r="L188" s="89"/>
      <c r="M188" s="93"/>
      <c r="N188" s="92"/>
      <c r="O188" s="92"/>
      <c r="P188" s="92"/>
      <c r="Q188" s="91"/>
      <c r="R188" s="90"/>
      <c r="S188" s="92"/>
      <c r="T188" s="92"/>
      <c r="U188" s="92"/>
      <c r="V188" s="92"/>
      <c r="W188" s="92"/>
      <c r="X188" s="89"/>
      <c r="Y188" s="828"/>
      <c r="Z188" s="828"/>
      <c r="AA188" s="828"/>
      <c r="AB188" s="828"/>
      <c r="AC188" s="828"/>
      <c r="AD188" s="828"/>
      <c r="AE188" s="828"/>
      <c r="AF188" s="828"/>
      <c r="AG188" s="828"/>
      <c r="AH188" s="828"/>
      <c r="AI188" s="828"/>
      <c r="AJ188" s="828"/>
      <c r="AK188" s="828"/>
      <c r="AL188" s="828"/>
      <c r="AM188" s="828"/>
      <c r="AN188" s="828"/>
      <c r="AO188" s="828"/>
      <c r="AP188" s="828"/>
      <c r="AQ188" s="828"/>
      <c r="AR188" s="828"/>
      <c r="AS188" s="828"/>
      <c r="AT188" s="828"/>
      <c r="AU188" s="828"/>
      <c r="AV188" s="828"/>
      <c r="AW188" s="828"/>
      <c r="AX188" s="828"/>
      <c r="AY188" s="828"/>
      <c r="AZ188" s="346"/>
      <c r="BA188" s="884"/>
      <c r="BB188" s="553"/>
      <c r="BC188" s="414"/>
      <c r="BD188" s="407"/>
      <c r="BE188" s="407"/>
      <c r="BF188" s="407"/>
      <c r="BG188" s="418"/>
      <c r="BH188" s="414"/>
      <c r="BI188" s="407"/>
      <c r="BJ188" s="407"/>
      <c r="BK188" s="407"/>
      <c r="BL188" s="418"/>
      <c r="BM188" s="414"/>
      <c r="BN188" s="407"/>
      <c r="BO188" s="407"/>
      <c r="BP188" s="407"/>
      <c r="BQ188" s="418"/>
      <c r="BR188" s="414"/>
      <c r="BS188" s="407"/>
      <c r="BT188" s="407"/>
      <c r="BU188" s="407"/>
      <c r="BV188" s="407"/>
      <c r="BW188" s="407"/>
      <c r="BX188" s="408"/>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37" customFormat="true" ht="15" customHeight="true" x14ac:dyDescent="0.2">
      <c r="A189" s="153"/>
      <c r="B189" s="144"/>
      <c r="C189" s="93"/>
      <c r="D189" s="92"/>
      <c r="E189" s="92"/>
      <c r="F189" s="92"/>
      <c r="G189" s="91"/>
      <c r="H189" s="90"/>
      <c r="I189" s="92"/>
      <c r="J189" s="92"/>
      <c r="K189" s="92"/>
      <c r="L189" s="89"/>
      <c r="M189" s="93"/>
      <c r="N189" s="92"/>
      <c r="O189" s="92"/>
      <c r="P189" s="92"/>
      <c r="Q189" s="91"/>
      <c r="R189" s="90"/>
      <c r="S189" s="92"/>
      <c r="T189" s="92"/>
      <c r="U189" s="92"/>
      <c r="V189" s="92"/>
      <c r="W189" s="92"/>
      <c r="X189" s="89"/>
      <c r="Y189" s="828"/>
      <c r="Z189" s="828"/>
      <c r="AA189" s="828"/>
      <c r="AB189" s="828"/>
      <c r="AC189" s="828"/>
      <c r="AD189" s="828"/>
      <c r="AE189" s="828"/>
      <c r="AF189" s="828"/>
      <c r="AG189" s="828"/>
      <c r="AH189" s="828"/>
      <c r="AI189" s="828"/>
      <c r="AJ189" s="828"/>
      <c r="AK189" s="828"/>
      <c r="AL189" s="828"/>
      <c r="AM189" s="828"/>
      <c r="AN189" s="828"/>
      <c r="AO189" s="828"/>
      <c r="AP189" s="828"/>
      <c r="AQ189" s="828"/>
      <c r="AR189" s="828"/>
      <c r="AS189" s="828"/>
      <c r="AT189" s="828"/>
      <c r="AU189" s="828"/>
      <c r="AV189" s="828"/>
      <c r="AW189" s="828"/>
      <c r="AX189" s="828"/>
      <c r="AY189" s="828"/>
      <c r="AZ189" s="346"/>
      <c r="BA189" s="884"/>
      <c r="BB189" s="553"/>
      <c r="BC189" s="414"/>
      <c r="BD189" s="407"/>
      <c r="BE189" s="407"/>
      <c r="BF189" s="407"/>
      <c r="BG189" s="418"/>
      <c r="BH189" s="414"/>
      <c r="BI189" s="407"/>
      <c r="BJ189" s="407"/>
      <c r="BK189" s="407"/>
      <c r="BL189" s="418"/>
      <c r="BM189" s="414"/>
      <c r="BN189" s="407"/>
      <c r="BO189" s="407"/>
      <c r="BP189" s="407"/>
      <c r="BQ189" s="418"/>
      <c r="BR189" s="414"/>
      <c r="BS189" s="407"/>
      <c r="BT189" s="407"/>
      <c r="BU189" s="407"/>
      <c r="BV189" s="407"/>
      <c r="BW189" s="407"/>
      <c r="BX189" s="408"/>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37" customFormat="true" ht="15" customHeight="true" x14ac:dyDescent="0.2">
      <c r="A190" s="153"/>
      <c r="B190" s="144"/>
      <c r="C190" s="93"/>
      <c r="D190" s="92"/>
      <c r="E190" s="92"/>
      <c r="F190" s="92"/>
      <c r="G190" s="91"/>
      <c r="H190" s="90"/>
      <c r="I190" s="92"/>
      <c r="J190" s="92"/>
      <c r="K190" s="92"/>
      <c r="L190" s="89"/>
      <c r="M190" s="93"/>
      <c r="N190" s="92"/>
      <c r="O190" s="92"/>
      <c r="P190" s="92"/>
      <c r="Q190" s="91"/>
      <c r="R190" s="90"/>
      <c r="S190" s="92"/>
      <c r="T190" s="92"/>
      <c r="U190" s="92"/>
      <c r="V190" s="92"/>
      <c r="W190" s="92"/>
      <c r="X190" s="89"/>
      <c r="Y190" s="828"/>
      <c r="Z190" s="828"/>
      <c r="AA190" s="828"/>
      <c r="AB190" s="828"/>
      <c r="AC190" s="828"/>
      <c r="AD190" s="828"/>
      <c r="AE190" s="828"/>
      <c r="AF190" s="828"/>
      <c r="AG190" s="828"/>
      <c r="AH190" s="828"/>
      <c r="AI190" s="828"/>
      <c r="AJ190" s="828"/>
      <c r="AK190" s="828"/>
      <c r="AL190" s="828"/>
      <c r="AM190" s="828"/>
      <c r="AN190" s="828"/>
      <c r="AO190" s="828"/>
      <c r="AP190" s="828"/>
      <c r="AQ190" s="828"/>
      <c r="AR190" s="828"/>
      <c r="AS190" s="828"/>
      <c r="AT190" s="828"/>
      <c r="AU190" s="828"/>
      <c r="AV190" s="828"/>
      <c r="AW190" s="828"/>
      <c r="AX190" s="828"/>
      <c r="AY190" s="828"/>
      <c r="AZ190" s="346"/>
      <c r="BA190" s="884"/>
      <c r="BB190" s="553"/>
      <c r="BC190" s="414"/>
      <c r="BD190" s="407"/>
      <c r="BE190" s="407"/>
      <c r="BF190" s="407"/>
      <c r="BG190" s="418"/>
      <c r="BH190" s="414"/>
      <c r="BI190" s="407"/>
      <c r="BJ190" s="407"/>
      <c r="BK190" s="407"/>
      <c r="BL190" s="418"/>
      <c r="BM190" s="414"/>
      <c r="BN190" s="407"/>
      <c r="BO190" s="407"/>
      <c r="BP190" s="407"/>
      <c r="BQ190" s="418"/>
      <c r="BR190" s="414"/>
      <c r="BS190" s="407"/>
      <c r="BT190" s="407"/>
      <c r="BU190" s="407"/>
      <c r="BV190" s="407"/>
      <c r="BW190" s="407"/>
      <c r="BX190" s="408"/>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37" customFormat="true" ht="15" customHeight="true" x14ac:dyDescent="0.2">
      <c r="A191" s="153"/>
      <c r="B191" s="144"/>
      <c r="C191" s="93"/>
      <c r="D191" s="92"/>
      <c r="E191" s="92"/>
      <c r="F191" s="92"/>
      <c r="G191" s="91"/>
      <c r="H191" s="90"/>
      <c r="I191" s="92"/>
      <c r="J191" s="92"/>
      <c r="K191" s="92"/>
      <c r="L191" s="89"/>
      <c r="M191" s="93"/>
      <c r="N191" s="92"/>
      <c r="O191" s="92"/>
      <c r="P191" s="92"/>
      <c r="Q191" s="91"/>
      <c r="R191" s="90"/>
      <c r="S191" s="92"/>
      <c r="T191" s="92"/>
      <c r="U191" s="92"/>
      <c r="V191" s="92"/>
      <c r="W191" s="92"/>
      <c r="X191" s="89"/>
      <c r="Y191" s="828"/>
      <c r="Z191" s="828"/>
      <c r="AA191" s="828"/>
      <c r="AB191" s="828"/>
      <c r="AC191" s="828"/>
      <c r="AD191" s="828"/>
      <c r="AE191" s="828"/>
      <c r="AF191" s="828"/>
      <c r="AG191" s="828"/>
      <c r="AH191" s="828"/>
      <c r="AI191" s="828"/>
      <c r="AJ191" s="828"/>
      <c r="AK191" s="828"/>
      <c r="AL191" s="828"/>
      <c r="AM191" s="828"/>
      <c r="AN191" s="828"/>
      <c r="AO191" s="828"/>
      <c r="AP191" s="828"/>
      <c r="AQ191" s="828"/>
      <c r="AR191" s="828"/>
      <c r="AS191" s="828"/>
      <c r="AT191" s="828"/>
      <c r="AU191" s="828"/>
      <c r="AV191" s="828"/>
      <c r="AW191" s="828"/>
      <c r="AX191" s="828"/>
      <c r="AY191" s="828"/>
      <c r="AZ191" s="346"/>
      <c r="BA191" s="884"/>
      <c r="BB191" s="553"/>
      <c r="BC191" s="414"/>
      <c r="BD191" s="407"/>
      <c r="BE191" s="407"/>
      <c r="BF191" s="407"/>
      <c r="BG191" s="418"/>
      <c r="BH191" s="414"/>
      <c r="BI191" s="407"/>
      <c r="BJ191" s="407"/>
      <c r="BK191" s="407"/>
      <c r="BL191" s="418"/>
      <c r="BM191" s="414"/>
      <c r="BN191" s="407"/>
      <c r="BO191" s="407"/>
      <c r="BP191" s="407"/>
      <c r="BQ191" s="418"/>
      <c r="BR191" s="414"/>
      <c r="BS191" s="407"/>
      <c r="BT191" s="407"/>
      <c r="BU191" s="407"/>
      <c r="BV191" s="407"/>
      <c r="BW191" s="407"/>
      <c r="BX191" s="408"/>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37" customFormat="true" ht="15" customHeight="true" x14ac:dyDescent="0.2">
      <c r="A192" s="177"/>
      <c r="B192" s="143"/>
      <c r="C192" s="113"/>
      <c r="D192" s="120"/>
      <c r="E192" s="120"/>
      <c r="F192" s="120"/>
      <c r="G192" s="119"/>
      <c r="H192" s="112"/>
      <c r="I192" s="120"/>
      <c r="J192" s="120"/>
      <c r="K192" s="120"/>
      <c r="L192" s="111"/>
      <c r="M192" s="113"/>
      <c r="N192" s="120"/>
      <c r="O192" s="120"/>
      <c r="P192" s="120"/>
      <c r="Q192" s="119"/>
      <c r="R192" s="112"/>
      <c r="S192" s="120"/>
      <c r="T192" s="120"/>
      <c r="U192" s="120"/>
      <c r="V192" s="120"/>
      <c r="W192" s="120"/>
      <c r="X192" s="111"/>
      <c r="Y192" s="828"/>
      <c r="Z192" s="828"/>
      <c r="AA192" s="828"/>
      <c r="AB192" s="828"/>
      <c r="AC192" s="828"/>
      <c r="AD192" s="828"/>
      <c r="AE192" s="828"/>
      <c r="AF192" s="828"/>
      <c r="AG192" s="828"/>
      <c r="AH192" s="828"/>
      <c r="AI192" s="828"/>
      <c r="AJ192" s="828"/>
      <c r="AK192" s="828"/>
      <c r="AL192" s="828"/>
      <c r="AM192" s="828"/>
      <c r="AN192" s="828"/>
      <c r="AO192" s="828"/>
      <c r="AP192" s="828"/>
      <c r="AQ192" s="828"/>
      <c r="AR192" s="828"/>
      <c r="AS192" s="828"/>
      <c r="AT192" s="828"/>
      <c r="AU192" s="828"/>
      <c r="AV192" s="828"/>
      <c r="AW192" s="828"/>
      <c r="AX192" s="828"/>
      <c r="AY192" s="828"/>
      <c r="AZ192" s="346"/>
      <c r="BA192" s="884"/>
      <c r="BB192" s="553"/>
      <c r="BC192" s="414"/>
      <c r="BD192" s="407"/>
      <c r="BE192" s="407"/>
      <c r="BF192" s="407"/>
      <c r="BG192" s="418"/>
      <c r="BH192" s="414"/>
      <c r="BI192" s="407"/>
      <c r="BJ192" s="407"/>
      <c r="BK192" s="407"/>
      <c r="BL192" s="418"/>
      <c r="BM192" s="414"/>
      <c r="BN192" s="407"/>
      <c r="BO192" s="407"/>
      <c r="BP192" s="407"/>
      <c r="BQ192" s="418"/>
      <c r="BR192" s="414"/>
      <c r="BS192" s="407"/>
      <c r="BT192" s="407"/>
      <c r="BU192" s="407"/>
      <c r="BV192" s="407"/>
      <c r="BW192" s="407"/>
      <c r="BX192" s="408"/>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18" customFormat="true" ht="15" customHeight="true" x14ac:dyDescent="0.2">
      <c r="A193" s="176"/>
      <c r="B193" s="142"/>
      <c r="C193" s="113"/>
      <c r="D193" s="120"/>
      <c r="E193" s="120"/>
      <c r="F193" s="120"/>
      <c r="G193" s="119"/>
      <c r="H193" s="112"/>
      <c r="I193" s="120"/>
      <c r="J193" s="120"/>
      <c r="K193" s="120"/>
      <c r="L193" s="111"/>
      <c r="M193" s="113"/>
      <c r="N193" s="120"/>
      <c r="O193" s="120"/>
      <c r="P193" s="120"/>
      <c r="Q193" s="119"/>
      <c r="R193" s="112"/>
      <c r="S193" s="120"/>
      <c r="T193" s="120"/>
      <c r="U193" s="120"/>
      <c r="V193" s="120"/>
      <c r="W193" s="120"/>
      <c r="X193" s="111"/>
      <c r="Y193" s="828"/>
      <c r="Z193" s="828"/>
      <c r="AA193" s="828"/>
      <c r="AB193" s="828"/>
      <c r="AC193" s="828"/>
      <c r="AD193" s="828"/>
      <c r="AE193" s="828"/>
      <c r="AF193" s="828"/>
      <c r="AG193" s="828"/>
      <c r="AH193" s="828"/>
      <c r="AI193" s="828"/>
      <c r="AJ193" s="828"/>
      <c r="AK193" s="828"/>
      <c r="AL193" s="828"/>
      <c r="AM193" s="828"/>
      <c r="AN193" s="828"/>
      <c r="AO193" s="828"/>
      <c r="AP193" s="828"/>
      <c r="AQ193" s="828"/>
      <c r="AR193" s="828"/>
      <c r="AS193" s="828"/>
      <c r="AT193" s="828"/>
      <c r="AU193" s="828"/>
      <c r="AV193" s="828"/>
      <c r="AW193" s="828"/>
      <c r="AX193" s="828"/>
      <c r="AY193" s="828"/>
      <c r="AZ193" s="346"/>
      <c r="BA193" s="884"/>
      <c r="BB193" s="553"/>
      <c r="BC193" s="414"/>
      <c r="BD193" s="407"/>
      <c r="BE193" s="407"/>
      <c r="BF193" s="407"/>
      <c r="BG193" s="418"/>
      <c r="BH193" s="414"/>
      <c r="BI193" s="407"/>
      <c r="BJ193" s="407"/>
      <c r="BK193" s="407"/>
      <c r="BL193" s="418"/>
      <c r="BM193" s="414"/>
      <c r="BN193" s="407"/>
      <c r="BO193" s="407"/>
      <c r="BP193" s="407"/>
      <c r="BQ193" s="418"/>
      <c r="BR193" s="414"/>
      <c r="BS193" s="407"/>
      <c r="BT193" s="407"/>
      <c r="BU193" s="407"/>
      <c r="BV193" s="407"/>
      <c r="BW193" s="407"/>
      <c r="BX193" s="408"/>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18" customFormat="true" ht="15" customHeight="true" x14ac:dyDescent="0.2">
      <c r="A194" s="176"/>
      <c r="B194" s="142"/>
      <c r="C194" s="113"/>
      <c r="D194" s="120"/>
      <c r="E194" s="120"/>
      <c r="F194" s="120"/>
      <c r="G194" s="119"/>
      <c r="H194" s="112"/>
      <c r="I194" s="120"/>
      <c r="J194" s="120"/>
      <c r="K194" s="120"/>
      <c r="L194" s="111"/>
      <c r="M194" s="113"/>
      <c r="N194" s="120"/>
      <c r="O194" s="120"/>
      <c r="P194" s="120"/>
      <c r="Q194" s="119"/>
      <c r="R194" s="112"/>
      <c r="S194" s="120"/>
      <c r="T194" s="120"/>
      <c r="U194" s="120"/>
      <c r="V194" s="120"/>
      <c r="W194" s="120"/>
      <c r="X194" s="111"/>
      <c r="Y194" s="828"/>
      <c r="Z194" s="828"/>
      <c r="AA194" s="828"/>
      <c r="AB194" s="828"/>
      <c r="AC194" s="828"/>
      <c r="AD194" s="828"/>
      <c r="AE194" s="828"/>
      <c r="AF194" s="828"/>
      <c r="AG194" s="828"/>
      <c r="AH194" s="828"/>
      <c r="AI194" s="828"/>
      <c r="AJ194" s="828"/>
      <c r="AK194" s="828"/>
      <c r="AL194" s="828"/>
      <c r="AM194" s="828"/>
      <c r="AN194" s="828"/>
      <c r="AO194" s="828"/>
      <c r="AP194" s="828"/>
      <c r="AQ194" s="828"/>
      <c r="AR194" s="828"/>
      <c r="AS194" s="828"/>
      <c r="AT194" s="828"/>
      <c r="AU194" s="828"/>
      <c r="AV194" s="828"/>
      <c r="AW194" s="828"/>
      <c r="AX194" s="828"/>
      <c r="AY194" s="828"/>
      <c r="AZ194" s="346"/>
      <c r="BA194" s="884"/>
      <c r="BB194" s="553"/>
      <c r="BC194" s="414"/>
      <c r="BD194" s="407"/>
      <c r="BE194" s="407"/>
      <c r="BF194" s="407"/>
      <c r="BG194" s="418"/>
      <c r="BH194" s="414"/>
      <c r="BI194" s="407"/>
      <c r="BJ194" s="407"/>
      <c r="BK194" s="407"/>
      <c r="BL194" s="418"/>
      <c r="BM194" s="414"/>
      <c r="BN194" s="407"/>
      <c r="BO194" s="407"/>
      <c r="BP194" s="407"/>
      <c r="BQ194" s="418"/>
      <c r="BR194" s="414"/>
      <c r="BS194" s="407"/>
      <c r="BT194" s="407"/>
      <c r="BU194" s="407"/>
      <c r="BV194" s="407"/>
      <c r="BW194" s="407"/>
      <c r="BX194" s="408"/>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18" customFormat="true" ht="15" customHeight="true" x14ac:dyDescent="0.2">
      <c r="A195" s="176"/>
      <c r="B195" s="142"/>
      <c r="C195" s="113"/>
      <c r="D195" s="120"/>
      <c r="E195" s="120"/>
      <c r="F195" s="120"/>
      <c r="G195" s="119"/>
      <c r="H195" s="112"/>
      <c r="I195" s="120"/>
      <c r="J195" s="120"/>
      <c r="K195" s="120"/>
      <c r="L195" s="111"/>
      <c r="M195" s="113"/>
      <c r="N195" s="120"/>
      <c r="O195" s="120"/>
      <c r="P195" s="120"/>
      <c r="Q195" s="119"/>
      <c r="R195" s="112"/>
      <c r="S195" s="120"/>
      <c r="T195" s="120"/>
      <c r="U195" s="120"/>
      <c r="V195" s="120"/>
      <c r="W195" s="120"/>
      <c r="X195" s="111"/>
      <c r="Y195" s="828"/>
      <c r="Z195" s="828"/>
      <c r="AA195" s="828"/>
      <c r="AB195" s="828"/>
      <c r="AC195" s="828"/>
      <c r="AD195" s="828"/>
      <c r="AE195" s="828"/>
      <c r="AF195" s="828"/>
      <c r="AG195" s="828"/>
      <c r="AH195" s="828"/>
      <c r="AI195" s="828"/>
      <c r="AJ195" s="828"/>
      <c r="AK195" s="828"/>
      <c r="AL195" s="828"/>
      <c r="AM195" s="828"/>
      <c r="AN195" s="828"/>
      <c r="AO195" s="828"/>
      <c r="AP195" s="828"/>
      <c r="AQ195" s="828"/>
      <c r="AR195" s="828"/>
      <c r="AS195" s="828"/>
      <c r="AT195" s="828"/>
      <c r="AU195" s="828"/>
      <c r="AV195" s="828"/>
      <c r="AW195" s="828"/>
      <c r="AX195" s="828"/>
      <c r="AY195" s="828"/>
      <c r="AZ195" s="346"/>
      <c r="BA195" s="884"/>
      <c r="BB195" s="553"/>
      <c r="BC195" s="414"/>
      <c r="BD195" s="407"/>
      <c r="BE195" s="407"/>
      <c r="BF195" s="407"/>
      <c r="BG195" s="418"/>
      <c r="BH195" s="414"/>
      <c r="BI195" s="407"/>
      <c r="BJ195" s="407"/>
      <c r="BK195" s="407"/>
      <c r="BL195" s="418"/>
      <c r="BM195" s="414"/>
      <c r="BN195" s="407"/>
      <c r="BO195" s="407"/>
      <c r="BP195" s="407"/>
      <c r="BQ195" s="418"/>
      <c r="BR195" s="414"/>
      <c r="BS195" s="407"/>
      <c r="BT195" s="407"/>
      <c r="BU195" s="407"/>
      <c r="BV195" s="407"/>
      <c r="BW195" s="407"/>
      <c r="BX195" s="408"/>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18" customFormat="true" ht="15" customHeight="true" x14ac:dyDescent="0.2">
      <c r="A196" s="176"/>
      <c r="B196" s="142"/>
      <c r="C196" s="113"/>
      <c r="D196" s="120"/>
      <c r="E196" s="120"/>
      <c r="F196" s="120"/>
      <c r="G196" s="119"/>
      <c r="H196" s="112"/>
      <c r="I196" s="120"/>
      <c r="J196" s="120"/>
      <c r="K196" s="120"/>
      <c r="L196" s="111"/>
      <c r="M196" s="113"/>
      <c r="N196" s="120"/>
      <c r="O196" s="120"/>
      <c r="P196" s="120"/>
      <c r="Q196" s="119"/>
      <c r="R196" s="112"/>
      <c r="S196" s="120"/>
      <c r="T196" s="120"/>
      <c r="U196" s="120"/>
      <c r="V196" s="120"/>
      <c r="W196" s="120"/>
      <c r="X196" s="111"/>
      <c r="Y196" s="828"/>
      <c r="Z196" s="828"/>
      <c r="AA196" s="828"/>
      <c r="AB196" s="828"/>
      <c r="AC196" s="828"/>
      <c r="AD196" s="828"/>
      <c r="AE196" s="828"/>
      <c r="AF196" s="828"/>
      <c r="AG196" s="828"/>
      <c r="AH196" s="828"/>
      <c r="AI196" s="828"/>
      <c r="AJ196" s="828"/>
      <c r="AK196" s="828"/>
      <c r="AL196" s="828"/>
      <c r="AM196" s="828"/>
      <c r="AN196" s="828"/>
      <c r="AO196" s="828"/>
      <c r="AP196" s="828"/>
      <c r="AQ196" s="828"/>
      <c r="AR196" s="828"/>
      <c r="AS196" s="828"/>
      <c r="AT196" s="828"/>
      <c r="AU196" s="828"/>
      <c r="AV196" s="828"/>
      <c r="AW196" s="828"/>
      <c r="AX196" s="828"/>
      <c r="AY196" s="828"/>
      <c r="AZ196" s="346"/>
      <c r="BA196" s="884"/>
      <c r="BB196" s="553"/>
      <c r="BC196" s="414"/>
      <c r="BD196" s="407"/>
      <c r="BE196" s="407"/>
      <c r="BF196" s="407"/>
      <c r="BG196" s="418"/>
      <c r="BH196" s="414"/>
      <c r="BI196" s="407"/>
      <c r="BJ196" s="407"/>
      <c r="BK196" s="407"/>
      <c r="BL196" s="418"/>
      <c r="BM196" s="414"/>
      <c r="BN196" s="407"/>
      <c r="BO196" s="407"/>
      <c r="BP196" s="407"/>
      <c r="BQ196" s="418"/>
      <c r="BR196" s="414"/>
      <c r="BS196" s="407"/>
      <c r="BT196" s="407"/>
      <c r="BU196" s="407"/>
      <c r="BV196" s="407"/>
      <c r="BW196" s="407"/>
      <c r="BX196" s="408"/>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18" customFormat="true" ht="15" customHeight="true" x14ac:dyDescent="0.2">
      <c r="A197" s="176"/>
      <c r="B197" s="142"/>
      <c r="C197" s="113"/>
      <c r="D197" s="120"/>
      <c r="E197" s="120"/>
      <c r="F197" s="120"/>
      <c r="G197" s="119"/>
      <c r="H197" s="112"/>
      <c r="I197" s="120"/>
      <c r="J197" s="120"/>
      <c r="K197" s="120"/>
      <c r="L197" s="111"/>
      <c r="M197" s="113"/>
      <c r="N197" s="120"/>
      <c r="O197" s="120"/>
      <c r="P197" s="120"/>
      <c r="Q197" s="119"/>
      <c r="R197" s="112"/>
      <c r="S197" s="120"/>
      <c r="T197" s="120"/>
      <c r="U197" s="120"/>
      <c r="V197" s="120"/>
      <c r="W197" s="120"/>
      <c r="X197" s="111"/>
      <c r="Y197" s="828"/>
      <c r="Z197" s="828"/>
      <c r="AA197" s="828"/>
      <c r="AB197" s="828"/>
      <c r="AC197" s="828"/>
      <c r="AD197" s="828"/>
      <c r="AE197" s="828"/>
      <c r="AF197" s="828"/>
      <c r="AG197" s="828"/>
      <c r="AH197" s="828"/>
      <c r="AI197" s="828"/>
      <c r="AJ197" s="828"/>
      <c r="AK197" s="828"/>
      <c r="AL197" s="828"/>
      <c r="AM197" s="828"/>
      <c r="AN197" s="828"/>
      <c r="AO197" s="828"/>
      <c r="AP197" s="828"/>
      <c r="AQ197" s="828"/>
      <c r="AR197" s="828"/>
      <c r="AS197" s="828"/>
      <c r="AT197" s="828"/>
      <c r="AU197" s="828"/>
      <c r="AV197" s="828"/>
      <c r="AW197" s="828"/>
      <c r="AX197" s="828"/>
      <c r="AY197" s="828"/>
      <c r="AZ197" s="346"/>
      <c r="BA197" s="884"/>
      <c r="BB197" s="553"/>
      <c r="BC197" s="414"/>
      <c r="BD197" s="407"/>
      <c r="BE197" s="407"/>
      <c r="BF197" s="407"/>
      <c r="BG197" s="418"/>
      <c r="BH197" s="414"/>
      <c r="BI197" s="407"/>
      <c r="BJ197" s="407"/>
      <c r="BK197" s="407"/>
      <c r="BL197" s="418"/>
      <c r="BM197" s="414"/>
      <c r="BN197" s="407"/>
      <c r="BO197" s="407"/>
      <c r="BP197" s="407"/>
      <c r="BQ197" s="418"/>
      <c r="BR197" s="414"/>
      <c r="BS197" s="407"/>
      <c r="BT197" s="407"/>
      <c r="BU197" s="407"/>
      <c r="BV197" s="407"/>
      <c r="BW197" s="407"/>
      <c r="BX197" s="408"/>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18" customFormat="true" ht="15" customHeight="true" x14ac:dyDescent="0.2">
      <c r="A198" s="176"/>
      <c r="B198" s="142"/>
      <c r="C198" s="113"/>
      <c r="D198" s="120"/>
      <c r="E198" s="120"/>
      <c r="F198" s="120"/>
      <c r="G198" s="119"/>
      <c r="H198" s="112"/>
      <c r="I198" s="120"/>
      <c r="J198" s="120"/>
      <c r="K198" s="120"/>
      <c r="L198" s="111"/>
      <c r="M198" s="113"/>
      <c r="N198" s="120"/>
      <c r="O198" s="120"/>
      <c r="P198" s="120"/>
      <c r="Q198" s="119"/>
      <c r="R198" s="112"/>
      <c r="S198" s="120"/>
      <c r="T198" s="120"/>
      <c r="U198" s="120"/>
      <c r="V198" s="120"/>
      <c r="W198" s="120"/>
      <c r="X198" s="111"/>
      <c r="Y198" s="828"/>
      <c r="Z198" s="828"/>
      <c r="AA198" s="828"/>
      <c r="AB198" s="828"/>
      <c r="AC198" s="828"/>
      <c r="AD198" s="828"/>
      <c r="AE198" s="828"/>
      <c r="AF198" s="828"/>
      <c r="AG198" s="828"/>
      <c r="AH198" s="828"/>
      <c r="AI198" s="828"/>
      <c r="AJ198" s="828"/>
      <c r="AK198" s="828"/>
      <c r="AL198" s="828"/>
      <c r="AM198" s="828"/>
      <c r="AN198" s="828"/>
      <c r="AO198" s="828"/>
      <c r="AP198" s="828"/>
      <c r="AQ198" s="828"/>
      <c r="AR198" s="828"/>
      <c r="AS198" s="828"/>
      <c r="AT198" s="828"/>
      <c r="AU198" s="828"/>
      <c r="AV198" s="828"/>
      <c r="AW198" s="828"/>
      <c r="AX198" s="828"/>
      <c r="AY198" s="828"/>
      <c r="AZ198" s="346"/>
      <c r="BA198" s="884"/>
      <c r="BB198" s="553"/>
      <c r="BC198" s="414"/>
      <c r="BD198" s="407"/>
      <c r="BE198" s="407"/>
      <c r="BF198" s="407"/>
      <c r="BG198" s="418"/>
      <c r="BH198" s="414"/>
      <c r="BI198" s="407"/>
      <c r="BJ198" s="407"/>
      <c r="BK198" s="407"/>
      <c r="BL198" s="418"/>
      <c r="BM198" s="414"/>
      <c r="BN198" s="407"/>
      <c r="BO198" s="407"/>
      <c r="BP198" s="407"/>
      <c r="BQ198" s="418"/>
      <c r="BR198" s="414"/>
      <c r="BS198" s="407"/>
      <c r="BT198" s="407"/>
      <c r="BU198" s="407"/>
      <c r="BV198" s="407"/>
      <c r="BW198" s="407"/>
      <c r="BX198" s="408"/>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18" customFormat="true" ht="15" customHeight="true" x14ac:dyDescent="0.2">
      <c r="A199" s="176"/>
      <c r="B199" s="142"/>
      <c r="C199" s="113"/>
      <c r="D199" s="120"/>
      <c r="E199" s="120"/>
      <c r="F199" s="120"/>
      <c r="G199" s="119"/>
      <c r="H199" s="112"/>
      <c r="I199" s="120"/>
      <c r="J199" s="120"/>
      <c r="K199" s="120"/>
      <c r="L199" s="111"/>
      <c r="M199" s="113"/>
      <c r="N199" s="120"/>
      <c r="O199" s="120"/>
      <c r="P199" s="120"/>
      <c r="Q199" s="119"/>
      <c r="R199" s="112"/>
      <c r="S199" s="120"/>
      <c r="T199" s="120"/>
      <c r="U199" s="120"/>
      <c r="V199" s="120"/>
      <c r="W199" s="120"/>
      <c r="X199" s="111"/>
      <c r="Y199" s="828"/>
      <c r="Z199" s="828"/>
      <c r="AA199" s="828"/>
      <c r="AB199" s="828"/>
      <c r="AC199" s="828"/>
      <c r="AD199" s="828"/>
      <c r="AE199" s="828"/>
      <c r="AF199" s="828"/>
      <c r="AG199" s="828"/>
      <c r="AH199" s="828"/>
      <c r="AI199" s="828"/>
      <c r="AJ199" s="828"/>
      <c r="AK199" s="828"/>
      <c r="AL199" s="828"/>
      <c r="AM199" s="828"/>
      <c r="AN199" s="828"/>
      <c r="AO199" s="828"/>
      <c r="AP199" s="828"/>
      <c r="AQ199" s="828"/>
      <c r="AR199" s="828"/>
      <c r="AS199" s="828"/>
      <c r="AT199" s="828"/>
      <c r="AU199" s="828"/>
      <c r="AV199" s="828"/>
      <c r="AW199" s="828"/>
      <c r="AX199" s="828"/>
      <c r="AY199" s="828"/>
      <c r="AZ199" s="346"/>
      <c r="BA199" s="884"/>
      <c r="BB199" s="553"/>
      <c r="BC199" s="414"/>
      <c r="BD199" s="407"/>
      <c r="BE199" s="407"/>
      <c r="BF199" s="407"/>
      <c r="BG199" s="418"/>
      <c r="BH199" s="414"/>
      <c r="BI199" s="407"/>
      <c r="BJ199" s="407"/>
      <c r="BK199" s="407"/>
      <c r="BL199" s="418"/>
      <c r="BM199" s="414"/>
      <c r="BN199" s="407"/>
      <c r="BO199" s="407"/>
      <c r="BP199" s="407"/>
      <c r="BQ199" s="418"/>
      <c r="BR199" s="414"/>
      <c r="BS199" s="407"/>
      <c r="BT199" s="407"/>
      <c r="BU199" s="407"/>
      <c r="BV199" s="407"/>
      <c r="BW199" s="407"/>
      <c r="BX199" s="408"/>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18" customFormat="true" ht="15" customHeight="true" x14ac:dyDescent="0.2">
      <c r="A200" s="176"/>
      <c r="B200" s="142"/>
      <c r="C200" s="113"/>
      <c r="D200" s="120"/>
      <c r="E200" s="120"/>
      <c r="F200" s="120"/>
      <c r="G200" s="119"/>
      <c r="H200" s="112"/>
      <c r="I200" s="120"/>
      <c r="J200" s="120"/>
      <c r="K200" s="120"/>
      <c r="L200" s="111"/>
      <c r="M200" s="113"/>
      <c r="N200" s="120"/>
      <c r="O200" s="120"/>
      <c r="P200" s="120"/>
      <c r="Q200" s="119"/>
      <c r="R200" s="112"/>
      <c r="S200" s="120"/>
      <c r="T200" s="120"/>
      <c r="U200" s="120"/>
      <c r="V200" s="120"/>
      <c r="W200" s="120"/>
      <c r="X200" s="111"/>
      <c r="Y200" s="828"/>
      <c r="Z200" s="828"/>
      <c r="AA200" s="828"/>
      <c r="AB200" s="828"/>
      <c r="AC200" s="828"/>
      <c r="AD200" s="828"/>
      <c r="AE200" s="828"/>
      <c r="AF200" s="828"/>
      <c r="AG200" s="828"/>
      <c r="AH200" s="828"/>
      <c r="AI200" s="828"/>
      <c r="AJ200" s="828"/>
      <c r="AK200" s="828"/>
      <c r="AL200" s="828"/>
      <c r="AM200" s="828"/>
      <c r="AN200" s="828"/>
      <c r="AO200" s="828"/>
      <c r="AP200" s="828"/>
      <c r="AQ200" s="828"/>
      <c r="AR200" s="828"/>
      <c r="AS200" s="828"/>
      <c r="AT200" s="828"/>
      <c r="AU200" s="828"/>
      <c r="AV200" s="828"/>
      <c r="AW200" s="828"/>
      <c r="AX200" s="828"/>
      <c r="AY200" s="828"/>
      <c r="AZ200" s="346"/>
      <c r="BA200" s="884"/>
      <c r="BB200" s="553"/>
      <c r="BC200" s="414"/>
      <c r="BD200" s="407"/>
      <c r="BE200" s="407"/>
      <c r="BF200" s="407"/>
      <c r="BG200" s="418"/>
      <c r="BH200" s="414"/>
      <c r="BI200" s="407"/>
      <c r="BJ200" s="407"/>
      <c r="BK200" s="407"/>
      <c r="BL200" s="418"/>
      <c r="BM200" s="414"/>
      <c r="BN200" s="407"/>
      <c r="BO200" s="407"/>
      <c r="BP200" s="407"/>
      <c r="BQ200" s="418"/>
      <c r="BR200" s="414"/>
      <c r="BS200" s="407"/>
      <c r="BT200" s="407"/>
      <c r="BU200" s="407"/>
      <c r="BV200" s="407"/>
      <c r="BW200" s="407"/>
      <c r="BX200" s="408"/>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18" customFormat="true" ht="15" customHeight="true" x14ac:dyDescent="0.2">
      <c r="A201" s="176"/>
      <c r="B201" s="142"/>
      <c r="C201" s="113"/>
      <c r="D201" s="120"/>
      <c r="E201" s="120"/>
      <c r="F201" s="120"/>
      <c r="G201" s="119"/>
      <c r="H201" s="112"/>
      <c r="I201" s="120"/>
      <c r="J201" s="120"/>
      <c r="K201" s="120"/>
      <c r="L201" s="111"/>
      <c r="M201" s="113"/>
      <c r="N201" s="120"/>
      <c r="O201" s="120"/>
      <c r="P201" s="120"/>
      <c r="Q201" s="119"/>
      <c r="R201" s="112"/>
      <c r="S201" s="120"/>
      <c r="T201" s="120"/>
      <c r="U201" s="120"/>
      <c r="V201" s="120"/>
      <c r="W201" s="120"/>
      <c r="X201" s="111"/>
      <c r="Y201" s="828"/>
      <c r="Z201" s="828"/>
      <c r="AA201" s="828"/>
      <c r="AB201" s="828"/>
      <c r="AC201" s="828"/>
      <c r="AD201" s="828"/>
      <c r="AE201" s="828"/>
      <c r="AF201" s="828"/>
      <c r="AG201" s="828"/>
      <c r="AH201" s="828"/>
      <c r="AI201" s="828"/>
      <c r="AJ201" s="828"/>
      <c r="AK201" s="828"/>
      <c r="AL201" s="828"/>
      <c r="AM201" s="828"/>
      <c r="AN201" s="828"/>
      <c r="AO201" s="828"/>
      <c r="AP201" s="828"/>
      <c r="AQ201" s="828"/>
      <c r="AR201" s="828"/>
      <c r="AS201" s="828"/>
      <c r="AT201" s="828"/>
      <c r="AU201" s="828"/>
      <c r="AV201" s="828"/>
      <c r="AW201" s="828"/>
      <c r="AX201" s="828"/>
      <c r="AY201" s="828"/>
      <c r="AZ201" s="346"/>
      <c r="BA201" s="884"/>
      <c r="BB201" s="553"/>
      <c r="BC201" s="414"/>
      <c r="BD201" s="407"/>
      <c r="BE201" s="407"/>
      <c r="BF201" s="407"/>
      <c r="BG201" s="418"/>
      <c r="BH201" s="414"/>
      <c r="BI201" s="407"/>
      <c r="BJ201" s="407"/>
      <c r="BK201" s="407"/>
      <c r="BL201" s="418"/>
      <c r="BM201" s="414"/>
      <c r="BN201" s="407"/>
      <c r="BO201" s="407"/>
      <c r="BP201" s="407"/>
      <c r="BQ201" s="418"/>
      <c r="BR201" s="414"/>
      <c r="BS201" s="407"/>
      <c r="BT201" s="407"/>
      <c r="BU201" s="407"/>
      <c r="BV201" s="407"/>
      <c r="BW201" s="407"/>
      <c r="BX201" s="408"/>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18" customFormat="true" ht="15" customHeight="true" x14ac:dyDescent="0.2">
      <c r="A202" s="176"/>
      <c r="B202" s="142"/>
      <c r="C202" s="113"/>
      <c r="D202" s="120"/>
      <c r="E202" s="120"/>
      <c r="F202" s="120"/>
      <c r="G202" s="119"/>
      <c r="H202" s="112"/>
      <c r="I202" s="120"/>
      <c r="J202" s="120"/>
      <c r="K202" s="120"/>
      <c r="L202" s="111"/>
      <c r="M202" s="113"/>
      <c r="N202" s="120"/>
      <c r="O202" s="120"/>
      <c r="P202" s="120"/>
      <c r="Q202" s="119"/>
      <c r="R202" s="112"/>
      <c r="S202" s="120"/>
      <c r="T202" s="120"/>
      <c r="U202" s="120"/>
      <c r="V202" s="120"/>
      <c r="W202" s="120"/>
      <c r="X202" s="111"/>
      <c r="Y202" s="828"/>
      <c r="Z202" s="828"/>
      <c r="AA202" s="828"/>
      <c r="AB202" s="828"/>
      <c r="AC202" s="828"/>
      <c r="AD202" s="828"/>
      <c r="AE202" s="828"/>
      <c r="AF202" s="828"/>
      <c r="AG202" s="828"/>
      <c r="AH202" s="828"/>
      <c r="AI202" s="828"/>
      <c r="AJ202" s="828"/>
      <c r="AK202" s="828"/>
      <c r="AL202" s="828"/>
      <c r="AM202" s="828"/>
      <c r="AN202" s="828"/>
      <c r="AO202" s="828"/>
      <c r="AP202" s="828"/>
      <c r="AQ202" s="828"/>
      <c r="AR202" s="828"/>
      <c r="AS202" s="828"/>
      <c r="AT202" s="828"/>
      <c r="AU202" s="828"/>
      <c r="AV202" s="828"/>
      <c r="AW202" s="828"/>
      <c r="AX202" s="828"/>
      <c r="AY202" s="828"/>
      <c r="AZ202" s="346"/>
      <c r="BA202" s="884"/>
      <c r="BB202" s="553"/>
      <c r="BC202" s="414"/>
      <c r="BD202" s="407"/>
      <c r="BE202" s="407"/>
      <c r="BF202" s="407"/>
      <c r="BG202" s="418"/>
      <c r="BH202" s="414"/>
      <c r="BI202" s="407"/>
      <c r="BJ202" s="407"/>
      <c r="BK202" s="407"/>
      <c r="BL202" s="418"/>
      <c r="BM202" s="414"/>
      <c r="BN202" s="407"/>
      <c r="BO202" s="407"/>
      <c r="BP202" s="407"/>
      <c r="BQ202" s="418"/>
      <c r="BR202" s="414"/>
      <c r="BS202" s="407"/>
      <c r="BT202" s="407"/>
      <c r="BU202" s="407"/>
      <c r="BV202" s="407"/>
      <c r="BW202" s="407"/>
      <c r="BX202" s="408"/>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318" customFormat="true" ht="15" customHeight="true" x14ac:dyDescent="0.2">
      <c r="A203" s="152"/>
      <c r="B203" s="141"/>
      <c r="C203" s="88"/>
      <c r="D203" s="87"/>
      <c r="E203" s="87"/>
      <c r="F203" s="87"/>
      <c r="G203" s="86"/>
      <c r="H203" s="85"/>
      <c r="I203" s="87"/>
      <c r="J203" s="87"/>
      <c r="K203" s="87"/>
      <c r="L203" s="84"/>
      <c r="M203" s="88"/>
      <c r="N203" s="87"/>
      <c r="O203" s="87"/>
      <c r="P203" s="87"/>
      <c r="Q203" s="86"/>
      <c r="R203" s="85"/>
      <c r="S203" s="87"/>
      <c r="T203" s="87"/>
      <c r="U203" s="87"/>
      <c r="V203" s="120"/>
      <c r="W203" s="120"/>
      <c r="X203" s="111"/>
      <c r="Y203" s="828"/>
      <c r="Z203" s="828"/>
      <c r="AA203" s="828"/>
      <c r="AB203" s="828"/>
      <c r="AC203" s="828"/>
      <c r="AD203" s="828"/>
      <c r="AE203" s="828"/>
      <c r="AF203" s="828"/>
      <c r="AG203" s="828"/>
      <c r="AH203" s="828"/>
      <c r="AI203" s="828"/>
      <c r="AJ203" s="828"/>
      <c r="AK203" s="828"/>
      <c r="AL203" s="828"/>
      <c r="AM203" s="828"/>
      <c r="AN203" s="828"/>
      <c r="AO203" s="828"/>
      <c r="AP203" s="828"/>
      <c r="AQ203" s="828"/>
      <c r="AR203" s="828"/>
      <c r="AS203" s="828"/>
      <c r="AT203" s="828"/>
      <c r="AU203" s="828"/>
      <c r="AV203" s="828"/>
      <c r="AW203" s="828"/>
      <c r="AX203" s="828"/>
      <c r="AY203" s="828"/>
      <c r="AZ203" s="346"/>
      <c r="BA203" s="884"/>
      <c r="BB203" s="553"/>
      <c r="BC203" s="414"/>
      <c r="BD203" s="407"/>
      <c r="BE203" s="407"/>
      <c r="BF203" s="407"/>
      <c r="BG203" s="418"/>
      <c r="BH203" s="414"/>
      <c r="BI203" s="407"/>
      <c r="BJ203" s="407"/>
      <c r="BK203" s="407"/>
      <c r="BL203" s="418"/>
      <c r="BM203" s="414"/>
      <c r="BN203" s="407"/>
      <c r="BO203" s="407"/>
      <c r="BP203" s="407"/>
      <c r="BQ203" s="418"/>
      <c r="BR203" s="414"/>
      <c r="BS203" s="407"/>
      <c r="BT203" s="407"/>
      <c r="BU203" s="407"/>
      <c r="BV203" s="407"/>
      <c r="BW203" s="407"/>
      <c r="BX203" s="408"/>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318" customFormat="true" ht="15" customHeight="true" x14ac:dyDescent="0.2">
      <c r="A204" s="176"/>
      <c r="B204" s="142"/>
      <c r="C204" s="113"/>
      <c r="D204" s="120"/>
      <c r="E204" s="120"/>
      <c r="F204" s="120"/>
      <c r="G204" s="119"/>
      <c r="H204" s="112"/>
      <c r="I204" s="120"/>
      <c r="J204" s="120"/>
      <c r="K204" s="120"/>
      <c r="L204" s="111"/>
      <c r="M204" s="113"/>
      <c r="N204" s="120"/>
      <c r="O204" s="120"/>
      <c r="P204" s="120"/>
      <c r="Q204" s="119"/>
      <c r="R204" s="112"/>
      <c r="S204" s="120"/>
      <c r="T204" s="120"/>
      <c r="U204" s="120"/>
      <c r="V204" s="120"/>
      <c r="W204" s="120"/>
      <c r="X204" s="111"/>
      <c r="Y204" s="828"/>
      <c r="Z204" s="828"/>
      <c r="AA204" s="828"/>
      <c r="AB204" s="828"/>
      <c r="AC204" s="828"/>
      <c r="AD204" s="828"/>
      <c r="AE204" s="828"/>
      <c r="AF204" s="828"/>
      <c r="AG204" s="828"/>
      <c r="AH204" s="828"/>
      <c r="AI204" s="828"/>
      <c r="AJ204" s="828"/>
      <c r="AK204" s="828"/>
      <c r="AL204" s="828"/>
      <c r="AM204" s="828"/>
      <c r="AN204" s="828"/>
      <c r="AO204" s="828"/>
      <c r="AP204" s="828"/>
      <c r="AQ204" s="828"/>
      <c r="AR204" s="828"/>
      <c r="AS204" s="828"/>
      <c r="AT204" s="828"/>
      <c r="AU204" s="828"/>
      <c r="AV204" s="828"/>
      <c r="AW204" s="828"/>
      <c r="AX204" s="828"/>
      <c r="AY204" s="828"/>
      <c r="AZ204" s="346"/>
      <c r="BA204" s="884"/>
      <c r="BB204" s="553"/>
      <c r="BC204" s="414"/>
      <c r="BD204" s="407"/>
      <c r="BE204" s="407"/>
      <c r="BF204" s="407"/>
      <c r="BG204" s="418"/>
      <c r="BH204" s="414"/>
      <c r="BI204" s="407"/>
      <c r="BJ204" s="407"/>
      <c r="BK204" s="407"/>
      <c r="BL204" s="418"/>
      <c r="BM204" s="414"/>
      <c r="BN204" s="407"/>
      <c r="BO204" s="407"/>
      <c r="BP204" s="407"/>
      <c r="BQ204" s="418"/>
      <c r="BR204" s="414"/>
      <c r="BS204" s="407"/>
      <c r="BT204" s="407"/>
      <c r="BU204" s="407"/>
      <c r="BV204" s="407"/>
      <c r="BW204" s="407"/>
      <c r="BX204" s="408"/>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18" customFormat="true" ht="15" customHeight="true" x14ac:dyDescent="0.2">
      <c r="A205" s="175"/>
      <c r="B205" s="140"/>
      <c r="C205" s="83"/>
      <c r="D205" s="100"/>
      <c r="E205" s="100"/>
      <c r="F205" s="100"/>
      <c r="G205" s="99"/>
      <c r="H205" s="82"/>
      <c r="I205" s="100"/>
      <c r="J205" s="100"/>
      <c r="K205" s="100"/>
      <c r="L205" s="81"/>
      <c r="M205" s="83"/>
      <c r="N205" s="100"/>
      <c r="O205" s="100"/>
      <c r="P205" s="100"/>
      <c r="Q205" s="99"/>
      <c r="R205" s="82"/>
      <c r="S205" s="100"/>
      <c r="T205" s="100"/>
      <c r="U205" s="100"/>
      <c r="V205" s="100"/>
      <c r="W205" s="100"/>
      <c r="X205" s="81"/>
      <c r="Y205" s="828"/>
      <c r="Z205" s="828"/>
      <c r="AA205" s="828"/>
      <c r="AB205" s="828"/>
      <c r="AC205" s="828"/>
      <c r="AD205" s="828"/>
      <c r="AE205" s="828"/>
      <c r="AF205" s="828"/>
      <c r="AG205" s="828"/>
      <c r="AH205" s="828"/>
      <c r="AI205" s="828"/>
      <c r="AJ205" s="828"/>
      <c r="AK205" s="828"/>
      <c r="AL205" s="828"/>
      <c r="AM205" s="828"/>
      <c r="AN205" s="828"/>
      <c r="AO205" s="828"/>
      <c r="AP205" s="828"/>
      <c r="AQ205" s="828"/>
      <c r="AR205" s="828"/>
      <c r="AS205" s="828"/>
      <c r="AT205" s="828"/>
      <c r="AU205" s="828"/>
      <c r="AV205" s="828"/>
      <c r="AW205" s="828"/>
      <c r="AX205" s="828"/>
      <c r="AY205" s="828"/>
      <c r="AZ205" s="346"/>
      <c r="BA205" s="884"/>
      <c r="BB205" s="553"/>
      <c r="BC205" s="417"/>
      <c r="BD205" s="416"/>
      <c r="BE205" s="416"/>
      <c r="BF205" s="416"/>
      <c r="BG205" s="420"/>
      <c r="BH205" s="417"/>
      <c r="BI205" s="416"/>
      <c r="BJ205" s="416"/>
      <c r="BK205" s="416"/>
      <c r="BL205" s="420"/>
      <c r="BM205" s="417"/>
      <c r="BN205" s="416"/>
      <c r="BO205" s="416"/>
      <c r="BP205" s="416"/>
      <c r="BQ205" s="420"/>
      <c r="BR205" s="417"/>
      <c r="BS205" s="416"/>
      <c r="BT205" s="416"/>
      <c r="BU205" s="416"/>
      <c r="BV205" s="416"/>
      <c r="BW205" s="416"/>
      <c r="BX205" s="419"/>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18" customFormat="true" ht="250.15" customHeight="true" x14ac:dyDescent="0.2">
      <c r="B206" s="320"/>
      <c r="Y206" s="346"/>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7"/>
      <c r="BX206" s="319"/>
      <c r="BY206" s="345"/>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Y207" s="341"/>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Y207" s="34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Viet Nam</v>
      </c>
      <c r="B208" s="1013"/>
      <c r="Y208" s="341"/>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Y208" s="34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2002</v>
      </c>
      <c r="B209" s="326"/>
      <c r="Y209" s="341"/>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Y209" s="34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48" t="s">
        <v>112</v>
      </c>
      <c r="B210" s="328"/>
      <c r="Y210" s="341"/>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Y210" s="34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97</v>
      </c>
      <c r="B211" s="326"/>
      <c r="Y211" s="341"/>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Y211" s="34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1" t="s">
        <v>98</v>
      </c>
      <c r="B212" s="352"/>
      <c r="Y212" s="341"/>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Y212" s="34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41</v>
      </c>
      <c r="B213" s="332"/>
      <c r="Y213" s="341"/>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Y213" s="34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40</v>
      </c>
      <c r="B214" s="332"/>
      <c r="Y214" s="341"/>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Y214" s="34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134</v>
      </c>
      <c r="B215" s="351" t="str">
        <f>A1025</f>
        <v>DHS02</v>
      </c>
      <c r="Y215" s="341"/>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Y215" s="34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84"/>
      <c r="B216" s="186"/>
      <c r="Y216" s="341"/>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Y216" s="34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84"/>
      <c r="B217" s="185"/>
      <c r="Y217" s="341"/>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Y217" s="34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84"/>
      <c r="B218" s="186"/>
      <c r="Y218" s="341"/>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Y218" s="34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83"/>
      <c r="B219" s="182"/>
      <c r="Y219" s="341"/>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Y219" s="34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437" customFormat="true" ht="15" customHeight="true" x14ac:dyDescent="0.2">
      <c r="A220" s="301" t="s">
        <v>87</v>
      </c>
      <c r="B220" s="336"/>
      <c r="C220" s="990" t="s">
        <v>115</v>
      </c>
      <c r="D220" s="991"/>
      <c r="E220" s="991"/>
      <c r="F220" s="991"/>
      <c r="G220" s="992"/>
      <c r="H220" s="993" t="s">
        <v>39</v>
      </c>
      <c r="I220" s="981"/>
      <c r="J220" s="981"/>
      <c r="K220" s="981"/>
      <c r="L220" s="983"/>
      <c r="M220" s="976" t="s">
        <v>38</v>
      </c>
      <c r="N220" s="977"/>
      <c r="O220" s="977"/>
      <c r="P220" s="977"/>
      <c r="Q220" s="979"/>
      <c r="R220" s="16" t="s">
        <v>138</v>
      </c>
      <c r="S220" s="400"/>
      <c r="T220" s="400"/>
      <c r="U220" s="400"/>
      <c r="V220" s="400"/>
      <c r="W220" s="400"/>
      <c r="X220" s="400"/>
      <c r="Y220" s="828"/>
      <c r="Z220" s="828"/>
      <c r="AA220" s="828"/>
      <c r="AB220" s="828"/>
      <c r="AC220" s="828"/>
      <c r="AD220" s="828"/>
      <c r="AE220" s="828"/>
      <c r="AF220" s="828"/>
      <c r="AG220" s="828"/>
      <c r="AH220" s="828"/>
      <c r="AI220" s="828"/>
      <c r="AJ220" s="828"/>
      <c r="AK220" s="828"/>
      <c r="AL220" s="828"/>
      <c r="AM220" s="828"/>
      <c r="AN220" s="828"/>
      <c r="AO220" s="828"/>
      <c r="AP220" s="828"/>
      <c r="AQ220" s="828"/>
      <c r="AR220" s="828"/>
      <c r="AS220" s="828"/>
      <c r="AT220" s="828"/>
      <c r="AU220" s="828"/>
      <c r="AV220" s="828"/>
      <c r="AW220" s="828"/>
      <c r="AX220" s="828"/>
      <c r="AY220" s="828"/>
      <c r="AZ220" s="346"/>
      <c r="BA220" s="347" t="s">
        <v>129</v>
      </c>
      <c r="BB220" s="301" t="s">
        <v>87</v>
      </c>
      <c r="BC220" s="976" t="s">
        <v>115</v>
      </c>
      <c r="BD220" s="977"/>
      <c r="BE220" s="977"/>
      <c r="BF220" s="977"/>
      <c r="BG220" s="978"/>
      <c r="BH220" s="976" t="s">
        <v>39</v>
      </c>
      <c r="BI220" s="977"/>
      <c r="BJ220" s="977"/>
      <c r="BK220" s="977"/>
      <c r="BL220" s="978"/>
      <c r="BM220" s="976" t="s">
        <v>38</v>
      </c>
      <c r="BN220" s="977"/>
      <c r="BO220" s="977"/>
      <c r="BP220" s="977"/>
      <c r="BQ220" s="979"/>
      <c r="BR220" s="15" t="s">
        <v>138</v>
      </c>
      <c r="BS220" s="400"/>
      <c r="BT220" s="400"/>
      <c r="BU220" s="400"/>
      <c r="BV220" s="400"/>
      <c r="BW220" s="400"/>
      <c r="BX220" s="400"/>
      <c r="BY220" s="5"/>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437" customFormat="true" ht="24" x14ac:dyDescent="0.2">
      <c r="A221" s="335" t="s">
        <v>88</v>
      </c>
      <c r="B221" s="369"/>
      <c r="C221" s="392" t="s">
        <v>0</v>
      </c>
      <c r="D221" s="546" t="s">
        <v>1</v>
      </c>
      <c r="E221" s="546" t="s">
        <v>2</v>
      </c>
      <c r="F221" s="546" t="s">
        <v>3</v>
      </c>
      <c r="G221" s="547" t="s">
        <v>4</v>
      </c>
      <c r="H221" s="374" t="s">
        <v>0</v>
      </c>
      <c r="I221" s="549" t="s">
        <v>1</v>
      </c>
      <c r="J221" s="549" t="s">
        <v>2</v>
      </c>
      <c r="K221" s="549" t="s">
        <v>3</v>
      </c>
      <c r="L221" s="550" t="s">
        <v>4</v>
      </c>
      <c r="M221" s="375" t="s">
        <v>0</v>
      </c>
      <c r="N221" s="549" t="s">
        <v>1</v>
      </c>
      <c r="O221" s="549" t="s">
        <v>2</v>
      </c>
      <c r="P221" s="549" t="s">
        <v>3</v>
      </c>
      <c r="Q221" s="545" t="s">
        <v>4</v>
      </c>
      <c r="R221" s="374" t="s">
        <v>149</v>
      </c>
      <c r="S221" s="549" t="s">
        <v>150</v>
      </c>
      <c r="T221" s="549" t="s">
        <v>151</v>
      </c>
      <c r="U221" s="549" t="s">
        <v>152</v>
      </c>
      <c r="V221" s="549" t="s">
        <v>153</v>
      </c>
      <c r="W221" s="549" t="s">
        <v>154</v>
      </c>
      <c r="X221" s="550" t="s">
        <v>155</v>
      </c>
      <c r="Y221" s="828"/>
      <c r="Z221" s="828"/>
      <c r="AA221" s="828"/>
      <c r="AB221" s="828"/>
      <c r="AC221" s="828"/>
      <c r="AD221" s="828"/>
      <c r="AE221" s="828"/>
      <c r="AF221" s="828"/>
      <c r="AG221" s="828"/>
      <c r="AH221" s="828"/>
      <c r="AI221" s="828"/>
      <c r="AJ221" s="828"/>
      <c r="AK221" s="828"/>
      <c r="AL221" s="828"/>
      <c r="AM221" s="828"/>
      <c r="AN221" s="828"/>
      <c r="AO221" s="828"/>
      <c r="AP221" s="828"/>
      <c r="AQ221" s="828"/>
      <c r="AR221" s="828"/>
      <c r="AS221" s="828"/>
      <c r="AT221" s="828"/>
      <c r="AU221" s="828"/>
      <c r="AV221" s="828"/>
      <c r="AW221" s="828"/>
      <c r="AX221" s="828"/>
      <c r="AY221" s="828"/>
      <c r="AZ221" s="346"/>
      <c r="BA221" s="335" t="s">
        <v>118</v>
      </c>
      <c r="BB221" s="334"/>
      <c r="BC221" s="421" t="s">
        <v>0</v>
      </c>
      <c r="BD221" s="520" t="s">
        <v>1</v>
      </c>
      <c r="BE221" s="520" t="s">
        <v>2</v>
      </c>
      <c r="BF221" s="520" t="s">
        <v>3</v>
      </c>
      <c r="BG221" s="422" t="s">
        <v>4</v>
      </c>
      <c r="BH221" s="421" t="s">
        <v>0</v>
      </c>
      <c r="BI221" s="520" t="s">
        <v>1</v>
      </c>
      <c r="BJ221" s="520" t="s">
        <v>2</v>
      </c>
      <c r="BK221" s="520" t="s">
        <v>3</v>
      </c>
      <c r="BL221" s="422" t="s">
        <v>4</v>
      </c>
      <c r="BM221" s="421" t="s">
        <v>0</v>
      </c>
      <c r="BN221" s="520" t="s">
        <v>1</v>
      </c>
      <c r="BO221" s="520" t="s">
        <v>2</v>
      </c>
      <c r="BP221" s="520" t="s">
        <v>3</v>
      </c>
      <c r="BQ221" s="422" t="s">
        <v>4</v>
      </c>
      <c r="BR221" s="421" t="s">
        <v>149</v>
      </c>
      <c r="BS221" s="520" t="s">
        <v>150</v>
      </c>
      <c r="BT221" s="520" t="s">
        <v>151</v>
      </c>
      <c r="BU221" s="520" t="s">
        <v>152</v>
      </c>
      <c r="BV221" s="520" t="s">
        <v>153</v>
      </c>
      <c r="BW221" s="520" t="s">
        <v>154</v>
      </c>
      <c r="BX221" s="521" t="s">
        <v>155</v>
      </c>
      <c r="BY221" s="886"/>
      <c r="BZ221" s="886"/>
      <c r="CA221" s="886"/>
      <c r="CB221" s="886"/>
      <c r="CC221" s="886"/>
      <c r="CD221" s="886"/>
      <c r="CE221" s="886"/>
      <c r="CF221" s="886"/>
      <c r="CG221" s="886"/>
      <c r="CH221" s="886"/>
      <c r="CI221" s="886"/>
      <c r="CJ221" s="886"/>
      <c r="CK221" s="886"/>
      <c r="CL221" s="886"/>
      <c r="CM221" s="886"/>
      <c r="CN221" s="886"/>
      <c r="CO221" s="886"/>
      <c r="CP221" s="886"/>
      <c r="CQ221" s="886"/>
      <c r="CR221" s="886"/>
      <c r="CS221" s="886"/>
      <c r="CT221" s="886"/>
      <c r="CU221" s="886"/>
      <c r="CV221" s="886"/>
      <c r="CW221" s="886"/>
      <c r="CX221" s="886"/>
      <c r="CY221" s="886"/>
      <c r="CZ221" s="886"/>
    </row>
    <row r="222" s="437" customFormat="true" ht="15" customHeight="true" x14ac:dyDescent="0.2">
      <c r="A222" s="985" t="s">
        <v>37</v>
      </c>
      <c r="B222" s="371" t="s">
        <v>15</v>
      </c>
      <c r="C222" s="76" t="s">
        <v>36</v>
      </c>
      <c r="D222" s="71" t="s">
        <v>36</v>
      </c>
      <c r="E222" s="71" t="s">
        <v>36</v>
      </c>
      <c r="F222" s="71" t="s">
        <v>36</v>
      </c>
      <c r="G222" s="66" t="s">
        <v>36</v>
      </c>
      <c r="H222" s="61" t="s">
        <v>36</v>
      </c>
      <c r="I222" s="71" t="s">
        <v>36</v>
      </c>
      <c r="J222" s="71" t="s">
        <v>36</v>
      </c>
      <c r="K222" s="71" t="s">
        <v>36</v>
      </c>
      <c r="L222" s="56" t="s">
        <v>36</v>
      </c>
      <c r="M222" s="76" t="s">
        <v>36</v>
      </c>
      <c r="N222" s="71" t="s">
        <v>36</v>
      </c>
      <c r="O222" s="71" t="s">
        <v>36</v>
      </c>
      <c r="P222" s="71" t="s">
        <v>36</v>
      </c>
      <c r="Q222" s="66" t="s">
        <v>36</v>
      </c>
      <c r="R222" s="61" t="s">
        <v>36</v>
      </c>
      <c r="S222" s="71" t="s">
        <v>36</v>
      </c>
      <c r="T222" s="71" t="s">
        <v>36</v>
      </c>
      <c r="U222" s="71" t="s">
        <v>36</v>
      </c>
      <c r="V222" s="71" t="s">
        <v>36</v>
      </c>
      <c r="W222" s="71" t="s">
        <v>36</v>
      </c>
      <c r="X222" s="56" t="s">
        <v>36</v>
      </c>
      <c r="Y222" s="828"/>
      <c r="Z222" s="828"/>
      <c r="AA222" s="828"/>
      <c r="AB222" s="828"/>
      <c r="AC222" s="828"/>
      <c r="AD222" s="828"/>
      <c r="AE222" s="828"/>
      <c r="AF222" s="828"/>
      <c r="AG222" s="828"/>
      <c r="AH222" s="828"/>
      <c r="AI222" s="828"/>
      <c r="AJ222" s="828"/>
      <c r="AK222" s="828"/>
      <c r="AL222" s="828"/>
      <c r="AM222" s="828"/>
      <c r="AN222" s="828"/>
      <c r="AO222" s="828"/>
      <c r="AP222" s="828"/>
      <c r="AQ222" s="828"/>
      <c r="AR222" s="828"/>
      <c r="AS222" s="828"/>
      <c r="AT222" s="828"/>
      <c r="AU222" s="828"/>
      <c r="AV222" s="828"/>
      <c r="AW222" s="828"/>
      <c r="AX222" s="828"/>
      <c r="AY222" s="828"/>
      <c r="AZ222" s="346"/>
      <c r="BA222" s="975" t="s">
        <v>37</v>
      </c>
      <c r="BB222" s="554" t="s">
        <v>15</v>
      </c>
      <c r="BC222" s="54" t="s">
        <v>36</v>
      </c>
      <c r="BD222" s="50" t="s">
        <v>36</v>
      </c>
      <c r="BE222" s="50" t="s">
        <v>36</v>
      </c>
      <c r="BF222" s="50" t="s">
        <v>36</v>
      </c>
      <c r="BG222" s="45" t="s">
        <v>36</v>
      </c>
      <c r="BH222" s="54" t="s">
        <v>36</v>
      </c>
      <c r="BI222" s="50" t="s">
        <v>36</v>
      </c>
      <c r="BJ222" s="50" t="s">
        <v>36</v>
      </c>
      <c r="BK222" s="50" t="s">
        <v>36</v>
      </c>
      <c r="BL222" s="45" t="s">
        <v>36</v>
      </c>
      <c r="BM222" s="54" t="s">
        <v>36</v>
      </c>
      <c r="BN222" s="50" t="s">
        <v>36</v>
      </c>
      <c r="BO222" s="50" t="s">
        <v>36</v>
      </c>
      <c r="BP222" s="50" t="s">
        <v>36</v>
      </c>
      <c r="BQ222" s="45" t="s">
        <v>36</v>
      </c>
      <c r="BR222" s="54" t="s">
        <v>36</v>
      </c>
      <c r="BS222" s="50" t="s">
        <v>36</v>
      </c>
      <c r="BT222" s="50" t="s">
        <v>36</v>
      </c>
      <c r="BU222" s="50" t="s">
        <v>36</v>
      </c>
      <c r="BV222" s="50" t="s">
        <v>36</v>
      </c>
      <c r="BW222" s="50" t="s">
        <v>36</v>
      </c>
      <c r="BX222" s="40" t="s">
        <v>36</v>
      </c>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37" customFormat="true" ht="15" customHeight="true" x14ac:dyDescent="0.2">
      <c r="A223" s="984"/>
      <c r="B223" s="372" t="s">
        <v>16</v>
      </c>
      <c r="C223" s="75" t="s">
        <v>36</v>
      </c>
      <c r="D223" s="70" t="s">
        <v>36</v>
      </c>
      <c r="E223" s="70" t="s">
        <v>36</v>
      </c>
      <c r="F223" s="70" t="s">
        <v>36</v>
      </c>
      <c r="G223" s="65" t="s">
        <v>36</v>
      </c>
      <c r="H223" s="60" t="s">
        <v>36</v>
      </c>
      <c r="I223" s="70" t="s">
        <v>36</v>
      </c>
      <c r="J223" s="70" t="s">
        <v>36</v>
      </c>
      <c r="K223" s="70" t="s">
        <v>36</v>
      </c>
      <c r="L223" s="55" t="s">
        <v>36</v>
      </c>
      <c r="M223" s="75" t="s">
        <v>36</v>
      </c>
      <c r="N223" s="70" t="s">
        <v>36</v>
      </c>
      <c r="O223" s="70" t="s">
        <v>36</v>
      </c>
      <c r="P223" s="70" t="s">
        <v>36</v>
      </c>
      <c r="Q223" s="65" t="s">
        <v>36</v>
      </c>
      <c r="R223" s="60" t="s">
        <v>36</v>
      </c>
      <c r="S223" s="70" t="s">
        <v>36</v>
      </c>
      <c r="T223" s="70" t="s">
        <v>36</v>
      </c>
      <c r="U223" s="70" t="s">
        <v>36</v>
      </c>
      <c r="V223" s="70" t="s">
        <v>36</v>
      </c>
      <c r="W223" s="70" t="s">
        <v>36</v>
      </c>
      <c r="X223" s="55" t="s">
        <v>36</v>
      </c>
      <c r="Y223" s="828"/>
      <c r="Z223" s="828"/>
      <c r="AA223" s="828"/>
      <c r="AB223" s="828"/>
      <c r="AC223" s="828"/>
      <c r="AD223" s="828"/>
      <c r="AE223" s="828"/>
      <c r="AF223" s="828"/>
      <c r="AG223" s="828"/>
      <c r="AH223" s="828"/>
      <c r="AI223" s="828"/>
      <c r="AJ223" s="828"/>
      <c r="AK223" s="828"/>
      <c r="AL223" s="828"/>
      <c r="AM223" s="828"/>
      <c r="AN223" s="828"/>
      <c r="AO223" s="828"/>
      <c r="AP223" s="828"/>
      <c r="AQ223" s="828"/>
      <c r="AR223" s="828"/>
      <c r="AS223" s="828"/>
      <c r="AT223" s="828"/>
      <c r="AU223" s="828"/>
      <c r="AV223" s="828"/>
      <c r="AW223" s="828"/>
      <c r="AX223" s="828"/>
      <c r="AY223" s="828"/>
      <c r="AZ223" s="346"/>
      <c r="BA223" s="972"/>
      <c r="BB223" s="553" t="s">
        <v>16</v>
      </c>
      <c r="BC223" s="53" t="s">
        <v>36</v>
      </c>
      <c r="BD223" s="49" t="s">
        <v>36</v>
      </c>
      <c r="BE223" s="49" t="s">
        <v>36</v>
      </c>
      <c r="BF223" s="49" t="s">
        <v>36</v>
      </c>
      <c r="BG223" s="44" t="s">
        <v>36</v>
      </c>
      <c r="BH223" s="53" t="s">
        <v>36</v>
      </c>
      <c r="BI223" s="49" t="s">
        <v>36</v>
      </c>
      <c r="BJ223" s="49" t="s">
        <v>36</v>
      </c>
      <c r="BK223" s="49" t="s">
        <v>36</v>
      </c>
      <c r="BL223" s="44" t="s">
        <v>36</v>
      </c>
      <c r="BM223" s="53" t="s">
        <v>36</v>
      </c>
      <c r="BN223" s="49" t="s">
        <v>36</v>
      </c>
      <c r="BO223" s="49" t="s">
        <v>36</v>
      </c>
      <c r="BP223" s="49" t="s">
        <v>36</v>
      </c>
      <c r="BQ223" s="44" t="s">
        <v>36</v>
      </c>
      <c r="BR223" s="53" t="s">
        <v>36</v>
      </c>
      <c r="BS223" s="49" t="s">
        <v>36</v>
      </c>
      <c r="BT223" s="49" t="s">
        <v>36</v>
      </c>
      <c r="BU223" s="49" t="s">
        <v>36</v>
      </c>
      <c r="BV223" s="49" t="s">
        <v>36</v>
      </c>
      <c r="BW223" s="49" t="s">
        <v>36</v>
      </c>
      <c r="BX223" s="39" t="s">
        <v>36</v>
      </c>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37" customFormat="true" ht="15" customHeight="true" x14ac:dyDescent="0.2">
      <c r="A224" s="986"/>
      <c r="B224" s="373" t="s">
        <v>20</v>
      </c>
      <c r="C224" s="75" t="s">
        <v>36</v>
      </c>
      <c r="D224" s="70" t="s">
        <v>36</v>
      </c>
      <c r="E224" s="70" t="s">
        <v>36</v>
      </c>
      <c r="F224" s="70" t="s">
        <v>36</v>
      </c>
      <c r="G224" s="65" t="s">
        <v>36</v>
      </c>
      <c r="H224" s="60" t="s">
        <v>36</v>
      </c>
      <c r="I224" s="70" t="s">
        <v>36</v>
      </c>
      <c r="J224" s="70" t="s">
        <v>36</v>
      </c>
      <c r="K224" s="70" t="s">
        <v>36</v>
      </c>
      <c r="L224" s="55" t="s">
        <v>36</v>
      </c>
      <c r="M224" s="75" t="s">
        <v>36</v>
      </c>
      <c r="N224" s="70" t="s">
        <v>36</v>
      </c>
      <c r="O224" s="70" t="s">
        <v>36</v>
      </c>
      <c r="P224" s="70" t="s">
        <v>36</v>
      </c>
      <c r="Q224" s="65" t="s">
        <v>36</v>
      </c>
      <c r="R224" s="60" t="s">
        <v>36</v>
      </c>
      <c r="S224" s="70" t="s">
        <v>36</v>
      </c>
      <c r="T224" s="70" t="s">
        <v>36</v>
      </c>
      <c r="U224" s="70" t="s">
        <v>36</v>
      </c>
      <c r="V224" s="70" t="s">
        <v>36</v>
      </c>
      <c r="W224" s="70" t="s">
        <v>36</v>
      </c>
      <c r="X224" s="55" t="s">
        <v>36</v>
      </c>
      <c r="Y224" s="828"/>
      <c r="Z224" s="828"/>
      <c r="AA224" s="828"/>
      <c r="AB224" s="828"/>
      <c r="AC224" s="828"/>
      <c r="AD224" s="828"/>
      <c r="AE224" s="828"/>
      <c r="AF224" s="828"/>
      <c r="AG224" s="828"/>
      <c r="AH224" s="828"/>
      <c r="AI224" s="828"/>
      <c r="AJ224" s="828"/>
      <c r="AK224" s="828"/>
      <c r="AL224" s="828"/>
      <c r="AM224" s="828"/>
      <c r="AN224" s="828"/>
      <c r="AO224" s="828"/>
      <c r="AP224" s="828"/>
      <c r="AQ224" s="828"/>
      <c r="AR224" s="828"/>
      <c r="AS224" s="828"/>
      <c r="AT224" s="828"/>
      <c r="AU224" s="828"/>
      <c r="AV224" s="828"/>
      <c r="AW224" s="828"/>
      <c r="AX224" s="828"/>
      <c r="AY224" s="828"/>
      <c r="AZ224" s="346"/>
      <c r="BA224" s="972"/>
      <c r="BB224" s="553" t="s">
        <v>20</v>
      </c>
      <c r="BC224" s="53" t="s">
        <v>36</v>
      </c>
      <c r="BD224" s="49" t="s">
        <v>36</v>
      </c>
      <c r="BE224" s="49" t="s">
        <v>36</v>
      </c>
      <c r="BF224" s="49" t="s">
        <v>36</v>
      </c>
      <c r="BG224" s="44" t="s">
        <v>36</v>
      </c>
      <c r="BH224" s="53" t="s">
        <v>36</v>
      </c>
      <c r="BI224" s="49" t="s">
        <v>36</v>
      </c>
      <c r="BJ224" s="49" t="s">
        <v>36</v>
      </c>
      <c r="BK224" s="49" t="s">
        <v>36</v>
      </c>
      <c r="BL224" s="44" t="s">
        <v>36</v>
      </c>
      <c r="BM224" s="53" t="s">
        <v>36</v>
      </c>
      <c r="BN224" s="49" t="s">
        <v>36</v>
      </c>
      <c r="BO224" s="49" t="s">
        <v>36</v>
      </c>
      <c r="BP224" s="49" t="s">
        <v>36</v>
      </c>
      <c r="BQ224" s="44" t="s">
        <v>36</v>
      </c>
      <c r="BR224" s="53" t="s">
        <v>36</v>
      </c>
      <c r="BS224" s="49" t="s">
        <v>36</v>
      </c>
      <c r="BT224" s="49" t="s">
        <v>36</v>
      </c>
      <c r="BU224" s="49" t="s">
        <v>36</v>
      </c>
      <c r="BV224" s="49" t="s">
        <v>36</v>
      </c>
      <c r="BW224" s="49" t="s">
        <v>36</v>
      </c>
      <c r="BX224" s="39" t="s">
        <v>36</v>
      </c>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37" customFormat="true" ht="15" customHeight="true" x14ac:dyDescent="0.2">
      <c r="A225" s="151"/>
      <c r="B225" s="139"/>
      <c r="C225" s="98"/>
      <c r="D225" s="97"/>
      <c r="E225" s="97"/>
      <c r="F225" s="97"/>
      <c r="G225" s="96"/>
      <c r="H225" s="95"/>
      <c r="I225" s="97"/>
      <c r="J225" s="97"/>
      <c r="K225" s="97"/>
      <c r="L225" s="94"/>
      <c r="M225" s="98"/>
      <c r="N225" s="97"/>
      <c r="O225" s="97"/>
      <c r="P225" s="97"/>
      <c r="Q225" s="96"/>
      <c r="R225" s="95"/>
      <c r="S225" s="97"/>
      <c r="T225" s="97"/>
      <c r="U225" s="97"/>
      <c r="V225" s="97"/>
      <c r="W225" s="97"/>
      <c r="X225" s="94"/>
      <c r="Y225" s="828"/>
      <c r="Z225" s="828"/>
      <c r="AA225" s="828"/>
      <c r="AB225" s="828"/>
      <c r="AC225" s="828"/>
      <c r="AD225" s="828"/>
      <c r="AE225" s="828"/>
      <c r="AF225" s="828"/>
      <c r="AG225" s="828"/>
      <c r="AH225" s="828"/>
      <c r="AI225" s="828"/>
      <c r="AJ225" s="828"/>
      <c r="AK225" s="828"/>
      <c r="AL225" s="828"/>
      <c r="AM225" s="828"/>
      <c r="AN225" s="828"/>
      <c r="AO225" s="828"/>
      <c r="AP225" s="828"/>
      <c r="AQ225" s="828"/>
      <c r="AR225" s="828"/>
      <c r="AS225" s="828"/>
      <c r="AT225" s="828"/>
      <c r="AU225" s="828"/>
      <c r="AV225" s="828"/>
      <c r="AW225" s="828"/>
      <c r="AX225" s="828"/>
      <c r="AY225" s="828"/>
      <c r="AZ225" s="346"/>
      <c r="BA225" s="972" t="s">
        <v>71</v>
      </c>
      <c r="BB225" s="553" t="s">
        <v>72</v>
      </c>
      <c r="BC225" s="53" t="s">
        <v>36</v>
      </c>
      <c r="BD225" s="49" t="s">
        <v>36</v>
      </c>
      <c r="BE225" s="49" t="s">
        <v>36</v>
      </c>
      <c r="BF225" s="49" t="s">
        <v>36</v>
      </c>
      <c r="BG225" s="44" t="s">
        <v>36</v>
      </c>
      <c r="BH225" s="53" t="s">
        <v>36</v>
      </c>
      <c r="BI225" s="49" t="s">
        <v>36</v>
      </c>
      <c r="BJ225" s="49" t="s">
        <v>36</v>
      </c>
      <c r="BK225" s="49" t="s">
        <v>36</v>
      </c>
      <c r="BL225" s="44" t="s">
        <v>36</v>
      </c>
      <c r="BM225" s="53" t="s">
        <v>36</v>
      </c>
      <c r="BN225" s="49" t="s">
        <v>36</v>
      </c>
      <c r="BO225" s="49" t="s">
        <v>36</v>
      </c>
      <c r="BP225" s="49" t="s">
        <v>36</v>
      </c>
      <c r="BQ225" s="44" t="s">
        <v>36</v>
      </c>
      <c r="BR225" s="53" t="s">
        <v>36</v>
      </c>
      <c r="BS225" s="49" t="s">
        <v>36</v>
      </c>
      <c r="BT225" s="49" t="s">
        <v>36</v>
      </c>
      <c r="BU225" s="49" t="s">
        <v>36</v>
      </c>
      <c r="BV225" s="49" t="s">
        <v>36</v>
      </c>
      <c r="BW225" s="49" t="s">
        <v>36</v>
      </c>
      <c r="BX225" s="39" t="s">
        <v>36</v>
      </c>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37" customFormat="true" ht="15" customHeight="true" x14ac:dyDescent="0.2">
      <c r="A226" s="155"/>
      <c r="B226" s="149"/>
      <c r="C226" s="167"/>
      <c r="D226" s="166"/>
      <c r="E226" s="166"/>
      <c r="F226" s="166"/>
      <c r="G226" s="156"/>
      <c r="H226" s="159"/>
      <c r="I226" s="166"/>
      <c r="J226" s="166"/>
      <c r="K226" s="166"/>
      <c r="L226" s="162"/>
      <c r="M226" s="167"/>
      <c r="N226" s="166"/>
      <c r="O226" s="166"/>
      <c r="P226" s="166"/>
      <c r="Q226" s="156"/>
      <c r="R226" s="159"/>
      <c r="S226" s="166"/>
      <c r="T226" s="166"/>
      <c r="U226" s="166"/>
      <c r="V226" s="166"/>
      <c r="W226" s="166"/>
      <c r="X226" s="162"/>
      <c r="Y226" s="828"/>
      <c r="Z226" s="828"/>
      <c r="AA226" s="828"/>
      <c r="AB226" s="828"/>
      <c r="AC226" s="828"/>
      <c r="AD226" s="828"/>
      <c r="AE226" s="828"/>
      <c r="AF226" s="828"/>
      <c r="AG226" s="828"/>
      <c r="AH226" s="828"/>
      <c r="AI226" s="828"/>
      <c r="AJ226" s="828"/>
      <c r="AK226" s="828"/>
      <c r="AL226" s="828"/>
      <c r="AM226" s="828"/>
      <c r="AN226" s="828"/>
      <c r="AO226" s="828"/>
      <c r="AP226" s="828"/>
      <c r="AQ226" s="828"/>
      <c r="AR226" s="828"/>
      <c r="AS226" s="828"/>
      <c r="AT226" s="828"/>
      <c r="AU226" s="828"/>
      <c r="AV226" s="828"/>
      <c r="AW226" s="828"/>
      <c r="AX226" s="828"/>
      <c r="AY226" s="828"/>
      <c r="AZ226" s="346"/>
      <c r="BA226" s="972"/>
      <c r="BB226" s="553" t="s">
        <v>73</v>
      </c>
      <c r="BC226" s="53" t="s">
        <v>36</v>
      </c>
      <c r="BD226" s="49" t="s">
        <v>36</v>
      </c>
      <c r="BE226" s="49" t="s">
        <v>36</v>
      </c>
      <c r="BF226" s="49" t="s">
        <v>36</v>
      </c>
      <c r="BG226" s="44" t="s">
        <v>36</v>
      </c>
      <c r="BH226" s="53" t="s">
        <v>36</v>
      </c>
      <c r="BI226" s="49" t="s">
        <v>36</v>
      </c>
      <c r="BJ226" s="49" t="s">
        <v>36</v>
      </c>
      <c r="BK226" s="49" t="s">
        <v>36</v>
      </c>
      <c r="BL226" s="44" t="s">
        <v>36</v>
      </c>
      <c r="BM226" s="53" t="s">
        <v>36</v>
      </c>
      <c r="BN226" s="49" t="s">
        <v>36</v>
      </c>
      <c r="BO226" s="49" t="s">
        <v>36</v>
      </c>
      <c r="BP226" s="49" t="s">
        <v>36</v>
      </c>
      <c r="BQ226" s="44" t="s">
        <v>36</v>
      </c>
      <c r="BR226" s="53" t="s">
        <v>36</v>
      </c>
      <c r="BS226" s="49" t="s">
        <v>36</v>
      </c>
      <c r="BT226" s="49" t="s">
        <v>36</v>
      </c>
      <c r="BU226" s="49" t="s">
        <v>36</v>
      </c>
      <c r="BV226" s="49" t="s">
        <v>36</v>
      </c>
      <c r="BW226" s="49" t="s">
        <v>36</v>
      </c>
      <c r="BX226" s="39" t="s">
        <v>36</v>
      </c>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37" customFormat="true" ht="15" customHeight="true" x14ac:dyDescent="0.2">
      <c r="A227" s="155"/>
      <c r="B227" s="149"/>
      <c r="C227" s="167"/>
      <c r="D227" s="166"/>
      <c r="E227" s="166"/>
      <c r="F227" s="166"/>
      <c r="G227" s="156"/>
      <c r="H227" s="159"/>
      <c r="I227" s="166"/>
      <c r="J227" s="166"/>
      <c r="K227" s="166"/>
      <c r="L227" s="162"/>
      <c r="M227" s="167"/>
      <c r="N227" s="166"/>
      <c r="O227" s="166"/>
      <c r="P227" s="166"/>
      <c r="Q227" s="156"/>
      <c r="R227" s="159"/>
      <c r="S227" s="166"/>
      <c r="T227" s="166"/>
      <c r="U227" s="166"/>
      <c r="V227" s="166"/>
      <c r="W227" s="166"/>
      <c r="X227" s="162"/>
      <c r="Y227" s="828"/>
      <c r="Z227" s="828"/>
      <c r="AA227" s="828"/>
      <c r="AB227" s="828"/>
      <c r="AC227" s="828"/>
      <c r="AD227" s="828"/>
      <c r="AE227" s="828"/>
      <c r="AF227" s="828"/>
      <c r="AG227" s="828"/>
      <c r="AH227" s="828"/>
      <c r="AI227" s="828"/>
      <c r="AJ227" s="828"/>
      <c r="AK227" s="828"/>
      <c r="AL227" s="828"/>
      <c r="AM227" s="828"/>
      <c r="AN227" s="828"/>
      <c r="AO227" s="828"/>
      <c r="AP227" s="828"/>
      <c r="AQ227" s="828"/>
      <c r="AR227" s="828"/>
      <c r="AS227" s="828"/>
      <c r="AT227" s="828"/>
      <c r="AU227" s="828"/>
      <c r="AV227" s="828"/>
      <c r="AW227" s="828"/>
      <c r="AX227" s="828"/>
      <c r="AY227" s="828"/>
      <c r="AZ227" s="346"/>
      <c r="BA227" s="972" t="s">
        <v>95</v>
      </c>
      <c r="BB227" s="553" t="s">
        <v>62</v>
      </c>
      <c r="BC227" s="53" t="s">
        <v>36</v>
      </c>
      <c r="BD227" s="49" t="s">
        <v>36</v>
      </c>
      <c r="BE227" s="49" t="s">
        <v>36</v>
      </c>
      <c r="BF227" s="49" t="s">
        <v>36</v>
      </c>
      <c r="BG227" s="44" t="s">
        <v>36</v>
      </c>
      <c r="BH227" s="53" t="s">
        <v>36</v>
      </c>
      <c r="BI227" s="49" t="s">
        <v>36</v>
      </c>
      <c r="BJ227" s="49" t="s">
        <v>36</v>
      </c>
      <c r="BK227" s="49" t="s">
        <v>36</v>
      </c>
      <c r="BL227" s="44" t="s">
        <v>36</v>
      </c>
      <c r="BM227" s="53" t="s">
        <v>36</v>
      </c>
      <c r="BN227" s="49" t="s">
        <v>36</v>
      </c>
      <c r="BO227" s="49" t="s">
        <v>36</v>
      </c>
      <c r="BP227" s="49" t="s">
        <v>36</v>
      </c>
      <c r="BQ227" s="44" t="s">
        <v>36</v>
      </c>
      <c r="BR227" s="53" t="s">
        <v>36</v>
      </c>
      <c r="BS227" s="49" t="s">
        <v>36</v>
      </c>
      <c r="BT227" s="49" t="s">
        <v>36</v>
      </c>
      <c r="BU227" s="49" t="s">
        <v>36</v>
      </c>
      <c r="BV227" s="49" t="s">
        <v>36</v>
      </c>
      <c r="BW227" s="49" t="s">
        <v>36</v>
      </c>
      <c r="BX227" s="39" t="s">
        <v>36</v>
      </c>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37" customFormat="true" ht="15" customHeight="true" x14ac:dyDescent="0.2">
      <c r="A228" s="155"/>
      <c r="B228" s="149"/>
      <c r="C228" s="118"/>
      <c r="D228" s="117"/>
      <c r="E228" s="117"/>
      <c r="F228" s="117"/>
      <c r="G228" s="116"/>
      <c r="H228" s="115"/>
      <c r="I228" s="117"/>
      <c r="J228" s="117"/>
      <c r="K228" s="117"/>
      <c r="L228" s="114"/>
      <c r="M228" s="118"/>
      <c r="N228" s="117"/>
      <c r="O228" s="117"/>
      <c r="P228" s="117"/>
      <c r="Q228" s="116"/>
      <c r="R228" s="115"/>
      <c r="S228" s="117"/>
      <c r="T228" s="117"/>
      <c r="U228" s="117"/>
      <c r="V228" s="117"/>
      <c r="W228" s="117"/>
      <c r="X228" s="114"/>
      <c r="Y228" s="828"/>
      <c r="Z228" s="828"/>
      <c r="AA228" s="828"/>
      <c r="AB228" s="828"/>
      <c r="AC228" s="828"/>
      <c r="AD228" s="828"/>
      <c r="AE228" s="828"/>
      <c r="AF228" s="828"/>
      <c r="AG228" s="828"/>
      <c r="AH228" s="828"/>
      <c r="AI228" s="828"/>
      <c r="AJ228" s="828"/>
      <c r="AK228" s="828"/>
      <c r="AL228" s="828"/>
      <c r="AM228" s="828"/>
      <c r="AN228" s="828"/>
      <c r="AO228" s="828"/>
      <c r="AP228" s="828"/>
      <c r="AQ228" s="828"/>
      <c r="AR228" s="828"/>
      <c r="AS228" s="828"/>
      <c r="AT228" s="828"/>
      <c r="AU228" s="828"/>
      <c r="AV228" s="828"/>
      <c r="AW228" s="828"/>
      <c r="AX228" s="828"/>
      <c r="AY228" s="828"/>
      <c r="AZ228" s="346"/>
      <c r="BA228" s="972"/>
      <c r="BB228" s="553" t="s">
        <v>92</v>
      </c>
      <c r="BC228" s="53" t="s">
        <v>36</v>
      </c>
      <c r="BD228" s="49" t="s">
        <v>36</v>
      </c>
      <c r="BE228" s="49" t="s">
        <v>36</v>
      </c>
      <c r="BF228" s="49" t="s">
        <v>36</v>
      </c>
      <c r="BG228" s="44" t="s">
        <v>36</v>
      </c>
      <c r="BH228" s="53" t="s">
        <v>36</v>
      </c>
      <c r="BI228" s="49" t="s">
        <v>36</v>
      </c>
      <c r="BJ228" s="49" t="s">
        <v>36</v>
      </c>
      <c r="BK228" s="49" t="s">
        <v>36</v>
      </c>
      <c r="BL228" s="44" t="s">
        <v>36</v>
      </c>
      <c r="BM228" s="53" t="s">
        <v>36</v>
      </c>
      <c r="BN228" s="49" t="s">
        <v>36</v>
      </c>
      <c r="BO228" s="49" t="s">
        <v>36</v>
      </c>
      <c r="BP228" s="49" t="s">
        <v>36</v>
      </c>
      <c r="BQ228" s="44" t="s">
        <v>36</v>
      </c>
      <c r="BR228" s="53" t="s">
        <v>36</v>
      </c>
      <c r="BS228" s="49" t="s">
        <v>36</v>
      </c>
      <c r="BT228" s="49" t="s">
        <v>36</v>
      </c>
      <c r="BU228" s="49" t="s">
        <v>36</v>
      </c>
      <c r="BV228" s="49" t="s">
        <v>36</v>
      </c>
      <c r="BW228" s="49" t="s">
        <v>36</v>
      </c>
      <c r="BX228" s="39" t="s">
        <v>36</v>
      </c>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37" customFormat="true" ht="15" customHeight="true" x14ac:dyDescent="0.2">
      <c r="A229" s="155"/>
      <c r="B229" s="149"/>
      <c r="C229" s="118"/>
      <c r="D229" s="117"/>
      <c r="E229" s="117"/>
      <c r="F229" s="117"/>
      <c r="G229" s="116"/>
      <c r="H229" s="115"/>
      <c r="I229" s="117"/>
      <c r="J229" s="117"/>
      <c r="K229" s="117"/>
      <c r="L229" s="114"/>
      <c r="M229" s="118"/>
      <c r="N229" s="117"/>
      <c r="O229" s="117"/>
      <c r="P229" s="117"/>
      <c r="Q229" s="116"/>
      <c r="R229" s="115"/>
      <c r="S229" s="117"/>
      <c r="T229" s="117"/>
      <c r="U229" s="117"/>
      <c r="V229" s="117"/>
      <c r="W229" s="117"/>
      <c r="X229" s="114"/>
      <c r="Y229" s="828"/>
      <c r="Z229" s="828"/>
      <c r="AA229" s="828"/>
      <c r="AB229" s="828"/>
      <c r="AC229" s="828"/>
      <c r="AD229" s="828"/>
      <c r="AE229" s="828"/>
      <c r="AF229" s="828"/>
      <c r="AG229" s="828"/>
      <c r="AH229" s="828"/>
      <c r="AI229" s="828"/>
      <c r="AJ229" s="828"/>
      <c r="AK229" s="828"/>
      <c r="AL229" s="828"/>
      <c r="AM229" s="828"/>
      <c r="AN229" s="828"/>
      <c r="AO229" s="828"/>
      <c r="AP229" s="828"/>
      <c r="AQ229" s="828"/>
      <c r="AR229" s="828"/>
      <c r="AS229" s="828"/>
      <c r="AT229" s="828"/>
      <c r="AU229" s="828"/>
      <c r="AV229" s="828"/>
      <c r="AW229" s="828"/>
      <c r="AX229" s="828"/>
      <c r="AY229" s="828"/>
      <c r="AZ229" s="346"/>
      <c r="BA229" s="972"/>
      <c r="BB229" s="553" t="s">
        <v>93</v>
      </c>
      <c r="BC229" s="53" t="s">
        <v>36</v>
      </c>
      <c r="BD229" s="49" t="s">
        <v>36</v>
      </c>
      <c r="BE229" s="49" t="s">
        <v>36</v>
      </c>
      <c r="BF229" s="49" t="s">
        <v>36</v>
      </c>
      <c r="BG229" s="44" t="s">
        <v>36</v>
      </c>
      <c r="BH229" s="53" t="s">
        <v>36</v>
      </c>
      <c r="BI229" s="49" t="s">
        <v>36</v>
      </c>
      <c r="BJ229" s="49" t="s">
        <v>36</v>
      </c>
      <c r="BK229" s="49" t="s">
        <v>36</v>
      </c>
      <c r="BL229" s="44" t="s">
        <v>36</v>
      </c>
      <c r="BM229" s="53" t="s">
        <v>36</v>
      </c>
      <c r="BN229" s="49" t="s">
        <v>36</v>
      </c>
      <c r="BO229" s="49" t="s">
        <v>36</v>
      </c>
      <c r="BP229" s="49" t="s">
        <v>36</v>
      </c>
      <c r="BQ229" s="44" t="s">
        <v>36</v>
      </c>
      <c r="BR229" s="53" t="s">
        <v>36</v>
      </c>
      <c r="BS229" s="49" t="s">
        <v>36</v>
      </c>
      <c r="BT229" s="49" t="s">
        <v>36</v>
      </c>
      <c r="BU229" s="49" t="s">
        <v>36</v>
      </c>
      <c r="BV229" s="49" t="s">
        <v>36</v>
      </c>
      <c r="BW229" s="49" t="s">
        <v>36</v>
      </c>
      <c r="BX229" s="39" t="s">
        <v>36</v>
      </c>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37" customFormat="true" ht="15" customHeight="true" x14ac:dyDescent="0.2">
      <c r="A230" s="155"/>
      <c r="B230" s="149"/>
      <c r="C230" s="118"/>
      <c r="D230" s="117"/>
      <c r="E230" s="117"/>
      <c r="F230" s="117"/>
      <c r="G230" s="116"/>
      <c r="H230" s="115"/>
      <c r="I230" s="117"/>
      <c r="J230" s="117"/>
      <c r="K230" s="117"/>
      <c r="L230" s="114"/>
      <c r="M230" s="118"/>
      <c r="N230" s="117"/>
      <c r="O230" s="117"/>
      <c r="P230" s="117"/>
      <c r="Q230" s="116"/>
      <c r="R230" s="115"/>
      <c r="S230" s="117"/>
      <c r="T230" s="117"/>
      <c r="U230" s="117"/>
      <c r="V230" s="117"/>
      <c r="W230" s="117"/>
      <c r="X230" s="114"/>
      <c r="Y230" s="828"/>
      <c r="Z230" s="828"/>
      <c r="AA230" s="828"/>
      <c r="AB230" s="828"/>
      <c r="AC230" s="828"/>
      <c r="AD230" s="828"/>
      <c r="AE230" s="828"/>
      <c r="AF230" s="828"/>
      <c r="AG230" s="828"/>
      <c r="AH230" s="828"/>
      <c r="AI230" s="828"/>
      <c r="AJ230" s="828"/>
      <c r="AK230" s="828"/>
      <c r="AL230" s="828"/>
      <c r="AM230" s="828"/>
      <c r="AN230" s="828"/>
      <c r="AO230" s="828"/>
      <c r="AP230" s="828"/>
      <c r="AQ230" s="828"/>
      <c r="AR230" s="828"/>
      <c r="AS230" s="828"/>
      <c r="AT230" s="828"/>
      <c r="AU230" s="828"/>
      <c r="AV230" s="828"/>
      <c r="AW230" s="828"/>
      <c r="AX230" s="828"/>
      <c r="AY230" s="828"/>
      <c r="AZ230" s="346"/>
      <c r="BA230" s="972"/>
      <c r="BB230" s="553" t="s">
        <v>94</v>
      </c>
      <c r="BC230" s="53" t="s">
        <v>36</v>
      </c>
      <c r="BD230" s="49" t="s">
        <v>36</v>
      </c>
      <c r="BE230" s="49" t="s">
        <v>36</v>
      </c>
      <c r="BF230" s="49" t="s">
        <v>36</v>
      </c>
      <c r="BG230" s="44" t="s">
        <v>36</v>
      </c>
      <c r="BH230" s="53" t="s">
        <v>36</v>
      </c>
      <c r="BI230" s="49" t="s">
        <v>36</v>
      </c>
      <c r="BJ230" s="49" t="s">
        <v>36</v>
      </c>
      <c r="BK230" s="49" t="s">
        <v>36</v>
      </c>
      <c r="BL230" s="44" t="s">
        <v>36</v>
      </c>
      <c r="BM230" s="53" t="s">
        <v>36</v>
      </c>
      <c r="BN230" s="49" t="s">
        <v>36</v>
      </c>
      <c r="BO230" s="49" t="s">
        <v>36</v>
      </c>
      <c r="BP230" s="49" t="s">
        <v>36</v>
      </c>
      <c r="BQ230" s="44" t="s">
        <v>36</v>
      </c>
      <c r="BR230" s="53" t="s">
        <v>36</v>
      </c>
      <c r="BS230" s="49" t="s">
        <v>36</v>
      </c>
      <c r="BT230" s="49" t="s">
        <v>36</v>
      </c>
      <c r="BU230" s="49" t="s">
        <v>36</v>
      </c>
      <c r="BV230" s="49" t="s">
        <v>36</v>
      </c>
      <c r="BW230" s="49" t="s">
        <v>36</v>
      </c>
      <c r="BX230" s="39" t="s">
        <v>36</v>
      </c>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37" customFormat="true" ht="15" customHeight="true" x14ac:dyDescent="0.2">
      <c r="A231" s="155"/>
      <c r="B231" s="149"/>
      <c r="C231" s="167"/>
      <c r="D231" s="166"/>
      <c r="E231" s="166"/>
      <c r="F231" s="166"/>
      <c r="G231" s="156"/>
      <c r="H231" s="159"/>
      <c r="I231" s="166"/>
      <c r="J231" s="166"/>
      <c r="K231" s="166"/>
      <c r="L231" s="162"/>
      <c r="M231" s="167"/>
      <c r="N231" s="166"/>
      <c r="O231" s="166"/>
      <c r="P231" s="166"/>
      <c r="Q231" s="156"/>
      <c r="R231" s="159"/>
      <c r="S231" s="166"/>
      <c r="T231" s="166"/>
      <c r="U231" s="166"/>
      <c r="V231" s="166"/>
      <c r="W231" s="166"/>
      <c r="X231" s="162"/>
      <c r="Y231" s="828"/>
      <c r="Z231" s="828"/>
      <c r="AA231" s="828"/>
      <c r="AB231" s="828"/>
      <c r="AC231" s="828"/>
      <c r="AD231" s="828"/>
      <c r="AE231" s="828"/>
      <c r="AF231" s="828"/>
      <c r="AG231" s="828"/>
      <c r="AH231" s="828"/>
      <c r="AI231" s="828"/>
      <c r="AJ231" s="828"/>
      <c r="AK231" s="828"/>
      <c r="AL231" s="828"/>
      <c r="AM231" s="828"/>
      <c r="AN231" s="828"/>
      <c r="AO231" s="828"/>
      <c r="AP231" s="828"/>
      <c r="AQ231" s="828"/>
      <c r="AR231" s="828"/>
      <c r="AS231" s="828"/>
      <c r="AT231" s="828"/>
      <c r="AU231" s="828"/>
      <c r="AV231" s="828"/>
      <c r="AW231" s="828"/>
      <c r="AX231" s="828"/>
      <c r="AY231" s="828"/>
      <c r="AZ231" s="346"/>
      <c r="BA231" s="441"/>
      <c r="BB231" s="553"/>
      <c r="BC231" s="414"/>
      <c r="BD231" s="407"/>
      <c r="BE231" s="407"/>
      <c r="BF231" s="407"/>
      <c r="BG231" s="418"/>
      <c r="BH231" s="414"/>
      <c r="BI231" s="407"/>
      <c r="BJ231" s="407"/>
      <c r="BK231" s="407"/>
      <c r="BL231" s="418"/>
      <c r="BM231" s="414"/>
      <c r="BN231" s="407"/>
      <c r="BO231" s="407"/>
      <c r="BP231" s="407"/>
      <c r="BQ231" s="418"/>
      <c r="BR231" s="414"/>
      <c r="BS231" s="407"/>
      <c r="BT231" s="407"/>
      <c r="BU231" s="407"/>
      <c r="BV231" s="407"/>
      <c r="BW231" s="407"/>
      <c r="BX231" s="408"/>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37" customFormat="true" ht="15" customHeight="true" x14ac:dyDescent="0.2">
      <c r="A232" s="155"/>
      <c r="B232" s="149"/>
      <c r="C232" s="167"/>
      <c r="D232" s="166"/>
      <c r="E232" s="166"/>
      <c r="F232" s="166"/>
      <c r="G232" s="156"/>
      <c r="H232" s="159"/>
      <c r="I232" s="166"/>
      <c r="J232" s="166"/>
      <c r="K232" s="166"/>
      <c r="L232" s="162"/>
      <c r="M232" s="167"/>
      <c r="N232" s="166"/>
      <c r="O232" s="166"/>
      <c r="P232" s="166"/>
      <c r="Q232" s="156"/>
      <c r="R232" s="159"/>
      <c r="S232" s="166"/>
      <c r="T232" s="166"/>
      <c r="U232" s="166"/>
      <c r="V232" s="166"/>
      <c r="W232" s="166"/>
      <c r="X232" s="162"/>
      <c r="Y232" s="828"/>
      <c r="Z232" s="828"/>
      <c r="AA232" s="828"/>
      <c r="AB232" s="828"/>
      <c r="AC232" s="828"/>
      <c r="AD232" s="828"/>
      <c r="AE232" s="828"/>
      <c r="AF232" s="828"/>
      <c r="AG232" s="828"/>
      <c r="AH232" s="828"/>
      <c r="AI232" s="828"/>
      <c r="AJ232" s="828"/>
      <c r="AK232" s="828"/>
      <c r="AL232" s="828"/>
      <c r="AM232" s="828"/>
      <c r="AN232" s="828"/>
      <c r="AO232" s="828"/>
      <c r="AP232" s="828"/>
      <c r="AQ232" s="828"/>
      <c r="AR232" s="828"/>
      <c r="AS232" s="828"/>
      <c r="AT232" s="828"/>
      <c r="AU232" s="828"/>
      <c r="AV232" s="828"/>
      <c r="AW232" s="828"/>
      <c r="AX232" s="828"/>
      <c r="AY232" s="828"/>
      <c r="AZ232" s="346"/>
      <c r="BA232" s="884"/>
      <c r="BB232" s="553"/>
      <c r="BC232" s="414"/>
      <c r="BD232" s="407"/>
      <c r="BE232" s="407"/>
      <c r="BF232" s="407"/>
      <c r="BG232" s="418"/>
      <c r="BH232" s="414"/>
      <c r="BI232" s="407"/>
      <c r="BJ232" s="407"/>
      <c r="BK232" s="407"/>
      <c r="BL232" s="418"/>
      <c r="BM232" s="414"/>
      <c r="BN232" s="407"/>
      <c r="BO232" s="407"/>
      <c r="BP232" s="407"/>
      <c r="BQ232" s="418"/>
      <c r="BR232" s="414"/>
      <c r="BS232" s="407"/>
      <c r="BT232" s="407"/>
      <c r="BU232" s="407"/>
      <c r="BV232" s="407"/>
      <c r="BW232" s="407"/>
      <c r="BX232" s="408"/>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37" customFormat="true" ht="15" customHeight="true" x14ac:dyDescent="0.2">
      <c r="A233" s="155"/>
      <c r="B233" s="149"/>
      <c r="C233" s="93"/>
      <c r="D233" s="92"/>
      <c r="E233" s="92"/>
      <c r="F233" s="92"/>
      <c r="G233" s="91"/>
      <c r="H233" s="90"/>
      <c r="I233" s="92"/>
      <c r="J233" s="92"/>
      <c r="K233" s="92"/>
      <c r="L233" s="89"/>
      <c r="M233" s="93"/>
      <c r="N233" s="92"/>
      <c r="O233" s="92"/>
      <c r="P233" s="92"/>
      <c r="Q233" s="91"/>
      <c r="R233" s="90"/>
      <c r="S233" s="92"/>
      <c r="T233" s="92"/>
      <c r="U233" s="92"/>
      <c r="V233" s="92"/>
      <c r="W233" s="92"/>
      <c r="X233" s="89"/>
      <c r="Y233" s="828"/>
      <c r="Z233" s="828"/>
      <c r="AA233" s="828"/>
      <c r="AB233" s="828"/>
      <c r="AC233" s="828"/>
      <c r="AD233" s="828"/>
      <c r="AE233" s="828"/>
      <c r="AF233" s="828"/>
      <c r="AG233" s="828"/>
      <c r="AH233" s="828"/>
      <c r="AI233" s="828"/>
      <c r="AJ233" s="828"/>
      <c r="AK233" s="828"/>
      <c r="AL233" s="828"/>
      <c r="AM233" s="828"/>
      <c r="AN233" s="828"/>
      <c r="AO233" s="828"/>
      <c r="AP233" s="828"/>
      <c r="AQ233" s="828"/>
      <c r="AR233" s="828"/>
      <c r="AS233" s="828"/>
      <c r="AT233" s="828"/>
      <c r="AU233" s="828"/>
      <c r="AV233" s="828"/>
      <c r="AW233" s="828"/>
      <c r="AX233" s="828"/>
      <c r="AY233" s="828"/>
      <c r="AZ233" s="346"/>
      <c r="BA233" s="884"/>
      <c r="BB233" s="553"/>
      <c r="BC233" s="414"/>
      <c r="BD233" s="407"/>
      <c r="BE233" s="407"/>
      <c r="BF233" s="407"/>
      <c r="BG233" s="418"/>
      <c r="BH233" s="414"/>
      <c r="BI233" s="407"/>
      <c r="BJ233" s="407"/>
      <c r="BK233" s="407"/>
      <c r="BL233" s="418"/>
      <c r="BM233" s="414"/>
      <c r="BN233" s="407"/>
      <c r="BO233" s="407"/>
      <c r="BP233" s="407"/>
      <c r="BQ233" s="418"/>
      <c r="BR233" s="414"/>
      <c r="BS233" s="407"/>
      <c r="BT233" s="407"/>
      <c r="BU233" s="407"/>
      <c r="BV233" s="407"/>
      <c r="BW233" s="407"/>
      <c r="BX233" s="408"/>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37" customFormat="true" ht="15" customHeight="true" x14ac:dyDescent="0.2">
      <c r="A234" s="155"/>
      <c r="B234" s="149"/>
      <c r="C234" s="93"/>
      <c r="D234" s="92"/>
      <c r="E234" s="92"/>
      <c r="F234" s="92"/>
      <c r="G234" s="91"/>
      <c r="H234" s="90"/>
      <c r="I234" s="92"/>
      <c r="J234" s="92"/>
      <c r="K234" s="92"/>
      <c r="L234" s="89"/>
      <c r="M234" s="93"/>
      <c r="N234" s="92"/>
      <c r="O234" s="92"/>
      <c r="P234" s="92"/>
      <c r="Q234" s="91"/>
      <c r="R234" s="90"/>
      <c r="S234" s="92"/>
      <c r="T234" s="92"/>
      <c r="U234" s="92"/>
      <c r="V234" s="92"/>
      <c r="W234" s="92"/>
      <c r="X234" s="89"/>
      <c r="Y234" s="828"/>
      <c r="Z234" s="828"/>
      <c r="AA234" s="828"/>
      <c r="AB234" s="828"/>
      <c r="AC234" s="828"/>
      <c r="AD234" s="828"/>
      <c r="AE234" s="828"/>
      <c r="AF234" s="828"/>
      <c r="AG234" s="828"/>
      <c r="AH234" s="828"/>
      <c r="AI234" s="828"/>
      <c r="AJ234" s="828"/>
      <c r="AK234" s="828"/>
      <c r="AL234" s="828"/>
      <c r="AM234" s="828"/>
      <c r="AN234" s="828"/>
      <c r="AO234" s="828"/>
      <c r="AP234" s="828"/>
      <c r="AQ234" s="828"/>
      <c r="AR234" s="828"/>
      <c r="AS234" s="828"/>
      <c r="AT234" s="828"/>
      <c r="AU234" s="828"/>
      <c r="AV234" s="828"/>
      <c r="AW234" s="828"/>
      <c r="AX234" s="828"/>
      <c r="AY234" s="828"/>
      <c r="AZ234" s="346"/>
      <c r="BA234" s="884"/>
      <c r="BB234" s="553"/>
      <c r="BC234" s="414"/>
      <c r="BD234" s="407"/>
      <c r="BE234" s="407"/>
      <c r="BF234" s="407"/>
      <c r="BG234" s="418"/>
      <c r="BH234" s="414"/>
      <c r="BI234" s="407"/>
      <c r="BJ234" s="407"/>
      <c r="BK234" s="407"/>
      <c r="BL234" s="418"/>
      <c r="BM234" s="414"/>
      <c r="BN234" s="407"/>
      <c r="BO234" s="407"/>
      <c r="BP234" s="407"/>
      <c r="BQ234" s="418"/>
      <c r="BR234" s="414"/>
      <c r="BS234" s="407"/>
      <c r="BT234" s="407"/>
      <c r="BU234" s="407"/>
      <c r="BV234" s="407"/>
      <c r="BW234" s="407"/>
      <c r="BX234" s="408"/>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37" customFormat="true" ht="15" customHeight="true" x14ac:dyDescent="0.2">
      <c r="A235" s="155"/>
      <c r="B235" s="149"/>
      <c r="C235" s="93"/>
      <c r="D235" s="92"/>
      <c r="E235" s="92"/>
      <c r="F235" s="92"/>
      <c r="G235" s="91"/>
      <c r="H235" s="90"/>
      <c r="I235" s="92"/>
      <c r="J235" s="92"/>
      <c r="K235" s="92"/>
      <c r="L235" s="89"/>
      <c r="M235" s="93"/>
      <c r="N235" s="92"/>
      <c r="O235" s="92"/>
      <c r="P235" s="92"/>
      <c r="Q235" s="91"/>
      <c r="R235" s="90"/>
      <c r="S235" s="92"/>
      <c r="T235" s="92"/>
      <c r="U235" s="92"/>
      <c r="V235" s="92"/>
      <c r="W235" s="92"/>
      <c r="X235" s="89"/>
      <c r="Y235" s="828"/>
      <c r="Z235" s="828"/>
      <c r="AA235" s="828"/>
      <c r="AB235" s="828"/>
      <c r="AC235" s="828"/>
      <c r="AD235" s="828"/>
      <c r="AE235" s="828"/>
      <c r="AF235" s="828"/>
      <c r="AG235" s="828"/>
      <c r="AH235" s="828"/>
      <c r="AI235" s="828"/>
      <c r="AJ235" s="828"/>
      <c r="AK235" s="828"/>
      <c r="AL235" s="828"/>
      <c r="AM235" s="828"/>
      <c r="AN235" s="828"/>
      <c r="AO235" s="828"/>
      <c r="AP235" s="828"/>
      <c r="AQ235" s="828"/>
      <c r="AR235" s="828"/>
      <c r="AS235" s="828"/>
      <c r="AT235" s="828"/>
      <c r="AU235" s="828"/>
      <c r="AV235" s="828"/>
      <c r="AW235" s="828"/>
      <c r="AX235" s="828"/>
      <c r="AY235" s="828"/>
      <c r="AZ235" s="346"/>
      <c r="BA235" s="884"/>
      <c r="BB235" s="553"/>
      <c r="BC235" s="414"/>
      <c r="BD235" s="407"/>
      <c r="BE235" s="407"/>
      <c r="BF235" s="407"/>
      <c r="BG235" s="418"/>
      <c r="BH235" s="414"/>
      <c r="BI235" s="407"/>
      <c r="BJ235" s="407"/>
      <c r="BK235" s="407"/>
      <c r="BL235" s="418"/>
      <c r="BM235" s="414"/>
      <c r="BN235" s="407"/>
      <c r="BO235" s="407"/>
      <c r="BP235" s="407"/>
      <c r="BQ235" s="418"/>
      <c r="BR235" s="414"/>
      <c r="BS235" s="407"/>
      <c r="BT235" s="407"/>
      <c r="BU235" s="407"/>
      <c r="BV235" s="407"/>
      <c r="BW235" s="407"/>
      <c r="BX235" s="408"/>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37" customFormat="true" ht="15" customHeight="true" x14ac:dyDescent="0.2">
      <c r="A236" s="155"/>
      <c r="B236" s="149"/>
      <c r="C236" s="93"/>
      <c r="D236" s="92"/>
      <c r="E236" s="92"/>
      <c r="F236" s="92"/>
      <c r="G236" s="91"/>
      <c r="H236" s="90"/>
      <c r="I236" s="92"/>
      <c r="J236" s="92"/>
      <c r="K236" s="92"/>
      <c r="L236" s="89"/>
      <c r="M236" s="93"/>
      <c r="N236" s="92"/>
      <c r="O236" s="92"/>
      <c r="P236" s="92"/>
      <c r="Q236" s="91"/>
      <c r="R236" s="90"/>
      <c r="S236" s="92"/>
      <c r="T236" s="92"/>
      <c r="U236" s="92"/>
      <c r="V236" s="92"/>
      <c r="W236" s="92"/>
      <c r="X236" s="89"/>
      <c r="Y236" s="828"/>
      <c r="Z236" s="828"/>
      <c r="AA236" s="828"/>
      <c r="AB236" s="828"/>
      <c r="AC236" s="828"/>
      <c r="AD236" s="828"/>
      <c r="AE236" s="828"/>
      <c r="AF236" s="828"/>
      <c r="AG236" s="828"/>
      <c r="AH236" s="828"/>
      <c r="AI236" s="828"/>
      <c r="AJ236" s="828"/>
      <c r="AK236" s="828"/>
      <c r="AL236" s="828"/>
      <c r="AM236" s="828"/>
      <c r="AN236" s="828"/>
      <c r="AO236" s="828"/>
      <c r="AP236" s="828"/>
      <c r="AQ236" s="828"/>
      <c r="AR236" s="828"/>
      <c r="AS236" s="828"/>
      <c r="AT236" s="828"/>
      <c r="AU236" s="828"/>
      <c r="AV236" s="828"/>
      <c r="AW236" s="828"/>
      <c r="AX236" s="828"/>
      <c r="AY236" s="828"/>
      <c r="AZ236" s="346"/>
      <c r="BA236" s="884"/>
      <c r="BB236" s="553"/>
      <c r="BC236" s="414"/>
      <c r="BD236" s="407"/>
      <c r="BE236" s="407"/>
      <c r="BF236" s="407"/>
      <c r="BG236" s="418"/>
      <c r="BH236" s="414"/>
      <c r="BI236" s="407"/>
      <c r="BJ236" s="407"/>
      <c r="BK236" s="407"/>
      <c r="BL236" s="418"/>
      <c r="BM236" s="414"/>
      <c r="BN236" s="407"/>
      <c r="BO236" s="407"/>
      <c r="BP236" s="407"/>
      <c r="BQ236" s="418"/>
      <c r="BR236" s="414"/>
      <c r="BS236" s="407"/>
      <c r="BT236" s="407"/>
      <c r="BU236" s="407"/>
      <c r="BV236" s="407"/>
      <c r="BW236" s="407"/>
      <c r="BX236" s="408"/>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37" customFormat="true" ht="15" customHeight="true" x14ac:dyDescent="0.2">
      <c r="A237" s="155"/>
      <c r="B237" s="149"/>
      <c r="C237" s="93"/>
      <c r="D237" s="92"/>
      <c r="E237" s="92"/>
      <c r="F237" s="92"/>
      <c r="G237" s="91"/>
      <c r="H237" s="90"/>
      <c r="I237" s="92"/>
      <c r="J237" s="92"/>
      <c r="K237" s="92"/>
      <c r="L237" s="89"/>
      <c r="M237" s="93"/>
      <c r="N237" s="92"/>
      <c r="O237" s="92"/>
      <c r="P237" s="92"/>
      <c r="Q237" s="91"/>
      <c r="R237" s="90"/>
      <c r="S237" s="92"/>
      <c r="T237" s="92"/>
      <c r="U237" s="92"/>
      <c r="V237" s="92"/>
      <c r="W237" s="92"/>
      <c r="X237" s="89"/>
      <c r="Y237" s="828"/>
      <c r="Z237" s="828"/>
      <c r="AA237" s="828"/>
      <c r="AB237" s="828"/>
      <c r="AC237" s="828"/>
      <c r="AD237" s="828"/>
      <c r="AE237" s="828"/>
      <c r="AF237" s="828"/>
      <c r="AG237" s="828"/>
      <c r="AH237" s="828"/>
      <c r="AI237" s="828"/>
      <c r="AJ237" s="828"/>
      <c r="AK237" s="828"/>
      <c r="AL237" s="828"/>
      <c r="AM237" s="828"/>
      <c r="AN237" s="828"/>
      <c r="AO237" s="828"/>
      <c r="AP237" s="828"/>
      <c r="AQ237" s="828"/>
      <c r="AR237" s="828"/>
      <c r="AS237" s="828"/>
      <c r="AT237" s="828"/>
      <c r="AU237" s="828"/>
      <c r="AV237" s="828"/>
      <c r="AW237" s="828"/>
      <c r="AX237" s="828"/>
      <c r="AY237" s="828"/>
      <c r="AZ237" s="346"/>
      <c r="BA237" s="884"/>
      <c r="BB237" s="553"/>
      <c r="BC237" s="414"/>
      <c r="BD237" s="407"/>
      <c r="BE237" s="407"/>
      <c r="BF237" s="407"/>
      <c r="BG237" s="418"/>
      <c r="BH237" s="414"/>
      <c r="BI237" s="407"/>
      <c r="BJ237" s="407"/>
      <c r="BK237" s="407"/>
      <c r="BL237" s="418"/>
      <c r="BM237" s="414"/>
      <c r="BN237" s="407"/>
      <c r="BO237" s="407"/>
      <c r="BP237" s="407"/>
      <c r="BQ237" s="418"/>
      <c r="BR237" s="414"/>
      <c r="BS237" s="407"/>
      <c r="BT237" s="407"/>
      <c r="BU237" s="407"/>
      <c r="BV237" s="407"/>
      <c r="BW237" s="407"/>
      <c r="BX237" s="408"/>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37" customFormat="true" ht="15" customHeight="true" x14ac:dyDescent="0.2">
      <c r="A238" s="155"/>
      <c r="B238" s="149"/>
      <c r="C238" s="93"/>
      <c r="D238" s="92"/>
      <c r="E238" s="92"/>
      <c r="F238" s="92"/>
      <c r="G238" s="91"/>
      <c r="H238" s="90"/>
      <c r="I238" s="92"/>
      <c r="J238" s="92"/>
      <c r="K238" s="92"/>
      <c r="L238" s="89"/>
      <c r="M238" s="93"/>
      <c r="N238" s="92"/>
      <c r="O238" s="92"/>
      <c r="P238" s="92"/>
      <c r="Q238" s="91"/>
      <c r="R238" s="90"/>
      <c r="S238" s="92"/>
      <c r="T238" s="92"/>
      <c r="U238" s="92"/>
      <c r="V238" s="92"/>
      <c r="W238" s="92"/>
      <c r="X238" s="89"/>
      <c r="Y238" s="828"/>
      <c r="Z238" s="828"/>
      <c r="AA238" s="828"/>
      <c r="AB238" s="828"/>
      <c r="AC238" s="828"/>
      <c r="AD238" s="828"/>
      <c r="AE238" s="828"/>
      <c r="AF238" s="828"/>
      <c r="AG238" s="828"/>
      <c r="AH238" s="828"/>
      <c r="AI238" s="828"/>
      <c r="AJ238" s="828"/>
      <c r="AK238" s="828"/>
      <c r="AL238" s="828"/>
      <c r="AM238" s="828"/>
      <c r="AN238" s="828"/>
      <c r="AO238" s="828"/>
      <c r="AP238" s="828"/>
      <c r="AQ238" s="828"/>
      <c r="AR238" s="828"/>
      <c r="AS238" s="828"/>
      <c r="AT238" s="828"/>
      <c r="AU238" s="828"/>
      <c r="AV238" s="828"/>
      <c r="AW238" s="828"/>
      <c r="AX238" s="828"/>
      <c r="AY238" s="828"/>
      <c r="AZ238" s="346"/>
      <c r="BA238" s="884"/>
      <c r="BB238" s="553"/>
      <c r="BC238" s="414"/>
      <c r="BD238" s="407"/>
      <c r="BE238" s="407"/>
      <c r="BF238" s="407"/>
      <c r="BG238" s="418"/>
      <c r="BH238" s="414"/>
      <c r="BI238" s="407"/>
      <c r="BJ238" s="407"/>
      <c r="BK238" s="407"/>
      <c r="BL238" s="418"/>
      <c r="BM238" s="414"/>
      <c r="BN238" s="407"/>
      <c r="BO238" s="407"/>
      <c r="BP238" s="407"/>
      <c r="BQ238" s="418"/>
      <c r="BR238" s="414"/>
      <c r="BS238" s="407"/>
      <c r="BT238" s="407"/>
      <c r="BU238" s="407"/>
      <c r="BV238" s="407"/>
      <c r="BW238" s="407"/>
      <c r="BX238" s="408"/>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37" customFormat="true" ht="15" customHeight="true" x14ac:dyDescent="0.2">
      <c r="A239" s="155"/>
      <c r="B239" s="149"/>
      <c r="C239" s="93"/>
      <c r="D239" s="92"/>
      <c r="E239" s="92"/>
      <c r="F239" s="92"/>
      <c r="G239" s="91"/>
      <c r="H239" s="90"/>
      <c r="I239" s="92"/>
      <c r="J239" s="92"/>
      <c r="K239" s="92"/>
      <c r="L239" s="89"/>
      <c r="M239" s="93"/>
      <c r="N239" s="92"/>
      <c r="O239" s="92"/>
      <c r="P239" s="92"/>
      <c r="Q239" s="91"/>
      <c r="R239" s="90"/>
      <c r="S239" s="92"/>
      <c r="T239" s="92"/>
      <c r="U239" s="92"/>
      <c r="V239" s="92"/>
      <c r="W239" s="92"/>
      <c r="X239" s="89"/>
      <c r="Y239" s="828"/>
      <c r="Z239" s="828"/>
      <c r="AA239" s="828"/>
      <c r="AB239" s="828"/>
      <c r="AC239" s="828"/>
      <c r="AD239" s="828"/>
      <c r="AE239" s="828"/>
      <c r="AF239" s="828"/>
      <c r="AG239" s="828"/>
      <c r="AH239" s="828"/>
      <c r="AI239" s="828"/>
      <c r="AJ239" s="828"/>
      <c r="AK239" s="828"/>
      <c r="AL239" s="828"/>
      <c r="AM239" s="828"/>
      <c r="AN239" s="828"/>
      <c r="AO239" s="828"/>
      <c r="AP239" s="828"/>
      <c r="AQ239" s="828"/>
      <c r="AR239" s="828"/>
      <c r="AS239" s="828"/>
      <c r="AT239" s="828"/>
      <c r="AU239" s="828"/>
      <c r="AV239" s="828"/>
      <c r="AW239" s="828"/>
      <c r="AX239" s="828"/>
      <c r="AY239" s="828"/>
      <c r="AZ239" s="346"/>
      <c r="BA239" s="884"/>
      <c r="BB239" s="553"/>
      <c r="BC239" s="414"/>
      <c r="BD239" s="407"/>
      <c r="BE239" s="407"/>
      <c r="BF239" s="407"/>
      <c r="BG239" s="418"/>
      <c r="BH239" s="414"/>
      <c r="BI239" s="407"/>
      <c r="BJ239" s="407"/>
      <c r="BK239" s="407"/>
      <c r="BL239" s="418"/>
      <c r="BM239" s="414"/>
      <c r="BN239" s="407"/>
      <c r="BO239" s="407"/>
      <c r="BP239" s="407"/>
      <c r="BQ239" s="418"/>
      <c r="BR239" s="414"/>
      <c r="BS239" s="407"/>
      <c r="BT239" s="407"/>
      <c r="BU239" s="407"/>
      <c r="BV239" s="407"/>
      <c r="BW239" s="407"/>
      <c r="BX239" s="408"/>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37" customFormat="true" ht="15" customHeight="true" x14ac:dyDescent="0.2">
      <c r="A240" s="155"/>
      <c r="B240" s="149"/>
      <c r="C240" s="93"/>
      <c r="D240" s="92"/>
      <c r="E240" s="92"/>
      <c r="F240" s="92"/>
      <c r="G240" s="91"/>
      <c r="H240" s="90"/>
      <c r="I240" s="92"/>
      <c r="J240" s="92"/>
      <c r="K240" s="92"/>
      <c r="L240" s="89"/>
      <c r="M240" s="93"/>
      <c r="N240" s="92"/>
      <c r="O240" s="92"/>
      <c r="P240" s="92"/>
      <c r="Q240" s="91"/>
      <c r="R240" s="90"/>
      <c r="S240" s="92"/>
      <c r="T240" s="92"/>
      <c r="U240" s="92"/>
      <c r="V240" s="92"/>
      <c r="W240" s="92"/>
      <c r="X240" s="89"/>
      <c r="Y240" s="828"/>
      <c r="Z240" s="828"/>
      <c r="AA240" s="828"/>
      <c r="AB240" s="828"/>
      <c r="AC240" s="828"/>
      <c r="AD240" s="828"/>
      <c r="AE240" s="828"/>
      <c r="AF240" s="828"/>
      <c r="AG240" s="828"/>
      <c r="AH240" s="828"/>
      <c r="AI240" s="828"/>
      <c r="AJ240" s="828"/>
      <c r="AK240" s="828"/>
      <c r="AL240" s="828"/>
      <c r="AM240" s="828"/>
      <c r="AN240" s="828"/>
      <c r="AO240" s="828"/>
      <c r="AP240" s="828"/>
      <c r="AQ240" s="828"/>
      <c r="AR240" s="828"/>
      <c r="AS240" s="828"/>
      <c r="AT240" s="828"/>
      <c r="AU240" s="828"/>
      <c r="AV240" s="828"/>
      <c r="AW240" s="828"/>
      <c r="AX240" s="828"/>
      <c r="AY240" s="828"/>
      <c r="AZ240" s="346"/>
      <c r="BA240" s="884"/>
      <c r="BB240" s="553"/>
      <c r="BC240" s="414"/>
      <c r="BD240" s="407"/>
      <c r="BE240" s="407"/>
      <c r="BF240" s="407"/>
      <c r="BG240" s="418"/>
      <c r="BH240" s="414"/>
      <c r="BI240" s="407"/>
      <c r="BJ240" s="407"/>
      <c r="BK240" s="407"/>
      <c r="BL240" s="418"/>
      <c r="BM240" s="414"/>
      <c r="BN240" s="407"/>
      <c r="BO240" s="407"/>
      <c r="BP240" s="407"/>
      <c r="BQ240" s="418"/>
      <c r="BR240" s="414"/>
      <c r="BS240" s="407"/>
      <c r="BT240" s="407"/>
      <c r="BU240" s="407"/>
      <c r="BV240" s="407"/>
      <c r="BW240" s="407"/>
      <c r="BX240" s="408"/>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37" customFormat="true" ht="15" customHeight="true" x14ac:dyDescent="0.2">
      <c r="A241" s="155"/>
      <c r="B241" s="149"/>
      <c r="C241" s="93"/>
      <c r="D241" s="92"/>
      <c r="E241" s="92"/>
      <c r="F241" s="92"/>
      <c r="G241" s="91"/>
      <c r="H241" s="90"/>
      <c r="I241" s="92"/>
      <c r="J241" s="92"/>
      <c r="K241" s="92"/>
      <c r="L241" s="89"/>
      <c r="M241" s="93"/>
      <c r="N241" s="92"/>
      <c r="O241" s="92"/>
      <c r="P241" s="92"/>
      <c r="Q241" s="91"/>
      <c r="R241" s="90"/>
      <c r="S241" s="92"/>
      <c r="T241" s="92"/>
      <c r="U241" s="92"/>
      <c r="V241" s="92"/>
      <c r="W241" s="92"/>
      <c r="X241" s="89"/>
      <c r="Y241" s="828"/>
      <c r="Z241" s="828"/>
      <c r="AA241" s="828"/>
      <c r="AB241" s="828"/>
      <c r="AC241" s="828"/>
      <c r="AD241" s="828"/>
      <c r="AE241" s="828"/>
      <c r="AF241" s="828"/>
      <c r="AG241" s="828"/>
      <c r="AH241" s="828"/>
      <c r="AI241" s="828"/>
      <c r="AJ241" s="828"/>
      <c r="AK241" s="828"/>
      <c r="AL241" s="828"/>
      <c r="AM241" s="828"/>
      <c r="AN241" s="828"/>
      <c r="AO241" s="828"/>
      <c r="AP241" s="828"/>
      <c r="AQ241" s="828"/>
      <c r="AR241" s="828"/>
      <c r="AS241" s="828"/>
      <c r="AT241" s="828"/>
      <c r="AU241" s="828"/>
      <c r="AV241" s="828"/>
      <c r="AW241" s="828"/>
      <c r="AX241" s="828"/>
      <c r="AY241" s="828"/>
      <c r="AZ241" s="346"/>
      <c r="BA241" s="884"/>
      <c r="BB241" s="553"/>
      <c r="BC241" s="414"/>
      <c r="BD241" s="407"/>
      <c r="BE241" s="407"/>
      <c r="BF241" s="407"/>
      <c r="BG241" s="418"/>
      <c r="BH241" s="414"/>
      <c r="BI241" s="407"/>
      <c r="BJ241" s="407"/>
      <c r="BK241" s="407"/>
      <c r="BL241" s="418"/>
      <c r="BM241" s="414"/>
      <c r="BN241" s="407"/>
      <c r="BO241" s="407"/>
      <c r="BP241" s="407"/>
      <c r="BQ241" s="418"/>
      <c r="BR241" s="414"/>
      <c r="BS241" s="407"/>
      <c r="BT241" s="407"/>
      <c r="BU241" s="407"/>
      <c r="BV241" s="407"/>
      <c r="BW241" s="407"/>
      <c r="BX241" s="408"/>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37" customFormat="true" ht="15" customHeight="true" x14ac:dyDescent="0.2">
      <c r="A242" s="178"/>
      <c r="B242" s="148"/>
      <c r="C242" s="113"/>
      <c r="D242" s="120"/>
      <c r="E242" s="120"/>
      <c r="F242" s="120"/>
      <c r="G242" s="119"/>
      <c r="H242" s="112"/>
      <c r="I242" s="120"/>
      <c r="J242" s="120"/>
      <c r="K242" s="120"/>
      <c r="L242" s="111"/>
      <c r="M242" s="113"/>
      <c r="N242" s="120"/>
      <c r="O242" s="120"/>
      <c r="P242" s="120"/>
      <c r="Q242" s="119"/>
      <c r="R242" s="112"/>
      <c r="S242" s="120"/>
      <c r="T242" s="120"/>
      <c r="U242" s="120"/>
      <c r="V242" s="120"/>
      <c r="W242" s="120"/>
      <c r="X242" s="111"/>
      <c r="Y242" s="828"/>
      <c r="Z242" s="828"/>
      <c r="AA242" s="828"/>
      <c r="AB242" s="828"/>
      <c r="AC242" s="828"/>
      <c r="AD242" s="828"/>
      <c r="AE242" s="828"/>
      <c r="AF242" s="828"/>
      <c r="AG242" s="828"/>
      <c r="AH242" s="828"/>
      <c r="AI242" s="828"/>
      <c r="AJ242" s="828"/>
      <c r="AK242" s="828"/>
      <c r="AL242" s="828"/>
      <c r="AM242" s="828"/>
      <c r="AN242" s="828"/>
      <c r="AO242" s="828"/>
      <c r="AP242" s="828"/>
      <c r="AQ242" s="828"/>
      <c r="AR242" s="828"/>
      <c r="AS242" s="828"/>
      <c r="AT242" s="828"/>
      <c r="AU242" s="828"/>
      <c r="AV242" s="828"/>
      <c r="AW242" s="828"/>
      <c r="AX242" s="828"/>
      <c r="AY242" s="828"/>
      <c r="AZ242" s="346"/>
      <c r="BA242" s="884"/>
      <c r="BB242" s="553"/>
      <c r="BC242" s="414"/>
      <c r="BD242" s="407"/>
      <c r="BE242" s="407"/>
      <c r="BF242" s="407"/>
      <c r="BG242" s="418"/>
      <c r="BH242" s="414"/>
      <c r="BI242" s="407"/>
      <c r="BJ242" s="407"/>
      <c r="BK242" s="407"/>
      <c r="BL242" s="418"/>
      <c r="BM242" s="414"/>
      <c r="BN242" s="407"/>
      <c r="BO242" s="407"/>
      <c r="BP242" s="407"/>
      <c r="BQ242" s="418"/>
      <c r="BR242" s="414"/>
      <c r="BS242" s="407"/>
      <c r="BT242" s="407"/>
      <c r="BU242" s="407"/>
      <c r="BV242" s="407"/>
      <c r="BW242" s="407"/>
      <c r="BX242" s="408"/>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37" customFormat="true" ht="15" customHeight="true" x14ac:dyDescent="0.2">
      <c r="A243" s="178"/>
      <c r="B243" s="148"/>
      <c r="C243" s="113"/>
      <c r="D243" s="120"/>
      <c r="E243" s="120"/>
      <c r="F243" s="120"/>
      <c r="G243" s="119"/>
      <c r="H243" s="112"/>
      <c r="I243" s="120"/>
      <c r="J243" s="120"/>
      <c r="K243" s="120"/>
      <c r="L243" s="111"/>
      <c r="M243" s="113"/>
      <c r="N243" s="120"/>
      <c r="O243" s="120"/>
      <c r="P243" s="120"/>
      <c r="Q243" s="119"/>
      <c r="R243" s="112"/>
      <c r="S243" s="120"/>
      <c r="T243" s="120"/>
      <c r="U243" s="120"/>
      <c r="V243" s="120"/>
      <c r="W243" s="120"/>
      <c r="X243" s="111"/>
      <c r="Y243" s="828"/>
      <c r="Z243" s="828"/>
      <c r="AA243" s="828"/>
      <c r="AB243" s="828"/>
      <c r="AC243" s="828"/>
      <c r="AD243" s="828"/>
      <c r="AE243" s="828"/>
      <c r="AF243" s="828"/>
      <c r="AG243" s="828"/>
      <c r="AH243" s="828"/>
      <c r="AI243" s="828"/>
      <c r="AJ243" s="828"/>
      <c r="AK243" s="828"/>
      <c r="AL243" s="828"/>
      <c r="AM243" s="828"/>
      <c r="AN243" s="828"/>
      <c r="AO243" s="828"/>
      <c r="AP243" s="828"/>
      <c r="AQ243" s="828"/>
      <c r="AR243" s="828"/>
      <c r="AS243" s="828"/>
      <c r="AT243" s="828"/>
      <c r="AU243" s="828"/>
      <c r="AV243" s="828"/>
      <c r="AW243" s="828"/>
      <c r="AX243" s="828"/>
      <c r="AY243" s="828"/>
      <c r="AZ243" s="346"/>
      <c r="BA243" s="884"/>
      <c r="BB243" s="553"/>
      <c r="BC243" s="414"/>
      <c r="BD243" s="407"/>
      <c r="BE243" s="407"/>
      <c r="BF243" s="407"/>
      <c r="BG243" s="418"/>
      <c r="BH243" s="414"/>
      <c r="BI243" s="407"/>
      <c r="BJ243" s="407"/>
      <c r="BK243" s="407"/>
      <c r="BL243" s="418"/>
      <c r="BM243" s="414"/>
      <c r="BN243" s="407"/>
      <c r="BO243" s="407"/>
      <c r="BP243" s="407"/>
      <c r="BQ243" s="418"/>
      <c r="BR243" s="414"/>
      <c r="BS243" s="407"/>
      <c r="BT243" s="407"/>
      <c r="BU243" s="407"/>
      <c r="BV243" s="407"/>
      <c r="BW243" s="407"/>
      <c r="BX243" s="408"/>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37" customFormat="true" ht="15" customHeight="true" x14ac:dyDescent="0.2">
      <c r="A244" s="178"/>
      <c r="B244" s="148"/>
      <c r="C244" s="113"/>
      <c r="D244" s="120"/>
      <c r="E244" s="120"/>
      <c r="F244" s="120"/>
      <c r="G244" s="119"/>
      <c r="H244" s="112"/>
      <c r="I244" s="120"/>
      <c r="J244" s="120"/>
      <c r="K244" s="120"/>
      <c r="L244" s="111"/>
      <c r="M244" s="113"/>
      <c r="N244" s="120"/>
      <c r="O244" s="120"/>
      <c r="P244" s="120"/>
      <c r="Q244" s="119"/>
      <c r="R244" s="112"/>
      <c r="S244" s="120"/>
      <c r="T244" s="120"/>
      <c r="U244" s="120"/>
      <c r="V244" s="120"/>
      <c r="W244" s="120"/>
      <c r="X244" s="111"/>
      <c r="Y244" s="828"/>
      <c r="Z244" s="828"/>
      <c r="AA244" s="828"/>
      <c r="AB244" s="828"/>
      <c r="AC244" s="828"/>
      <c r="AD244" s="828"/>
      <c r="AE244" s="828"/>
      <c r="AF244" s="828"/>
      <c r="AG244" s="828"/>
      <c r="AH244" s="828"/>
      <c r="AI244" s="828"/>
      <c r="AJ244" s="828"/>
      <c r="AK244" s="828"/>
      <c r="AL244" s="828"/>
      <c r="AM244" s="828"/>
      <c r="AN244" s="828"/>
      <c r="AO244" s="828"/>
      <c r="AP244" s="828"/>
      <c r="AQ244" s="828"/>
      <c r="AR244" s="828"/>
      <c r="AS244" s="828"/>
      <c r="AT244" s="828"/>
      <c r="AU244" s="828"/>
      <c r="AV244" s="828"/>
      <c r="AW244" s="828"/>
      <c r="AX244" s="828"/>
      <c r="AY244" s="828"/>
      <c r="AZ244" s="346"/>
      <c r="BA244" s="884"/>
      <c r="BB244" s="553"/>
      <c r="BC244" s="414"/>
      <c r="BD244" s="407"/>
      <c r="BE244" s="407"/>
      <c r="BF244" s="407"/>
      <c r="BG244" s="418"/>
      <c r="BH244" s="414"/>
      <c r="BI244" s="407"/>
      <c r="BJ244" s="407"/>
      <c r="BK244" s="407"/>
      <c r="BL244" s="418"/>
      <c r="BM244" s="414"/>
      <c r="BN244" s="407"/>
      <c r="BO244" s="407"/>
      <c r="BP244" s="407"/>
      <c r="BQ244" s="418"/>
      <c r="BR244" s="414"/>
      <c r="BS244" s="407"/>
      <c r="BT244" s="407"/>
      <c r="BU244" s="407"/>
      <c r="BV244" s="407"/>
      <c r="BW244" s="407"/>
      <c r="BX244" s="408"/>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37" customFormat="true" ht="15" customHeight="true" x14ac:dyDescent="0.2">
      <c r="A245" s="178"/>
      <c r="B245" s="148"/>
      <c r="C245" s="113"/>
      <c r="D245" s="120"/>
      <c r="E245" s="120"/>
      <c r="F245" s="120"/>
      <c r="G245" s="119"/>
      <c r="H245" s="112"/>
      <c r="I245" s="120"/>
      <c r="J245" s="120"/>
      <c r="K245" s="120"/>
      <c r="L245" s="111"/>
      <c r="M245" s="113"/>
      <c r="N245" s="120"/>
      <c r="O245" s="120"/>
      <c r="P245" s="120"/>
      <c r="Q245" s="119"/>
      <c r="R245" s="112"/>
      <c r="S245" s="120"/>
      <c r="T245" s="120"/>
      <c r="U245" s="120"/>
      <c r="V245" s="120"/>
      <c r="W245" s="120"/>
      <c r="X245" s="111"/>
      <c r="Y245" s="828"/>
      <c r="Z245" s="828"/>
      <c r="AA245" s="828"/>
      <c r="AB245" s="828"/>
      <c r="AC245" s="828"/>
      <c r="AD245" s="828"/>
      <c r="AE245" s="828"/>
      <c r="AF245" s="828"/>
      <c r="AG245" s="828"/>
      <c r="AH245" s="828"/>
      <c r="AI245" s="828"/>
      <c r="AJ245" s="828"/>
      <c r="AK245" s="828"/>
      <c r="AL245" s="828"/>
      <c r="AM245" s="828"/>
      <c r="AN245" s="828"/>
      <c r="AO245" s="828"/>
      <c r="AP245" s="828"/>
      <c r="AQ245" s="828"/>
      <c r="AR245" s="828"/>
      <c r="AS245" s="828"/>
      <c r="AT245" s="828"/>
      <c r="AU245" s="828"/>
      <c r="AV245" s="828"/>
      <c r="AW245" s="828"/>
      <c r="AX245" s="828"/>
      <c r="AY245" s="828"/>
      <c r="AZ245" s="346"/>
      <c r="BA245" s="884"/>
      <c r="BB245" s="553"/>
      <c r="BC245" s="414"/>
      <c r="BD245" s="407"/>
      <c r="BE245" s="407"/>
      <c r="BF245" s="407"/>
      <c r="BG245" s="418"/>
      <c r="BH245" s="414"/>
      <c r="BI245" s="407"/>
      <c r="BJ245" s="407"/>
      <c r="BK245" s="407"/>
      <c r="BL245" s="418"/>
      <c r="BM245" s="414"/>
      <c r="BN245" s="407"/>
      <c r="BO245" s="407"/>
      <c r="BP245" s="407"/>
      <c r="BQ245" s="418"/>
      <c r="BR245" s="414"/>
      <c r="BS245" s="407"/>
      <c r="BT245" s="407"/>
      <c r="BU245" s="407"/>
      <c r="BV245" s="407"/>
      <c r="BW245" s="407"/>
      <c r="BX245" s="408"/>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37" customFormat="true" ht="15" customHeight="true" x14ac:dyDescent="0.2">
      <c r="A246" s="178"/>
      <c r="B246" s="148"/>
      <c r="C246" s="113"/>
      <c r="D246" s="120"/>
      <c r="E246" s="120"/>
      <c r="F246" s="120"/>
      <c r="G246" s="119"/>
      <c r="H246" s="112"/>
      <c r="I246" s="120"/>
      <c r="J246" s="120"/>
      <c r="K246" s="120"/>
      <c r="L246" s="111"/>
      <c r="M246" s="113"/>
      <c r="N246" s="120"/>
      <c r="O246" s="120"/>
      <c r="P246" s="120"/>
      <c r="Q246" s="119"/>
      <c r="R246" s="112"/>
      <c r="S246" s="120"/>
      <c r="T246" s="120"/>
      <c r="U246" s="120"/>
      <c r="V246" s="120"/>
      <c r="W246" s="120"/>
      <c r="X246" s="111"/>
      <c r="Y246" s="828"/>
      <c r="Z246" s="828"/>
      <c r="AA246" s="828"/>
      <c r="AB246" s="828"/>
      <c r="AC246" s="828"/>
      <c r="AD246" s="828"/>
      <c r="AE246" s="828"/>
      <c r="AF246" s="828"/>
      <c r="AG246" s="828"/>
      <c r="AH246" s="828"/>
      <c r="AI246" s="828"/>
      <c r="AJ246" s="828"/>
      <c r="AK246" s="828"/>
      <c r="AL246" s="828"/>
      <c r="AM246" s="828"/>
      <c r="AN246" s="828"/>
      <c r="AO246" s="828"/>
      <c r="AP246" s="828"/>
      <c r="AQ246" s="828"/>
      <c r="AR246" s="828"/>
      <c r="AS246" s="828"/>
      <c r="AT246" s="828"/>
      <c r="AU246" s="828"/>
      <c r="AV246" s="828"/>
      <c r="AW246" s="828"/>
      <c r="AX246" s="828"/>
      <c r="AY246" s="828"/>
      <c r="AZ246" s="346"/>
      <c r="BA246" s="884"/>
      <c r="BB246" s="553"/>
      <c r="BC246" s="414"/>
      <c r="BD246" s="407"/>
      <c r="BE246" s="407"/>
      <c r="BF246" s="407"/>
      <c r="BG246" s="418"/>
      <c r="BH246" s="414"/>
      <c r="BI246" s="407"/>
      <c r="BJ246" s="407"/>
      <c r="BK246" s="407"/>
      <c r="BL246" s="418"/>
      <c r="BM246" s="414"/>
      <c r="BN246" s="407"/>
      <c r="BO246" s="407"/>
      <c r="BP246" s="407"/>
      <c r="BQ246" s="418"/>
      <c r="BR246" s="414"/>
      <c r="BS246" s="407"/>
      <c r="BT246" s="407"/>
      <c r="BU246" s="407"/>
      <c r="BV246" s="407"/>
      <c r="BW246" s="407"/>
      <c r="BX246" s="408"/>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37" customFormat="true" ht="15" customHeight="true" x14ac:dyDescent="0.2">
      <c r="A247" s="178"/>
      <c r="B247" s="148"/>
      <c r="C247" s="113"/>
      <c r="D247" s="120"/>
      <c r="E247" s="120"/>
      <c r="F247" s="120"/>
      <c r="G247" s="119"/>
      <c r="H247" s="112"/>
      <c r="I247" s="120"/>
      <c r="J247" s="120"/>
      <c r="K247" s="120"/>
      <c r="L247" s="111"/>
      <c r="M247" s="113"/>
      <c r="N247" s="120"/>
      <c r="O247" s="120"/>
      <c r="P247" s="120"/>
      <c r="Q247" s="119"/>
      <c r="R247" s="112"/>
      <c r="S247" s="120"/>
      <c r="T247" s="120"/>
      <c r="U247" s="120"/>
      <c r="V247" s="120"/>
      <c r="W247" s="120"/>
      <c r="X247" s="111"/>
      <c r="Y247" s="828"/>
      <c r="Z247" s="828"/>
      <c r="AA247" s="828"/>
      <c r="AB247" s="828"/>
      <c r="AC247" s="828"/>
      <c r="AD247" s="828"/>
      <c r="AE247" s="828"/>
      <c r="AF247" s="828"/>
      <c r="AG247" s="828"/>
      <c r="AH247" s="828"/>
      <c r="AI247" s="828"/>
      <c r="AJ247" s="828"/>
      <c r="AK247" s="828"/>
      <c r="AL247" s="828"/>
      <c r="AM247" s="828"/>
      <c r="AN247" s="828"/>
      <c r="AO247" s="828"/>
      <c r="AP247" s="828"/>
      <c r="AQ247" s="828"/>
      <c r="AR247" s="828"/>
      <c r="AS247" s="828"/>
      <c r="AT247" s="828"/>
      <c r="AU247" s="828"/>
      <c r="AV247" s="828"/>
      <c r="AW247" s="828"/>
      <c r="AX247" s="828"/>
      <c r="AY247" s="828"/>
      <c r="AZ247" s="346"/>
      <c r="BA247" s="884"/>
      <c r="BB247" s="553"/>
      <c r="BC247" s="414"/>
      <c r="BD247" s="407"/>
      <c r="BE247" s="407"/>
      <c r="BF247" s="407"/>
      <c r="BG247" s="418"/>
      <c r="BH247" s="414"/>
      <c r="BI247" s="407"/>
      <c r="BJ247" s="407"/>
      <c r="BK247" s="407"/>
      <c r="BL247" s="418"/>
      <c r="BM247" s="414"/>
      <c r="BN247" s="407"/>
      <c r="BO247" s="407"/>
      <c r="BP247" s="407"/>
      <c r="BQ247" s="418"/>
      <c r="BR247" s="414"/>
      <c r="BS247" s="407"/>
      <c r="BT247" s="407"/>
      <c r="BU247" s="407"/>
      <c r="BV247" s="407"/>
      <c r="BW247" s="407"/>
      <c r="BX247" s="408"/>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37" customFormat="true" ht="15" customHeight="true" x14ac:dyDescent="0.2">
      <c r="A248" s="174"/>
      <c r="B248" s="138"/>
      <c r="C248" s="83"/>
      <c r="D248" s="100"/>
      <c r="E248" s="100"/>
      <c r="F248" s="100"/>
      <c r="G248" s="99"/>
      <c r="H248" s="82"/>
      <c r="I248" s="100"/>
      <c r="J248" s="100"/>
      <c r="K248" s="100"/>
      <c r="L248" s="81"/>
      <c r="M248" s="83"/>
      <c r="N248" s="100"/>
      <c r="O248" s="100"/>
      <c r="P248" s="100"/>
      <c r="Q248" s="99"/>
      <c r="R248" s="82"/>
      <c r="S248" s="100"/>
      <c r="T248" s="100"/>
      <c r="U248" s="100"/>
      <c r="V248" s="100"/>
      <c r="W248" s="100"/>
      <c r="X248" s="81"/>
      <c r="Y248" s="828"/>
      <c r="Z248" s="828"/>
      <c r="AA248" s="828"/>
      <c r="AB248" s="828"/>
      <c r="AC248" s="828"/>
      <c r="AD248" s="828"/>
      <c r="AE248" s="828"/>
      <c r="AF248" s="828"/>
      <c r="AG248" s="828"/>
      <c r="AH248" s="828"/>
      <c r="AI248" s="828"/>
      <c r="AJ248" s="828"/>
      <c r="AK248" s="828"/>
      <c r="AL248" s="828"/>
      <c r="AM248" s="828"/>
      <c r="AN248" s="828"/>
      <c r="AO248" s="828"/>
      <c r="AP248" s="828"/>
      <c r="AQ248" s="828"/>
      <c r="AR248" s="828"/>
      <c r="AS248" s="828"/>
      <c r="AT248" s="828"/>
      <c r="AU248" s="828"/>
      <c r="AV248" s="828"/>
      <c r="AW248" s="828"/>
      <c r="AX248" s="828"/>
      <c r="AY248" s="828"/>
      <c r="AZ248" s="346"/>
      <c r="BA248" s="884"/>
      <c r="BB248" s="553"/>
      <c r="BC248" s="417"/>
      <c r="BD248" s="416"/>
      <c r="BE248" s="416"/>
      <c r="BF248" s="416"/>
      <c r="BG248" s="420"/>
      <c r="BH248" s="417"/>
      <c r="BI248" s="416"/>
      <c r="BJ248" s="416"/>
      <c r="BK248" s="416"/>
      <c r="BL248" s="420"/>
      <c r="BM248" s="417"/>
      <c r="BN248" s="416"/>
      <c r="BO248" s="416"/>
      <c r="BP248" s="416"/>
      <c r="BQ248" s="420"/>
      <c r="BR248" s="417"/>
      <c r="BS248" s="416"/>
      <c r="BT248" s="416"/>
      <c r="BU248" s="416"/>
      <c r="BV248" s="416"/>
      <c r="BW248" s="416"/>
      <c r="BX248" s="419"/>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37" customFormat="true" ht="250.15" customHeight="true" x14ac:dyDescent="0.2">
      <c r="B249" s="436"/>
      <c r="Y249" s="346"/>
      <c r="Z249" s="346"/>
      <c r="AA249" s="346"/>
      <c r="AB249" s="346"/>
      <c r="AC249" s="346"/>
      <c r="AD249" s="346"/>
      <c r="AE249" s="346"/>
      <c r="AF249" s="346"/>
      <c r="AG249" s="346"/>
      <c r="AH249" s="346"/>
      <c r="AI249" s="346"/>
      <c r="AJ249" s="346"/>
      <c r="AK249" s="346"/>
      <c r="AL249" s="346"/>
      <c r="AM249" s="346"/>
      <c r="AN249" s="346"/>
      <c r="AO249" s="346"/>
      <c r="AP249" s="346"/>
      <c r="AQ249" s="346"/>
      <c r="AR249" s="346"/>
      <c r="AS249" s="346"/>
      <c r="AT249" s="346"/>
      <c r="AU249" s="346"/>
      <c r="AV249" s="346"/>
      <c r="AW249" s="346"/>
      <c r="AX249" s="346"/>
      <c r="AY249" s="346"/>
      <c r="AZ249" s="346"/>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7"/>
      <c r="BX249" s="319"/>
      <c r="BY249" s="345"/>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348" customFormat="true" ht="19.15" customHeight="true" x14ac:dyDescent="0.2">
      <c r="B250" s="435"/>
      <c r="Y250" s="341"/>
      <c r="Z250" s="341"/>
      <c r="AA250" s="341"/>
      <c r="AB250" s="341"/>
      <c r="AC250" s="341"/>
      <c r="AD250" s="341"/>
      <c r="AE250" s="341"/>
      <c r="AF250" s="341"/>
      <c r="AG250" s="341"/>
      <c r="AH250" s="341"/>
      <c r="AI250" s="341"/>
      <c r="AJ250" s="341"/>
      <c r="AK250" s="341"/>
      <c r="AL250" s="341"/>
      <c r="AM250" s="341"/>
      <c r="AN250" s="341"/>
      <c r="AO250" s="341"/>
      <c r="AP250" s="341"/>
      <c r="AQ250" s="341"/>
      <c r="AR250" s="341"/>
      <c r="AS250" s="341"/>
      <c r="AT250" s="341"/>
      <c r="AU250" s="341"/>
      <c r="AV250" s="341"/>
      <c r="AW250" s="341"/>
      <c r="AX250" s="341"/>
      <c r="AY250" s="341"/>
      <c r="AZ250" s="341"/>
      <c r="BA250" s="544"/>
      <c r="BB250" s="365"/>
      <c r="BC250" s="544"/>
      <c r="BD250" s="544"/>
      <c r="BE250" s="544"/>
      <c r="BF250" s="544"/>
      <c r="BG250" s="544"/>
      <c r="BH250" s="544"/>
      <c r="BI250" s="544"/>
      <c r="BJ250" s="544"/>
      <c r="BK250" s="544"/>
      <c r="BL250" s="544"/>
      <c r="BM250" s="544"/>
      <c r="BN250" s="544"/>
      <c r="BO250" s="544"/>
      <c r="BP250" s="544"/>
      <c r="BQ250" s="544"/>
      <c r="BR250" s="544"/>
      <c r="BS250" s="544"/>
      <c r="BT250" s="544"/>
      <c r="BU250" s="544"/>
      <c r="BV250" s="544"/>
      <c r="BW250" s="544"/>
      <c r="BX250" s="544"/>
      <c r="BY250" s="341"/>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348" customFormat="true" ht="15" customHeight="true" x14ac:dyDescent="0.2">
      <c r="B251" s="435"/>
      <c r="Y251" s="341"/>
      <c r="Z251" s="341"/>
      <c r="AA251" s="341"/>
      <c r="AB251" s="341"/>
      <c r="AC251" s="341"/>
      <c r="AD251" s="341"/>
      <c r="AE251" s="341"/>
      <c r="AF251" s="341"/>
      <c r="AG251" s="341"/>
      <c r="AH251" s="341"/>
      <c r="AI251" s="341"/>
      <c r="AJ251" s="341"/>
      <c r="AK251" s="341"/>
      <c r="AL251" s="341"/>
      <c r="AM251" s="341"/>
      <c r="AN251" s="341"/>
      <c r="AO251" s="341"/>
      <c r="AP251" s="341"/>
      <c r="AQ251" s="341"/>
      <c r="AR251" s="341"/>
      <c r="AS251" s="341"/>
      <c r="AT251" s="341"/>
      <c r="AU251" s="341"/>
      <c r="AV251" s="341"/>
      <c r="AW251" s="341"/>
      <c r="AX251" s="341"/>
      <c r="AY251" s="341"/>
      <c r="AZ251" s="341"/>
      <c r="BA251" s="544"/>
      <c r="BB251" s="365"/>
      <c r="BC251" s="544"/>
      <c r="BD251" s="544"/>
      <c r="BE251" s="544"/>
      <c r="BF251" s="544"/>
      <c r="BG251" s="544"/>
      <c r="BH251" s="544"/>
      <c r="BI251" s="544"/>
      <c r="BJ251" s="544"/>
      <c r="BK251" s="544"/>
      <c r="BL251" s="544"/>
      <c r="BM251" s="544"/>
      <c r="BN251" s="544"/>
      <c r="BO251" s="544"/>
      <c r="BP251" s="544"/>
      <c r="BQ251" s="544"/>
      <c r="BR251" s="544"/>
      <c r="BS251" s="544"/>
      <c r="BT251" s="544"/>
      <c r="BU251" s="544"/>
      <c r="BV251" s="544"/>
      <c r="BW251" s="544"/>
      <c r="BX251" s="544"/>
      <c r="BY251" s="341"/>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348" customFormat="true" ht="15" customHeight="true" x14ac:dyDescent="0.2">
      <c r="B252" s="435"/>
      <c r="Y252" s="341"/>
      <c r="Z252" s="341"/>
      <c r="AA252" s="341"/>
      <c r="AB252" s="341"/>
      <c r="AC252" s="341"/>
      <c r="AD252" s="341"/>
      <c r="AE252" s="341"/>
      <c r="AF252" s="341"/>
      <c r="AG252" s="341"/>
      <c r="AH252" s="341"/>
      <c r="AI252" s="341"/>
      <c r="AJ252" s="341"/>
      <c r="AK252" s="341"/>
      <c r="AL252" s="341"/>
      <c r="AM252" s="341"/>
      <c r="AN252" s="341"/>
      <c r="AO252" s="341"/>
      <c r="AP252" s="341"/>
      <c r="AQ252" s="341"/>
      <c r="AR252" s="341"/>
      <c r="AS252" s="341"/>
      <c r="AT252" s="341"/>
      <c r="AU252" s="341"/>
      <c r="AV252" s="341"/>
      <c r="AW252" s="341"/>
      <c r="AX252" s="341"/>
      <c r="AY252" s="341"/>
      <c r="AZ252" s="341"/>
      <c r="BA252" s="544"/>
      <c r="BB252" s="365"/>
      <c r="BC252" s="544"/>
      <c r="BD252" s="544"/>
      <c r="BE252" s="544"/>
      <c r="BF252" s="544"/>
      <c r="BG252" s="544"/>
      <c r="BH252" s="544"/>
      <c r="BI252" s="544"/>
      <c r="BJ252" s="544"/>
      <c r="BK252" s="544"/>
      <c r="BL252" s="544"/>
      <c r="BM252" s="544"/>
      <c r="BN252" s="544"/>
      <c r="BO252" s="544"/>
      <c r="BP252" s="544"/>
      <c r="BQ252" s="544"/>
      <c r="BR252" s="544"/>
      <c r="BS252" s="544"/>
      <c r="BT252" s="544"/>
      <c r="BU252" s="544"/>
      <c r="BV252" s="544"/>
      <c r="BW252" s="544"/>
      <c r="BX252" s="544"/>
      <c r="BY252" s="341"/>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348" customFormat="true" ht="15" customHeight="true" x14ac:dyDescent="0.2">
      <c r="B253" s="435"/>
      <c r="Y253" s="341"/>
      <c r="Z253" s="341"/>
      <c r="AA253" s="341"/>
      <c r="AB253" s="341"/>
      <c r="AC253" s="341"/>
      <c r="AD253" s="341"/>
      <c r="AE253" s="341"/>
      <c r="AF253" s="341"/>
      <c r="AG253" s="341"/>
      <c r="AH253" s="341"/>
      <c r="AI253" s="341"/>
      <c r="AJ253" s="341"/>
      <c r="AK253" s="341"/>
      <c r="AL253" s="341"/>
      <c r="AM253" s="341"/>
      <c r="AN253" s="341"/>
      <c r="AO253" s="341"/>
      <c r="AP253" s="341"/>
      <c r="AQ253" s="341"/>
      <c r="AR253" s="341"/>
      <c r="AS253" s="341"/>
      <c r="AT253" s="341"/>
      <c r="AU253" s="341"/>
      <c r="AV253" s="341"/>
      <c r="AW253" s="341"/>
      <c r="AX253" s="341"/>
      <c r="AY253" s="341"/>
      <c r="AZ253" s="341"/>
      <c r="BA253" s="544"/>
      <c r="BB253" s="365"/>
      <c r="BC253" s="544"/>
      <c r="BD253" s="544"/>
      <c r="BE253" s="544"/>
      <c r="BF253" s="544"/>
      <c r="BG253" s="544"/>
      <c r="BH253" s="544"/>
      <c r="BI253" s="544"/>
      <c r="BJ253" s="544"/>
      <c r="BK253" s="544"/>
      <c r="BL253" s="544"/>
      <c r="BM253" s="544"/>
      <c r="BN253" s="544"/>
      <c r="BO253" s="544"/>
      <c r="BP253" s="544"/>
      <c r="BQ253" s="544"/>
      <c r="BR253" s="544"/>
      <c r="BS253" s="544"/>
      <c r="BT253" s="544"/>
      <c r="BU253" s="544"/>
      <c r="BV253" s="544"/>
      <c r="BW253" s="544"/>
      <c r="BX253" s="544"/>
      <c r="BY253" s="341"/>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348" customFormat="true" ht="15" customHeight="true" x14ac:dyDescent="0.2">
      <c r="B254" s="435"/>
      <c r="Y254" s="341"/>
      <c r="Z254" s="341"/>
      <c r="AA254" s="341"/>
      <c r="AB254" s="341"/>
      <c r="AC254" s="341"/>
      <c r="AD254" s="341"/>
      <c r="AE254" s="341"/>
      <c r="AF254" s="341"/>
      <c r="AG254" s="341"/>
      <c r="AH254" s="341"/>
      <c r="AI254" s="341"/>
      <c r="AJ254" s="341"/>
      <c r="AK254" s="341"/>
      <c r="AL254" s="341"/>
      <c r="AM254" s="341"/>
      <c r="AN254" s="341"/>
      <c r="AO254" s="341"/>
      <c r="AP254" s="341"/>
      <c r="AQ254" s="341"/>
      <c r="AR254" s="341"/>
      <c r="AS254" s="341"/>
      <c r="AT254" s="341"/>
      <c r="AU254" s="341"/>
      <c r="AV254" s="341"/>
      <c r="AW254" s="341"/>
      <c r="AX254" s="341"/>
      <c r="AY254" s="341"/>
      <c r="AZ254" s="341"/>
      <c r="BA254" s="544"/>
      <c r="BB254" s="365"/>
      <c r="BC254" s="544"/>
      <c r="BD254" s="544"/>
      <c r="BE254" s="544"/>
      <c r="BF254" s="544"/>
      <c r="BG254" s="544"/>
      <c r="BH254" s="544"/>
      <c r="BI254" s="544"/>
      <c r="BJ254" s="544"/>
      <c r="BK254" s="544"/>
      <c r="BL254" s="544"/>
      <c r="BM254" s="544"/>
      <c r="BN254" s="544"/>
      <c r="BO254" s="544"/>
      <c r="BP254" s="544"/>
      <c r="BQ254" s="544"/>
      <c r="BR254" s="544"/>
      <c r="BS254" s="544"/>
      <c r="BT254" s="544"/>
      <c r="BU254" s="544"/>
      <c r="BV254" s="544"/>
      <c r="BW254" s="544"/>
      <c r="BX254" s="544"/>
      <c r="BY254" s="341"/>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348" customFormat="true" ht="15" customHeight="true" x14ac:dyDescent="0.2">
      <c r="B255" s="435"/>
      <c r="Y255" s="341"/>
      <c r="Z255" s="341"/>
      <c r="AA255" s="341"/>
      <c r="AB255" s="341"/>
      <c r="AC255" s="341"/>
      <c r="AD255" s="341"/>
      <c r="AE255" s="341"/>
      <c r="AF255" s="341"/>
      <c r="AG255" s="341"/>
      <c r="AH255" s="341"/>
      <c r="AI255" s="341"/>
      <c r="AJ255" s="341"/>
      <c r="AK255" s="341"/>
      <c r="AL255" s="341"/>
      <c r="AM255" s="341"/>
      <c r="AN255" s="341"/>
      <c r="AO255" s="341"/>
      <c r="AP255" s="341"/>
      <c r="AQ255" s="341"/>
      <c r="AR255" s="341"/>
      <c r="AS255" s="341"/>
      <c r="AT255" s="341"/>
      <c r="AU255" s="341"/>
      <c r="AV255" s="341"/>
      <c r="AW255" s="341"/>
      <c r="AX255" s="341"/>
      <c r="AY255" s="341"/>
      <c r="AZ255" s="341"/>
      <c r="BA255" s="544"/>
      <c r="BB255" s="365"/>
      <c r="BC255" s="544"/>
      <c r="BD255" s="544"/>
      <c r="BE255" s="544"/>
      <c r="BF255" s="544"/>
      <c r="BG255" s="544"/>
      <c r="BH255" s="544"/>
      <c r="BI255" s="544"/>
      <c r="BJ255" s="544"/>
      <c r="BK255" s="544"/>
      <c r="BL255" s="544"/>
      <c r="BM255" s="544"/>
      <c r="BN255" s="544"/>
      <c r="BO255" s="544"/>
      <c r="BP255" s="544"/>
      <c r="BQ255" s="544"/>
      <c r="BR255" s="544"/>
      <c r="BS255" s="544"/>
      <c r="BT255" s="544"/>
      <c r="BU255" s="544"/>
      <c r="BV255" s="544"/>
      <c r="BW255" s="544"/>
      <c r="BX255" s="544"/>
      <c r="BY255" s="341"/>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348" customFormat="true" ht="15" customHeight="true" x14ac:dyDescent="0.2">
      <c r="B256" s="435"/>
      <c r="Y256" s="341"/>
      <c r="Z256" s="341"/>
      <c r="AA256" s="341"/>
      <c r="AB256" s="341"/>
      <c r="AC256" s="341"/>
      <c r="AD256" s="341"/>
      <c r="AE256" s="341"/>
      <c r="AF256" s="341"/>
      <c r="AG256" s="341"/>
      <c r="AH256" s="341"/>
      <c r="AI256" s="341"/>
      <c r="AJ256" s="341"/>
      <c r="AK256" s="341"/>
      <c r="AL256" s="341"/>
      <c r="AM256" s="341"/>
      <c r="AN256" s="341"/>
      <c r="AO256" s="341"/>
      <c r="AP256" s="341"/>
      <c r="AQ256" s="341"/>
      <c r="AR256" s="341"/>
      <c r="AS256" s="341"/>
      <c r="AT256" s="341"/>
      <c r="AU256" s="341"/>
      <c r="AV256" s="341"/>
      <c r="AW256" s="341"/>
      <c r="AX256" s="341"/>
      <c r="AY256" s="341"/>
      <c r="AZ256" s="341"/>
      <c r="BA256" s="544"/>
      <c r="BB256" s="365"/>
      <c r="BC256" s="544"/>
      <c r="BD256" s="544"/>
      <c r="BE256" s="544"/>
      <c r="BF256" s="544"/>
      <c r="BG256" s="544"/>
      <c r="BH256" s="544"/>
      <c r="BI256" s="544"/>
      <c r="BJ256" s="544"/>
      <c r="BK256" s="544"/>
      <c r="BL256" s="544"/>
      <c r="BM256" s="544"/>
      <c r="BN256" s="544"/>
      <c r="BO256" s="544"/>
      <c r="BP256" s="544"/>
      <c r="BQ256" s="544"/>
      <c r="BR256" s="544"/>
      <c r="BS256" s="544"/>
      <c r="BT256" s="544"/>
      <c r="BU256" s="544"/>
      <c r="BV256" s="544"/>
      <c r="BW256" s="544"/>
      <c r="BX256" s="544"/>
      <c r="BY256" s="341"/>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348" customFormat="true" ht="18" customHeight="true" x14ac:dyDescent="0.2">
      <c r="B257" s="435"/>
      <c r="Y257" s="341"/>
      <c r="Z257" s="341"/>
      <c r="AA257" s="341"/>
      <c r="AB257" s="341"/>
      <c r="AC257" s="341"/>
      <c r="AD257" s="341"/>
      <c r="AE257" s="341"/>
      <c r="AF257" s="341"/>
      <c r="AG257" s="341"/>
      <c r="AH257" s="341"/>
      <c r="AI257" s="341"/>
      <c r="AJ257" s="341"/>
      <c r="AK257" s="341"/>
      <c r="AL257" s="341"/>
      <c r="AM257" s="341"/>
      <c r="AN257" s="341"/>
      <c r="AO257" s="341"/>
      <c r="AP257" s="341"/>
      <c r="AQ257" s="341"/>
      <c r="AR257" s="341"/>
      <c r="AS257" s="341"/>
      <c r="AT257" s="341"/>
      <c r="AU257" s="341"/>
      <c r="AV257" s="341"/>
      <c r="AW257" s="341"/>
      <c r="AX257" s="341"/>
      <c r="AY257" s="341"/>
      <c r="AZ257" s="341"/>
      <c r="BA257" s="544"/>
      <c r="BB257" s="365"/>
      <c r="BC257" s="544"/>
      <c r="BD257" s="544"/>
      <c r="BE257" s="544"/>
      <c r="BF257" s="544"/>
      <c r="BG257" s="544"/>
      <c r="BH257" s="544"/>
      <c r="BI257" s="544"/>
      <c r="BJ257" s="544"/>
      <c r="BK257" s="544"/>
      <c r="BL257" s="544"/>
      <c r="BM257" s="544"/>
      <c r="BN257" s="544"/>
      <c r="BO257" s="544"/>
      <c r="BP257" s="544"/>
      <c r="BQ257" s="544"/>
      <c r="BR257" s="544"/>
      <c r="BS257" s="544"/>
      <c r="BT257" s="544"/>
      <c r="BU257" s="544"/>
      <c r="BV257" s="544"/>
      <c r="BW257" s="544"/>
      <c r="BX257" s="544"/>
      <c r="BY257" s="341"/>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348" customFormat="true" ht="18" customHeight="true" x14ac:dyDescent="0.2">
      <c r="B258" s="435"/>
      <c r="Y258" s="341"/>
      <c r="Z258" s="341"/>
      <c r="AA258" s="341"/>
      <c r="AB258" s="341"/>
      <c r="AC258" s="341"/>
      <c r="AD258" s="341"/>
      <c r="AE258" s="341"/>
      <c r="AF258" s="341"/>
      <c r="AG258" s="341"/>
      <c r="AH258" s="341"/>
      <c r="AI258" s="341"/>
      <c r="AJ258" s="341"/>
      <c r="AK258" s="341"/>
      <c r="AL258" s="341"/>
      <c r="AM258" s="341"/>
      <c r="AN258" s="341"/>
      <c r="AO258" s="341"/>
      <c r="AP258" s="341"/>
      <c r="AQ258" s="341"/>
      <c r="AR258" s="341"/>
      <c r="AS258" s="341"/>
      <c r="AT258" s="341"/>
      <c r="AU258" s="341"/>
      <c r="AV258" s="341"/>
      <c r="AW258" s="341"/>
      <c r="AX258" s="341"/>
      <c r="AY258" s="341"/>
      <c r="AZ258" s="341"/>
      <c r="BA258" s="544"/>
      <c r="BB258" s="365"/>
      <c r="BC258" s="544"/>
      <c r="BD258" s="544"/>
      <c r="BE258" s="544"/>
      <c r="BF258" s="544"/>
      <c r="BG258" s="544"/>
      <c r="BH258" s="544"/>
      <c r="BI258" s="544"/>
      <c r="BJ258" s="544"/>
      <c r="BK258" s="544"/>
      <c r="BL258" s="544"/>
      <c r="BM258" s="544"/>
      <c r="BN258" s="544"/>
      <c r="BO258" s="544"/>
      <c r="BP258" s="544"/>
      <c r="BQ258" s="544"/>
      <c r="BR258" s="544"/>
      <c r="BS258" s="544"/>
      <c r="BT258" s="544"/>
      <c r="BU258" s="544"/>
      <c r="BV258" s="544"/>
      <c r="BW258" s="544"/>
      <c r="BX258" s="544"/>
      <c r="BY258" s="341"/>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437" customFormat="true" ht="15" customHeight="true" x14ac:dyDescent="0.2">
      <c r="B259" s="436"/>
      <c r="Y259" s="346"/>
      <c r="Z259" s="346"/>
      <c r="AA259" s="346"/>
      <c r="AB259" s="346"/>
      <c r="AC259" s="346"/>
      <c r="AD259" s="346"/>
      <c r="AE259" s="346"/>
      <c r="AF259" s="346"/>
      <c r="AG259" s="346"/>
      <c r="AH259" s="346"/>
      <c r="AI259" s="346"/>
      <c r="AJ259" s="346"/>
      <c r="AK259" s="346"/>
      <c r="AL259" s="346"/>
      <c r="AM259" s="346"/>
      <c r="AN259" s="346"/>
      <c r="AO259" s="346"/>
      <c r="AP259" s="346"/>
      <c r="AQ259" s="346"/>
      <c r="AR259" s="346"/>
      <c r="AS259" s="346"/>
      <c r="AT259" s="346"/>
      <c r="AU259" s="346"/>
      <c r="AV259" s="346"/>
      <c r="AW259" s="346"/>
      <c r="AX259" s="346"/>
      <c r="AY259" s="346"/>
      <c r="AZ259" s="346"/>
      <c r="BA259" s="347" t="s">
        <v>129</v>
      </c>
      <c r="BB259" s="324" t="s">
        <v>86</v>
      </c>
      <c r="BC259" s="976" t="s">
        <v>115</v>
      </c>
      <c r="BD259" s="977"/>
      <c r="BE259" s="977"/>
      <c r="BF259" s="977"/>
      <c r="BG259" s="978"/>
      <c r="BH259" s="976" t="s">
        <v>39</v>
      </c>
      <c r="BI259" s="977"/>
      <c r="BJ259" s="977"/>
      <c r="BK259" s="977"/>
      <c r="BL259" s="978"/>
      <c r="BM259" s="976" t="s">
        <v>38</v>
      </c>
      <c r="BN259" s="977"/>
      <c r="BO259" s="977"/>
      <c r="BP259" s="977"/>
      <c r="BQ259" s="979"/>
      <c r="BR259" s="15" t="s">
        <v>138</v>
      </c>
      <c r="BS259" s="400"/>
      <c r="BT259" s="400"/>
      <c r="BU259" s="400"/>
      <c r="BV259" s="400"/>
      <c r="BW259" s="400"/>
      <c r="BX259" s="400"/>
      <c r="BY259" s="5"/>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437" customFormat="true" ht="24" x14ac:dyDescent="0.2">
      <c r="B260" s="436"/>
      <c r="Y260" s="346"/>
      <c r="Z260" s="346"/>
      <c r="AA260" s="346"/>
      <c r="AB260" s="346"/>
      <c r="AC260" s="346"/>
      <c r="AD260" s="346"/>
      <c r="AE260" s="346"/>
      <c r="AF260" s="346"/>
      <c r="AG260" s="346"/>
      <c r="AH260" s="346"/>
      <c r="AI260" s="346"/>
      <c r="AJ260" s="346"/>
      <c r="AK260" s="346"/>
      <c r="AL260" s="346"/>
      <c r="AM260" s="346"/>
      <c r="AN260" s="346"/>
      <c r="AO260" s="346"/>
      <c r="AP260" s="346"/>
      <c r="AQ260" s="346"/>
      <c r="AR260" s="346"/>
      <c r="AS260" s="346"/>
      <c r="AT260" s="346"/>
      <c r="AU260" s="346"/>
      <c r="AV260" s="346"/>
      <c r="AW260" s="346"/>
      <c r="AX260" s="346"/>
      <c r="AY260" s="346"/>
      <c r="AZ260" s="346"/>
      <c r="BA260" s="335" t="s">
        <v>119</v>
      </c>
      <c r="BB260" s="334"/>
      <c r="BC260" s="421" t="s">
        <v>0</v>
      </c>
      <c r="BD260" s="520" t="s">
        <v>1</v>
      </c>
      <c r="BE260" s="520" t="s">
        <v>2</v>
      </c>
      <c r="BF260" s="520" t="s">
        <v>3</v>
      </c>
      <c r="BG260" s="422" t="s">
        <v>4</v>
      </c>
      <c r="BH260" s="421" t="s">
        <v>0</v>
      </c>
      <c r="BI260" s="520" t="s">
        <v>1</v>
      </c>
      <c r="BJ260" s="520" t="s">
        <v>2</v>
      </c>
      <c r="BK260" s="520" t="s">
        <v>3</v>
      </c>
      <c r="BL260" s="422" t="s">
        <v>4</v>
      </c>
      <c r="BM260" s="421" t="s">
        <v>0</v>
      </c>
      <c r="BN260" s="520" t="s">
        <v>1</v>
      </c>
      <c r="BO260" s="520" t="s">
        <v>2</v>
      </c>
      <c r="BP260" s="520" t="s">
        <v>3</v>
      </c>
      <c r="BQ260" s="422" t="s">
        <v>4</v>
      </c>
      <c r="BR260" s="421" t="s">
        <v>149</v>
      </c>
      <c r="BS260" s="520" t="s">
        <v>150</v>
      </c>
      <c r="BT260" s="520" t="s">
        <v>151</v>
      </c>
      <c r="BU260" s="520" t="s">
        <v>152</v>
      </c>
      <c r="BV260" s="520" t="s">
        <v>153</v>
      </c>
      <c r="BW260" s="520" t="s">
        <v>154</v>
      </c>
      <c r="BX260" s="521" t="s">
        <v>155</v>
      </c>
      <c r="BY260" s="886"/>
      <c r="BZ260" s="886"/>
      <c r="CA260" s="886"/>
      <c r="CB260" s="886"/>
      <c r="CC260" s="886"/>
      <c r="CD260" s="886"/>
      <c r="CE260" s="886"/>
      <c r="CF260" s="886"/>
      <c r="CG260" s="886"/>
      <c r="CH260" s="886"/>
      <c r="CI260" s="886"/>
      <c r="CJ260" s="886"/>
      <c r="CK260" s="886"/>
      <c r="CL260" s="886"/>
      <c r="CM260" s="886"/>
      <c r="CN260" s="886"/>
      <c r="CO260" s="886"/>
      <c r="CP260" s="886"/>
      <c r="CQ260" s="886"/>
      <c r="CR260" s="886"/>
      <c r="CS260" s="886"/>
      <c r="CT260" s="886"/>
      <c r="CU260" s="886"/>
      <c r="CV260" s="886"/>
      <c r="CW260" s="886"/>
      <c r="CX260" s="886"/>
      <c r="CY260" s="886"/>
      <c r="CZ260" s="886"/>
    </row>
    <row r="261" s="437" customFormat="true" ht="15" customHeight="true" x14ac:dyDescent="0.2">
      <c r="B261" s="436"/>
      <c r="Y261" s="346"/>
      <c r="Z261" s="346"/>
      <c r="AA261" s="346"/>
      <c r="AB261" s="346"/>
      <c r="AC261" s="346"/>
      <c r="AD261" s="346"/>
      <c r="AE261" s="346"/>
      <c r="AF261" s="346"/>
      <c r="AG261" s="346"/>
      <c r="AH261" s="346"/>
      <c r="AI261" s="346"/>
      <c r="AJ261" s="346"/>
      <c r="AK261" s="346"/>
      <c r="AL261" s="346"/>
      <c r="AM261" s="346"/>
      <c r="AN261" s="346"/>
      <c r="AO261" s="346"/>
      <c r="AP261" s="346"/>
      <c r="AQ261" s="346"/>
      <c r="AR261" s="346"/>
      <c r="AS261" s="346"/>
      <c r="AT261" s="346"/>
      <c r="AU261" s="346"/>
      <c r="AV261" s="346"/>
      <c r="AW261" s="346"/>
      <c r="AX261" s="346"/>
      <c r="AY261" s="346"/>
      <c r="AZ261" s="346"/>
      <c r="BA261" s="975" t="s">
        <v>74</v>
      </c>
      <c r="BB261" s="554" t="s">
        <v>50</v>
      </c>
      <c r="BC261" s="54" t="s">
        <v>36</v>
      </c>
      <c r="BD261" s="50" t="s">
        <v>36</v>
      </c>
      <c r="BE261" s="50" t="s">
        <v>36</v>
      </c>
      <c r="BF261" s="50" t="s">
        <v>36</v>
      </c>
      <c r="BG261" s="45" t="s">
        <v>36</v>
      </c>
      <c r="BH261" s="54" t="s">
        <v>36</v>
      </c>
      <c r="BI261" s="50" t="s">
        <v>36</v>
      </c>
      <c r="BJ261" s="50" t="s">
        <v>36</v>
      </c>
      <c r="BK261" s="50" t="s">
        <v>36</v>
      </c>
      <c r="BL261" s="45" t="s">
        <v>36</v>
      </c>
      <c r="BM261" s="54" t="s">
        <v>36</v>
      </c>
      <c r="BN261" s="50" t="s">
        <v>36</v>
      </c>
      <c r="BO261" s="50" t="s">
        <v>36</v>
      </c>
      <c r="BP261" s="50" t="s">
        <v>36</v>
      </c>
      <c r="BQ261" s="45" t="s">
        <v>36</v>
      </c>
      <c r="BR261" s="54" t="s">
        <v>36</v>
      </c>
      <c r="BS261" s="50" t="s">
        <v>36</v>
      </c>
      <c r="BT261" s="50" t="s">
        <v>36</v>
      </c>
      <c r="BU261" s="50" t="s">
        <v>36</v>
      </c>
      <c r="BV261" s="50" t="s">
        <v>36</v>
      </c>
      <c r="BW261" s="50" t="s">
        <v>36</v>
      </c>
      <c r="BX261" s="40" t="s">
        <v>36</v>
      </c>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37" customFormat="true" ht="15" customHeight="true" x14ac:dyDescent="0.2">
      <c r="B262" s="436"/>
      <c r="Y262" s="346"/>
      <c r="Z262" s="346"/>
      <c r="AA262" s="346"/>
      <c r="AB262" s="346"/>
      <c r="AC262" s="346"/>
      <c r="AD262" s="346"/>
      <c r="AE262" s="346"/>
      <c r="AF262" s="346"/>
      <c r="AG262" s="346"/>
      <c r="AH262" s="346"/>
      <c r="AI262" s="346"/>
      <c r="AJ262" s="346"/>
      <c r="AK262" s="346"/>
      <c r="AL262" s="346"/>
      <c r="AM262" s="346"/>
      <c r="AN262" s="346"/>
      <c r="AO262" s="346"/>
      <c r="AP262" s="346"/>
      <c r="AQ262" s="346"/>
      <c r="AR262" s="346"/>
      <c r="AS262" s="346"/>
      <c r="AT262" s="346"/>
      <c r="AU262" s="346"/>
      <c r="AV262" s="346"/>
      <c r="AW262" s="346"/>
      <c r="AX262" s="346"/>
      <c r="AY262" s="346"/>
      <c r="AZ262" s="346"/>
      <c r="BA262" s="972"/>
      <c r="BB262" s="553" t="s">
        <v>49</v>
      </c>
      <c r="BC262" s="53" t="s">
        <v>36</v>
      </c>
      <c r="BD262" s="49" t="s">
        <v>36</v>
      </c>
      <c r="BE262" s="49" t="s">
        <v>36</v>
      </c>
      <c r="BF262" s="49" t="s">
        <v>36</v>
      </c>
      <c r="BG262" s="44" t="s">
        <v>36</v>
      </c>
      <c r="BH262" s="53" t="s">
        <v>36</v>
      </c>
      <c r="BI262" s="49" t="s">
        <v>36</v>
      </c>
      <c r="BJ262" s="49" t="s">
        <v>36</v>
      </c>
      <c r="BK262" s="49" t="s">
        <v>36</v>
      </c>
      <c r="BL262" s="44" t="s">
        <v>36</v>
      </c>
      <c r="BM262" s="53" t="s">
        <v>36</v>
      </c>
      <c r="BN262" s="49" t="s">
        <v>36</v>
      </c>
      <c r="BO262" s="49" t="s">
        <v>36</v>
      </c>
      <c r="BP262" s="49" t="s">
        <v>36</v>
      </c>
      <c r="BQ262" s="44" t="s">
        <v>36</v>
      </c>
      <c r="BR262" s="53" t="s">
        <v>36</v>
      </c>
      <c r="BS262" s="49" t="s">
        <v>36</v>
      </c>
      <c r="BT262" s="49" t="s">
        <v>36</v>
      </c>
      <c r="BU262" s="49" t="s">
        <v>36</v>
      </c>
      <c r="BV262" s="49" t="s">
        <v>36</v>
      </c>
      <c r="BW262" s="49" t="s">
        <v>36</v>
      </c>
      <c r="BX262" s="39" t="s">
        <v>36</v>
      </c>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37" customFormat="true" ht="15" customHeight="true" x14ac:dyDescent="0.2">
      <c r="B263" s="436"/>
      <c r="Y263" s="346"/>
      <c r="Z263" s="346"/>
      <c r="AA263" s="346"/>
      <c r="AB263" s="346"/>
      <c r="AC263" s="346"/>
      <c r="AD263" s="346"/>
      <c r="AE263" s="346"/>
      <c r="AF263" s="346"/>
      <c r="AG263" s="346"/>
      <c r="AH263" s="346"/>
      <c r="AI263" s="346"/>
      <c r="AJ263" s="346"/>
      <c r="AK263" s="346"/>
      <c r="AL263" s="346"/>
      <c r="AM263" s="346"/>
      <c r="AN263" s="346"/>
      <c r="AO263" s="346"/>
      <c r="AP263" s="346"/>
      <c r="AQ263" s="346"/>
      <c r="AR263" s="346"/>
      <c r="AS263" s="346"/>
      <c r="AT263" s="346"/>
      <c r="AU263" s="346"/>
      <c r="AV263" s="346"/>
      <c r="AW263" s="346"/>
      <c r="AX263" s="346"/>
      <c r="AY263" s="346"/>
      <c r="AZ263" s="346"/>
      <c r="BA263" s="972"/>
      <c r="BB263" s="553" t="s">
        <v>113</v>
      </c>
      <c r="BC263" s="53" t="s">
        <v>36</v>
      </c>
      <c r="BD263" s="49" t="s">
        <v>36</v>
      </c>
      <c r="BE263" s="49" t="s">
        <v>36</v>
      </c>
      <c r="BF263" s="49" t="s">
        <v>36</v>
      </c>
      <c r="BG263" s="44" t="s">
        <v>36</v>
      </c>
      <c r="BH263" s="53" t="s">
        <v>36</v>
      </c>
      <c r="BI263" s="49" t="s">
        <v>36</v>
      </c>
      <c r="BJ263" s="49" t="s">
        <v>36</v>
      </c>
      <c r="BK263" s="49" t="s">
        <v>36</v>
      </c>
      <c r="BL263" s="44" t="s">
        <v>36</v>
      </c>
      <c r="BM263" s="53" t="s">
        <v>36</v>
      </c>
      <c r="BN263" s="49" t="s">
        <v>36</v>
      </c>
      <c r="BO263" s="49" t="s">
        <v>36</v>
      </c>
      <c r="BP263" s="49" t="s">
        <v>36</v>
      </c>
      <c r="BQ263" s="44" t="s">
        <v>36</v>
      </c>
      <c r="BR263" s="53" t="s">
        <v>36</v>
      </c>
      <c r="BS263" s="49" t="s">
        <v>36</v>
      </c>
      <c r="BT263" s="49" t="s">
        <v>36</v>
      </c>
      <c r="BU263" s="49" t="s">
        <v>36</v>
      </c>
      <c r="BV263" s="49" t="s">
        <v>36</v>
      </c>
      <c r="BW263" s="49" t="s">
        <v>36</v>
      </c>
      <c r="BX263" s="39" t="s">
        <v>36</v>
      </c>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37" customFormat="true" ht="15" customHeight="true" x14ac:dyDescent="0.2">
      <c r="B264" s="43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972" t="s">
        <v>75</v>
      </c>
      <c r="BB264" s="553" t="s">
        <v>89</v>
      </c>
      <c r="BC264" s="53" t="s">
        <v>36</v>
      </c>
      <c r="BD264" s="49" t="s">
        <v>36</v>
      </c>
      <c r="BE264" s="49" t="s">
        <v>36</v>
      </c>
      <c r="BF264" s="49" t="s">
        <v>36</v>
      </c>
      <c r="BG264" s="44" t="s">
        <v>36</v>
      </c>
      <c r="BH264" s="53" t="s">
        <v>36</v>
      </c>
      <c r="BI264" s="49" t="s">
        <v>36</v>
      </c>
      <c r="BJ264" s="49" t="s">
        <v>36</v>
      </c>
      <c r="BK264" s="49" t="s">
        <v>36</v>
      </c>
      <c r="BL264" s="44" t="s">
        <v>36</v>
      </c>
      <c r="BM264" s="53" t="s">
        <v>36</v>
      </c>
      <c r="BN264" s="49" t="s">
        <v>36</v>
      </c>
      <c r="BO264" s="49" t="s">
        <v>36</v>
      </c>
      <c r="BP264" s="49" t="s">
        <v>36</v>
      </c>
      <c r="BQ264" s="44" t="s">
        <v>36</v>
      </c>
      <c r="BR264" s="53" t="s">
        <v>36</v>
      </c>
      <c r="BS264" s="49" t="s">
        <v>36</v>
      </c>
      <c r="BT264" s="49" t="s">
        <v>36</v>
      </c>
      <c r="BU264" s="49" t="s">
        <v>36</v>
      </c>
      <c r="BV264" s="49" t="s">
        <v>36</v>
      </c>
      <c r="BW264" s="49" t="s">
        <v>36</v>
      </c>
      <c r="BX264" s="39" t="s">
        <v>36</v>
      </c>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37" customFormat="true" ht="15" customHeight="true" x14ac:dyDescent="0.2">
      <c r="B265" s="436"/>
      <c r="Y265" s="346"/>
      <c r="Z265" s="346"/>
      <c r="AA265" s="346"/>
      <c r="AB265" s="346"/>
      <c r="AC265" s="346"/>
      <c r="AD265" s="346"/>
      <c r="AE265" s="346"/>
      <c r="AF265" s="346"/>
      <c r="AG265" s="346"/>
      <c r="AH265" s="346"/>
      <c r="AI265" s="346"/>
      <c r="AJ265" s="346"/>
      <c r="AK265" s="346"/>
      <c r="AL265" s="346"/>
      <c r="AM265" s="346"/>
      <c r="AN265" s="346"/>
      <c r="AO265" s="346"/>
      <c r="AP265" s="346"/>
      <c r="AQ265" s="346"/>
      <c r="AR265" s="346"/>
      <c r="AS265" s="346"/>
      <c r="AT265" s="346"/>
      <c r="AU265" s="346"/>
      <c r="AV265" s="346"/>
      <c r="AW265" s="346"/>
      <c r="AX265" s="346"/>
      <c r="AY265" s="346"/>
      <c r="AZ265" s="346"/>
      <c r="BA265" s="972"/>
      <c r="BB265" s="553" t="s">
        <v>90</v>
      </c>
      <c r="BC265" s="53" t="s">
        <v>36</v>
      </c>
      <c r="BD265" s="49" t="s">
        <v>36</v>
      </c>
      <c r="BE265" s="49" t="s">
        <v>36</v>
      </c>
      <c r="BF265" s="49" t="s">
        <v>36</v>
      </c>
      <c r="BG265" s="44" t="s">
        <v>36</v>
      </c>
      <c r="BH265" s="53" t="s">
        <v>36</v>
      </c>
      <c r="BI265" s="49" t="s">
        <v>36</v>
      </c>
      <c r="BJ265" s="49" t="s">
        <v>36</v>
      </c>
      <c r="BK265" s="49" t="s">
        <v>36</v>
      </c>
      <c r="BL265" s="44" t="s">
        <v>36</v>
      </c>
      <c r="BM265" s="53" t="s">
        <v>36</v>
      </c>
      <c r="BN265" s="49" t="s">
        <v>36</v>
      </c>
      <c r="BO265" s="49" t="s">
        <v>36</v>
      </c>
      <c r="BP265" s="49" t="s">
        <v>36</v>
      </c>
      <c r="BQ265" s="44" t="s">
        <v>36</v>
      </c>
      <c r="BR265" s="53" t="s">
        <v>36</v>
      </c>
      <c r="BS265" s="49" t="s">
        <v>36</v>
      </c>
      <c r="BT265" s="49" t="s">
        <v>36</v>
      </c>
      <c r="BU265" s="49" t="s">
        <v>36</v>
      </c>
      <c r="BV265" s="49" t="s">
        <v>36</v>
      </c>
      <c r="BW265" s="49" t="s">
        <v>36</v>
      </c>
      <c r="BX265" s="39" t="s">
        <v>36</v>
      </c>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37" customFormat="true" ht="15" customHeight="true" x14ac:dyDescent="0.2">
      <c r="B266" s="436"/>
      <c r="Y266" s="346"/>
      <c r="Z266" s="346"/>
      <c r="AA266" s="346"/>
      <c r="AB266" s="346"/>
      <c r="AC266" s="346"/>
      <c r="AD266" s="346"/>
      <c r="AE266" s="346"/>
      <c r="AF266" s="346"/>
      <c r="AG266" s="346"/>
      <c r="AH266" s="346"/>
      <c r="AI266" s="346"/>
      <c r="AJ266" s="346"/>
      <c r="AK266" s="346"/>
      <c r="AL266" s="346"/>
      <c r="AM266" s="346"/>
      <c r="AN266" s="346"/>
      <c r="AO266" s="346"/>
      <c r="AP266" s="346"/>
      <c r="AQ266" s="346"/>
      <c r="AR266" s="346"/>
      <c r="AS266" s="346"/>
      <c r="AT266" s="346"/>
      <c r="AU266" s="346"/>
      <c r="AV266" s="346"/>
      <c r="AW266" s="346"/>
      <c r="AX266" s="346"/>
      <c r="AY266" s="346"/>
      <c r="AZ266" s="346"/>
      <c r="BA266" s="972"/>
      <c r="BB266" s="553" t="s">
        <v>91</v>
      </c>
      <c r="BC266" s="53" t="s">
        <v>36</v>
      </c>
      <c r="BD266" s="49" t="s">
        <v>36</v>
      </c>
      <c r="BE266" s="49" t="s">
        <v>36</v>
      </c>
      <c r="BF266" s="49" t="s">
        <v>36</v>
      </c>
      <c r="BG266" s="44" t="s">
        <v>36</v>
      </c>
      <c r="BH266" s="53" t="s">
        <v>36</v>
      </c>
      <c r="BI266" s="49" t="s">
        <v>36</v>
      </c>
      <c r="BJ266" s="49" t="s">
        <v>36</v>
      </c>
      <c r="BK266" s="49" t="s">
        <v>36</v>
      </c>
      <c r="BL266" s="44" t="s">
        <v>36</v>
      </c>
      <c r="BM266" s="53" t="s">
        <v>36</v>
      </c>
      <c r="BN266" s="49" t="s">
        <v>36</v>
      </c>
      <c r="BO266" s="49" t="s">
        <v>36</v>
      </c>
      <c r="BP266" s="49" t="s">
        <v>36</v>
      </c>
      <c r="BQ266" s="44" t="s">
        <v>36</v>
      </c>
      <c r="BR266" s="53" t="s">
        <v>36</v>
      </c>
      <c r="BS266" s="49" t="s">
        <v>36</v>
      </c>
      <c r="BT266" s="49" t="s">
        <v>36</v>
      </c>
      <c r="BU266" s="49" t="s">
        <v>36</v>
      </c>
      <c r="BV266" s="49" t="s">
        <v>36</v>
      </c>
      <c r="BW266" s="49" t="s">
        <v>36</v>
      </c>
      <c r="BX266" s="39" t="s">
        <v>36</v>
      </c>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37" customFormat="true" ht="15" customHeight="true" x14ac:dyDescent="0.2">
      <c r="B267" s="436"/>
      <c r="Y267" s="346"/>
      <c r="Z267" s="346"/>
      <c r="AA267" s="346"/>
      <c r="AB267" s="346"/>
      <c r="AC267" s="346"/>
      <c r="AD267" s="346"/>
      <c r="AE267" s="346"/>
      <c r="AF267" s="346"/>
      <c r="AG267" s="346"/>
      <c r="AH267" s="346"/>
      <c r="AI267" s="346"/>
      <c r="AJ267" s="346"/>
      <c r="AK267" s="346"/>
      <c r="AL267" s="346"/>
      <c r="AM267" s="346"/>
      <c r="AN267" s="346"/>
      <c r="AO267" s="346"/>
      <c r="AP267" s="346"/>
      <c r="AQ267" s="346"/>
      <c r="AR267" s="346"/>
      <c r="AS267" s="346"/>
      <c r="AT267" s="346"/>
      <c r="AU267" s="346"/>
      <c r="AV267" s="346"/>
      <c r="AW267" s="346"/>
      <c r="AX267" s="346"/>
      <c r="AY267" s="346"/>
      <c r="AZ267" s="346"/>
      <c r="BA267" s="972"/>
      <c r="BB267" s="553" t="s">
        <v>113</v>
      </c>
      <c r="BC267" s="53" t="s">
        <v>36</v>
      </c>
      <c r="BD267" s="49" t="s">
        <v>36</v>
      </c>
      <c r="BE267" s="49" t="s">
        <v>36</v>
      </c>
      <c r="BF267" s="49" t="s">
        <v>36</v>
      </c>
      <c r="BG267" s="44" t="s">
        <v>36</v>
      </c>
      <c r="BH267" s="53" t="s">
        <v>36</v>
      </c>
      <c r="BI267" s="49" t="s">
        <v>36</v>
      </c>
      <c r="BJ267" s="49" t="s">
        <v>36</v>
      </c>
      <c r="BK267" s="49" t="s">
        <v>36</v>
      </c>
      <c r="BL267" s="44" t="s">
        <v>36</v>
      </c>
      <c r="BM267" s="53" t="s">
        <v>36</v>
      </c>
      <c r="BN267" s="49" t="s">
        <v>36</v>
      </c>
      <c r="BO267" s="49" t="s">
        <v>36</v>
      </c>
      <c r="BP267" s="49" t="s">
        <v>36</v>
      </c>
      <c r="BQ267" s="44" t="s">
        <v>36</v>
      </c>
      <c r="BR267" s="53" t="s">
        <v>36</v>
      </c>
      <c r="BS267" s="49" t="s">
        <v>36</v>
      </c>
      <c r="BT267" s="49" t="s">
        <v>36</v>
      </c>
      <c r="BU267" s="49" t="s">
        <v>36</v>
      </c>
      <c r="BV267" s="49" t="s">
        <v>36</v>
      </c>
      <c r="BW267" s="49" t="s">
        <v>36</v>
      </c>
      <c r="BX267" s="39" t="s">
        <v>36</v>
      </c>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37" customFormat="true" ht="15" customHeight="true" x14ac:dyDescent="0.2">
      <c r="B268" s="436"/>
      <c r="Y268" s="346"/>
      <c r="Z268" s="346"/>
      <c r="AA268" s="346"/>
      <c r="AB268" s="346"/>
      <c r="AC268" s="346"/>
      <c r="AD268" s="346"/>
      <c r="AE268" s="346"/>
      <c r="AF268" s="346"/>
      <c r="AG268" s="346"/>
      <c r="AH268" s="346"/>
      <c r="AI268" s="346"/>
      <c r="AJ268" s="346"/>
      <c r="AK268" s="346"/>
      <c r="AL268" s="346"/>
      <c r="AM268" s="346"/>
      <c r="AN268" s="346"/>
      <c r="AO268" s="346"/>
      <c r="AP268" s="346"/>
      <c r="AQ268" s="346"/>
      <c r="AR268" s="346"/>
      <c r="AS268" s="346"/>
      <c r="AT268" s="346"/>
      <c r="AU268" s="346"/>
      <c r="AV268" s="346"/>
      <c r="AW268" s="346"/>
      <c r="AX268" s="346"/>
      <c r="AY268" s="346"/>
      <c r="AZ268" s="346"/>
      <c r="BA268" s="972" t="s">
        <v>116</v>
      </c>
      <c r="BB268" s="553" t="s">
        <v>89</v>
      </c>
      <c r="BC268" s="53" t="s">
        <v>36</v>
      </c>
      <c r="BD268" s="49" t="s">
        <v>36</v>
      </c>
      <c r="BE268" s="49" t="s">
        <v>36</v>
      </c>
      <c r="BF268" s="49" t="s">
        <v>36</v>
      </c>
      <c r="BG268" s="44" t="s">
        <v>36</v>
      </c>
      <c r="BH268" s="53" t="s">
        <v>36</v>
      </c>
      <c r="BI268" s="49" t="s">
        <v>36</v>
      </c>
      <c r="BJ268" s="49" t="s">
        <v>36</v>
      </c>
      <c r="BK268" s="49" t="s">
        <v>36</v>
      </c>
      <c r="BL268" s="44" t="s">
        <v>36</v>
      </c>
      <c r="BM268" s="53" t="s">
        <v>36</v>
      </c>
      <c r="BN268" s="49" t="s">
        <v>36</v>
      </c>
      <c r="BO268" s="49" t="s">
        <v>36</v>
      </c>
      <c r="BP268" s="49" t="s">
        <v>36</v>
      </c>
      <c r="BQ268" s="44" t="s">
        <v>36</v>
      </c>
      <c r="BR268" s="53" t="s">
        <v>36</v>
      </c>
      <c r="BS268" s="49" t="s">
        <v>36</v>
      </c>
      <c r="BT268" s="49" t="s">
        <v>36</v>
      </c>
      <c r="BU268" s="49" t="s">
        <v>36</v>
      </c>
      <c r="BV268" s="49" t="s">
        <v>36</v>
      </c>
      <c r="BW268" s="49" t="s">
        <v>36</v>
      </c>
      <c r="BX268" s="39" t="s">
        <v>36</v>
      </c>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37" customFormat="true" ht="15" customHeight="true" x14ac:dyDescent="0.2">
      <c r="B269" s="436"/>
      <c r="Y269" s="346"/>
      <c r="Z269" s="346"/>
      <c r="AA269" s="346"/>
      <c r="AB269" s="346"/>
      <c r="AC269" s="346"/>
      <c r="AD269" s="346"/>
      <c r="AE269" s="346"/>
      <c r="AF269" s="346"/>
      <c r="AG269" s="346"/>
      <c r="AH269" s="346"/>
      <c r="AI269" s="346"/>
      <c r="AJ269" s="346"/>
      <c r="AK269" s="346"/>
      <c r="AL269" s="346"/>
      <c r="AM269" s="346"/>
      <c r="AN269" s="346"/>
      <c r="AO269" s="346"/>
      <c r="AP269" s="346"/>
      <c r="AQ269" s="346"/>
      <c r="AR269" s="346"/>
      <c r="AS269" s="346"/>
      <c r="AT269" s="346"/>
      <c r="AU269" s="346"/>
      <c r="AV269" s="346"/>
      <c r="AW269" s="346"/>
      <c r="AX269" s="346"/>
      <c r="AY269" s="346"/>
      <c r="AZ269" s="346"/>
      <c r="BA269" s="972"/>
      <c r="BB269" s="553" t="s">
        <v>90</v>
      </c>
      <c r="BC269" s="53" t="s">
        <v>36</v>
      </c>
      <c r="BD269" s="49" t="s">
        <v>36</v>
      </c>
      <c r="BE269" s="49" t="s">
        <v>36</v>
      </c>
      <c r="BF269" s="49" t="s">
        <v>36</v>
      </c>
      <c r="BG269" s="44" t="s">
        <v>36</v>
      </c>
      <c r="BH269" s="53" t="s">
        <v>36</v>
      </c>
      <c r="BI269" s="49" t="s">
        <v>36</v>
      </c>
      <c r="BJ269" s="49" t="s">
        <v>36</v>
      </c>
      <c r="BK269" s="49" t="s">
        <v>36</v>
      </c>
      <c r="BL269" s="44" t="s">
        <v>36</v>
      </c>
      <c r="BM269" s="53" t="s">
        <v>36</v>
      </c>
      <c r="BN269" s="49" t="s">
        <v>36</v>
      </c>
      <c r="BO269" s="49" t="s">
        <v>36</v>
      </c>
      <c r="BP269" s="49" t="s">
        <v>36</v>
      </c>
      <c r="BQ269" s="44" t="s">
        <v>36</v>
      </c>
      <c r="BR269" s="53" t="s">
        <v>36</v>
      </c>
      <c r="BS269" s="49" t="s">
        <v>36</v>
      </c>
      <c r="BT269" s="49" t="s">
        <v>36</v>
      </c>
      <c r="BU269" s="49" t="s">
        <v>36</v>
      </c>
      <c r="BV269" s="49" t="s">
        <v>36</v>
      </c>
      <c r="BW269" s="49" t="s">
        <v>36</v>
      </c>
      <c r="BX269" s="39" t="s">
        <v>36</v>
      </c>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37" customFormat="true" ht="15" customHeight="true" x14ac:dyDescent="0.2">
      <c r="B270" s="436"/>
      <c r="Y270" s="346"/>
      <c r="Z270" s="346"/>
      <c r="AA270" s="346"/>
      <c r="AB270" s="346"/>
      <c r="AC270" s="346"/>
      <c r="AD270" s="346"/>
      <c r="AE270" s="346"/>
      <c r="AF270" s="346"/>
      <c r="AG270" s="346"/>
      <c r="AH270" s="346"/>
      <c r="AI270" s="346"/>
      <c r="AJ270" s="346"/>
      <c r="AK270" s="346"/>
      <c r="AL270" s="346"/>
      <c r="AM270" s="346"/>
      <c r="AN270" s="346"/>
      <c r="AO270" s="346"/>
      <c r="AP270" s="346"/>
      <c r="AQ270" s="346"/>
      <c r="AR270" s="346"/>
      <c r="AS270" s="346"/>
      <c r="AT270" s="346"/>
      <c r="AU270" s="346"/>
      <c r="AV270" s="346"/>
      <c r="AW270" s="346"/>
      <c r="AX270" s="346"/>
      <c r="AY270" s="346"/>
      <c r="AZ270" s="346"/>
      <c r="BA270" s="972"/>
      <c r="BB270" s="553" t="s">
        <v>91</v>
      </c>
      <c r="BC270" s="53" t="s">
        <v>36</v>
      </c>
      <c r="BD270" s="49" t="s">
        <v>36</v>
      </c>
      <c r="BE270" s="49" t="s">
        <v>36</v>
      </c>
      <c r="BF270" s="49" t="s">
        <v>36</v>
      </c>
      <c r="BG270" s="44" t="s">
        <v>36</v>
      </c>
      <c r="BH270" s="53" t="s">
        <v>36</v>
      </c>
      <c r="BI270" s="49" t="s">
        <v>36</v>
      </c>
      <c r="BJ270" s="49" t="s">
        <v>36</v>
      </c>
      <c r="BK270" s="49" t="s">
        <v>36</v>
      </c>
      <c r="BL270" s="44" t="s">
        <v>36</v>
      </c>
      <c r="BM270" s="53" t="s">
        <v>36</v>
      </c>
      <c r="BN270" s="49" t="s">
        <v>36</v>
      </c>
      <c r="BO270" s="49" t="s">
        <v>36</v>
      </c>
      <c r="BP270" s="49" t="s">
        <v>36</v>
      </c>
      <c r="BQ270" s="44" t="s">
        <v>36</v>
      </c>
      <c r="BR270" s="53" t="s">
        <v>36</v>
      </c>
      <c r="BS270" s="49" t="s">
        <v>36</v>
      </c>
      <c r="BT270" s="49" t="s">
        <v>36</v>
      </c>
      <c r="BU270" s="49" t="s">
        <v>36</v>
      </c>
      <c r="BV270" s="49" t="s">
        <v>36</v>
      </c>
      <c r="BW270" s="49" t="s">
        <v>36</v>
      </c>
      <c r="BX270" s="39" t="s">
        <v>36</v>
      </c>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37" customFormat="true" ht="15" customHeight="true" x14ac:dyDescent="0.2">
      <c r="B271" s="436"/>
      <c r="Y271" s="346"/>
      <c r="Z271" s="346"/>
      <c r="AA271" s="346"/>
      <c r="AB271" s="346"/>
      <c r="AC271" s="346"/>
      <c r="AD271" s="346"/>
      <c r="AE271" s="346"/>
      <c r="AF271" s="346"/>
      <c r="AG271" s="346"/>
      <c r="AH271" s="346"/>
      <c r="AI271" s="346"/>
      <c r="AJ271" s="346"/>
      <c r="AK271" s="346"/>
      <c r="AL271" s="346"/>
      <c r="AM271" s="346"/>
      <c r="AN271" s="346"/>
      <c r="AO271" s="346"/>
      <c r="AP271" s="346"/>
      <c r="AQ271" s="346"/>
      <c r="AR271" s="346"/>
      <c r="AS271" s="346"/>
      <c r="AT271" s="346"/>
      <c r="AU271" s="346"/>
      <c r="AV271" s="346"/>
      <c r="AW271" s="346"/>
      <c r="AX271" s="346"/>
      <c r="AY271" s="346"/>
      <c r="AZ271" s="346"/>
      <c r="BA271" s="972" t="s">
        <v>76</v>
      </c>
      <c r="BB271" s="553" t="s">
        <v>50</v>
      </c>
      <c r="BC271" s="53" t="s">
        <v>36</v>
      </c>
      <c r="BD271" s="46" t="s">
        <v>36</v>
      </c>
      <c r="BE271" s="46" t="s">
        <v>36</v>
      </c>
      <c r="BF271" s="46" t="s">
        <v>36</v>
      </c>
      <c r="BG271" s="41" t="s">
        <v>36</v>
      </c>
      <c r="BH271" s="53" t="s">
        <v>36</v>
      </c>
      <c r="BI271" s="46" t="s">
        <v>36</v>
      </c>
      <c r="BJ271" s="46" t="s">
        <v>36</v>
      </c>
      <c r="BK271" s="46" t="s">
        <v>36</v>
      </c>
      <c r="BL271" s="41" t="s">
        <v>36</v>
      </c>
      <c r="BM271" s="53" t="s">
        <v>36</v>
      </c>
      <c r="BN271" s="46" t="s">
        <v>36</v>
      </c>
      <c r="BO271" s="46" t="s">
        <v>36</v>
      </c>
      <c r="BP271" s="46" t="s">
        <v>36</v>
      </c>
      <c r="BQ271" s="41" t="s">
        <v>36</v>
      </c>
      <c r="BR271" s="53" t="s">
        <v>36</v>
      </c>
      <c r="BS271" s="46" t="s">
        <v>36</v>
      </c>
      <c r="BT271" s="46" t="s">
        <v>36</v>
      </c>
      <c r="BU271" s="46" t="s">
        <v>36</v>
      </c>
      <c r="BV271" s="46" t="s">
        <v>36</v>
      </c>
      <c r="BW271" s="46" t="s">
        <v>36</v>
      </c>
      <c r="BX271" s="37" t="s">
        <v>36</v>
      </c>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37" customFormat="true" ht="15" customHeight="true" x14ac:dyDescent="0.2">
      <c r="B272" s="436"/>
      <c r="Y272" s="346"/>
      <c r="Z272" s="346"/>
      <c r="AA272" s="346"/>
      <c r="AB272" s="346"/>
      <c r="AC272" s="346"/>
      <c r="AD272" s="346"/>
      <c r="AE272" s="346"/>
      <c r="AF272" s="346"/>
      <c r="AG272" s="346"/>
      <c r="AH272" s="346"/>
      <c r="AI272" s="346"/>
      <c r="AJ272" s="346"/>
      <c r="AK272" s="346"/>
      <c r="AL272" s="346"/>
      <c r="AM272" s="346"/>
      <c r="AN272" s="346"/>
      <c r="AO272" s="346"/>
      <c r="AP272" s="346"/>
      <c r="AQ272" s="346"/>
      <c r="AR272" s="346"/>
      <c r="AS272" s="346"/>
      <c r="AT272" s="346"/>
      <c r="AU272" s="346"/>
      <c r="AV272" s="346"/>
      <c r="AW272" s="346"/>
      <c r="AX272" s="346"/>
      <c r="AY272" s="346"/>
      <c r="AZ272" s="346"/>
      <c r="BA272" s="972"/>
      <c r="BB272" s="553" t="s">
        <v>49</v>
      </c>
      <c r="BC272" s="53" t="s">
        <v>36</v>
      </c>
      <c r="BD272" s="46" t="s">
        <v>36</v>
      </c>
      <c r="BE272" s="46" t="s">
        <v>36</v>
      </c>
      <c r="BF272" s="46" t="s">
        <v>36</v>
      </c>
      <c r="BG272" s="41" t="s">
        <v>36</v>
      </c>
      <c r="BH272" s="53" t="s">
        <v>36</v>
      </c>
      <c r="BI272" s="46" t="s">
        <v>36</v>
      </c>
      <c r="BJ272" s="46" t="s">
        <v>36</v>
      </c>
      <c r="BK272" s="46" t="s">
        <v>36</v>
      </c>
      <c r="BL272" s="41" t="s">
        <v>36</v>
      </c>
      <c r="BM272" s="53" t="s">
        <v>36</v>
      </c>
      <c r="BN272" s="46" t="s">
        <v>36</v>
      </c>
      <c r="BO272" s="46" t="s">
        <v>36</v>
      </c>
      <c r="BP272" s="46" t="s">
        <v>36</v>
      </c>
      <c r="BQ272" s="41" t="s">
        <v>36</v>
      </c>
      <c r="BR272" s="53" t="s">
        <v>36</v>
      </c>
      <c r="BS272" s="46" t="s">
        <v>36</v>
      </c>
      <c r="BT272" s="46" t="s">
        <v>36</v>
      </c>
      <c r="BU272" s="46" t="s">
        <v>36</v>
      </c>
      <c r="BV272" s="46" t="s">
        <v>36</v>
      </c>
      <c r="BW272" s="46" t="s">
        <v>36</v>
      </c>
      <c r="BX272" s="37" t="s">
        <v>36</v>
      </c>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37" customFormat="true" ht="15" customHeight="true" x14ac:dyDescent="0.2">
      <c r="B273" s="436"/>
      <c r="Y273" s="346"/>
      <c r="Z273" s="346"/>
      <c r="AA273" s="346"/>
      <c r="AB273" s="346"/>
      <c r="AC273" s="346"/>
      <c r="AD273" s="346"/>
      <c r="AE273" s="346"/>
      <c r="AF273" s="346"/>
      <c r="AG273" s="346"/>
      <c r="AH273" s="346"/>
      <c r="AI273" s="346"/>
      <c r="AJ273" s="346"/>
      <c r="AK273" s="346"/>
      <c r="AL273" s="346"/>
      <c r="AM273" s="346"/>
      <c r="AN273" s="346"/>
      <c r="AO273" s="346"/>
      <c r="AP273" s="346"/>
      <c r="AQ273" s="346"/>
      <c r="AR273" s="346"/>
      <c r="AS273" s="346"/>
      <c r="AT273" s="346"/>
      <c r="AU273" s="346"/>
      <c r="AV273" s="346"/>
      <c r="AW273" s="346"/>
      <c r="AX273" s="346"/>
      <c r="AY273" s="346"/>
      <c r="AZ273" s="346"/>
      <c r="BA273" s="972"/>
      <c r="BB273" s="553" t="s">
        <v>113</v>
      </c>
      <c r="BC273" s="53" t="s">
        <v>36</v>
      </c>
      <c r="BD273" s="46" t="s">
        <v>36</v>
      </c>
      <c r="BE273" s="46" t="s">
        <v>36</v>
      </c>
      <c r="BF273" s="46" t="s">
        <v>36</v>
      </c>
      <c r="BG273" s="41" t="s">
        <v>36</v>
      </c>
      <c r="BH273" s="53" t="s">
        <v>36</v>
      </c>
      <c r="BI273" s="46" t="s">
        <v>36</v>
      </c>
      <c r="BJ273" s="46" t="s">
        <v>36</v>
      </c>
      <c r="BK273" s="46" t="s">
        <v>36</v>
      </c>
      <c r="BL273" s="41" t="s">
        <v>36</v>
      </c>
      <c r="BM273" s="53" t="s">
        <v>36</v>
      </c>
      <c r="BN273" s="46" t="s">
        <v>36</v>
      </c>
      <c r="BO273" s="46" t="s">
        <v>36</v>
      </c>
      <c r="BP273" s="46" t="s">
        <v>36</v>
      </c>
      <c r="BQ273" s="41" t="s">
        <v>36</v>
      </c>
      <c r="BR273" s="53" t="s">
        <v>36</v>
      </c>
      <c r="BS273" s="46" t="s">
        <v>36</v>
      </c>
      <c r="BT273" s="46" t="s">
        <v>36</v>
      </c>
      <c r="BU273" s="46" t="s">
        <v>36</v>
      </c>
      <c r="BV273" s="46" t="s">
        <v>36</v>
      </c>
      <c r="BW273" s="46" t="s">
        <v>36</v>
      </c>
      <c r="BX273" s="37" t="s">
        <v>36</v>
      </c>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37" customFormat="true" ht="15" customHeight="true" x14ac:dyDescent="0.2">
      <c r="B274" s="436"/>
      <c r="Y274" s="346"/>
      <c r="Z274" s="346"/>
      <c r="AA274" s="346"/>
      <c r="AB274" s="346"/>
      <c r="AC274" s="346"/>
      <c r="AD274" s="346"/>
      <c r="AE274" s="346"/>
      <c r="AF274" s="346"/>
      <c r="AG274" s="346"/>
      <c r="AH274" s="346"/>
      <c r="AI274" s="346"/>
      <c r="AJ274" s="346"/>
      <c r="AK274" s="346"/>
      <c r="AL274" s="346"/>
      <c r="AM274" s="346"/>
      <c r="AN274" s="346"/>
      <c r="AO274" s="346"/>
      <c r="AP274" s="346"/>
      <c r="AQ274" s="346"/>
      <c r="AR274" s="346"/>
      <c r="AS274" s="346"/>
      <c r="AT274" s="346"/>
      <c r="AU274" s="346"/>
      <c r="AV274" s="346"/>
      <c r="AW274" s="346"/>
      <c r="AX274" s="346"/>
      <c r="AY274" s="346"/>
      <c r="AZ274" s="346"/>
      <c r="BA274" s="972" t="s">
        <v>77</v>
      </c>
      <c r="BB274" s="553" t="s">
        <v>50</v>
      </c>
      <c r="BC274" s="53" t="s">
        <v>36</v>
      </c>
      <c r="BD274" s="49" t="s">
        <v>36</v>
      </c>
      <c r="BE274" s="49" t="s">
        <v>36</v>
      </c>
      <c r="BF274" s="49" t="s">
        <v>36</v>
      </c>
      <c r="BG274" s="44" t="s">
        <v>36</v>
      </c>
      <c r="BH274" s="53" t="s">
        <v>36</v>
      </c>
      <c r="BI274" s="49" t="s">
        <v>36</v>
      </c>
      <c r="BJ274" s="49" t="s">
        <v>36</v>
      </c>
      <c r="BK274" s="49" t="s">
        <v>36</v>
      </c>
      <c r="BL274" s="44" t="s">
        <v>36</v>
      </c>
      <c r="BM274" s="53" t="s">
        <v>36</v>
      </c>
      <c r="BN274" s="49" t="s">
        <v>36</v>
      </c>
      <c r="BO274" s="49" t="s">
        <v>36</v>
      </c>
      <c r="BP274" s="49" t="s">
        <v>36</v>
      </c>
      <c r="BQ274" s="44" t="s">
        <v>36</v>
      </c>
      <c r="BR274" s="53" t="s">
        <v>36</v>
      </c>
      <c r="BS274" s="49" t="s">
        <v>36</v>
      </c>
      <c r="BT274" s="49" t="s">
        <v>36</v>
      </c>
      <c r="BU274" s="49" t="s">
        <v>36</v>
      </c>
      <c r="BV274" s="49" t="s">
        <v>36</v>
      </c>
      <c r="BW274" s="49" t="s">
        <v>36</v>
      </c>
      <c r="BX274" s="39" t="s">
        <v>36</v>
      </c>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37" customFormat="true" ht="15" customHeight="true" x14ac:dyDescent="0.2">
      <c r="B275" s="436"/>
      <c r="Y275" s="346"/>
      <c r="Z275" s="346"/>
      <c r="AA275" s="346"/>
      <c r="AB275" s="346"/>
      <c r="AC275" s="346"/>
      <c r="AD275" s="346"/>
      <c r="AE275" s="346"/>
      <c r="AF275" s="346"/>
      <c r="AG275" s="346"/>
      <c r="AH275" s="346"/>
      <c r="AI275" s="346"/>
      <c r="AJ275" s="346"/>
      <c r="AK275" s="346"/>
      <c r="AL275" s="346"/>
      <c r="AM275" s="346"/>
      <c r="AN275" s="346"/>
      <c r="AO275" s="346"/>
      <c r="AP275" s="346"/>
      <c r="AQ275" s="346"/>
      <c r="AR275" s="346"/>
      <c r="AS275" s="346"/>
      <c r="AT275" s="346"/>
      <c r="AU275" s="346"/>
      <c r="AV275" s="346"/>
      <c r="AW275" s="346"/>
      <c r="AX275" s="346"/>
      <c r="AY275" s="346"/>
      <c r="AZ275" s="346"/>
      <c r="BA275" s="972"/>
      <c r="BB275" s="553" t="s">
        <v>49</v>
      </c>
      <c r="BC275" s="53" t="s">
        <v>36</v>
      </c>
      <c r="BD275" s="49" t="s">
        <v>36</v>
      </c>
      <c r="BE275" s="49" t="s">
        <v>36</v>
      </c>
      <c r="BF275" s="49" t="s">
        <v>36</v>
      </c>
      <c r="BG275" s="44" t="s">
        <v>36</v>
      </c>
      <c r="BH275" s="53" t="s">
        <v>36</v>
      </c>
      <c r="BI275" s="49" t="s">
        <v>36</v>
      </c>
      <c r="BJ275" s="49" t="s">
        <v>36</v>
      </c>
      <c r="BK275" s="49" t="s">
        <v>36</v>
      </c>
      <c r="BL275" s="44" t="s">
        <v>36</v>
      </c>
      <c r="BM275" s="53" t="s">
        <v>36</v>
      </c>
      <c r="BN275" s="49" t="s">
        <v>36</v>
      </c>
      <c r="BO275" s="49" t="s">
        <v>36</v>
      </c>
      <c r="BP275" s="49" t="s">
        <v>36</v>
      </c>
      <c r="BQ275" s="44" t="s">
        <v>36</v>
      </c>
      <c r="BR275" s="53" t="s">
        <v>36</v>
      </c>
      <c r="BS275" s="49" t="s">
        <v>36</v>
      </c>
      <c r="BT275" s="49" t="s">
        <v>36</v>
      </c>
      <c r="BU275" s="49" t="s">
        <v>36</v>
      </c>
      <c r="BV275" s="49" t="s">
        <v>36</v>
      </c>
      <c r="BW275" s="49" t="s">
        <v>36</v>
      </c>
      <c r="BX275" s="39" t="s">
        <v>36</v>
      </c>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37" customFormat="true" ht="15" customHeight="true" x14ac:dyDescent="0.2">
      <c r="B276" s="436"/>
      <c r="Y276" s="346"/>
      <c r="Z276" s="346"/>
      <c r="AA276" s="346"/>
      <c r="AB276" s="346"/>
      <c r="AC276" s="346"/>
      <c r="AD276" s="346"/>
      <c r="AE276" s="346"/>
      <c r="AF276" s="346"/>
      <c r="AG276" s="346"/>
      <c r="AH276" s="346"/>
      <c r="AI276" s="346"/>
      <c r="AJ276" s="346"/>
      <c r="AK276" s="346"/>
      <c r="AL276" s="346"/>
      <c r="AM276" s="346"/>
      <c r="AN276" s="346"/>
      <c r="AO276" s="346"/>
      <c r="AP276" s="346"/>
      <c r="AQ276" s="346"/>
      <c r="AR276" s="346"/>
      <c r="AS276" s="346"/>
      <c r="AT276" s="346"/>
      <c r="AU276" s="346"/>
      <c r="AV276" s="346"/>
      <c r="AW276" s="346"/>
      <c r="AX276" s="346"/>
      <c r="AY276" s="346"/>
      <c r="AZ276" s="346"/>
      <c r="BA276" s="972"/>
      <c r="BB276" s="553" t="s">
        <v>114</v>
      </c>
      <c r="BC276" s="53" t="s">
        <v>36</v>
      </c>
      <c r="BD276" s="49" t="s">
        <v>36</v>
      </c>
      <c r="BE276" s="49" t="s">
        <v>36</v>
      </c>
      <c r="BF276" s="49" t="s">
        <v>36</v>
      </c>
      <c r="BG276" s="44" t="s">
        <v>36</v>
      </c>
      <c r="BH276" s="53" t="s">
        <v>36</v>
      </c>
      <c r="BI276" s="49" t="s">
        <v>36</v>
      </c>
      <c r="BJ276" s="49" t="s">
        <v>36</v>
      </c>
      <c r="BK276" s="49" t="s">
        <v>36</v>
      </c>
      <c r="BL276" s="44" t="s">
        <v>36</v>
      </c>
      <c r="BM276" s="53" t="s">
        <v>36</v>
      </c>
      <c r="BN276" s="49" t="s">
        <v>36</v>
      </c>
      <c r="BO276" s="49" t="s">
        <v>36</v>
      </c>
      <c r="BP276" s="49" t="s">
        <v>36</v>
      </c>
      <c r="BQ276" s="44" t="s">
        <v>36</v>
      </c>
      <c r="BR276" s="53" t="s">
        <v>36</v>
      </c>
      <c r="BS276" s="49" t="s">
        <v>36</v>
      </c>
      <c r="BT276" s="49" t="s">
        <v>36</v>
      </c>
      <c r="BU276" s="49" t="s">
        <v>36</v>
      </c>
      <c r="BV276" s="49" t="s">
        <v>36</v>
      </c>
      <c r="BW276" s="49" t="s">
        <v>36</v>
      </c>
      <c r="BX276" s="39" t="s">
        <v>36</v>
      </c>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37" customFormat="true" ht="15" customHeight="true" x14ac:dyDescent="0.2">
      <c r="B277" s="436"/>
      <c r="Y277" s="346"/>
      <c r="Z277" s="346"/>
      <c r="AA277" s="346"/>
      <c r="AB277" s="346"/>
      <c r="AC277" s="346"/>
      <c r="AD277" s="346"/>
      <c r="AE277" s="346"/>
      <c r="AF277" s="346"/>
      <c r="AG277" s="346"/>
      <c r="AH277" s="346"/>
      <c r="AI277" s="346"/>
      <c r="AJ277" s="346"/>
      <c r="AK277" s="346"/>
      <c r="AL277" s="346"/>
      <c r="AM277" s="346"/>
      <c r="AN277" s="346"/>
      <c r="AO277" s="346"/>
      <c r="AP277" s="346"/>
      <c r="AQ277" s="346"/>
      <c r="AR277" s="346"/>
      <c r="AS277" s="346"/>
      <c r="AT277" s="346"/>
      <c r="AU277" s="346"/>
      <c r="AV277" s="346"/>
      <c r="AW277" s="346"/>
      <c r="AX277" s="346"/>
      <c r="AY277" s="346"/>
      <c r="AZ277" s="346"/>
      <c r="BA277" s="972" t="s">
        <v>78</v>
      </c>
      <c r="BB277" s="553" t="s">
        <v>79</v>
      </c>
      <c r="BC277" s="53" t="s">
        <v>36</v>
      </c>
      <c r="BD277" s="49" t="s">
        <v>36</v>
      </c>
      <c r="BE277" s="49" t="s">
        <v>36</v>
      </c>
      <c r="BF277" s="49" t="s">
        <v>36</v>
      </c>
      <c r="BG277" s="44" t="s">
        <v>36</v>
      </c>
      <c r="BH277" s="53" t="s">
        <v>36</v>
      </c>
      <c r="BI277" s="49" t="s">
        <v>36</v>
      </c>
      <c r="BJ277" s="49" t="s">
        <v>36</v>
      </c>
      <c r="BK277" s="49" t="s">
        <v>36</v>
      </c>
      <c r="BL277" s="44" t="s">
        <v>36</v>
      </c>
      <c r="BM277" s="53" t="s">
        <v>36</v>
      </c>
      <c r="BN277" s="49" t="s">
        <v>36</v>
      </c>
      <c r="BO277" s="49" t="s">
        <v>36</v>
      </c>
      <c r="BP277" s="49" t="s">
        <v>36</v>
      </c>
      <c r="BQ277" s="44" t="s">
        <v>36</v>
      </c>
      <c r="BR277" s="53" t="s">
        <v>36</v>
      </c>
      <c r="BS277" s="49" t="s">
        <v>36</v>
      </c>
      <c r="BT277" s="49" t="s">
        <v>36</v>
      </c>
      <c r="BU277" s="49" t="s">
        <v>36</v>
      </c>
      <c r="BV277" s="49" t="s">
        <v>36</v>
      </c>
      <c r="BW277" s="49" t="s">
        <v>36</v>
      </c>
      <c r="BX277" s="39" t="s">
        <v>36</v>
      </c>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37" customFormat="true" ht="15" customHeight="true" x14ac:dyDescent="0.2">
      <c r="B278" s="436"/>
      <c r="Y278" s="346"/>
      <c r="Z278" s="346"/>
      <c r="AA278" s="346"/>
      <c r="AB278" s="346"/>
      <c r="AC278" s="346"/>
      <c r="AD278" s="346"/>
      <c r="AE278" s="346"/>
      <c r="AF278" s="346"/>
      <c r="AG278" s="346"/>
      <c r="AH278" s="346"/>
      <c r="AI278" s="346"/>
      <c r="AJ278" s="346"/>
      <c r="AK278" s="346"/>
      <c r="AL278" s="346"/>
      <c r="AM278" s="346"/>
      <c r="AN278" s="346"/>
      <c r="AO278" s="346"/>
      <c r="AP278" s="346"/>
      <c r="AQ278" s="346"/>
      <c r="AR278" s="346"/>
      <c r="AS278" s="346"/>
      <c r="AT278" s="346"/>
      <c r="AU278" s="346"/>
      <c r="AV278" s="346"/>
      <c r="AW278" s="346"/>
      <c r="AX278" s="346"/>
      <c r="AY278" s="346"/>
      <c r="AZ278" s="346"/>
      <c r="BA278" s="972"/>
      <c r="BB278" s="553" t="s">
        <v>80</v>
      </c>
      <c r="BC278" s="53" t="s">
        <v>36</v>
      </c>
      <c r="BD278" s="49" t="s">
        <v>36</v>
      </c>
      <c r="BE278" s="49" t="s">
        <v>36</v>
      </c>
      <c r="BF278" s="49" t="s">
        <v>36</v>
      </c>
      <c r="BG278" s="44" t="s">
        <v>36</v>
      </c>
      <c r="BH278" s="53" t="s">
        <v>36</v>
      </c>
      <c r="BI278" s="49" t="s">
        <v>36</v>
      </c>
      <c r="BJ278" s="49" t="s">
        <v>36</v>
      </c>
      <c r="BK278" s="49" t="s">
        <v>36</v>
      </c>
      <c r="BL278" s="44" t="s">
        <v>36</v>
      </c>
      <c r="BM278" s="53" t="s">
        <v>36</v>
      </c>
      <c r="BN278" s="49" t="s">
        <v>36</v>
      </c>
      <c r="BO278" s="49" t="s">
        <v>36</v>
      </c>
      <c r="BP278" s="49" t="s">
        <v>36</v>
      </c>
      <c r="BQ278" s="44" t="s">
        <v>36</v>
      </c>
      <c r="BR278" s="53" t="s">
        <v>36</v>
      </c>
      <c r="BS278" s="49" t="s">
        <v>36</v>
      </c>
      <c r="BT278" s="49" t="s">
        <v>36</v>
      </c>
      <c r="BU278" s="49" t="s">
        <v>36</v>
      </c>
      <c r="BV278" s="49" t="s">
        <v>36</v>
      </c>
      <c r="BW278" s="49" t="s">
        <v>36</v>
      </c>
      <c r="BX278" s="39" t="s">
        <v>36</v>
      </c>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37" customFormat="true" ht="15" customHeight="true" x14ac:dyDescent="0.2">
      <c r="B279" s="436"/>
      <c r="Y279" s="346"/>
      <c r="Z279" s="346"/>
      <c r="AA279" s="346"/>
      <c r="AB279" s="346"/>
      <c r="AC279" s="346"/>
      <c r="AD279" s="346"/>
      <c r="AE279" s="346"/>
      <c r="AF279" s="346"/>
      <c r="AG279" s="346"/>
      <c r="AH279" s="346"/>
      <c r="AI279" s="346"/>
      <c r="AJ279" s="346"/>
      <c r="AK279" s="346"/>
      <c r="AL279" s="346"/>
      <c r="AM279" s="346"/>
      <c r="AN279" s="346"/>
      <c r="AO279" s="346"/>
      <c r="AP279" s="346"/>
      <c r="AQ279" s="346"/>
      <c r="AR279" s="346"/>
      <c r="AS279" s="346"/>
      <c r="AT279" s="346"/>
      <c r="AU279" s="346"/>
      <c r="AV279" s="346"/>
      <c r="AW279" s="346"/>
      <c r="AX279" s="346"/>
      <c r="AY279" s="346"/>
      <c r="AZ279" s="346"/>
      <c r="BA279" s="972"/>
      <c r="BB279" s="553" t="s">
        <v>81</v>
      </c>
      <c r="BC279" s="53" t="s">
        <v>36</v>
      </c>
      <c r="BD279" s="46" t="s">
        <v>36</v>
      </c>
      <c r="BE279" s="46" t="s">
        <v>36</v>
      </c>
      <c r="BF279" s="46" t="s">
        <v>36</v>
      </c>
      <c r="BG279" s="41" t="s">
        <v>36</v>
      </c>
      <c r="BH279" s="53" t="s">
        <v>36</v>
      </c>
      <c r="BI279" s="46" t="s">
        <v>36</v>
      </c>
      <c r="BJ279" s="46" t="s">
        <v>36</v>
      </c>
      <c r="BK279" s="46" t="s">
        <v>36</v>
      </c>
      <c r="BL279" s="41" t="s">
        <v>36</v>
      </c>
      <c r="BM279" s="53" t="s">
        <v>36</v>
      </c>
      <c r="BN279" s="46" t="s">
        <v>36</v>
      </c>
      <c r="BO279" s="46" t="s">
        <v>36</v>
      </c>
      <c r="BP279" s="46" t="s">
        <v>36</v>
      </c>
      <c r="BQ279" s="41" t="s">
        <v>36</v>
      </c>
      <c r="BR279" s="53" t="s">
        <v>36</v>
      </c>
      <c r="BS279" s="46" t="s">
        <v>36</v>
      </c>
      <c r="BT279" s="46" t="s">
        <v>36</v>
      </c>
      <c r="BU279" s="46" t="s">
        <v>36</v>
      </c>
      <c r="BV279" s="46" t="s">
        <v>36</v>
      </c>
      <c r="BW279" s="46" t="s">
        <v>36</v>
      </c>
      <c r="BX279" s="37" t="s">
        <v>36</v>
      </c>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37" customFormat="true" ht="15" customHeight="true" x14ac:dyDescent="0.2">
      <c r="B280" s="436"/>
      <c r="Y280" s="346"/>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72"/>
      <c r="BB280" s="553" t="s">
        <v>82</v>
      </c>
      <c r="BC280" s="53" t="s">
        <v>36</v>
      </c>
      <c r="BD280" s="46" t="s">
        <v>36</v>
      </c>
      <c r="BE280" s="46" t="s">
        <v>36</v>
      </c>
      <c r="BF280" s="46" t="s">
        <v>36</v>
      </c>
      <c r="BG280" s="41" t="s">
        <v>36</v>
      </c>
      <c r="BH280" s="53" t="s">
        <v>36</v>
      </c>
      <c r="BI280" s="46" t="s">
        <v>36</v>
      </c>
      <c r="BJ280" s="46" t="s">
        <v>36</v>
      </c>
      <c r="BK280" s="46" t="s">
        <v>36</v>
      </c>
      <c r="BL280" s="41" t="s">
        <v>36</v>
      </c>
      <c r="BM280" s="53" t="s">
        <v>36</v>
      </c>
      <c r="BN280" s="46" t="s">
        <v>36</v>
      </c>
      <c r="BO280" s="46" t="s">
        <v>36</v>
      </c>
      <c r="BP280" s="46" t="s">
        <v>36</v>
      </c>
      <c r="BQ280" s="41" t="s">
        <v>36</v>
      </c>
      <c r="BR280" s="53" t="s">
        <v>36</v>
      </c>
      <c r="BS280" s="46" t="s">
        <v>36</v>
      </c>
      <c r="BT280" s="46" t="s">
        <v>36</v>
      </c>
      <c r="BU280" s="46" t="s">
        <v>36</v>
      </c>
      <c r="BV280" s="46" t="s">
        <v>36</v>
      </c>
      <c r="BW280" s="46" t="s">
        <v>36</v>
      </c>
      <c r="BX280" s="37" t="s">
        <v>36</v>
      </c>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37" customFormat="true" ht="15" customHeight="true" x14ac:dyDescent="0.2">
      <c r="B281" s="436"/>
      <c r="Y281" s="346"/>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72"/>
      <c r="BB281" s="553" t="s">
        <v>83</v>
      </c>
      <c r="BC281" s="53" t="s">
        <v>36</v>
      </c>
      <c r="BD281" s="46" t="s">
        <v>36</v>
      </c>
      <c r="BE281" s="46" t="s">
        <v>36</v>
      </c>
      <c r="BF281" s="46" t="s">
        <v>36</v>
      </c>
      <c r="BG281" s="41" t="s">
        <v>36</v>
      </c>
      <c r="BH281" s="53" t="s">
        <v>36</v>
      </c>
      <c r="BI281" s="46" t="s">
        <v>36</v>
      </c>
      <c r="BJ281" s="46" t="s">
        <v>36</v>
      </c>
      <c r="BK281" s="46" t="s">
        <v>36</v>
      </c>
      <c r="BL281" s="41" t="s">
        <v>36</v>
      </c>
      <c r="BM281" s="53" t="s">
        <v>36</v>
      </c>
      <c r="BN281" s="46" t="s">
        <v>36</v>
      </c>
      <c r="BO281" s="46" t="s">
        <v>36</v>
      </c>
      <c r="BP281" s="46" t="s">
        <v>36</v>
      </c>
      <c r="BQ281" s="41" t="s">
        <v>36</v>
      </c>
      <c r="BR281" s="53" t="s">
        <v>36</v>
      </c>
      <c r="BS281" s="46" t="s">
        <v>36</v>
      </c>
      <c r="BT281" s="46" t="s">
        <v>36</v>
      </c>
      <c r="BU281" s="46" t="s">
        <v>36</v>
      </c>
      <c r="BV281" s="46" t="s">
        <v>36</v>
      </c>
      <c r="BW281" s="46" t="s">
        <v>36</v>
      </c>
      <c r="BX281" s="37" t="s">
        <v>36</v>
      </c>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37" customFormat="true" ht="15" customHeight="true" x14ac:dyDescent="0.2">
      <c r="B282" s="436"/>
      <c r="Y282" s="346"/>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72"/>
      <c r="BB282" s="553" t="s">
        <v>84</v>
      </c>
      <c r="BC282" s="53" t="s">
        <v>36</v>
      </c>
      <c r="BD282" s="46" t="s">
        <v>36</v>
      </c>
      <c r="BE282" s="46" t="s">
        <v>36</v>
      </c>
      <c r="BF282" s="46" t="s">
        <v>36</v>
      </c>
      <c r="BG282" s="41" t="s">
        <v>36</v>
      </c>
      <c r="BH282" s="53" t="s">
        <v>36</v>
      </c>
      <c r="BI282" s="46" t="s">
        <v>36</v>
      </c>
      <c r="BJ282" s="46" t="s">
        <v>36</v>
      </c>
      <c r="BK282" s="46" t="s">
        <v>36</v>
      </c>
      <c r="BL282" s="41" t="s">
        <v>36</v>
      </c>
      <c r="BM282" s="53" t="s">
        <v>36</v>
      </c>
      <c r="BN282" s="46" t="s">
        <v>36</v>
      </c>
      <c r="BO282" s="46" t="s">
        <v>36</v>
      </c>
      <c r="BP282" s="46" t="s">
        <v>36</v>
      </c>
      <c r="BQ282" s="41" t="s">
        <v>36</v>
      </c>
      <c r="BR282" s="53" t="s">
        <v>36</v>
      </c>
      <c r="BS282" s="46" t="s">
        <v>36</v>
      </c>
      <c r="BT282" s="46" t="s">
        <v>36</v>
      </c>
      <c r="BU282" s="46" t="s">
        <v>36</v>
      </c>
      <c r="BV282" s="46" t="s">
        <v>36</v>
      </c>
      <c r="BW282" s="46" t="s">
        <v>36</v>
      </c>
      <c r="BX282" s="37" t="s">
        <v>36</v>
      </c>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37" customFormat="true" ht="15" customHeight="true" x14ac:dyDescent="0.2">
      <c r="B283" s="436"/>
      <c r="Y283" s="346"/>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72"/>
      <c r="BB283" s="553" t="s">
        <v>85</v>
      </c>
      <c r="BC283" s="53" t="s">
        <v>36</v>
      </c>
      <c r="BD283" s="46" t="s">
        <v>36</v>
      </c>
      <c r="BE283" s="46" t="s">
        <v>36</v>
      </c>
      <c r="BF283" s="46" t="s">
        <v>36</v>
      </c>
      <c r="BG283" s="41" t="s">
        <v>36</v>
      </c>
      <c r="BH283" s="53" t="s">
        <v>36</v>
      </c>
      <c r="BI283" s="46" t="s">
        <v>36</v>
      </c>
      <c r="BJ283" s="46" t="s">
        <v>36</v>
      </c>
      <c r="BK283" s="46" t="s">
        <v>36</v>
      </c>
      <c r="BL283" s="41" t="s">
        <v>36</v>
      </c>
      <c r="BM283" s="53" t="s">
        <v>36</v>
      </c>
      <c r="BN283" s="46" t="s">
        <v>36</v>
      </c>
      <c r="BO283" s="46" t="s">
        <v>36</v>
      </c>
      <c r="BP283" s="46" t="s">
        <v>36</v>
      </c>
      <c r="BQ283" s="41" t="s">
        <v>36</v>
      </c>
      <c r="BR283" s="53" t="s">
        <v>36</v>
      </c>
      <c r="BS283" s="46" t="s">
        <v>36</v>
      </c>
      <c r="BT283" s="46" t="s">
        <v>36</v>
      </c>
      <c r="BU283" s="46" t="s">
        <v>36</v>
      </c>
      <c r="BV283" s="46" t="s">
        <v>36</v>
      </c>
      <c r="BW283" s="46" t="s">
        <v>36</v>
      </c>
      <c r="BX283" s="37" t="s">
        <v>36</v>
      </c>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37" customFormat="true" ht="15" customHeight="true" x14ac:dyDescent="0.2">
      <c r="B284" s="436"/>
      <c r="Y284" s="346"/>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74"/>
      <c r="BB284" s="555" t="s">
        <v>114</v>
      </c>
      <c r="BC284" s="52" t="s">
        <v>36</v>
      </c>
      <c r="BD284" s="48" t="s">
        <v>36</v>
      </c>
      <c r="BE284" s="48" t="s">
        <v>36</v>
      </c>
      <c r="BF284" s="48" t="s">
        <v>36</v>
      </c>
      <c r="BG284" s="43" t="s">
        <v>36</v>
      </c>
      <c r="BH284" s="52" t="s">
        <v>36</v>
      </c>
      <c r="BI284" s="48" t="s">
        <v>36</v>
      </c>
      <c r="BJ284" s="48" t="s">
        <v>36</v>
      </c>
      <c r="BK284" s="48" t="s">
        <v>36</v>
      </c>
      <c r="BL284" s="43" t="s">
        <v>36</v>
      </c>
      <c r="BM284" s="52" t="s">
        <v>36</v>
      </c>
      <c r="BN284" s="48" t="s">
        <v>36</v>
      </c>
      <c r="BO284" s="48" t="s">
        <v>36</v>
      </c>
      <c r="BP284" s="48" t="s">
        <v>36</v>
      </c>
      <c r="BQ284" s="43" t="s">
        <v>36</v>
      </c>
      <c r="BR284" s="52" t="s">
        <v>36</v>
      </c>
      <c r="BS284" s="48" t="s">
        <v>36</v>
      </c>
      <c r="BT284" s="48" t="s">
        <v>36</v>
      </c>
      <c r="BU284" s="48" t="s">
        <v>36</v>
      </c>
      <c r="BV284" s="48" t="s">
        <v>36</v>
      </c>
      <c r="BW284" s="48" t="s">
        <v>36</v>
      </c>
      <c r="BX284" s="38" t="s">
        <v>36</v>
      </c>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37" customFormat="true" ht="15" customHeight="true" x14ac:dyDescent="0.2">
      <c r="B285" s="436"/>
      <c r="Y285" s="346"/>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7"/>
      <c r="BX285" s="319"/>
      <c r="BY285" s="345"/>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7" customFormat="true" ht="15" customHeight="true" x14ac:dyDescent="0.2">
      <c r="B286" s="436"/>
      <c r="Y286" s="346"/>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7"/>
      <c r="BX286" s="319"/>
      <c r="BY286" s="345"/>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7" customFormat="true" ht="15" customHeight="true" x14ac:dyDescent="0.2">
      <c r="B287" s="436"/>
      <c r="Y287" s="346"/>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7"/>
      <c r="BX287" s="319"/>
      <c r="BY287" s="345"/>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7" customFormat="true" ht="15" customHeight="true" x14ac:dyDescent="0.2">
      <c r="B288" s="436"/>
      <c r="Y288" s="346"/>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7"/>
      <c r="BX288" s="319"/>
      <c r="BY288" s="345"/>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7" customFormat="true" ht="15" customHeight="true" x14ac:dyDescent="0.2">
      <c r="A289" s="452"/>
      <c r="B289" s="451"/>
      <c r="C289" s="452"/>
      <c r="Y289" s="346"/>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7"/>
      <c r="BX289" s="319"/>
      <c r="BY289" s="345"/>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7" customFormat="true" ht="15" customHeight="true" x14ac:dyDescent="0.2">
      <c r="A290" s="441"/>
      <c r="B290" s="439"/>
      <c r="C290" s="179"/>
      <c r="Y290" s="346"/>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7"/>
      <c r="BX290" s="319"/>
      <c r="BY290" s="345"/>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7" customFormat="true" ht="15" customHeight="true" x14ac:dyDescent="0.2">
      <c r="A291" s="441"/>
      <c r="B291" s="439"/>
      <c r="C291" s="179"/>
      <c r="Y291" s="346"/>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7"/>
      <c r="BX291" s="319"/>
      <c r="BY291" s="345"/>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7" customFormat="true" ht="15" customHeight="true" x14ac:dyDescent="0.2">
      <c r="A292" s="441"/>
      <c r="B292" s="439"/>
      <c r="C292" s="179"/>
      <c r="Y292" s="346"/>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7"/>
      <c r="BX292" s="319"/>
      <c r="BY292" s="345"/>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7" customFormat="true" ht="15" customHeight="true" x14ac:dyDescent="0.2">
      <c r="A293" s="441"/>
      <c r="B293" s="439"/>
      <c r="C293" s="440"/>
      <c r="Y293" s="346"/>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7"/>
      <c r="BX293" s="319"/>
      <c r="BY293" s="345"/>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7" customFormat="true" ht="15" customHeight="true" x14ac:dyDescent="0.2">
      <c r="A294" s="441"/>
      <c r="B294" s="439"/>
      <c r="C294" s="440"/>
      <c r="Y294" s="346"/>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7"/>
      <c r="BX294" s="319"/>
      <c r="BY294" s="345"/>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7" customFormat="true" ht="15" customHeight="true" x14ac:dyDescent="0.2">
      <c r="A295" s="441"/>
      <c r="B295" s="439"/>
      <c r="C295" s="440"/>
      <c r="Y295" s="346"/>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7"/>
      <c r="BX295" s="319"/>
      <c r="BY295" s="345"/>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7" customFormat="true" ht="15" customHeight="true" x14ac:dyDescent="0.2">
      <c r="A296" s="441"/>
      <c r="B296" s="439"/>
      <c r="C296" s="440"/>
      <c r="Y296" s="346"/>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7"/>
      <c r="BX296" s="319"/>
      <c r="BY296" s="345"/>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7" customFormat="true" ht="15" customHeight="true" x14ac:dyDescent="0.2">
      <c r="A297" s="441"/>
      <c r="B297" s="439"/>
      <c r="C297" s="440"/>
      <c r="Y297" s="346"/>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7"/>
      <c r="BX297" s="319"/>
      <c r="BY297" s="345"/>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7" customFormat="true" ht="15" customHeight="true" x14ac:dyDescent="0.2">
      <c r="B298" s="436"/>
      <c r="Y298" s="346"/>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7"/>
      <c r="BX298" s="319"/>
      <c r="BY298" s="345"/>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7" customFormat="true" ht="15" customHeight="true" x14ac:dyDescent="0.2">
      <c r="A299" s="452"/>
      <c r="B299" s="451"/>
      <c r="C299" s="452"/>
      <c r="D299" s="452"/>
      <c r="Y299" s="346"/>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7"/>
      <c r="BX299" s="319"/>
      <c r="BY299" s="345"/>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7" customFormat="true" ht="15" customHeight="true" x14ac:dyDescent="0.2">
      <c r="A300" s="441"/>
      <c r="B300" s="439"/>
      <c r="C300" s="179"/>
      <c r="D300" s="179"/>
      <c r="Y300" s="346"/>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7"/>
      <c r="BX300" s="319"/>
      <c r="BY300" s="345"/>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7" customFormat="true" ht="15" customHeight="true" x14ac:dyDescent="0.2">
      <c r="A301" s="441"/>
      <c r="B301" s="439"/>
      <c r="C301" s="179"/>
      <c r="D301" s="179"/>
      <c r="Y301" s="346"/>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7"/>
      <c r="BX301" s="319"/>
      <c r="BY301" s="345"/>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7" customFormat="true" ht="15" customHeight="true" x14ac:dyDescent="0.2">
      <c r="A302" s="441"/>
      <c r="B302" s="439"/>
      <c r="C302" s="179"/>
      <c r="D302" s="179"/>
      <c r="Y302" s="346"/>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7"/>
      <c r="BX302" s="319"/>
      <c r="BY302" s="345"/>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7" customFormat="true" ht="15" customHeight="true" x14ac:dyDescent="0.2">
      <c r="A303" s="441"/>
      <c r="B303" s="439"/>
      <c r="C303" s="440"/>
      <c r="D303" s="440"/>
      <c r="Y303" s="346"/>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7"/>
      <c r="BX303" s="319"/>
      <c r="BY303" s="345"/>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7" customFormat="true" ht="15" customHeight="true" x14ac:dyDescent="0.2">
      <c r="A304" s="441"/>
      <c r="B304" s="439"/>
      <c r="C304" s="440"/>
      <c r="D304" s="440"/>
      <c r="Y304" s="346"/>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7"/>
      <c r="BX304" s="319"/>
      <c r="BY304" s="345"/>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7" customFormat="true" ht="15" customHeight="true" x14ac:dyDescent="0.2">
      <c r="A305" s="441"/>
      <c r="B305" s="439"/>
      <c r="C305" s="440"/>
      <c r="D305" s="440"/>
      <c r="Y305" s="346"/>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7"/>
      <c r="BX305" s="319"/>
      <c r="BY305" s="345"/>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7" customFormat="true" ht="15" customHeight="true" x14ac:dyDescent="0.2">
      <c r="B306" s="43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7"/>
      <c r="BX306" s="319"/>
      <c r="BY306" s="345"/>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7" customFormat="true" ht="15" customHeight="true" x14ac:dyDescent="0.2">
      <c r="B307" s="436"/>
      <c r="Y307" s="346"/>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7"/>
      <c r="BX307" s="319"/>
      <c r="BY307" s="345"/>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7" customFormat="true" ht="15" customHeight="true" x14ac:dyDescent="0.2">
      <c r="B308" s="436"/>
      <c r="Y308" s="346"/>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7"/>
      <c r="BX308" s="319"/>
      <c r="BY308" s="345"/>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7" customFormat="true" ht="15" customHeight="true" x14ac:dyDescent="0.2">
      <c r="B309" s="436"/>
      <c r="Y309" s="346"/>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7"/>
      <c r="BX309" s="319"/>
      <c r="BY309" s="345"/>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7" customFormat="true" ht="15" customHeight="true" x14ac:dyDescent="0.2">
      <c r="B310" s="436"/>
      <c r="Y310" s="346"/>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7"/>
      <c r="BX310" s="319"/>
      <c r="BY310" s="345"/>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7" customFormat="true" ht="15" customHeight="true" x14ac:dyDescent="0.2">
      <c r="B311" s="436"/>
      <c r="Y311" s="346"/>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7"/>
      <c r="BX311" s="319"/>
      <c r="BY311" s="345"/>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7" customFormat="true" ht="15" customHeight="true" x14ac:dyDescent="0.2">
      <c r="B312" s="436"/>
      <c r="Y312" s="346"/>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7"/>
      <c r="BX312" s="319"/>
      <c r="BY312" s="345"/>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7" customFormat="true" ht="15" customHeight="true" x14ac:dyDescent="0.2">
      <c r="B313" s="436"/>
      <c r="Y313" s="346"/>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7"/>
      <c r="BX313" s="319"/>
      <c r="BY313" s="345"/>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7" customFormat="true" ht="15" customHeight="true" x14ac:dyDescent="0.2">
      <c r="B314" s="436"/>
      <c r="Y314" s="346"/>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7"/>
      <c r="BX314" s="319"/>
      <c r="BY314" s="345"/>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7" customFormat="true" ht="15" customHeight="true" x14ac:dyDescent="0.2">
      <c r="B315" s="436"/>
      <c r="Y315" s="346"/>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7"/>
      <c r="BX315" s="319"/>
      <c r="BY315" s="345"/>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7" customFormat="true" ht="15" customHeight="true" x14ac:dyDescent="0.2">
      <c r="B316" s="436"/>
      <c r="Y316" s="346"/>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7"/>
      <c r="BX316" s="319"/>
      <c r="BY316" s="345"/>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7" customFormat="true" ht="15" customHeight="true" x14ac:dyDescent="0.2">
      <c r="B317" s="436"/>
      <c r="Y317" s="346"/>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7"/>
      <c r="BX317" s="319"/>
      <c r="BY317" s="345"/>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7" customFormat="true" ht="15" customHeight="true" x14ac:dyDescent="0.2">
      <c r="B318" s="436"/>
      <c r="Y318" s="346"/>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7"/>
      <c r="BX318" s="319"/>
      <c r="BY318" s="345"/>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7" customFormat="true" ht="15" customHeight="true" x14ac:dyDescent="0.2">
      <c r="B319" s="436"/>
      <c r="Y319" s="346"/>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7"/>
      <c r="BX319" s="319"/>
      <c r="BY319" s="345"/>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7" customFormat="true" ht="15" customHeight="true" x14ac:dyDescent="0.2">
      <c r="B320" s="436"/>
      <c r="Y320" s="346"/>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7"/>
      <c r="BX320" s="319"/>
      <c r="BY320" s="345"/>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7" customFormat="true" ht="15" customHeight="true" x14ac:dyDescent="0.2">
      <c r="B321" s="436"/>
      <c r="Y321" s="346"/>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7"/>
      <c r="BX321" s="319"/>
      <c r="BY321" s="345"/>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7" customFormat="true" ht="15" customHeight="true" x14ac:dyDescent="0.2">
      <c r="B322" s="436"/>
      <c r="Y322" s="346"/>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7"/>
      <c r="BX322" s="319"/>
      <c r="BY322" s="345"/>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7" customFormat="true" ht="15" customHeight="true" x14ac:dyDescent="0.2">
      <c r="B323" s="436"/>
      <c r="Y323" s="346"/>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7"/>
      <c r="BX323" s="319"/>
      <c r="BY323" s="345"/>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7" customFormat="true" ht="15" customHeight="true" x14ac:dyDescent="0.2">
      <c r="B324" s="436"/>
      <c r="Y324" s="346"/>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7"/>
      <c r="BX324" s="319"/>
      <c r="BY324" s="345"/>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7" customFormat="true" ht="15" customHeight="true" x14ac:dyDescent="0.2">
      <c r="B325" s="436"/>
      <c r="Y325" s="346"/>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7"/>
      <c r="BX325" s="319"/>
      <c r="BY325" s="345"/>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7" customFormat="true" ht="15" customHeight="true" x14ac:dyDescent="0.2">
      <c r="B326" s="436"/>
      <c r="Y326" s="346"/>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7"/>
      <c r="BX326" s="319"/>
      <c r="BY326" s="345"/>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7" customFormat="true" ht="15" customHeight="true" x14ac:dyDescent="0.2">
      <c r="B327" s="436"/>
      <c r="Y327" s="346"/>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7"/>
      <c r="BX327" s="319"/>
      <c r="BY327" s="345"/>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7" customFormat="true" ht="15" customHeight="true" x14ac:dyDescent="0.2">
      <c r="B328" s="436"/>
      <c r="Y328" s="346"/>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7"/>
      <c r="BX328" s="319"/>
      <c r="BY328" s="345"/>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7" customFormat="true" ht="250.15" customHeight="true" x14ac:dyDescent="0.2">
      <c r="B329" s="436"/>
      <c r="Y329" s="346"/>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7"/>
      <c r="BX329" s="319"/>
      <c r="BY329" s="345"/>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5"/>
      <c r="Y330" s="341"/>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544"/>
      <c r="BD330" s="544"/>
      <c r="BE330" s="544"/>
      <c r="BF330" s="544"/>
      <c r="BG330" s="544"/>
      <c r="BH330" s="544"/>
      <c r="BI330" s="544"/>
      <c r="BJ330" s="544"/>
      <c r="BK330" s="544"/>
      <c r="BL330" s="544"/>
      <c r="BM330" s="544"/>
      <c r="BN330" s="544"/>
      <c r="BO330" s="544"/>
      <c r="BP330" s="544"/>
      <c r="BQ330" s="544"/>
      <c r="BR330" s="544"/>
      <c r="BS330" s="544"/>
      <c r="BT330" s="544"/>
      <c r="BU330" s="544"/>
      <c r="BV330" s="544"/>
      <c r="BW330" s="544"/>
      <c r="BX330" s="544"/>
      <c r="BY330" s="341"/>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5"/>
      <c r="Y331" s="341"/>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544"/>
      <c r="BD331" s="544"/>
      <c r="BE331" s="544"/>
      <c r="BF331" s="544"/>
      <c r="BG331" s="544"/>
      <c r="BH331" s="544"/>
      <c r="BI331" s="544"/>
      <c r="BJ331" s="544"/>
      <c r="BK331" s="544"/>
      <c r="BL331" s="544"/>
      <c r="BM331" s="544"/>
      <c r="BN331" s="544"/>
      <c r="BO331" s="544"/>
      <c r="BP331" s="544"/>
      <c r="BQ331" s="544"/>
      <c r="BR331" s="544"/>
      <c r="BS331" s="544"/>
      <c r="BT331" s="544"/>
      <c r="BU331" s="544"/>
      <c r="BV331" s="544"/>
      <c r="BW331" s="544"/>
      <c r="BX331" s="544"/>
      <c r="BY331" s="341"/>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5"/>
      <c r="Y332" s="341"/>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544"/>
      <c r="BD332" s="544"/>
      <c r="BE332" s="544"/>
      <c r="BF332" s="544"/>
      <c r="BG332" s="544"/>
      <c r="BH332" s="544"/>
      <c r="BI332" s="544"/>
      <c r="BJ332" s="544"/>
      <c r="BK332" s="544"/>
      <c r="BL332" s="544"/>
      <c r="BM332" s="544"/>
      <c r="BN332" s="544"/>
      <c r="BO332" s="544"/>
      <c r="BP332" s="544"/>
      <c r="BQ332" s="544"/>
      <c r="BR332" s="544"/>
      <c r="BS332" s="544"/>
      <c r="BT332" s="544"/>
      <c r="BU332" s="544"/>
      <c r="BV332" s="544"/>
      <c r="BW332" s="544"/>
      <c r="BX332" s="544"/>
      <c r="BY332" s="341"/>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5"/>
      <c r="Y333" s="341"/>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544"/>
      <c r="BD333" s="544"/>
      <c r="BE333" s="544"/>
      <c r="BF333" s="544"/>
      <c r="BG333" s="544"/>
      <c r="BH333" s="544"/>
      <c r="BI333" s="544"/>
      <c r="BJ333" s="544"/>
      <c r="BK333" s="544"/>
      <c r="BL333" s="544"/>
      <c r="BM333" s="544"/>
      <c r="BN333" s="544"/>
      <c r="BO333" s="544"/>
      <c r="BP333" s="544"/>
      <c r="BQ333" s="544"/>
      <c r="BR333" s="544"/>
      <c r="BS333" s="544"/>
      <c r="BT333" s="544"/>
      <c r="BU333" s="544"/>
      <c r="BV333" s="544"/>
      <c r="BW333" s="544"/>
      <c r="BX333" s="544"/>
      <c r="BY333" s="341"/>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5"/>
      <c r="Y334" s="341"/>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544"/>
      <c r="BD334" s="544"/>
      <c r="BE334" s="544"/>
      <c r="BF334" s="544"/>
      <c r="BG334" s="544"/>
      <c r="BH334" s="544"/>
      <c r="BI334" s="544"/>
      <c r="BJ334" s="544"/>
      <c r="BK334" s="544"/>
      <c r="BL334" s="544"/>
      <c r="BM334" s="544"/>
      <c r="BN334" s="544"/>
      <c r="BO334" s="544"/>
      <c r="BP334" s="544"/>
      <c r="BQ334" s="544"/>
      <c r="BR334" s="544"/>
      <c r="BS334" s="544"/>
      <c r="BT334" s="544"/>
      <c r="BU334" s="544"/>
      <c r="BV334" s="544"/>
      <c r="BW334" s="544"/>
      <c r="BX334" s="544"/>
      <c r="BY334" s="341"/>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5"/>
      <c r="Y335" s="341"/>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544"/>
      <c r="BD335" s="544"/>
      <c r="BE335" s="544"/>
      <c r="BF335" s="544"/>
      <c r="BG335" s="544"/>
      <c r="BH335" s="544"/>
      <c r="BI335" s="544"/>
      <c r="BJ335" s="544"/>
      <c r="BK335" s="544"/>
      <c r="BL335" s="544"/>
      <c r="BM335" s="544"/>
      <c r="BN335" s="544"/>
      <c r="BO335" s="544"/>
      <c r="BP335" s="544"/>
      <c r="BQ335" s="544"/>
      <c r="BR335" s="544"/>
      <c r="BS335" s="544"/>
      <c r="BT335" s="544"/>
      <c r="BU335" s="544"/>
      <c r="BV335" s="544"/>
      <c r="BW335" s="544"/>
      <c r="BX335" s="544"/>
      <c r="BY335" s="341"/>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5"/>
      <c r="Y336" s="341"/>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544"/>
      <c r="BD336" s="544"/>
      <c r="BE336" s="544"/>
      <c r="BF336" s="544"/>
      <c r="BG336" s="544"/>
      <c r="BH336" s="544"/>
      <c r="BI336" s="544"/>
      <c r="BJ336" s="544"/>
      <c r="BK336" s="544"/>
      <c r="BL336" s="544"/>
      <c r="BM336" s="544"/>
      <c r="BN336" s="544"/>
      <c r="BO336" s="544"/>
      <c r="BP336" s="544"/>
      <c r="BQ336" s="544"/>
      <c r="BR336" s="544"/>
      <c r="BS336" s="544"/>
      <c r="BT336" s="544"/>
      <c r="BU336" s="544"/>
      <c r="BV336" s="544"/>
      <c r="BW336" s="544"/>
      <c r="BX336" s="544"/>
      <c r="BY336" s="341"/>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5"/>
      <c r="Y337" s="341"/>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544"/>
      <c r="BD337" s="544"/>
      <c r="BE337" s="544"/>
      <c r="BF337" s="544"/>
      <c r="BG337" s="544"/>
      <c r="BH337" s="544"/>
      <c r="BI337" s="544"/>
      <c r="BJ337" s="544"/>
      <c r="BK337" s="544"/>
      <c r="BL337" s="544"/>
      <c r="BM337" s="544"/>
      <c r="BN337" s="544"/>
      <c r="BO337" s="544"/>
      <c r="BP337" s="544"/>
      <c r="BQ337" s="544"/>
      <c r="BR337" s="544"/>
      <c r="BS337" s="544"/>
      <c r="BT337" s="544"/>
      <c r="BU337" s="544"/>
      <c r="BV337" s="544"/>
      <c r="BW337" s="544"/>
      <c r="BX337" s="544"/>
      <c r="BY337" s="341"/>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5"/>
      <c r="Y338" s="341"/>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544"/>
      <c r="BD338" s="544"/>
      <c r="BE338" s="544"/>
      <c r="BF338" s="544"/>
      <c r="BG338" s="544"/>
      <c r="BH338" s="544"/>
      <c r="BI338" s="544"/>
      <c r="BJ338" s="544"/>
      <c r="BK338" s="544"/>
      <c r="BL338" s="544"/>
      <c r="BM338" s="544"/>
      <c r="BN338" s="544"/>
      <c r="BO338" s="544"/>
      <c r="BP338" s="544"/>
      <c r="BQ338" s="544"/>
      <c r="BR338" s="544"/>
      <c r="BS338" s="544"/>
      <c r="BT338" s="544"/>
      <c r="BU338" s="544"/>
      <c r="BV338" s="544"/>
      <c r="BW338" s="544"/>
      <c r="BX338" s="544"/>
      <c r="BY338" s="341"/>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7" customFormat="true" ht="15" customHeight="true" x14ac:dyDescent="0.2">
      <c r="B339" s="436"/>
      <c r="Y339" s="346"/>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129</v>
      </c>
      <c r="BB339" s="304" t="s">
        <v>128</v>
      </c>
      <c r="BC339" s="976" t="s">
        <v>115</v>
      </c>
      <c r="BD339" s="977"/>
      <c r="BE339" s="977"/>
      <c r="BF339" s="977"/>
      <c r="BG339" s="978"/>
      <c r="BH339" s="976" t="s">
        <v>39</v>
      </c>
      <c r="BI339" s="977"/>
      <c r="BJ339" s="977"/>
      <c r="BK339" s="977"/>
      <c r="BL339" s="978"/>
      <c r="BM339" s="976" t="s">
        <v>38</v>
      </c>
      <c r="BN339" s="977"/>
      <c r="BO339" s="977"/>
      <c r="BP339" s="977"/>
      <c r="BQ339" s="979"/>
      <c r="BR339" s="15" t="s">
        <v>138</v>
      </c>
      <c r="BS339" s="400"/>
      <c r="BT339" s="400"/>
      <c r="BU339" s="400"/>
      <c r="BV339" s="400"/>
      <c r="BW339" s="400"/>
      <c r="BX339" s="400"/>
      <c r="BY339" s="5"/>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7" customFormat="true" ht="24" x14ac:dyDescent="0.2">
      <c r="B340" s="436"/>
      <c r="Y340" s="346"/>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127</v>
      </c>
      <c r="BB340" s="334"/>
      <c r="BC340" s="421" t="s">
        <v>0</v>
      </c>
      <c r="BD340" s="520" t="s">
        <v>1</v>
      </c>
      <c r="BE340" s="520" t="s">
        <v>2</v>
      </c>
      <c r="BF340" s="520" t="s">
        <v>3</v>
      </c>
      <c r="BG340" s="422" t="s">
        <v>4</v>
      </c>
      <c r="BH340" s="421" t="s">
        <v>0</v>
      </c>
      <c r="BI340" s="520" t="s">
        <v>1</v>
      </c>
      <c r="BJ340" s="520" t="s">
        <v>2</v>
      </c>
      <c r="BK340" s="520" t="s">
        <v>3</v>
      </c>
      <c r="BL340" s="422" t="s">
        <v>4</v>
      </c>
      <c r="BM340" s="421" t="s">
        <v>0</v>
      </c>
      <c r="BN340" s="520" t="s">
        <v>1</v>
      </c>
      <c r="BO340" s="520" t="s">
        <v>2</v>
      </c>
      <c r="BP340" s="520" t="s">
        <v>3</v>
      </c>
      <c r="BQ340" s="422" t="s">
        <v>4</v>
      </c>
      <c r="BR340" s="421" t="s">
        <v>149</v>
      </c>
      <c r="BS340" s="520" t="s">
        <v>150</v>
      </c>
      <c r="BT340" s="520" t="s">
        <v>151</v>
      </c>
      <c r="BU340" s="520" t="s">
        <v>152</v>
      </c>
      <c r="BV340" s="520" t="s">
        <v>153</v>
      </c>
      <c r="BW340" s="520" t="s">
        <v>154</v>
      </c>
      <c r="BX340" s="521" t="s">
        <v>155</v>
      </c>
      <c r="BY340" s="886"/>
      <c r="BZ340" s="886"/>
      <c r="CA340" s="886"/>
      <c r="CB340" s="886"/>
      <c r="CC340" s="886"/>
      <c r="CD340" s="886"/>
      <c r="CE340" s="886"/>
      <c r="CF340" s="886"/>
      <c r="CG340" s="886"/>
      <c r="CH340" s="886"/>
      <c r="CI340" s="886"/>
      <c r="CJ340" s="886"/>
      <c r="CK340" s="886"/>
      <c r="CL340" s="886"/>
      <c r="CM340" s="886"/>
      <c r="CN340" s="886"/>
      <c r="CO340" s="886"/>
      <c r="CP340" s="886"/>
      <c r="CQ340" s="886"/>
      <c r="CR340" s="886"/>
      <c r="CS340" s="886"/>
      <c r="CT340" s="886"/>
      <c r="CU340" s="886"/>
      <c r="CV340" s="886"/>
      <c r="CW340" s="886"/>
      <c r="CX340" s="886"/>
      <c r="CY340" s="886"/>
      <c r="CZ340" s="886"/>
    </row>
    <row r="341" s="437" customFormat="true" ht="15" customHeight="true" x14ac:dyDescent="0.2">
      <c r="B341" s="436"/>
      <c r="Y341" s="346"/>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71" t="s">
        <v>145</v>
      </c>
      <c r="BB341" s="554" t="s">
        <v>50</v>
      </c>
      <c r="BC341" s="54" t="s">
        <v>36</v>
      </c>
      <c r="BD341" s="50" t="s">
        <v>36</v>
      </c>
      <c r="BE341" s="50" t="s">
        <v>36</v>
      </c>
      <c r="BF341" s="50" t="s">
        <v>36</v>
      </c>
      <c r="BG341" s="45" t="s">
        <v>36</v>
      </c>
      <c r="BH341" s="54" t="s">
        <v>36</v>
      </c>
      <c r="BI341" s="50" t="s">
        <v>36</v>
      </c>
      <c r="BJ341" s="50" t="s">
        <v>36</v>
      </c>
      <c r="BK341" s="50" t="s">
        <v>36</v>
      </c>
      <c r="BL341" s="45" t="s">
        <v>36</v>
      </c>
      <c r="BM341" s="54" t="s">
        <v>36</v>
      </c>
      <c r="BN341" s="50" t="s">
        <v>36</v>
      </c>
      <c r="BO341" s="50" t="s">
        <v>36</v>
      </c>
      <c r="BP341" s="50" t="s">
        <v>36</v>
      </c>
      <c r="BQ341" s="45" t="s">
        <v>36</v>
      </c>
      <c r="BR341" s="54" t="s">
        <v>36</v>
      </c>
      <c r="BS341" s="50" t="s">
        <v>36</v>
      </c>
      <c r="BT341" s="50" t="s">
        <v>36</v>
      </c>
      <c r="BU341" s="50" t="s">
        <v>36</v>
      </c>
      <c r="BV341" s="50" t="s">
        <v>36</v>
      </c>
      <c r="BW341" s="50" t="s">
        <v>36</v>
      </c>
      <c r="BX341" s="40" t="s">
        <v>36</v>
      </c>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37" customFormat="true" ht="15" customHeight="true" x14ac:dyDescent="0.2">
      <c r="B342" s="436"/>
      <c r="Y342" s="346"/>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72"/>
      <c r="BB342" s="553" t="s">
        <v>49</v>
      </c>
      <c r="BC342" s="53" t="s">
        <v>36</v>
      </c>
      <c r="BD342" s="49" t="s">
        <v>36</v>
      </c>
      <c r="BE342" s="49" t="s">
        <v>36</v>
      </c>
      <c r="BF342" s="49" t="s">
        <v>36</v>
      </c>
      <c r="BG342" s="44" t="s">
        <v>36</v>
      </c>
      <c r="BH342" s="53" t="s">
        <v>36</v>
      </c>
      <c r="BI342" s="49" t="s">
        <v>36</v>
      </c>
      <c r="BJ342" s="49" t="s">
        <v>36</v>
      </c>
      <c r="BK342" s="49" t="s">
        <v>36</v>
      </c>
      <c r="BL342" s="44" t="s">
        <v>36</v>
      </c>
      <c r="BM342" s="53" t="s">
        <v>36</v>
      </c>
      <c r="BN342" s="49" t="s">
        <v>36</v>
      </c>
      <c r="BO342" s="49" t="s">
        <v>36</v>
      </c>
      <c r="BP342" s="49" t="s">
        <v>36</v>
      </c>
      <c r="BQ342" s="44" t="s">
        <v>36</v>
      </c>
      <c r="BR342" s="53" t="s">
        <v>36</v>
      </c>
      <c r="BS342" s="49" t="s">
        <v>36</v>
      </c>
      <c r="BT342" s="49" t="s">
        <v>36</v>
      </c>
      <c r="BU342" s="49" t="s">
        <v>36</v>
      </c>
      <c r="BV342" s="49" t="s">
        <v>36</v>
      </c>
      <c r="BW342" s="49" t="s">
        <v>36</v>
      </c>
      <c r="BX342" s="39" t="s">
        <v>36</v>
      </c>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37" customFormat="true" ht="15" customHeight="true" x14ac:dyDescent="0.2">
      <c r="B343" s="436"/>
      <c r="Y343" s="346"/>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73" t="s">
        <v>140</v>
      </c>
      <c r="BB343" s="553" t="s">
        <v>50</v>
      </c>
      <c r="BC343" s="53" t="s">
        <v>36</v>
      </c>
      <c r="BD343" s="49" t="s">
        <v>36</v>
      </c>
      <c r="BE343" s="49" t="s">
        <v>36</v>
      </c>
      <c r="BF343" s="49" t="s">
        <v>36</v>
      </c>
      <c r="BG343" s="44" t="s">
        <v>36</v>
      </c>
      <c r="BH343" s="53" t="s">
        <v>36</v>
      </c>
      <c r="BI343" s="49" t="s">
        <v>36</v>
      </c>
      <c r="BJ343" s="49" t="s">
        <v>36</v>
      </c>
      <c r="BK343" s="49" t="s">
        <v>36</v>
      </c>
      <c r="BL343" s="44" t="s">
        <v>36</v>
      </c>
      <c r="BM343" s="53" t="s">
        <v>36</v>
      </c>
      <c r="BN343" s="49" t="s">
        <v>36</v>
      </c>
      <c r="BO343" s="49" t="s">
        <v>36</v>
      </c>
      <c r="BP343" s="49" t="s">
        <v>36</v>
      </c>
      <c r="BQ343" s="44" t="s">
        <v>36</v>
      </c>
      <c r="BR343" s="53" t="s">
        <v>36</v>
      </c>
      <c r="BS343" s="49" t="s">
        <v>36</v>
      </c>
      <c r="BT343" s="49" t="s">
        <v>36</v>
      </c>
      <c r="BU343" s="49" t="s">
        <v>36</v>
      </c>
      <c r="BV343" s="49" t="s">
        <v>36</v>
      </c>
      <c r="BW343" s="49" t="s">
        <v>36</v>
      </c>
      <c r="BX343" s="39" t="s">
        <v>36</v>
      </c>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37" customFormat="true" ht="15" customHeight="true" x14ac:dyDescent="0.2">
      <c r="B344" s="436"/>
      <c r="Y344" s="346"/>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72"/>
      <c r="BB344" s="553" t="s">
        <v>49</v>
      </c>
      <c r="BC344" s="53" t="s">
        <v>36</v>
      </c>
      <c r="BD344" s="49" t="s">
        <v>36</v>
      </c>
      <c r="BE344" s="49" t="s">
        <v>36</v>
      </c>
      <c r="BF344" s="49" t="s">
        <v>36</v>
      </c>
      <c r="BG344" s="44" t="s">
        <v>36</v>
      </c>
      <c r="BH344" s="53" t="s">
        <v>36</v>
      </c>
      <c r="BI344" s="49" t="s">
        <v>36</v>
      </c>
      <c r="BJ344" s="49" t="s">
        <v>36</v>
      </c>
      <c r="BK344" s="49" t="s">
        <v>36</v>
      </c>
      <c r="BL344" s="44" t="s">
        <v>36</v>
      </c>
      <c r="BM344" s="53" t="s">
        <v>36</v>
      </c>
      <c r="BN344" s="49" t="s">
        <v>36</v>
      </c>
      <c r="BO344" s="49" t="s">
        <v>36</v>
      </c>
      <c r="BP344" s="49" t="s">
        <v>36</v>
      </c>
      <c r="BQ344" s="44" t="s">
        <v>36</v>
      </c>
      <c r="BR344" s="53" t="s">
        <v>36</v>
      </c>
      <c r="BS344" s="49" t="s">
        <v>36</v>
      </c>
      <c r="BT344" s="49" t="s">
        <v>36</v>
      </c>
      <c r="BU344" s="49" t="s">
        <v>36</v>
      </c>
      <c r="BV344" s="49" t="s">
        <v>36</v>
      </c>
      <c r="BW344" s="49" t="s">
        <v>36</v>
      </c>
      <c r="BX344" s="39" t="s">
        <v>36</v>
      </c>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37" customFormat="true" ht="15" customHeight="true" x14ac:dyDescent="0.2">
      <c r="B345" s="436"/>
      <c r="Y345" s="346"/>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73" t="s">
        <v>141</v>
      </c>
      <c r="BB345" s="553" t="s">
        <v>50</v>
      </c>
      <c r="BC345" s="53" t="s">
        <v>36</v>
      </c>
      <c r="BD345" s="49" t="s">
        <v>36</v>
      </c>
      <c r="BE345" s="49" t="s">
        <v>36</v>
      </c>
      <c r="BF345" s="49" t="s">
        <v>36</v>
      </c>
      <c r="BG345" s="44" t="s">
        <v>36</v>
      </c>
      <c r="BH345" s="53" t="s">
        <v>36</v>
      </c>
      <c r="BI345" s="49" t="s">
        <v>36</v>
      </c>
      <c r="BJ345" s="49" t="s">
        <v>36</v>
      </c>
      <c r="BK345" s="49" t="s">
        <v>36</v>
      </c>
      <c r="BL345" s="44" t="s">
        <v>36</v>
      </c>
      <c r="BM345" s="53" t="s">
        <v>36</v>
      </c>
      <c r="BN345" s="49" t="s">
        <v>36</v>
      </c>
      <c r="BO345" s="49" t="s">
        <v>36</v>
      </c>
      <c r="BP345" s="49" t="s">
        <v>36</v>
      </c>
      <c r="BQ345" s="44" t="s">
        <v>36</v>
      </c>
      <c r="BR345" s="53" t="s">
        <v>36</v>
      </c>
      <c r="BS345" s="49" t="s">
        <v>36</v>
      </c>
      <c r="BT345" s="49" t="s">
        <v>36</v>
      </c>
      <c r="BU345" s="49" t="s">
        <v>36</v>
      </c>
      <c r="BV345" s="49" t="s">
        <v>36</v>
      </c>
      <c r="BW345" s="49" t="s">
        <v>36</v>
      </c>
      <c r="BX345" s="39" t="s">
        <v>36</v>
      </c>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37" customFormat="true" ht="15" customHeight="true" x14ac:dyDescent="0.2">
      <c r="B346" s="436"/>
      <c r="Y346" s="346"/>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72"/>
      <c r="BB346" s="553" t="s">
        <v>49</v>
      </c>
      <c r="BC346" s="53" t="s">
        <v>36</v>
      </c>
      <c r="BD346" s="49" t="s">
        <v>36</v>
      </c>
      <c r="BE346" s="49" t="s">
        <v>36</v>
      </c>
      <c r="BF346" s="49" t="s">
        <v>36</v>
      </c>
      <c r="BG346" s="44" t="s">
        <v>36</v>
      </c>
      <c r="BH346" s="53" t="s">
        <v>36</v>
      </c>
      <c r="BI346" s="49" t="s">
        <v>36</v>
      </c>
      <c r="BJ346" s="49" t="s">
        <v>36</v>
      </c>
      <c r="BK346" s="49" t="s">
        <v>36</v>
      </c>
      <c r="BL346" s="44" t="s">
        <v>36</v>
      </c>
      <c r="BM346" s="53" t="s">
        <v>36</v>
      </c>
      <c r="BN346" s="49" t="s">
        <v>36</v>
      </c>
      <c r="BO346" s="49" t="s">
        <v>36</v>
      </c>
      <c r="BP346" s="49" t="s">
        <v>36</v>
      </c>
      <c r="BQ346" s="44" t="s">
        <v>36</v>
      </c>
      <c r="BR346" s="53" t="s">
        <v>36</v>
      </c>
      <c r="BS346" s="49" t="s">
        <v>36</v>
      </c>
      <c r="BT346" s="49" t="s">
        <v>36</v>
      </c>
      <c r="BU346" s="49" t="s">
        <v>36</v>
      </c>
      <c r="BV346" s="49" t="s">
        <v>36</v>
      </c>
      <c r="BW346" s="49" t="s">
        <v>36</v>
      </c>
      <c r="BX346" s="39" t="s">
        <v>36</v>
      </c>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37" customFormat="true" ht="15" customHeight="true" x14ac:dyDescent="0.2">
      <c r="B347" s="436"/>
      <c r="Y347" s="346"/>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73" t="s">
        <v>142</v>
      </c>
      <c r="BB347" s="553" t="s">
        <v>50</v>
      </c>
      <c r="BC347" s="53" t="s">
        <v>36</v>
      </c>
      <c r="BD347" s="49" t="s">
        <v>36</v>
      </c>
      <c r="BE347" s="49" t="s">
        <v>36</v>
      </c>
      <c r="BF347" s="49" t="s">
        <v>36</v>
      </c>
      <c r="BG347" s="44" t="s">
        <v>36</v>
      </c>
      <c r="BH347" s="53" t="s">
        <v>36</v>
      </c>
      <c r="BI347" s="49" t="s">
        <v>36</v>
      </c>
      <c r="BJ347" s="49" t="s">
        <v>36</v>
      </c>
      <c r="BK347" s="49" t="s">
        <v>36</v>
      </c>
      <c r="BL347" s="44" t="s">
        <v>36</v>
      </c>
      <c r="BM347" s="53" t="s">
        <v>36</v>
      </c>
      <c r="BN347" s="49" t="s">
        <v>36</v>
      </c>
      <c r="BO347" s="49" t="s">
        <v>36</v>
      </c>
      <c r="BP347" s="49" t="s">
        <v>36</v>
      </c>
      <c r="BQ347" s="44" t="s">
        <v>36</v>
      </c>
      <c r="BR347" s="53" t="s">
        <v>36</v>
      </c>
      <c r="BS347" s="49" t="s">
        <v>36</v>
      </c>
      <c r="BT347" s="49" t="s">
        <v>36</v>
      </c>
      <c r="BU347" s="49" t="s">
        <v>36</v>
      </c>
      <c r="BV347" s="49" t="s">
        <v>36</v>
      </c>
      <c r="BW347" s="49" t="s">
        <v>36</v>
      </c>
      <c r="BX347" s="39" t="s">
        <v>36</v>
      </c>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37" customFormat="true" ht="15" customHeight="true" x14ac:dyDescent="0.2">
      <c r="B348" s="43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72"/>
      <c r="BB348" s="553" t="s">
        <v>49</v>
      </c>
      <c r="BC348" s="53" t="s">
        <v>36</v>
      </c>
      <c r="BD348" s="49" t="s">
        <v>36</v>
      </c>
      <c r="BE348" s="49" t="s">
        <v>36</v>
      </c>
      <c r="BF348" s="49" t="s">
        <v>36</v>
      </c>
      <c r="BG348" s="44" t="s">
        <v>36</v>
      </c>
      <c r="BH348" s="53" t="s">
        <v>36</v>
      </c>
      <c r="BI348" s="49" t="s">
        <v>36</v>
      </c>
      <c r="BJ348" s="49" t="s">
        <v>36</v>
      </c>
      <c r="BK348" s="49" t="s">
        <v>36</v>
      </c>
      <c r="BL348" s="44" t="s">
        <v>36</v>
      </c>
      <c r="BM348" s="53" t="s">
        <v>36</v>
      </c>
      <c r="BN348" s="49" t="s">
        <v>36</v>
      </c>
      <c r="BO348" s="49" t="s">
        <v>36</v>
      </c>
      <c r="BP348" s="49" t="s">
        <v>36</v>
      </c>
      <c r="BQ348" s="44" t="s">
        <v>36</v>
      </c>
      <c r="BR348" s="53" t="s">
        <v>36</v>
      </c>
      <c r="BS348" s="49" t="s">
        <v>36</v>
      </c>
      <c r="BT348" s="49" t="s">
        <v>36</v>
      </c>
      <c r="BU348" s="49" t="s">
        <v>36</v>
      </c>
      <c r="BV348" s="49" t="s">
        <v>36</v>
      </c>
      <c r="BW348" s="49" t="s">
        <v>36</v>
      </c>
      <c r="BX348" s="39" t="s">
        <v>36</v>
      </c>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37" customFormat="true" ht="15" customHeight="true" x14ac:dyDescent="0.2">
      <c r="B349" s="436"/>
      <c r="Y349" s="346"/>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73" t="s">
        <v>143</v>
      </c>
      <c r="BB349" s="553" t="s">
        <v>50</v>
      </c>
      <c r="BC349" s="53" t="s">
        <v>36</v>
      </c>
      <c r="BD349" s="49" t="s">
        <v>36</v>
      </c>
      <c r="BE349" s="49" t="s">
        <v>36</v>
      </c>
      <c r="BF349" s="49" t="s">
        <v>36</v>
      </c>
      <c r="BG349" s="44" t="s">
        <v>36</v>
      </c>
      <c r="BH349" s="53" t="s">
        <v>36</v>
      </c>
      <c r="BI349" s="49" t="s">
        <v>36</v>
      </c>
      <c r="BJ349" s="49" t="s">
        <v>36</v>
      </c>
      <c r="BK349" s="49" t="s">
        <v>36</v>
      </c>
      <c r="BL349" s="44" t="s">
        <v>36</v>
      </c>
      <c r="BM349" s="53" t="s">
        <v>36</v>
      </c>
      <c r="BN349" s="49" t="s">
        <v>36</v>
      </c>
      <c r="BO349" s="49" t="s">
        <v>36</v>
      </c>
      <c r="BP349" s="49" t="s">
        <v>36</v>
      </c>
      <c r="BQ349" s="44" t="s">
        <v>36</v>
      </c>
      <c r="BR349" s="53" t="s">
        <v>36</v>
      </c>
      <c r="BS349" s="49" t="s">
        <v>36</v>
      </c>
      <c r="BT349" s="49" t="s">
        <v>36</v>
      </c>
      <c r="BU349" s="49" t="s">
        <v>36</v>
      </c>
      <c r="BV349" s="49" t="s">
        <v>36</v>
      </c>
      <c r="BW349" s="49" t="s">
        <v>36</v>
      </c>
      <c r="BX349" s="39" t="s">
        <v>36</v>
      </c>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37" customFormat="true" ht="15" customHeight="true" x14ac:dyDescent="0.2">
      <c r="B350" s="436"/>
      <c r="Y350" s="346"/>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72"/>
      <c r="BB350" s="553" t="s">
        <v>49</v>
      </c>
      <c r="BC350" s="53" t="s">
        <v>36</v>
      </c>
      <c r="BD350" s="49" t="s">
        <v>36</v>
      </c>
      <c r="BE350" s="49" t="s">
        <v>36</v>
      </c>
      <c r="BF350" s="49" t="s">
        <v>36</v>
      </c>
      <c r="BG350" s="44" t="s">
        <v>36</v>
      </c>
      <c r="BH350" s="53" t="s">
        <v>36</v>
      </c>
      <c r="BI350" s="49" t="s">
        <v>36</v>
      </c>
      <c r="BJ350" s="49" t="s">
        <v>36</v>
      </c>
      <c r="BK350" s="49" t="s">
        <v>36</v>
      </c>
      <c r="BL350" s="44" t="s">
        <v>36</v>
      </c>
      <c r="BM350" s="53" t="s">
        <v>36</v>
      </c>
      <c r="BN350" s="49" t="s">
        <v>36</v>
      </c>
      <c r="BO350" s="49" t="s">
        <v>36</v>
      </c>
      <c r="BP350" s="49" t="s">
        <v>36</v>
      </c>
      <c r="BQ350" s="44" t="s">
        <v>36</v>
      </c>
      <c r="BR350" s="53" t="s">
        <v>36</v>
      </c>
      <c r="BS350" s="49" t="s">
        <v>36</v>
      </c>
      <c r="BT350" s="49" t="s">
        <v>36</v>
      </c>
      <c r="BU350" s="49" t="s">
        <v>36</v>
      </c>
      <c r="BV350" s="49" t="s">
        <v>36</v>
      </c>
      <c r="BW350" s="49" t="s">
        <v>36</v>
      </c>
      <c r="BX350" s="39" t="s">
        <v>36</v>
      </c>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37" customFormat="true" ht="15" customHeight="true" x14ac:dyDescent="0.2">
      <c r="B351" s="436"/>
      <c r="Y351" s="346"/>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73" t="s">
        <v>144</v>
      </c>
      <c r="BB351" s="553" t="s">
        <v>50</v>
      </c>
      <c r="BC351" s="53" t="s">
        <v>36</v>
      </c>
      <c r="BD351" s="49" t="s">
        <v>36</v>
      </c>
      <c r="BE351" s="49" t="s">
        <v>36</v>
      </c>
      <c r="BF351" s="49" t="s">
        <v>36</v>
      </c>
      <c r="BG351" s="44" t="s">
        <v>36</v>
      </c>
      <c r="BH351" s="53" t="s">
        <v>36</v>
      </c>
      <c r="BI351" s="49" t="s">
        <v>36</v>
      </c>
      <c r="BJ351" s="49" t="s">
        <v>36</v>
      </c>
      <c r="BK351" s="49" t="s">
        <v>36</v>
      </c>
      <c r="BL351" s="44" t="s">
        <v>36</v>
      </c>
      <c r="BM351" s="53" t="s">
        <v>36</v>
      </c>
      <c r="BN351" s="49" t="s">
        <v>36</v>
      </c>
      <c r="BO351" s="49" t="s">
        <v>36</v>
      </c>
      <c r="BP351" s="49" t="s">
        <v>36</v>
      </c>
      <c r="BQ351" s="44" t="s">
        <v>36</v>
      </c>
      <c r="BR351" s="53" t="s">
        <v>36</v>
      </c>
      <c r="BS351" s="49" t="s">
        <v>36</v>
      </c>
      <c r="BT351" s="49" t="s">
        <v>36</v>
      </c>
      <c r="BU351" s="49" t="s">
        <v>36</v>
      </c>
      <c r="BV351" s="49" t="s">
        <v>36</v>
      </c>
      <c r="BW351" s="49" t="s">
        <v>36</v>
      </c>
      <c r="BX351" s="39" t="s">
        <v>36</v>
      </c>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37" customFormat="true" ht="15" customHeight="true" x14ac:dyDescent="0.2">
      <c r="B352" s="436"/>
      <c r="Y352" s="346"/>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72"/>
      <c r="BB352" s="553" t="s">
        <v>49</v>
      </c>
      <c r="BC352" s="53" t="s">
        <v>36</v>
      </c>
      <c r="BD352" s="49" t="s">
        <v>36</v>
      </c>
      <c r="BE352" s="49" t="s">
        <v>36</v>
      </c>
      <c r="BF352" s="49" t="s">
        <v>36</v>
      </c>
      <c r="BG352" s="44" t="s">
        <v>36</v>
      </c>
      <c r="BH352" s="53" t="s">
        <v>36</v>
      </c>
      <c r="BI352" s="49" t="s">
        <v>36</v>
      </c>
      <c r="BJ352" s="49" t="s">
        <v>36</v>
      </c>
      <c r="BK352" s="49" t="s">
        <v>36</v>
      </c>
      <c r="BL352" s="44" t="s">
        <v>36</v>
      </c>
      <c r="BM352" s="53" t="s">
        <v>36</v>
      </c>
      <c r="BN352" s="49" t="s">
        <v>36</v>
      </c>
      <c r="BO352" s="49" t="s">
        <v>36</v>
      </c>
      <c r="BP352" s="49" t="s">
        <v>36</v>
      </c>
      <c r="BQ352" s="44" t="s">
        <v>36</v>
      </c>
      <c r="BR352" s="53" t="s">
        <v>36</v>
      </c>
      <c r="BS352" s="49" t="s">
        <v>36</v>
      </c>
      <c r="BT352" s="49" t="s">
        <v>36</v>
      </c>
      <c r="BU352" s="49" t="s">
        <v>36</v>
      </c>
      <c r="BV352" s="49" t="s">
        <v>36</v>
      </c>
      <c r="BW352" s="49" t="s">
        <v>36</v>
      </c>
      <c r="BX352" s="39" t="s">
        <v>36</v>
      </c>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37" customFormat="true" ht="15" customHeight="true" x14ac:dyDescent="0.2">
      <c r="B353" s="436"/>
      <c r="Y353" s="346"/>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73" t="s">
        <v>139</v>
      </c>
      <c r="BB353" s="553" t="s">
        <v>50</v>
      </c>
      <c r="BC353" s="53" t="s">
        <v>36</v>
      </c>
      <c r="BD353" s="49" t="s">
        <v>36</v>
      </c>
      <c r="BE353" s="49" t="s">
        <v>36</v>
      </c>
      <c r="BF353" s="49" t="s">
        <v>36</v>
      </c>
      <c r="BG353" s="44" t="s">
        <v>36</v>
      </c>
      <c r="BH353" s="53" t="s">
        <v>36</v>
      </c>
      <c r="BI353" s="49" t="s">
        <v>36</v>
      </c>
      <c r="BJ353" s="49" t="s">
        <v>36</v>
      </c>
      <c r="BK353" s="49" t="s">
        <v>36</v>
      </c>
      <c r="BL353" s="44" t="s">
        <v>36</v>
      </c>
      <c r="BM353" s="53" t="s">
        <v>36</v>
      </c>
      <c r="BN353" s="49" t="s">
        <v>36</v>
      </c>
      <c r="BO353" s="49" t="s">
        <v>36</v>
      </c>
      <c r="BP353" s="49" t="s">
        <v>36</v>
      </c>
      <c r="BQ353" s="44" t="s">
        <v>36</v>
      </c>
      <c r="BR353" s="53" t="s">
        <v>36</v>
      </c>
      <c r="BS353" s="49" t="s">
        <v>36</v>
      </c>
      <c r="BT353" s="49" t="s">
        <v>36</v>
      </c>
      <c r="BU353" s="49" t="s">
        <v>36</v>
      </c>
      <c r="BV353" s="49" t="s">
        <v>36</v>
      </c>
      <c r="BW353" s="49" t="s">
        <v>36</v>
      </c>
      <c r="BX353" s="39" t="s">
        <v>36</v>
      </c>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37" customFormat="true" ht="15" customHeight="true" x14ac:dyDescent="0.2">
      <c r="B354" s="436"/>
      <c r="Y354" s="346"/>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74"/>
      <c r="BB354" s="555" t="s">
        <v>49</v>
      </c>
      <c r="BC354" s="52" t="s">
        <v>36</v>
      </c>
      <c r="BD354" s="48" t="s">
        <v>36</v>
      </c>
      <c r="BE354" s="48" t="s">
        <v>36</v>
      </c>
      <c r="BF354" s="48" t="s">
        <v>36</v>
      </c>
      <c r="BG354" s="43" t="s">
        <v>36</v>
      </c>
      <c r="BH354" s="52" t="s">
        <v>36</v>
      </c>
      <c r="BI354" s="48" t="s">
        <v>36</v>
      </c>
      <c r="BJ354" s="48" t="s">
        <v>36</v>
      </c>
      <c r="BK354" s="48" t="s">
        <v>36</v>
      </c>
      <c r="BL354" s="43" t="s">
        <v>36</v>
      </c>
      <c r="BM354" s="52" t="s">
        <v>36</v>
      </c>
      <c r="BN354" s="48" t="s">
        <v>36</v>
      </c>
      <c r="BO354" s="48" t="s">
        <v>36</v>
      </c>
      <c r="BP354" s="48" t="s">
        <v>36</v>
      </c>
      <c r="BQ354" s="43" t="s">
        <v>36</v>
      </c>
      <c r="BR354" s="52" t="s">
        <v>36</v>
      </c>
      <c r="BS354" s="48" t="s">
        <v>36</v>
      </c>
      <c r="BT354" s="48" t="s">
        <v>36</v>
      </c>
      <c r="BU354" s="48" t="s">
        <v>36</v>
      </c>
      <c r="BV354" s="48" t="s">
        <v>36</v>
      </c>
      <c r="BW354" s="48" t="s">
        <v>36</v>
      </c>
      <c r="BX354" s="38" t="s">
        <v>36</v>
      </c>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37" customFormat="true" ht="15" customHeight="true" x14ac:dyDescent="0.2">
      <c r="B355" s="436"/>
      <c r="Y355" s="346"/>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6"/>
      <c r="BB355" s="322"/>
      <c r="BC355" s="409"/>
      <c r="BD355" s="409"/>
      <c r="BE355" s="409"/>
      <c r="BF355" s="409"/>
      <c r="BG355" s="409"/>
      <c r="BH355" s="409"/>
      <c r="BI355" s="409"/>
      <c r="BJ355" s="409"/>
      <c r="BK355" s="409"/>
      <c r="BL355" s="409"/>
      <c r="BM355" s="409"/>
      <c r="BN355" s="409"/>
      <c r="BO355" s="409"/>
      <c r="BP355" s="409"/>
      <c r="BQ355" s="409"/>
      <c r="BR355" s="409"/>
      <c r="BS355" s="409"/>
      <c r="BT355" s="409"/>
      <c r="BU355" s="409"/>
      <c r="BV355" s="409"/>
      <c r="BW355" s="409"/>
      <c r="BX355" s="409"/>
      <c r="BY355" s="410"/>
      <c r="BZ355" s="410"/>
      <c r="CA355" s="410"/>
      <c r="CB355" s="410"/>
      <c r="CC355" s="410"/>
      <c r="CD355" s="410"/>
      <c r="CE355" s="410"/>
      <c r="CF355" s="410"/>
      <c r="CG355" s="410"/>
      <c r="CH355" s="410"/>
      <c r="CI355" s="410"/>
      <c r="CJ355" s="410"/>
      <c r="CK355" s="410"/>
      <c r="CL355" s="410"/>
      <c r="CM355" s="410"/>
      <c r="CN355" s="410"/>
      <c r="CO355" s="410"/>
      <c r="CP355" s="410"/>
      <c r="CQ355" s="410"/>
      <c r="CR355" s="410"/>
      <c r="CS355" s="410"/>
      <c r="CT355" s="410"/>
      <c r="CU355" s="410"/>
      <c r="CV355" s="410"/>
      <c r="CW355" s="410"/>
      <c r="CX355" s="410"/>
      <c r="CY355" s="410"/>
      <c r="CZ355" s="410"/>
    </row>
    <row r="356" s="437" customFormat="true" ht="15" customHeight="true" x14ac:dyDescent="0.2">
      <c r="B356" s="436"/>
      <c r="Y356" s="346"/>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6"/>
      <c r="BB356" s="322"/>
      <c r="BC356" s="366"/>
      <c r="BD356" s="366"/>
      <c r="BE356" s="366"/>
      <c r="BF356" s="366"/>
      <c r="BG356" s="366"/>
      <c r="BH356" s="366"/>
      <c r="BI356" s="366"/>
      <c r="BJ356" s="366"/>
      <c r="BK356" s="366"/>
      <c r="BL356" s="366"/>
      <c r="BM356" s="366"/>
      <c r="BN356" s="366"/>
      <c r="BO356" s="366"/>
      <c r="BP356" s="366"/>
      <c r="BQ356" s="366"/>
      <c r="BR356" s="366"/>
      <c r="BS356" s="366"/>
      <c r="BT356" s="366"/>
      <c r="BU356" s="366"/>
      <c r="BV356" s="366"/>
      <c r="BW356" s="366"/>
      <c r="BX356" s="366"/>
      <c r="BY356" s="346"/>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Y357" s="346"/>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6"/>
      <c r="BB357" s="322"/>
      <c r="BC357" s="366"/>
      <c r="BD357" s="366"/>
      <c r="BE357" s="366"/>
      <c r="BF357" s="366"/>
      <c r="BG357" s="366"/>
      <c r="BH357" s="366"/>
      <c r="BI357" s="366"/>
      <c r="BJ357" s="366"/>
      <c r="BK357" s="366"/>
      <c r="BL357" s="366"/>
      <c r="BM357" s="366"/>
      <c r="BN357" s="366"/>
      <c r="BO357" s="366"/>
      <c r="BP357" s="366"/>
      <c r="BQ357" s="366"/>
      <c r="BR357" s="366"/>
      <c r="BS357" s="366"/>
      <c r="BT357" s="366"/>
      <c r="BU357" s="366"/>
      <c r="BV357" s="366"/>
      <c r="BW357" s="366"/>
      <c r="BX357" s="366"/>
      <c r="BY357" s="346"/>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Y358" s="346"/>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6"/>
      <c r="BB358" s="322"/>
      <c r="BC358" s="366"/>
      <c r="BD358" s="366"/>
      <c r="BE358" s="366"/>
      <c r="BF358" s="366"/>
      <c r="BG358" s="366"/>
      <c r="BH358" s="366"/>
      <c r="BI358" s="366"/>
      <c r="BJ358" s="366"/>
      <c r="BK358" s="366"/>
      <c r="BL358" s="366"/>
      <c r="BM358" s="366"/>
      <c r="BN358" s="366"/>
      <c r="BO358" s="366"/>
      <c r="BP358" s="366"/>
      <c r="BQ358" s="366"/>
      <c r="BR358" s="366"/>
      <c r="BS358" s="366"/>
      <c r="BT358" s="366"/>
      <c r="BU358" s="366"/>
      <c r="BV358" s="366"/>
      <c r="BW358" s="366"/>
      <c r="BX358" s="366"/>
      <c r="BY358" s="346"/>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Y359" s="346"/>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6"/>
      <c r="BB359" s="322"/>
      <c r="BC359" s="366"/>
      <c r="BD359" s="366"/>
      <c r="BE359" s="366"/>
      <c r="BF359" s="366"/>
      <c r="BG359" s="366"/>
      <c r="BH359" s="366"/>
      <c r="BI359" s="366"/>
      <c r="BJ359" s="366"/>
      <c r="BK359" s="366"/>
      <c r="BL359" s="366"/>
      <c r="BM359" s="366"/>
      <c r="BN359" s="366"/>
      <c r="BO359" s="366"/>
      <c r="BP359" s="366"/>
      <c r="BQ359" s="366"/>
      <c r="BR359" s="366"/>
      <c r="BS359" s="366"/>
      <c r="BT359" s="366"/>
      <c r="BU359" s="366"/>
      <c r="BV359" s="366"/>
      <c r="BW359" s="366"/>
      <c r="BX359" s="366"/>
      <c r="BY359" s="346"/>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Y360" s="346"/>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6"/>
      <c r="BB360" s="322"/>
      <c r="BC360" s="366"/>
      <c r="BD360" s="366"/>
      <c r="BE360" s="366"/>
      <c r="BF360" s="366"/>
      <c r="BG360" s="366"/>
      <c r="BH360" s="366"/>
      <c r="BI360" s="366"/>
      <c r="BJ360" s="366"/>
      <c r="BK360" s="366"/>
      <c r="BL360" s="366"/>
      <c r="BM360" s="366"/>
      <c r="BN360" s="366"/>
      <c r="BO360" s="366"/>
      <c r="BP360" s="366"/>
      <c r="BQ360" s="366"/>
      <c r="BR360" s="366"/>
      <c r="BS360" s="366"/>
      <c r="BT360" s="366"/>
      <c r="BU360" s="366"/>
      <c r="BV360" s="366"/>
      <c r="BW360" s="366"/>
      <c r="BX360" s="366"/>
      <c r="BY360" s="346"/>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Y361" s="346"/>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6"/>
      <c r="BB361" s="322"/>
      <c r="BC361" s="366"/>
      <c r="BD361" s="366"/>
      <c r="BE361" s="366"/>
      <c r="BF361" s="366"/>
      <c r="BG361" s="366"/>
      <c r="BH361" s="366"/>
      <c r="BI361" s="366"/>
      <c r="BJ361" s="366"/>
      <c r="BK361" s="366"/>
      <c r="BL361" s="366"/>
      <c r="BM361" s="366"/>
      <c r="BN361" s="366"/>
      <c r="BO361" s="366"/>
      <c r="BP361" s="366"/>
      <c r="BQ361" s="366"/>
      <c r="BR361" s="366"/>
      <c r="BS361" s="366"/>
      <c r="BT361" s="366"/>
      <c r="BU361" s="366"/>
      <c r="BV361" s="366"/>
      <c r="BW361" s="366"/>
      <c r="BX361" s="366"/>
      <c r="BY361" s="346"/>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Y362" s="346"/>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6"/>
      <c r="BB362" s="322"/>
      <c r="BC362" s="366"/>
      <c r="BD362" s="366"/>
      <c r="BE362" s="366"/>
      <c r="BF362" s="366"/>
      <c r="BG362" s="366"/>
      <c r="BH362" s="366"/>
      <c r="BI362" s="366"/>
      <c r="BJ362" s="366"/>
      <c r="BK362" s="366"/>
      <c r="BL362" s="366"/>
      <c r="BM362" s="366"/>
      <c r="BN362" s="366"/>
      <c r="BO362" s="366"/>
      <c r="BP362" s="366"/>
      <c r="BQ362" s="366"/>
      <c r="BR362" s="366"/>
      <c r="BS362" s="366"/>
      <c r="BT362" s="366"/>
      <c r="BU362" s="366"/>
      <c r="BV362" s="366"/>
      <c r="BW362" s="366"/>
      <c r="BX362" s="366"/>
      <c r="BY362" s="346"/>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Y363" s="346"/>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6"/>
      <c r="BB363" s="322"/>
      <c r="BC363" s="366"/>
      <c r="BD363" s="366"/>
      <c r="BE363" s="366"/>
      <c r="BF363" s="366"/>
      <c r="BG363" s="366"/>
      <c r="BH363" s="366"/>
      <c r="BI363" s="366"/>
      <c r="BJ363" s="366"/>
      <c r="BK363" s="366"/>
      <c r="BL363" s="366"/>
      <c r="BM363" s="366"/>
      <c r="BN363" s="366"/>
      <c r="BO363" s="366"/>
      <c r="BP363" s="366"/>
      <c r="BQ363" s="366"/>
      <c r="BR363" s="366"/>
      <c r="BS363" s="366"/>
      <c r="BT363" s="366"/>
      <c r="BU363" s="366"/>
      <c r="BV363" s="366"/>
      <c r="BW363" s="366"/>
      <c r="BX363" s="366"/>
      <c r="BY363" s="346"/>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Y364" s="346"/>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6"/>
      <c r="BB364" s="322"/>
      <c r="BC364" s="366"/>
      <c r="BD364" s="366"/>
      <c r="BE364" s="366"/>
      <c r="BF364" s="366"/>
      <c r="BG364" s="366"/>
      <c r="BH364" s="366"/>
      <c r="BI364" s="366"/>
      <c r="BJ364" s="366"/>
      <c r="BK364" s="366"/>
      <c r="BL364" s="366"/>
      <c r="BM364" s="366"/>
      <c r="BN364" s="366"/>
      <c r="BO364" s="366"/>
      <c r="BP364" s="366"/>
      <c r="BQ364" s="366"/>
      <c r="BR364" s="366"/>
      <c r="BS364" s="366"/>
      <c r="BT364" s="366"/>
      <c r="BU364" s="366"/>
      <c r="BV364" s="366"/>
      <c r="BW364" s="366"/>
      <c r="BX364" s="366"/>
      <c r="BY364" s="346"/>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Y365" s="346"/>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6"/>
      <c r="BB365" s="322"/>
      <c r="BC365" s="366"/>
      <c r="BD365" s="366"/>
      <c r="BE365" s="366"/>
      <c r="BF365" s="366"/>
      <c r="BG365" s="366"/>
      <c r="BH365" s="366"/>
      <c r="BI365" s="366"/>
      <c r="BJ365" s="366"/>
      <c r="BK365" s="366"/>
      <c r="BL365" s="366"/>
      <c r="BM365" s="366"/>
      <c r="BN365" s="366"/>
      <c r="BO365" s="366"/>
      <c r="BP365" s="366"/>
      <c r="BQ365" s="366"/>
      <c r="BR365" s="366"/>
      <c r="BS365" s="366"/>
      <c r="BT365" s="366"/>
      <c r="BU365" s="366"/>
      <c r="BV365" s="366"/>
      <c r="BW365" s="366"/>
      <c r="BX365" s="366"/>
      <c r="BY365" s="346"/>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Y366" s="346"/>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6"/>
      <c r="BB366" s="322"/>
      <c r="BC366" s="366"/>
      <c r="BD366" s="366"/>
      <c r="BE366" s="366"/>
      <c r="BF366" s="366"/>
      <c r="BG366" s="366"/>
      <c r="BH366" s="366"/>
      <c r="BI366" s="366"/>
      <c r="BJ366" s="366"/>
      <c r="BK366" s="366"/>
      <c r="BL366" s="366"/>
      <c r="BM366" s="366"/>
      <c r="BN366" s="366"/>
      <c r="BO366" s="366"/>
      <c r="BP366" s="366"/>
      <c r="BQ366" s="366"/>
      <c r="BR366" s="366"/>
      <c r="BS366" s="366"/>
      <c r="BT366" s="366"/>
      <c r="BU366" s="366"/>
      <c r="BV366" s="366"/>
      <c r="BW366" s="366"/>
      <c r="BX366" s="366"/>
      <c r="BY366" s="346"/>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Y367" s="346"/>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6"/>
      <c r="BB367" s="322"/>
      <c r="BC367" s="366"/>
      <c r="BD367" s="366"/>
      <c r="BE367" s="366"/>
      <c r="BF367" s="366"/>
      <c r="BG367" s="366"/>
      <c r="BH367" s="366"/>
      <c r="BI367" s="366"/>
      <c r="BJ367" s="366"/>
      <c r="BK367" s="366"/>
      <c r="BL367" s="366"/>
      <c r="BM367" s="366"/>
      <c r="BN367" s="366"/>
      <c r="BO367" s="366"/>
      <c r="BP367" s="366"/>
      <c r="BQ367" s="366"/>
      <c r="BR367" s="366"/>
      <c r="BS367" s="366"/>
      <c r="BT367" s="366"/>
      <c r="BU367" s="366"/>
      <c r="BV367" s="366"/>
      <c r="BW367" s="366"/>
      <c r="BX367" s="366"/>
      <c r="BY367" s="346"/>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Y368" s="346"/>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6"/>
      <c r="BB368" s="322"/>
      <c r="BC368" s="366"/>
      <c r="BD368" s="366"/>
      <c r="BE368" s="366"/>
      <c r="BF368" s="366"/>
      <c r="BG368" s="366"/>
      <c r="BH368" s="366"/>
      <c r="BI368" s="366"/>
      <c r="BJ368" s="366"/>
      <c r="BK368" s="366"/>
      <c r="BL368" s="366"/>
      <c r="BM368" s="366"/>
      <c r="BN368" s="366"/>
      <c r="BO368" s="366"/>
      <c r="BP368" s="366"/>
      <c r="BQ368" s="366"/>
      <c r="BR368" s="366"/>
      <c r="BS368" s="366"/>
      <c r="BT368" s="366"/>
      <c r="BU368" s="366"/>
      <c r="BV368" s="366"/>
      <c r="BW368" s="366"/>
      <c r="BX368" s="366"/>
      <c r="BY368" s="346"/>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Y369" s="346"/>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6"/>
      <c r="BB369" s="322"/>
      <c r="BC369" s="366"/>
      <c r="BD369" s="366"/>
      <c r="BE369" s="366"/>
      <c r="BF369" s="366"/>
      <c r="BG369" s="366"/>
      <c r="BH369" s="366"/>
      <c r="BI369" s="366"/>
      <c r="BJ369" s="366"/>
      <c r="BK369" s="366"/>
      <c r="BL369" s="366"/>
      <c r="BM369" s="366"/>
      <c r="BN369" s="366"/>
      <c r="BO369" s="366"/>
      <c r="BP369" s="366"/>
      <c r="BQ369" s="366"/>
      <c r="BR369" s="366"/>
      <c r="BS369" s="366"/>
      <c r="BT369" s="366"/>
      <c r="BU369" s="366"/>
      <c r="BV369" s="366"/>
      <c r="BW369" s="366"/>
      <c r="BX369" s="366"/>
      <c r="BY369" s="346"/>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Y370" s="346"/>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6"/>
      <c r="BB370" s="322"/>
      <c r="BC370" s="366"/>
      <c r="BD370" s="366"/>
      <c r="BE370" s="366"/>
      <c r="BF370" s="366"/>
      <c r="BG370" s="366"/>
      <c r="BH370" s="366"/>
      <c r="BI370" s="366"/>
      <c r="BJ370" s="366"/>
      <c r="BK370" s="366"/>
      <c r="BL370" s="366"/>
      <c r="BM370" s="366"/>
      <c r="BN370" s="366"/>
      <c r="BO370" s="366"/>
      <c r="BP370" s="366"/>
      <c r="BQ370" s="366"/>
      <c r="BR370" s="366"/>
      <c r="BS370" s="366"/>
      <c r="BT370" s="366"/>
      <c r="BU370" s="366"/>
      <c r="BV370" s="366"/>
      <c r="BW370" s="366"/>
      <c r="BX370" s="366"/>
      <c r="BY370" s="346"/>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Y371" s="346"/>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6"/>
      <c r="BB371" s="322"/>
      <c r="BC371" s="366"/>
      <c r="BD371" s="366"/>
      <c r="BE371" s="366"/>
      <c r="BF371" s="366"/>
      <c r="BG371" s="366"/>
      <c r="BH371" s="366"/>
      <c r="BI371" s="366"/>
      <c r="BJ371" s="366"/>
      <c r="BK371" s="366"/>
      <c r="BL371" s="366"/>
      <c r="BM371" s="366"/>
      <c r="BN371" s="366"/>
      <c r="BO371" s="366"/>
      <c r="BP371" s="366"/>
      <c r="BQ371" s="366"/>
      <c r="BR371" s="366"/>
      <c r="BS371" s="366"/>
      <c r="BT371" s="366"/>
      <c r="BU371" s="366"/>
      <c r="BV371" s="366"/>
      <c r="BW371" s="366"/>
      <c r="BX371" s="366"/>
      <c r="BY371" s="346"/>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Y372" s="346"/>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6"/>
      <c r="BB372" s="322"/>
      <c r="BC372" s="366"/>
      <c r="BD372" s="366"/>
      <c r="BE372" s="366"/>
      <c r="BF372" s="366"/>
      <c r="BG372" s="366"/>
      <c r="BH372" s="366"/>
      <c r="BI372" s="366"/>
      <c r="BJ372" s="366"/>
      <c r="BK372" s="366"/>
      <c r="BL372" s="366"/>
      <c r="BM372" s="366"/>
      <c r="BN372" s="366"/>
      <c r="BO372" s="366"/>
      <c r="BP372" s="366"/>
      <c r="BQ372" s="366"/>
      <c r="BR372" s="366"/>
      <c r="BS372" s="366"/>
      <c r="BT372" s="366"/>
      <c r="BU372" s="366"/>
      <c r="BV372" s="366"/>
      <c r="BW372" s="366"/>
      <c r="BX372" s="366"/>
      <c r="BY372" s="346"/>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Y373" s="346"/>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6"/>
      <c r="BB373" s="322"/>
      <c r="BC373" s="366"/>
      <c r="BD373" s="366"/>
      <c r="BE373" s="366"/>
      <c r="BF373" s="366"/>
      <c r="BG373" s="366"/>
      <c r="BH373" s="366"/>
      <c r="BI373" s="366"/>
      <c r="BJ373" s="366"/>
      <c r="BK373" s="366"/>
      <c r="BL373" s="366"/>
      <c r="BM373" s="366"/>
      <c r="BN373" s="366"/>
      <c r="BO373" s="366"/>
      <c r="BP373" s="366"/>
      <c r="BQ373" s="366"/>
      <c r="BR373" s="366"/>
      <c r="BS373" s="366"/>
      <c r="BT373" s="366"/>
      <c r="BU373" s="366"/>
      <c r="BV373" s="366"/>
      <c r="BW373" s="366"/>
      <c r="BX373" s="366"/>
      <c r="BY373" s="346"/>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Y374" s="346"/>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6"/>
      <c r="BB374" s="322"/>
      <c r="BC374" s="366"/>
      <c r="BD374" s="366"/>
      <c r="BE374" s="366"/>
      <c r="BF374" s="366"/>
      <c r="BG374" s="366"/>
      <c r="BH374" s="366"/>
      <c r="BI374" s="366"/>
      <c r="BJ374" s="366"/>
      <c r="BK374" s="366"/>
      <c r="BL374" s="366"/>
      <c r="BM374" s="366"/>
      <c r="BN374" s="366"/>
      <c r="BO374" s="366"/>
      <c r="BP374" s="366"/>
      <c r="BQ374" s="366"/>
      <c r="BR374" s="366"/>
      <c r="BS374" s="366"/>
      <c r="BT374" s="366"/>
      <c r="BU374" s="366"/>
      <c r="BV374" s="366"/>
      <c r="BW374" s="366"/>
      <c r="BX374" s="366"/>
      <c r="BY374" s="346"/>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Y375" s="346"/>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7"/>
      <c r="BX375" s="319"/>
      <c r="BY375" s="345"/>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Y376" s="346"/>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7"/>
      <c r="BX376" s="319"/>
      <c r="BY376" s="345"/>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Y377" s="346"/>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7"/>
      <c r="BX377" s="319"/>
      <c r="BY377" s="345"/>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Y378" s="346"/>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7"/>
      <c r="BX378" s="319"/>
      <c r="BY378" s="345"/>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Y379" s="346"/>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7"/>
      <c r="BX379" s="319"/>
      <c r="BY379" s="345"/>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Y380" s="346"/>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7"/>
      <c r="BX380" s="319"/>
      <c r="BY380" s="345"/>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Y381" s="346"/>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7"/>
      <c r="BX381" s="319"/>
      <c r="BY381" s="345"/>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Y382" s="346"/>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7"/>
      <c r="BX382" s="319"/>
      <c r="BY382" s="345"/>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Y383" s="346"/>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7"/>
      <c r="BX383" s="319"/>
      <c r="BY383" s="345"/>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Y384" s="346"/>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7"/>
      <c r="BX384" s="319"/>
      <c r="BY384" s="345"/>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Y385" s="346"/>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7"/>
      <c r="BX385" s="319"/>
      <c r="BY385" s="345"/>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Y386" s="346"/>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7"/>
      <c r="BX386" s="319"/>
      <c r="BY386" s="345"/>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Y387" s="346"/>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7"/>
      <c r="BX387" s="319"/>
      <c r="BY387" s="345"/>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Y388" s="346"/>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7"/>
      <c r="BX388" s="319"/>
      <c r="BY388" s="345"/>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7"/>
      <c r="BX389" s="319"/>
      <c r="BY389" s="345"/>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7" customFormat="true" ht="15" customHeight="true" x14ac:dyDescent="0.2">
      <c r="B390" s="436"/>
      <c r="Y390" s="346"/>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7"/>
      <c r="BX390" s="319"/>
      <c r="BY390" s="345"/>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7" customFormat="true" ht="15" customHeight="true" x14ac:dyDescent="0.2">
      <c r="B391" s="436"/>
      <c r="Y391" s="346"/>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7"/>
      <c r="BX391" s="319"/>
      <c r="BY391" s="345"/>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7" customFormat="true" ht="15" customHeight="true" x14ac:dyDescent="0.2">
      <c r="Y392" s="346"/>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7"/>
      <c r="BX392" s="319"/>
      <c r="BY392" s="345"/>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7" customFormat="true" ht="15" customHeight="true" x14ac:dyDescent="0.2">
      <c r="Y393" s="346"/>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7"/>
      <c r="BX393" s="319"/>
      <c r="BY393" s="345"/>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7" customFormat="true" ht="15" customHeight="true" x14ac:dyDescent="0.2">
      <c r="Y394" s="346"/>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7"/>
      <c r="BX394" s="319"/>
      <c r="BY394" s="345"/>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7" customFormat="true" ht="15" customHeight="true" x14ac:dyDescent="0.2">
      <c r="Y395" s="346"/>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7"/>
      <c r="BX395" s="319"/>
      <c r="BY395" s="345"/>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7" customFormat="true" ht="15" customHeight="true" x14ac:dyDescent="0.2">
      <c r="Y396" s="346"/>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7"/>
      <c r="BX396" s="319"/>
      <c r="BY396" s="345"/>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7" customFormat="true" ht="15" customHeight="true" x14ac:dyDescent="0.2">
      <c r="Y397" s="346"/>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7"/>
      <c r="BX397" s="319"/>
      <c r="BY397" s="345"/>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7" customFormat="true" ht="15" customHeight="true" x14ac:dyDescent="0.2">
      <c r="Y398" s="346"/>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7"/>
      <c r="BX398" s="319"/>
      <c r="BY398" s="345"/>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543" customFormat="true" ht="15" customHeight="true" x14ac:dyDescent="0.25">
      <c r="A399" s="323"/>
      <c r="B399" s="323"/>
      <c r="C399" s="1005" t="s">
        <v>130</v>
      </c>
      <c r="D399" s="1006"/>
      <c r="E399" s="1006"/>
      <c r="F399" s="1006"/>
      <c r="G399" s="323"/>
      <c r="H399" s="1007" t="s">
        <v>131</v>
      </c>
      <c r="I399" s="1008"/>
      <c r="J399" s="1008"/>
      <c r="K399" s="1008"/>
      <c r="M399" s="1007" t="s">
        <v>132</v>
      </c>
      <c r="N399" s="1008"/>
      <c r="O399" s="1008"/>
      <c r="P399" s="1008"/>
      <c r="Y399" s="341"/>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Y399" s="341"/>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24" customHeight="true" x14ac:dyDescent="0.2">
      <c r="C400" s="1009" t="s">
        <v>191</v>
      </c>
      <c r="D400" s="889"/>
      <c r="E400" s="889"/>
      <c r="H400" s="1009" t="s">
        <v>191</v>
      </c>
      <c r="I400" s="889"/>
      <c r="J400" s="889"/>
      <c r="M400" s="1009" t="s">
        <v>191</v>
      </c>
      <c r="N400" s="889"/>
      <c r="O400" s="889"/>
      <c r="Y400" s="341"/>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543"/>
      <c r="BB400" s="323"/>
      <c r="BC400" s="543"/>
      <c r="BD400" s="543"/>
      <c r="BE400" s="543"/>
      <c r="BF400" s="543"/>
      <c r="BG400" s="543"/>
      <c r="BH400" s="543"/>
      <c r="BI400" s="543"/>
      <c r="BJ400" s="543"/>
      <c r="BK400" s="543"/>
      <c r="BL400" s="543"/>
      <c r="BM400" s="543"/>
      <c r="BN400" s="543"/>
      <c r="BO400" s="543"/>
      <c r="BP400" s="543"/>
      <c r="BQ400" s="543"/>
      <c r="BR400" s="543"/>
      <c r="BS400" s="543"/>
      <c r="BT400" s="543"/>
      <c r="BU400" s="543"/>
      <c r="BV400" s="543"/>
      <c r="BW400" s="543"/>
      <c r="BX400" s="543"/>
      <c r="BY400" s="341"/>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10"/>
      <c r="D401" s="889"/>
      <c r="E401" s="453" t="s">
        <v>192</v>
      </c>
      <c r="H401" s="1010"/>
      <c r="I401" s="889"/>
      <c r="J401" s="454" t="s">
        <v>192</v>
      </c>
      <c r="M401" s="1010"/>
      <c r="N401" s="889"/>
      <c r="O401" s="455" t="s">
        <v>192</v>
      </c>
      <c r="Y401" s="341"/>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543"/>
      <c r="BB401" s="323"/>
      <c r="BC401" s="543"/>
      <c r="BD401" s="543"/>
      <c r="BE401" s="543"/>
      <c r="BF401" s="543"/>
      <c r="BG401" s="543"/>
      <c r="BH401" s="543"/>
      <c r="BI401" s="543"/>
      <c r="BJ401" s="543"/>
      <c r="BK401" s="543"/>
      <c r="BL401" s="543"/>
      <c r="BM401" s="543"/>
      <c r="BN401" s="543"/>
      <c r="BO401" s="543"/>
      <c r="BP401" s="543"/>
      <c r="BQ401" s="543"/>
      <c r="BR401" s="543"/>
      <c r="BS401" s="543"/>
      <c r="BT401" s="543"/>
      <c r="BU401" s="543"/>
      <c r="BV401" s="543"/>
      <c r="BW401" s="543"/>
      <c r="BX401" s="543"/>
      <c r="BY401" s="341"/>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1" t="s">
        <v>136</v>
      </c>
      <c r="C402" s="889"/>
      <c r="D402" s="889"/>
      <c r="E402" s="456" t="s">
        <v>193</v>
      </c>
      <c r="H402" s="889"/>
      <c r="I402" s="889"/>
      <c r="J402" s="457" t="s">
        <v>193</v>
      </c>
      <c r="M402" s="889"/>
      <c r="N402" s="889"/>
      <c r="O402" s="458" t="s">
        <v>193</v>
      </c>
      <c r="Y402" s="341"/>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543"/>
      <c r="BB402" s="323"/>
      <c r="BC402" s="543"/>
      <c r="BD402" s="543"/>
      <c r="BE402" s="543"/>
      <c r="BF402" s="543"/>
      <c r="BG402" s="543"/>
      <c r="BH402" s="543"/>
      <c r="BI402" s="543"/>
      <c r="BJ402" s="543"/>
      <c r="BK402" s="543"/>
      <c r="BL402" s="543"/>
      <c r="BM402" s="543"/>
      <c r="BN402" s="543"/>
      <c r="BO402" s="543"/>
      <c r="BP402" s="543"/>
      <c r="BQ402" s="543"/>
      <c r="BR402" s="543"/>
      <c r="BS402" s="543"/>
      <c r="BT402" s="543"/>
      <c r="BU402" s="543"/>
      <c r="BV402" s="543"/>
      <c r="BW402" s="543"/>
      <c r="BX402" s="543"/>
      <c r="BY402" s="341"/>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889"/>
      <c r="C403" s="997" t="s">
        <v>194</v>
      </c>
      <c r="D403" s="995"/>
      <c r="E403" s="573">
        <v>0.72878897275574506</v>
      </c>
      <c r="F403" s="556"/>
      <c r="G403" s="556"/>
      <c r="H403" s="997" t="s">
        <v>195</v>
      </c>
      <c r="I403" s="995"/>
      <c r="J403" s="574">
        <v>0.71961379250426483</v>
      </c>
      <c r="K403" s="556"/>
      <c r="L403" s="556"/>
      <c r="M403" s="997" t="s">
        <v>194</v>
      </c>
      <c r="N403" s="995"/>
      <c r="O403" s="575">
        <v>0.78108382278948307</v>
      </c>
      <c r="P403" s="556"/>
      <c r="Q403" s="556"/>
      <c r="Y403" s="34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3"/>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3"/>
      <c r="BY403" s="344"/>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889"/>
      <c r="C404" s="997" t="s">
        <v>195</v>
      </c>
      <c r="D404" s="995"/>
      <c r="E404" s="576">
        <v>0.698090106972172</v>
      </c>
      <c r="F404" s="556"/>
      <c r="G404" s="556"/>
      <c r="H404" s="997" t="s">
        <v>196</v>
      </c>
      <c r="I404" s="995"/>
      <c r="J404" s="577">
        <v>0.69305932304517948</v>
      </c>
      <c r="K404" s="556"/>
      <c r="L404" s="556"/>
      <c r="M404" s="997" t="s">
        <v>197</v>
      </c>
      <c r="N404" s="995"/>
      <c r="O404" s="578">
        <v>-0.66895182880779336</v>
      </c>
      <c r="P404" s="556"/>
      <c r="Q404" s="556"/>
      <c r="Y404" s="34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3"/>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3"/>
      <c r="BY404" s="344"/>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889"/>
      <c r="C405" s="997" t="s">
        <v>196</v>
      </c>
      <c r="D405" s="995"/>
      <c r="E405" s="576">
        <v>0.66268762508282797</v>
      </c>
      <c r="F405" s="556"/>
      <c r="G405" s="556"/>
      <c r="H405" s="997" t="s">
        <v>198</v>
      </c>
      <c r="I405" s="995"/>
      <c r="J405" s="577">
        <v>0.61600620675938156</v>
      </c>
      <c r="K405" s="556"/>
      <c r="L405" s="556"/>
      <c r="M405" s="997" t="s">
        <v>199</v>
      </c>
      <c r="N405" s="995"/>
      <c r="O405" s="578">
        <v>-0.58649109718034598</v>
      </c>
      <c r="P405" s="556"/>
      <c r="Q405" s="556"/>
      <c r="Y405" s="34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3"/>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3"/>
      <c r="BY405" s="344"/>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889"/>
      <c r="C406" s="997" t="s">
        <v>197</v>
      </c>
      <c r="D406" s="995"/>
      <c r="E406" s="576">
        <v>-0.63182477351046429</v>
      </c>
      <c r="F406" s="556"/>
      <c r="G406" s="556"/>
      <c r="H406" s="997" t="s">
        <v>194</v>
      </c>
      <c r="I406" s="995"/>
      <c r="J406" s="577">
        <v>0.60365447522058646</v>
      </c>
      <c r="K406" s="556"/>
      <c r="L406" s="556"/>
      <c r="M406" s="997" t="s">
        <v>200</v>
      </c>
      <c r="N406" s="995"/>
      <c r="O406" s="578">
        <v>0.5570473916406008</v>
      </c>
      <c r="P406" s="556"/>
      <c r="Q406" s="556"/>
      <c r="Y406" s="34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3"/>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3"/>
      <c r="BY406" s="344"/>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889"/>
      <c r="C407" s="997" t="s">
        <v>198</v>
      </c>
      <c r="D407" s="995"/>
      <c r="E407" s="576">
        <v>0.62458559296971095</v>
      </c>
      <c r="F407" s="556"/>
      <c r="G407" s="556"/>
      <c r="H407" s="997" t="s">
        <v>197</v>
      </c>
      <c r="I407" s="995"/>
      <c r="J407" s="577">
        <v>-0.594728384099521</v>
      </c>
      <c r="K407" s="556"/>
      <c r="L407" s="556"/>
      <c r="M407" s="997" t="s">
        <v>201</v>
      </c>
      <c r="N407" s="995"/>
      <c r="O407" s="578">
        <v>0.55514300110690051</v>
      </c>
      <c r="P407" s="556"/>
      <c r="Q407" s="556"/>
      <c r="Y407" s="34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3"/>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3"/>
      <c r="BY407" s="344"/>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889"/>
      <c r="C408" s="997" t="s">
        <v>200</v>
      </c>
      <c r="D408" s="995"/>
      <c r="E408" s="576">
        <v>0.58625316538823014</v>
      </c>
      <c r="F408" s="556"/>
      <c r="G408" s="556"/>
      <c r="H408" s="997" t="s">
        <v>202</v>
      </c>
      <c r="I408" s="995"/>
      <c r="J408" s="577">
        <v>0.53905122644825232</v>
      </c>
      <c r="K408" s="556"/>
      <c r="L408" s="556"/>
      <c r="M408" s="997" t="s">
        <v>198</v>
      </c>
      <c r="N408" s="995"/>
      <c r="O408" s="578">
        <v>0.52981266279014105</v>
      </c>
      <c r="P408" s="556"/>
      <c r="Q408" s="556"/>
      <c r="Y408" s="34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3"/>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3"/>
      <c r="BY408" s="344"/>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889"/>
      <c r="C409" s="997" t="s">
        <v>199</v>
      </c>
      <c r="D409" s="995"/>
      <c r="E409" s="576">
        <v>-0.5090526920322449</v>
      </c>
      <c r="F409" s="556"/>
      <c r="G409" s="556"/>
      <c r="H409" s="997" t="s">
        <v>200</v>
      </c>
      <c r="I409" s="995"/>
      <c r="J409" s="577">
        <v>0.53465661761890837</v>
      </c>
      <c r="K409" s="556"/>
      <c r="L409" s="556"/>
      <c r="M409" s="997" t="s">
        <v>195</v>
      </c>
      <c r="N409" s="995"/>
      <c r="O409" s="578">
        <v>0.51359300711639511</v>
      </c>
      <c r="P409" s="556"/>
      <c r="Q409" s="556"/>
      <c r="Y409" s="34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3"/>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3"/>
      <c r="BY409" s="344"/>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889"/>
      <c r="C410" s="997" t="s">
        <v>202</v>
      </c>
      <c r="D410" s="995"/>
      <c r="E410" s="576">
        <v>0.50243862180599397</v>
      </c>
      <c r="F410" s="556"/>
      <c r="G410" s="556"/>
      <c r="H410" s="997" t="s">
        <v>203</v>
      </c>
      <c r="I410" s="995"/>
      <c r="J410" s="577">
        <v>0.52007018737024457</v>
      </c>
      <c r="K410" s="556"/>
      <c r="L410" s="556"/>
      <c r="M410" s="997" t="s">
        <v>196</v>
      </c>
      <c r="N410" s="995"/>
      <c r="O410" s="578">
        <v>0.47569974791812547</v>
      </c>
      <c r="P410" s="556"/>
      <c r="Q410" s="556"/>
      <c r="Y410" s="34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3"/>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3"/>
      <c r="BY410" s="344"/>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889"/>
      <c r="C411" s="997" t="s">
        <v>203</v>
      </c>
      <c r="D411" s="995"/>
      <c r="E411" s="576">
        <v>0.49865405070892915</v>
      </c>
      <c r="F411" s="556"/>
      <c r="G411" s="556"/>
      <c r="H411" s="997" t="s">
        <v>199</v>
      </c>
      <c r="I411" s="995"/>
      <c r="J411" s="577">
        <v>-0.44468315641224093</v>
      </c>
      <c r="K411" s="556"/>
      <c r="L411" s="556"/>
      <c r="M411" s="997" t="s">
        <v>204</v>
      </c>
      <c r="N411" s="995"/>
      <c r="O411" s="578">
        <v>0.46094784362075808</v>
      </c>
      <c r="P411" s="556"/>
      <c r="Q411" s="556"/>
      <c r="Y411" s="34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3"/>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3"/>
      <c r="BY411" s="344"/>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889"/>
      <c r="C412" s="997" t="s">
        <v>201</v>
      </c>
      <c r="D412" s="995"/>
      <c r="E412" s="576">
        <v>0.49592739035409361</v>
      </c>
      <c r="F412" s="556"/>
      <c r="G412" s="556"/>
      <c r="H412" s="997" t="s">
        <v>205</v>
      </c>
      <c r="I412" s="995"/>
      <c r="J412" s="577">
        <v>0.43211453135863997</v>
      </c>
      <c r="K412" s="556"/>
      <c r="L412" s="556"/>
      <c r="M412" s="997" t="s">
        <v>206</v>
      </c>
      <c r="N412" s="995"/>
      <c r="O412" s="578">
        <v>-0.36610861635868697</v>
      </c>
      <c r="P412" s="556"/>
      <c r="Q412" s="556"/>
      <c r="Y412" s="34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3"/>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3"/>
      <c r="BY412" s="344"/>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889"/>
      <c r="C413" s="997" t="s">
        <v>206</v>
      </c>
      <c r="D413" s="995"/>
      <c r="E413" s="576">
        <v>-0.37418598544684356</v>
      </c>
      <c r="F413" s="556"/>
      <c r="G413" s="556"/>
      <c r="H413" s="997" t="s">
        <v>207</v>
      </c>
      <c r="I413" s="995"/>
      <c r="J413" s="577">
        <v>-0.31629088923200444</v>
      </c>
      <c r="K413" s="556"/>
      <c r="L413" s="556"/>
      <c r="M413" s="997" t="s">
        <v>203</v>
      </c>
      <c r="N413" s="995"/>
      <c r="O413" s="578">
        <v>0.34903548584586658</v>
      </c>
      <c r="P413" s="556"/>
      <c r="Q413" s="556"/>
      <c r="Y413" s="34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3"/>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3"/>
      <c r="BY413" s="344"/>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889"/>
      <c r="C414" s="997" t="s">
        <v>205</v>
      </c>
      <c r="D414" s="995"/>
      <c r="E414" s="576">
        <v>0.32767912668295024</v>
      </c>
      <c r="F414" s="556"/>
      <c r="G414" s="556"/>
      <c r="H414" s="997" t="s">
        <v>206</v>
      </c>
      <c r="I414" s="995"/>
      <c r="J414" s="577">
        <v>-0.31439109101833779</v>
      </c>
      <c r="K414" s="556"/>
      <c r="L414" s="556"/>
      <c r="M414" s="997" t="s">
        <v>202</v>
      </c>
      <c r="N414" s="995"/>
      <c r="O414" s="578">
        <v>0.30988763781363865</v>
      </c>
      <c r="P414" s="556"/>
      <c r="Q414" s="556"/>
      <c r="Y414" s="34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3"/>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3"/>
      <c r="BY414" s="344"/>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889"/>
      <c r="C415" s="997" t="s">
        <v>208</v>
      </c>
      <c r="D415" s="995"/>
      <c r="E415" s="576">
        <v>0.29768346072677776</v>
      </c>
      <c r="F415" s="556"/>
      <c r="G415" s="556"/>
      <c r="H415" s="997" t="s">
        <v>208</v>
      </c>
      <c r="I415" s="995"/>
      <c r="J415" s="577">
        <v>0.28894279644963838</v>
      </c>
      <c r="K415" s="556"/>
      <c r="L415" s="556"/>
      <c r="M415" s="997" t="s">
        <v>209</v>
      </c>
      <c r="N415" s="995"/>
      <c r="O415" s="578">
        <v>-0.27695876805276015</v>
      </c>
      <c r="P415" s="556"/>
      <c r="Q415" s="556"/>
      <c r="Y415" s="34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3"/>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3"/>
      <c r="BY415" s="344"/>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889"/>
      <c r="C416" s="997" t="s">
        <v>204</v>
      </c>
      <c r="D416" s="995"/>
      <c r="E416" s="576">
        <v>0.29214105120911488</v>
      </c>
      <c r="F416" s="556"/>
      <c r="G416" s="556"/>
      <c r="H416" s="997" t="s">
        <v>201</v>
      </c>
      <c r="I416" s="995"/>
      <c r="J416" s="577">
        <v>0.25598970025700679</v>
      </c>
      <c r="K416" s="556"/>
      <c r="L416" s="556"/>
      <c r="M416" s="997" t="s">
        <v>205</v>
      </c>
      <c r="N416" s="995"/>
      <c r="O416" s="578">
        <v>0.24135001317157231</v>
      </c>
      <c r="P416" s="556"/>
      <c r="Q416" s="556"/>
      <c r="Y416" s="34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3"/>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3"/>
      <c r="BY416" s="344"/>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889"/>
      <c r="C417" s="997" t="s">
        <v>209</v>
      </c>
      <c r="D417" s="995"/>
      <c r="E417" s="576">
        <v>-0.2728227722246796</v>
      </c>
      <c r="F417" s="556"/>
      <c r="G417" s="556"/>
      <c r="H417" s="997" t="s">
        <v>210</v>
      </c>
      <c r="I417" s="995"/>
      <c r="J417" s="577">
        <v>0.1803427731495067</v>
      </c>
      <c r="K417" s="556"/>
      <c r="L417" s="556"/>
      <c r="M417" s="997" t="s">
        <v>211</v>
      </c>
      <c r="N417" s="995"/>
      <c r="O417" s="578">
        <v>-0.20020273927259125</v>
      </c>
      <c r="P417" s="556"/>
      <c r="Q417" s="556"/>
      <c r="Y417" s="34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3"/>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3"/>
      <c r="BY417" s="344"/>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889"/>
      <c r="C418" s="997" t="s">
        <v>211</v>
      </c>
      <c r="D418" s="995"/>
      <c r="E418" s="576">
        <v>-0.21694457641400289</v>
      </c>
      <c r="F418" s="556"/>
      <c r="G418" s="556"/>
      <c r="H418" s="997" t="s">
        <v>212</v>
      </c>
      <c r="I418" s="995"/>
      <c r="J418" s="577">
        <v>-0.10504432800090024</v>
      </c>
      <c r="K418" s="556"/>
      <c r="L418" s="556"/>
      <c r="M418" s="997" t="s">
        <v>208</v>
      </c>
      <c r="N418" s="995"/>
      <c r="O418" s="578">
        <v>0.18610471748561877</v>
      </c>
      <c r="P418" s="556"/>
      <c r="Q418" s="556"/>
      <c r="Y418" s="34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3"/>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3"/>
      <c r="BY418" s="344"/>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889"/>
      <c r="C419" s="997" t="s">
        <v>210</v>
      </c>
      <c r="D419" s="995"/>
      <c r="E419" s="576">
        <v>0.18781386099069391</v>
      </c>
      <c r="F419" s="556"/>
      <c r="G419" s="556"/>
      <c r="H419" s="997" t="s">
        <v>211</v>
      </c>
      <c r="I419" s="995"/>
      <c r="J419" s="577">
        <v>-9.3896493071362316E-2</v>
      </c>
      <c r="K419" s="556"/>
      <c r="L419" s="556"/>
      <c r="M419" s="997" t="s">
        <v>210</v>
      </c>
      <c r="N419" s="995"/>
      <c r="O419" s="578">
        <v>0.17240029459042999</v>
      </c>
      <c r="P419" s="556"/>
      <c r="Q419" s="556"/>
      <c r="Y419" s="34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3"/>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3"/>
      <c r="BY419" s="344"/>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889"/>
      <c r="C420" s="997" t="s">
        <v>207</v>
      </c>
      <c r="D420" s="995"/>
      <c r="E420" s="576">
        <v>-0.17249012873994837</v>
      </c>
      <c r="F420" s="556"/>
      <c r="G420" s="556"/>
      <c r="H420" s="997" t="s">
        <v>209</v>
      </c>
      <c r="I420" s="995"/>
      <c r="J420" s="577">
        <v>-9.3481885523137923E-2</v>
      </c>
      <c r="K420" s="556"/>
      <c r="L420" s="556"/>
      <c r="M420" s="997" t="s">
        <v>207</v>
      </c>
      <c r="N420" s="995"/>
      <c r="O420" s="578">
        <v>0.12766655989634099</v>
      </c>
      <c r="P420" s="556"/>
      <c r="Q420" s="556"/>
      <c r="Y420" s="34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3"/>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3"/>
      <c r="BY420" s="344"/>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889"/>
      <c r="C421" s="997" t="s">
        <v>212</v>
      </c>
      <c r="D421" s="995"/>
      <c r="E421" s="576">
        <v>0.1469431892778876</v>
      </c>
      <c r="F421" s="556"/>
      <c r="G421" s="556"/>
      <c r="H421" s="997" t="s">
        <v>213</v>
      </c>
      <c r="I421" s="995"/>
      <c r="J421" s="577">
        <v>2.3128985494662246E-2</v>
      </c>
      <c r="K421" s="556"/>
      <c r="L421" s="556"/>
      <c r="M421" s="997" t="s">
        <v>212</v>
      </c>
      <c r="N421" s="995"/>
      <c r="O421" s="578">
        <v>9.0941666546890718E-2</v>
      </c>
      <c r="P421" s="556"/>
      <c r="Q421" s="556"/>
      <c r="Y421" s="34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3"/>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3"/>
      <c r="BY421" s="344"/>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889"/>
      <c r="C422" s="997" t="s">
        <v>213</v>
      </c>
      <c r="D422" s="995"/>
      <c r="E422" s="576">
        <v>-3.424424132231537E-2</v>
      </c>
      <c r="F422" s="556"/>
      <c r="G422" s="556"/>
      <c r="H422" s="997" t="s">
        <v>214</v>
      </c>
      <c r="I422" s="995"/>
      <c r="J422" s="577">
        <v>-1.718352498458325E-2</v>
      </c>
      <c r="K422" s="556"/>
      <c r="L422" s="556"/>
      <c r="M422" s="997" t="s">
        <v>214</v>
      </c>
      <c r="N422" s="995"/>
      <c r="O422" s="578">
        <v>7.0113868220973485E-2</v>
      </c>
      <c r="P422" s="556"/>
      <c r="Q422" s="556"/>
      <c r="Y422" s="34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3"/>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3"/>
      <c r="BY422" s="344"/>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889"/>
      <c r="C423" s="997" t="s">
        <v>215</v>
      </c>
      <c r="D423" s="995"/>
      <c r="E423" s="576">
        <v>-3.032442876818283E-2</v>
      </c>
      <c r="F423" s="556"/>
      <c r="G423" s="556"/>
      <c r="H423" s="997" t="s">
        <v>204</v>
      </c>
      <c r="I423" s="995"/>
      <c r="J423" s="579">
        <v>-2.2549282134982332E-3</v>
      </c>
      <c r="K423" s="556"/>
      <c r="L423" s="556"/>
      <c r="M423" s="997" t="s">
        <v>215</v>
      </c>
      <c r="N423" s="995"/>
      <c r="O423" s="578">
        <v>-3.0454867083893663E-2</v>
      </c>
      <c r="P423" s="556"/>
      <c r="Q423" s="556"/>
      <c r="Y423" s="34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3"/>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3"/>
      <c r="BY423" s="344"/>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889"/>
      <c r="C424" s="997" t="s">
        <v>214</v>
      </c>
      <c r="D424" s="995"/>
      <c r="E424" s="576">
        <v>2.6271660045248574E-2</v>
      </c>
      <c r="F424" s="556"/>
      <c r="G424" s="556"/>
      <c r="H424" s="994"/>
      <c r="I424" s="995"/>
      <c r="J424" s="572"/>
      <c r="K424" s="556"/>
      <c r="L424" s="556"/>
      <c r="M424" s="997" t="s">
        <v>216</v>
      </c>
      <c r="N424" s="995"/>
      <c r="O424" s="578">
        <v>1.8041381609667333E-3</v>
      </c>
      <c r="P424" s="556"/>
      <c r="Q424" s="556"/>
      <c r="Y424" s="34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3"/>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3"/>
      <c r="BY424" s="344"/>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889"/>
      <c r="C425" s="997" t="s">
        <v>216</v>
      </c>
      <c r="D425" s="995"/>
      <c r="E425" s="580">
        <v>-5.7897461380916112E-3</v>
      </c>
      <c r="F425" s="556"/>
      <c r="G425" s="556"/>
      <c r="H425" s="994"/>
      <c r="I425" s="995"/>
      <c r="J425" s="572"/>
      <c r="K425" s="556"/>
      <c r="L425" s="556"/>
      <c r="M425" s="997" t="s">
        <v>213</v>
      </c>
      <c r="N425" s="995"/>
      <c r="O425" s="581">
        <v>1.4476415541062038E-3</v>
      </c>
      <c r="P425" s="556"/>
      <c r="Q425" s="556"/>
      <c r="Y425" s="34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3"/>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3"/>
      <c r="BY425" s="344"/>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889"/>
      <c r="C426" s="994"/>
      <c r="D426" s="995"/>
      <c r="E426" s="572"/>
      <c r="F426" s="556"/>
      <c r="G426" s="556"/>
      <c r="H426" s="994"/>
      <c r="I426" s="995"/>
      <c r="J426" s="556"/>
      <c r="K426" s="556"/>
      <c r="L426" s="556"/>
      <c r="M426" s="994"/>
      <c r="N426" s="995"/>
      <c r="O426" s="572"/>
      <c r="P426" s="556"/>
      <c r="Q426" s="556"/>
      <c r="Y426" s="34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3"/>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3"/>
      <c r="BY426" s="344"/>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889"/>
      <c r="C427" s="994"/>
      <c r="D427" s="995"/>
      <c r="E427" s="572"/>
      <c r="F427" s="556"/>
      <c r="G427" s="556"/>
      <c r="H427" s="998" t="s">
        <v>217</v>
      </c>
      <c r="I427" s="995"/>
      <c r="J427" s="995"/>
      <c r="K427" s="556"/>
      <c r="L427" s="556"/>
      <c r="M427" s="994"/>
      <c r="N427" s="995"/>
      <c r="O427" s="572"/>
      <c r="P427" s="556"/>
      <c r="Q427" s="556"/>
      <c r="Y427" s="34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3"/>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3"/>
      <c r="BY427" s="344"/>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889"/>
      <c r="C428" s="994"/>
      <c r="D428" s="995"/>
      <c r="E428" s="556"/>
      <c r="F428" s="556"/>
      <c r="G428" s="556"/>
      <c r="H428" s="994"/>
      <c r="I428" s="995"/>
      <c r="J428" s="557" t="s">
        <v>218</v>
      </c>
      <c r="K428" s="556"/>
      <c r="L428" s="556"/>
      <c r="M428" s="994"/>
      <c r="N428" s="995"/>
      <c r="O428" s="556"/>
      <c r="P428" s="556"/>
      <c r="Q428" s="556"/>
      <c r="Y428" s="34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3"/>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3"/>
      <c r="BY428" s="344"/>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889"/>
      <c r="C429" s="998" t="s">
        <v>217</v>
      </c>
      <c r="D429" s="995"/>
      <c r="E429" s="995"/>
      <c r="F429" s="556"/>
      <c r="G429" s="556"/>
      <c r="H429" s="997" t="s">
        <v>201</v>
      </c>
      <c r="I429" s="995"/>
      <c r="J429" s="574">
        <v>6.5530726637672176E-2</v>
      </c>
      <c r="K429" s="556"/>
      <c r="L429" s="556"/>
      <c r="M429" s="998" t="s">
        <v>217</v>
      </c>
      <c r="N429" s="995"/>
      <c r="O429" s="995"/>
      <c r="P429" s="556"/>
      <c r="Q429" s="556"/>
      <c r="Y429" s="34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3"/>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3"/>
      <c r="BY429" s="344"/>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889"/>
      <c r="C430" s="994"/>
      <c r="D430" s="995"/>
      <c r="E430" s="558" t="s">
        <v>218</v>
      </c>
      <c r="F430" s="556"/>
      <c r="G430" s="556"/>
      <c r="H430" s="997" t="s">
        <v>205</v>
      </c>
      <c r="I430" s="995"/>
      <c r="J430" s="577">
        <v>0.18672296821129705</v>
      </c>
      <c r="K430" s="556"/>
      <c r="L430" s="556"/>
      <c r="M430" s="994"/>
      <c r="N430" s="995"/>
      <c r="O430" s="559" t="s">
        <v>218</v>
      </c>
      <c r="P430" s="556"/>
      <c r="Q430" s="556"/>
      <c r="Y430" s="34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3"/>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3"/>
      <c r="BY430" s="344"/>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889"/>
      <c r="C431" s="997" t="s">
        <v>201</v>
      </c>
      <c r="D431" s="995"/>
      <c r="E431" s="573">
        <v>0.24594397650342154</v>
      </c>
      <c r="F431" s="556"/>
      <c r="G431" s="556"/>
      <c r="H431" s="997" t="s">
        <v>200</v>
      </c>
      <c r="I431" s="995"/>
      <c r="J431" s="577">
        <v>0.2858576987636916</v>
      </c>
      <c r="K431" s="556"/>
      <c r="L431" s="556"/>
      <c r="M431" s="997" t="s">
        <v>201</v>
      </c>
      <c r="N431" s="995"/>
      <c r="O431" s="575">
        <v>0.30818375167797613</v>
      </c>
      <c r="P431" s="556"/>
      <c r="Q431" s="556"/>
      <c r="Y431" s="34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3"/>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3"/>
      <c r="BY431" s="344"/>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889"/>
      <c r="C432" s="997" t="s">
        <v>205</v>
      </c>
      <c r="D432" s="995"/>
      <c r="E432" s="576">
        <v>0.10737361006370096</v>
      </c>
      <c r="F432" s="556"/>
      <c r="G432" s="556"/>
      <c r="H432" s="997" t="s">
        <v>196</v>
      </c>
      <c r="I432" s="995"/>
      <c r="J432" s="577">
        <v>0.48033122525984245</v>
      </c>
      <c r="K432" s="556"/>
      <c r="L432" s="556"/>
      <c r="M432" s="997" t="s">
        <v>205</v>
      </c>
      <c r="N432" s="995"/>
      <c r="O432" s="578">
        <v>5.8249828857918129E-2</v>
      </c>
      <c r="P432" s="556"/>
      <c r="Q432" s="556"/>
      <c r="Y432" s="34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3"/>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3"/>
      <c r="BY432" s="344"/>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889"/>
      <c r="C433" s="997" t="s">
        <v>200</v>
      </c>
      <c r="D433" s="995"/>
      <c r="E433" s="576">
        <v>0.34369277392771952</v>
      </c>
      <c r="F433" s="556"/>
      <c r="G433" s="556"/>
      <c r="H433" s="997" t="s">
        <v>204</v>
      </c>
      <c r="I433" s="995"/>
      <c r="J433" s="582">
        <v>5.084701248030334E-6</v>
      </c>
      <c r="K433" s="556"/>
      <c r="L433" s="556"/>
      <c r="M433" s="997" t="s">
        <v>200</v>
      </c>
      <c r="N433" s="995"/>
      <c r="O433" s="578">
        <v>0.31030179653359691</v>
      </c>
      <c r="P433" s="556"/>
      <c r="Q433" s="556"/>
      <c r="Y433" s="34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3"/>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3"/>
      <c r="BY433" s="344"/>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889"/>
      <c r="C434" s="997" t="s">
        <v>196</v>
      </c>
      <c r="D434" s="995"/>
      <c r="E434" s="576">
        <v>0.43915488843791878</v>
      </c>
      <c r="F434" s="556"/>
      <c r="G434" s="556"/>
      <c r="H434" s="997" t="s">
        <v>198</v>
      </c>
      <c r="I434" s="995"/>
      <c r="J434" s="577">
        <v>0.37946364676608196</v>
      </c>
      <c r="K434" s="556"/>
      <c r="L434" s="556"/>
      <c r="M434" s="997" t="s">
        <v>196</v>
      </c>
      <c r="N434" s="995"/>
      <c r="O434" s="578">
        <v>0.22629025016936813</v>
      </c>
      <c r="P434" s="556"/>
      <c r="Q434" s="556"/>
      <c r="Y434" s="34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3"/>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3"/>
      <c r="BY434" s="344"/>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889"/>
      <c r="C435" s="997" t="s">
        <v>204</v>
      </c>
      <c r="D435" s="995"/>
      <c r="E435" s="576">
        <v>8.5346393801566681E-2</v>
      </c>
      <c r="F435" s="556"/>
      <c r="G435" s="556"/>
      <c r="H435" s="997" t="s">
        <v>210</v>
      </c>
      <c r="I435" s="995"/>
      <c r="J435" s="577">
        <v>3.2523515827254434E-2</v>
      </c>
      <c r="K435" s="556"/>
      <c r="L435" s="556"/>
      <c r="M435" s="997" t="s">
        <v>204</v>
      </c>
      <c r="N435" s="995"/>
      <c r="O435" s="578">
        <v>0.21247291453862685</v>
      </c>
      <c r="P435" s="556"/>
      <c r="Q435" s="556"/>
      <c r="Y435" s="34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3"/>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3"/>
      <c r="BY435" s="344"/>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889"/>
      <c r="C436" s="997" t="s">
        <v>198</v>
      </c>
      <c r="D436" s="995"/>
      <c r="E436" s="576">
        <v>0.39010716294532544</v>
      </c>
      <c r="F436" s="556"/>
      <c r="G436" s="556"/>
      <c r="H436" s="997" t="s">
        <v>195</v>
      </c>
      <c r="I436" s="995"/>
      <c r="J436" s="577">
        <v>0.51784401036237115</v>
      </c>
      <c r="K436" s="556"/>
      <c r="L436" s="556"/>
      <c r="M436" s="997" t="s">
        <v>198</v>
      </c>
      <c r="N436" s="995"/>
      <c r="O436" s="578">
        <v>0.28070145765277971</v>
      </c>
      <c r="P436" s="556"/>
      <c r="Q436" s="556"/>
      <c r="Y436" s="34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3"/>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3"/>
      <c r="BY436" s="344"/>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889"/>
      <c r="C437" s="997" t="s">
        <v>210</v>
      </c>
      <c r="D437" s="995"/>
      <c r="E437" s="576">
        <v>3.5274046380231697E-2</v>
      </c>
      <c r="F437" s="556"/>
      <c r="G437" s="556"/>
      <c r="H437" s="997" t="s">
        <v>208</v>
      </c>
      <c r="I437" s="995"/>
      <c r="J437" s="577">
        <v>8.3487939620137161E-2</v>
      </c>
      <c r="K437" s="556"/>
      <c r="L437" s="556"/>
      <c r="M437" s="997" t="s">
        <v>210</v>
      </c>
      <c r="N437" s="995"/>
      <c r="O437" s="578">
        <v>2.9721861574867045E-2</v>
      </c>
      <c r="P437" s="556"/>
      <c r="Q437" s="556"/>
      <c r="Y437" s="34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3"/>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3"/>
      <c r="BY437" s="344"/>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889"/>
      <c r="C438" s="997" t="s">
        <v>195</v>
      </c>
      <c r="D438" s="995"/>
      <c r="E438" s="576">
        <v>0.48732979745241856</v>
      </c>
      <c r="F438" s="556"/>
      <c r="G438" s="556"/>
      <c r="H438" s="997" t="s">
        <v>202</v>
      </c>
      <c r="I438" s="995"/>
      <c r="J438" s="577">
        <v>0.29057622473536499</v>
      </c>
      <c r="K438" s="556"/>
      <c r="L438" s="556"/>
      <c r="M438" s="997" t="s">
        <v>195</v>
      </c>
      <c r="N438" s="995"/>
      <c r="O438" s="578">
        <v>0.26377777695886145</v>
      </c>
      <c r="P438" s="556"/>
      <c r="Q438" s="556"/>
      <c r="Y438" s="34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3"/>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3"/>
      <c r="BY438" s="344"/>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889"/>
      <c r="C439" s="997" t="s">
        <v>208</v>
      </c>
      <c r="D439" s="995"/>
      <c r="E439" s="576">
        <v>8.8615442790271032E-2</v>
      </c>
      <c r="F439" s="556"/>
      <c r="G439" s="556"/>
      <c r="H439" s="997" t="s">
        <v>211</v>
      </c>
      <c r="I439" s="995"/>
      <c r="J439" s="577">
        <v>8.8165514111003922E-3</v>
      </c>
      <c r="K439" s="556"/>
      <c r="L439" s="556"/>
      <c r="M439" s="997" t="s">
        <v>208</v>
      </c>
      <c r="N439" s="995"/>
      <c r="O439" s="578">
        <v>3.4634965870401976E-2</v>
      </c>
      <c r="P439" s="556"/>
      <c r="Q439" s="556"/>
      <c r="Y439" s="34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3"/>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3"/>
      <c r="BY439" s="344"/>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889"/>
      <c r="C440" s="997" t="s">
        <v>202</v>
      </c>
      <c r="D440" s="995"/>
      <c r="E440" s="576">
        <v>0.25244456868230664</v>
      </c>
      <c r="F440" s="556"/>
      <c r="G440" s="556"/>
      <c r="H440" s="997" t="s">
        <v>213</v>
      </c>
      <c r="I440" s="995"/>
      <c r="J440" s="577">
        <v>5.3494997001229656E-4</v>
      </c>
      <c r="K440" s="556"/>
      <c r="L440" s="556"/>
      <c r="M440" s="997" t="s">
        <v>202</v>
      </c>
      <c r="N440" s="995"/>
      <c r="O440" s="578">
        <v>9.6030348069716887E-2</v>
      </c>
      <c r="P440" s="556"/>
      <c r="Q440" s="556"/>
      <c r="Y440" s="34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3"/>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3"/>
      <c r="BY440" s="344"/>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889"/>
      <c r="C441" s="997" t="s">
        <v>211</v>
      </c>
      <c r="D441" s="995"/>
      <c r="E441" s="576">
        <v>4.706494923545114E-2</v>
      </c>
      <c r="F441" s="556"/>
      <c r="G441" s="556"/>
      <c r="H441" s="997" t="s">
        <v>214</v>
      </c>
      <c r="I441" s="995"/>
      <c r="J441" s="577">
        <v>2.9527353089579681E-4</v>
      </c>
      <c r="K441" s="556"/>
      <c r="L441" s="556"/>
      <c r="M441" s="997" t="s">
        <v>211</v>
      </c>
      <c r="N441" s="995"/>
      <c r="O441" s="578">
        <v>4.0081136812249146E-2</v>
      </c>
      <c r="P441" s="556"/>
      <c r="Q441" s="556"/>
      <c r="Y441" s="34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3"/>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3"/>
      <c r="BY441" s="344"/>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889"/>
      <c r="C442" s="997" t="s">
        <v>213</v>
      </c>
      <c r="D442" s="995"/>
      <c r="E442" s="576">
        <v>1.1726680637409715E-3</v>
      </c>
      <c r="F442" s="556"/>
      <c r="G442" s="556"/>
      <c r="H442" s="997" t="s">
        <v>206</v>
      </c>
      <c r="I442" s="995"/>
      <c r="J442" s="577">
        <v>9.8841758111700762E-2</v>
      </c>
      <c r="K442" s="556"/>
      <c r="L442" s="556"/>
      <c r="M442" s="997" t="s">
        <v>213</v>
      </c>
      <c r="N442" s="995"/>
      <c r="O442" s="583">
        <v>2.0956660691750251E-6</v>
      </c>
      <c r="P442" s="556"/>
      <c r="Q442" s="556"/>
      <c r="Y442" s="34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3"/>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3"/>
      <c r="BY442" s="344"/>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889"/>
      <c r="C443" s="997" t="s">
        <v>214</v>
      </c>
      <c r="D443" s="995"/>
      <c r="E443" s="576">
        <v>6.9020012153311037E-4</v>
      </c>
      <c r="F443" s="556"/>
      <c r="G443" s="556"/>
      <c r="H443" s="997" t="s">
        <v>197</v>
      </c>
      <c r="I443" s="995"/>
      <c r="J443" s="577">
        <v>0.35370185085362738</v>
      </c>
      <c r="K443" s="556"/>
      <c r="L443" s="556"/>
      <c r="M443" s="997" t="s">
        <v>214</v>
      </c>
      <c r="N443" s="995"/>
      <c r="O443" s="578">
        <v>4.9159545169080356E-3</v>
      </c>
      <c r="P443" s="556"/>
      <c r="Q443" s="556"/>
      <c r="Y443" s="34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3"/>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3"/>
      <c r="BY443" s="344"/>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889"/>
      <c r="C444" s="997" t="s">
        <v>206</v>
      </c>
      <c r="D444" s="995"/>
      <c r="E444" s="576">
        <v>0.14001515170482542</v>
      </c>
      <c r="F444" s="556"/>
      <c r="G444" s="556"/>
      <c r="H444" s="997" t="s">
        <v>209</v>
      </c>
      <c r="I444" s="995"/>
      <c r="J444" s="577">
        <v>8.7388629209610626E-3</v>
      </c>
      <c r="K444" s="556"/>
      <c r="L444" s="556"/>
      <c r="M444" s="997" t="s">
        <v>206</v>
      </c>
      <c r="N444" s="995"/>
      <c r="O444" s="578">
        <v>0.13403551897207222</v>
      </c>
      <c r="P444" s="556"/>
      <c r="Q444" s="556"/>
      <c r="Y444" s="34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3"/>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3"/>
      <c r="BY444" s="344"/>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889"/>
      <c r="C445" s="997" t="s">
        <v>197</v>
      </c>
      <c r="D445" s="995"/>
      <c r="E445" s="576">
        <v>0.39920254442154951</v>
      </c>
      <c r="F445" s="556"/>
      <c r="G445" s="556"/>
      <c r="H445" s="997" t="s">
        <v>194</v>
      </c>
      <c r="I445" s="995"/>
      <c r="J445" s="577">
        <v>0.36439872545384161</v>
      </c>
      <c r="K445" s="556"/>
      <c r="L445" s="556"/>
      <c r="M445" s="997" t="s">
        <v>197</v>
      </c>
      <c r="N445" s="995"/>
      <c r="O445" s="578">
        <v>0.44749654926529125</v>
      </c>
      <c r="P445" s="556"/>
      <c r="Q445" s="556"/>
      <c r="Y445" s="34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3"/>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3"/>
      <c r="BY445" s="344"/>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997" t="s">
        <v>209</v>
      </c>
      <c r="D446" s="995"/>
      <c r="E446" s="576">
        <v>7.4432265044359402E-2</v>
      </c>
      <c r="F446" s="556"/>
      <c r="G446" s="556"/>
      <c r="H446" s="997" t="s">
        <v>199</v>
      </c>
      <c r="I446" s="995"/>
      <c r="J446" s="577">
        <v>0.19774310959675354</v>
      </c>
      <c r="K446" s="556"/>
      <c r="L446" s="556"/>
      <c r="M446" s="997" t="s">
        <v>209</v>
      </c>
      <c r="N446" s="995"/>
      <c r="O446" s="578">
        <v>7.6706159201302596E-2</v>
      </c>
      <c r="P446" s="556"/>
      <c r="Q446" s="556"/>
      <c r="Y446" s="34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3"/>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3"/>
      <c r="BY446" s="344"/>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997" t="s">
        <v>194</v>
      </c>
      <c r="D447" s="995"/>
      <c r="E447" s="576">
        <v>0.53113336681037415</v>
      </c>
      <c r="F447" s="556"/>
      <c r="G447" s="556"/>
      <c r="H447" s="997" t="s">
        <v>212</v>
      </c>
      <c r="I447" s="995"/>
      <c r="J447" s="577">
        <v>1.1034310845160716E-2</v>
      </c>
      <c r="K447" s="556"/>
      <c r="L447" s="556"/>
      <c r="M447" s="997" t="s">
        <v>194</v>
      </c>
      <c r="N447" s="995"/>
      <c r="O447" s="578">
        <v>0.61009193822343255</v>
      </c>
      <c r="P447" s="556"/>
      <c r="Q447" s="556"/>
      <c r="Y447" s="34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3"/>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3"/>
      <c r="BY447" s="344"/>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997" t="s">
        <v>215</v>
      </c>
      <c r="D448" s="995"/>
      <c r="E448" s="576">
        <v>9.1957098011659442E-4</v>
      </c>
      <c r="F448" s="556"/>
      <c r="G448" s="556"/>
      <c r="H448" s="997" t="s">
        <v>207</v>
      </c>
      <c r="I448" s="995"/>
      <c r="J448" s="577">
        <v>0.1000399266111721</v>
      </c>
      <c r="K448" s="556"/>
      <c r="L448" s="556"/>
      <c r="M448" s="997" t="s">
        <v>215</v>
      </c>
      <c r="N448" s="995"/>
      <c r="O448" s="578">
        <v>9.2749892909762969E-4</v>
      </c>
      <c r="P448" s="556"/>
      <c r="Q448" s="556"/>
      <c r="Y448" s="34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3"/>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3"/>
      <c r="BY448" s="344"/>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997" t="s">
        <v>199</v>
      </c>
      <c r="D449" s="995"/>
      <c r="E449" s="576">
        <v>0.25913464326527558</v>
      </c>
      <c r="F449" s="556"/>
      <c r="G449" s="556"/>
      <c r="H449" s="997" t="s">
        <v>203</v>
      </c>
      <c r="I449" s="995"/>
      <c r="J449" s="579">
        <v>0.27047299979132128</v>
      </c>
      <c r="K449" s="556"/>
      <c r="L449" s="556"/>
      <c r="M449" s="997" t="s">
        <v>199</v>
      </c>
      <c r="N449" s="995"/>
      <c r="O449" s="578">
        <v>0.34397180707180602</v>
      </c>
      <c r="P449" s="556"/>
      <c r="Q449" s="556"/>
      <c r="Y449" s="34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3"/>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3"/>
      <c r="BY449" s="344"/>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997" t="s">
        <v>212</v>
      </c>
      <c r="D450" s="995"/>
      <c r="E450" s="576">
        <v>2.1592300875157101E-2</v>
      </c>
      <c r="F450" s="556"/>
      <c r="G450" s="556"/>
      <c r="H450" s="994"/>
      <c r="I450" s="995"/>
      <c r="J450" s="572"/>
      <c r="K450" s="556"/>
      <c r="L450" s="556"/>
      <c r="M450" s="997" t="s">
        <v>212</v>
      </c>
      <c r="N450" s="995"/>
      <c r="O450" s="578">
        <v>8.2703867143258617E-3</v>
      </c>
      <c r="P450" s="556"/>
      <c r="Q450" s="556"/>
      <c r="Y450" s="34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3"/>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3"/>
      <c r="BY450" s="344"/>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997" t="s">
        <v>207</v>
      </c>
      <c r="D451" s="995"/>
      <c r="E451" s="576">
        <v>2.9752844512723964E-2</v>
      </c>
      <c r="F451" s="556"/>
      <c r="G451" s="556"/>
      <c r="H451" s="994"/>
      <c r="I451" s="995"/>
      <c r="J451" s="556"/>
      <c r="K451" s="556"/>
      <c r="L451" s="556"/>
      <c r="M451" s="997" t="s">
        <v>207</v>
      </c>
      <c r="N451" s="995"/>
      <c r="O451" s="578">
        <v>1.6298750515766021E-2</v>
      </c>
      <c r="P451" s="556"/>
      <c r="Q451" s="556"/>
      <c r="Y451" s="34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3"/>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3"/>
      <c r="BY451" s="344"/>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997" t="s">
        <v>203</v>
      </c>
      <c r="D452" s="995"/>
      <c r="E452" s="576">
        <v>0.24865586228842329</v>
      </c>
      <c r="F452" s="556"/>
      <c r="G452" s="556"/>
      <c r="H452" s="998" t="s">
        <v>219</v>
      </c>
      <c r="I452" s="995"/>
      <c r="J452" s="995"/>
      <c r="K452" s="995"/>
      <c r="L452" s="995"/>
      <c r="M452" s="997" t="s">
        <v>203</v>
      </c>
      <c r="N452" s="995"/>
      <c r="O452" s="578">
        <v>0.12182577037966012</v>
      </c>
      <c r="P452" s="556"/>
      <c r="Q452" s="556"/>
      <c r="Y452" s="34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3"/>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3"/>
      <c r="BY452" s="344"/>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997" t="s">
        <v>216</v>
      </c>
      <c r="D453" s="995"/>
      <c r="E453" s="584">
        <v>3.3521160343546728E-5</v>
      </c>
      <c r="F453" s="556"/>
      <c r="G453" s="556"/>
      <c r="H453" s="996" t="s">
        <v>192</v>
      </c>
      <c r="I453" s="995"/>
      <c r="J453" s="996" t="s">
        <v>220</v>
      </c>
      <c r="K453" s="999"/>
      <c r="L453" s="1000"/>
      <c r="M453" s="997" t="s">
        <v>216</v>
      </c>
      <c r="N453" s="995"/>
      <c r="O453" s="585">
        <v>3.2549145038564263E-6</v>
      </c>
      <c r="P453" s="556"/>
      <c r="Q453" s="556"/>
      <c r="Y453" s="34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3"/>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3"/>
      <c r="BY453" s="344"/>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994"/>
      <c r="D454" s="995"/>
      <c r="E454" s="572"/>
      <c r="F454" s="556"/>
      <c r="G454" s="556"/>
      <c r="H454" s="995"/>
      <c r="I454" s="995"/>
      <c r="J454" s="560" t="s">
        <v>175</v>
      </c>
      <c r="K454" s="561" t="s">
        <v>221</v>
      </c>
      <c r="L454" s="562" t="s">
        <v>222</v>
      </c>
      <c r="M454" s="994"/>
      <c r="N454" s="995"/>
      <c r="O454" s="572"/>
      <c r="P454" s="556"/>
      <c r="Q454" s="556"/>
      <c r="Y454" s="34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3"/>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3"/>
      <c r="BY454" s="344"/>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994"/>
      <c r="D455" s="995"/>
      <c r="E455" s="556"/>
      <c r="F455" s="556"/>
      <c r="G455" s="556"/>
      <c r="H455" s="997" t="s">
        <v>193</v>
      </c>
      <c r="I455" s="995"/>
      <c r="J455" s="586">
        <v>3.7369613599815072</v>
      </c>
      <c r="K455" s="587">
        <v>17.795054095150036</v>
      </c>
      <c r="L455" s="588">
        <v>17.795054095150036</v>
      </c>
      <c r="M455" s="994"/>
      <c r="N455" s="995"/>
      <c r="O455" s="556"/>
      <c r="P455" s="556"/>
      <c r="Q455" s="556"/>
      <c r="Y455" s="34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3"/>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3"/>
      <c r="BY455" s="344"/>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998" t="s">
        <v>219</v>
      </c>
      <c r="D456" s="995"/>
      <c r="E456" s="995"/>
      <c r="F456" s="995"/>
      <c r="G456" s="995"/>
      <c r="H456" s="994"/>
      <c r="I456" s="995"/>
      <c r="J456" s="572"/>
      <c r="K456" s="572"/>
      <c r="L456" s="572"/>
      <c r="M456" s="998" t="s">
        <v>219</v>
      </c>
      <c r="N456" s="995"/>
      <c r="O456" s="995"/>
      <c r="P456" s="995"/>
      <c r="Q456" s="995"/>
      <c r="Y456" s="34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3"/>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3"/>
      <c r="BY456" s="344"/>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996" t="s">
        <v>192</v>
      </c>
      <c r="D457" s="995"/>
      <c r="E457" s="996" t="s">
        <v>220</v>
      </c>
      <c r="F457" s="999"/>
      <c r="G457" s="1000"/>
      <c r="H457" s="994"/>
      <c r="I457" s="995"/>
      <c r="J457" s="556"/>
      <c r="K457" s="556"/>
      <c r="L457" s="556"/>
      <c r="M457" s="996" t="s">
        <v>192</v>
      </c>
      <c r="N457" s="995"/>
      <c r="O457" s="996" t="s">
        <v>220</v>
      </c>
      <c r="P457" s="999"/>
      <c r="Q457" s="1000"/>
      <c r="Y457" s="34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3"/>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3"/>
      <c r="BY457" s="344"/>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995"/>
      <c r="D458" s="995"/>
      <c r="E458" s="563" t="s">
        <v>175</v>
      </c>
      <c r="F458" s="564" t="s">
        <v>221</v>
      </c>
      <c r="G458" s="565" t="s">
        <v>222</v>
      </c>
      <c r="H458" s="998" t="s">
        <v>223</v>
      </c>
      <c r="I458" s="995"/>
      <c r="J458" s="995"/>
      <c r="K458" s="556"/>
      <c r="L458" s="556"/>
      <c r="M458" s="995"/>
      <c r="N458" s="995"/>
      <c r="O458" s="566" t="s">
        <v>175</v>
      </c>
      <c r="P458" s="567" t="s">
        <v>221</v>
      </c>
      <c r="Q458" s="568" t="s">
        <v>222</v>
      </c>
      <c r="Y458" s="34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3"/>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3"/>
      <c r="BY458" s="344"/>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997" t="s">
        <v>193</v>
      </c>
      <c r="D459" s="995"/>
      <c r="E459" s="589">
        <v>4.2290825494687549</v>
      </c>
      <c r="F459" s="590">
        <v>18.387315432472846</v>
      </c>
      <c r="G459" s="591">
        <v>18.387315432472846</v>
      </c>
      <c r="H459" s="994"/>
      <c r="I459" s="995"/>
      <c r="J459" s="569" t="s">
        <v>192</v>
      </c>
      <c r="K459" s="556"/>
      <c r="L459" s="556"/>
      <c r="M459" s="997" t="s">
        <v>193</v>
      </c>
      <c r="N459" s="995"/>
      <c r="O459" s="592">
        <v>3.624991773086597</v>
      </c>
      <c r="P459" s="593">
        <v>15.760833796028685</v>
      </c>
      <c r="Q459" s="594">
        <v>15.760833796028685</v>
      </c>
      <c r="Y459" s="34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3"/>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3"/>
      <c r="BY459" s="344"/>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994"/>
      <c r="D460" s="995"/>
      <c r="E460" s="572"/>
      <c r="F460" s="572"/>
      <c r="G460" s="572"/>
      <c r="H460" s="995"/>
      <c r="I460" s="995"/>
      <c r="J460" s="595" t="s">
        <v>193</v>
      </c>
      <c r="K460" s="556"/>
      <c r="L460" s="556"/>
      <c r="M460" s="994"/>
      <c r="N460" s="995"/>
      <c r="O460" s="572"/>
      <c r="P460" s="572"/>
      <c r="Q460" s="572"/>
      <c r="Y460" s="34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3"/>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3"/>
      <c r="BY460" s="344"/>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994"/>
      <c r="D461" s="995"/>
      <c r="E461" s="556"/>
      <c r="F461" s="556"/>
      <c r="G461" s="556"/>
      <c r="H461" s="997" t="s">
        <v>201</v>
      </c>
      <c r="I461" s="995"/>
      <c r="J461" s="574">
        <v>6.8502099860693652E-2</v>
      </c>
      <c r="K461" s="556"/>
      <c r="L461" s="556"/>
      <c r="M461" s="994"/>
      <c r="N461" s="995"/>
      <c r="O461" s="556"/>
      <c r="P461" s="556"/>
      <c r="Q461" s="556"/>
      <c r="Y461" s="34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3"/>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3"/>
      <c r="BY461" s="344"/>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998" t="s">
        <v>223</v>
      </c>
      <c r="D462" s="995"/>
      <c r="E462" s="995"/>
      <c r="F462" s="556"/>
      <c r="G462" s="556"/>
      <c r="H462" s="997" t="s">
        <v>205</v>
      </c>
      <c r="I462" s="995"/>
      <c r="J462" s="577">
        <v>0.11563259282958663</v>
      </c>
      <c r="K462" s="556"/>
      <c r="L462" s="556"/>
      <c r="M462" s="998" t="s">
        <v>223</v>
      </c>
      <c r="N462" s="995"/>
      <c r="O462" s="995"/>
      <c r="P462" s="556"/>
      <c r="Q462" s="556"/>
      <c r="Y462" s="34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3"/>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3"/>
      <c r="BY462" s="344"/>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994"/>
      <c r="D463" s="995"/>
      <c r="E463" s="570" t="s">
        <v>192</v>
      </c>
      <c r="F463" s="556"/>
      <c r="G463" s="556"/>
      <c r="H463" s="997" t="s">
        <v>200</v>
      </c>
      <c r="I463" s="995"/>
      <c r="J463" s="577">
        <v>0.14307255711671424</v>
      </c>
      <c r="K463" s="556"/>
      <c r="L463" s="556"/>
      <c r="M463" s="994"/>
      <c r="N463" s="995"/>
      <c r="O463" s="571" t="s">
        <v>192</v>
      </c>
      <c r="P463" s="556"/>
      <c r="Q463" s="556"/>
      <c r="Y463" s="34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3"/>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3"/>
      <c r="BY463" s="344"/>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995"/>
      <c r="D464" s="995"/>
      <c r="E464" s="596" t="s">
        <v>193</v>
      </c>
      <c r="F464" s="556"/>
      <c r="G464" s="556"/>
      <c r="H464" s="997" t="s">
        <v>196</v>
      </c>
      <c r="I464" s="995"/>
      <c r="J464" s="577">
        <v>0.18546066075690146</v>
      </c>
      <c r="K464" s="556"/>
      <c r="L464" s="556"/>
      <c r="M464" s="995"/>
      <c r="N464" s="995"/>
      <c r="O464" s="597" t="s">
        <v>193</v>
      </c>
      <c r="P464" s="556"/>
      <c r="Q464" s="556"/>
      <c r="Y464" s="34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3"/>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3"/>
      <c r="BY464" s="344"/>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997" t="s">
        <v>201</v>
      </c>
      <c r="D465" s="995"/>
      <c r="E465" s="573">
        <v>0.11726595178814622</v>
      </c>
      <c r="F465" s="556"/>
      <c r="G465" s="556"/>
      <c r="H465" s="997" t="s">
        <v>204</v>
      </c>
      <c r="I465" s="995"/>
      <c r="J465" s="577">
        <v>-6.0341223691683869E-4</v>
      </c>
      <c r="K465" s="556"/>
      <c r="L465" s="556"/>
      <c r="M465" s="997" t="s">
        <v>201</v>
      </c>
      <c r="N465" s="995"/>
      <c r="O465" s="575">
        <v>0.15314324441465119</v>
      </c>
      <c r="P465" s="556"/>
      <c r="Q465" s="556"/>
      <c r="Y465" s="34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3"/>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3"/>
      <c r="BY465" s="344"/>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997" t="s">
        <v>205</v>
      </c>
      <c r="D466" s="995"/>
      <c r="E466" s="576">
        <v>7.7482319829418389E-2</v>
      </c>
      <c r="F466" s="556"/>
      <c r="G466" s="556"/>
      <c r="H466" s="997" t="s">
        <v>198</v>
      </c>
      <c r="I466" s="995"/>
      <c r="J466" s="577">
        <v>0.16484147076180361</v>
      </c>
      <c r="K466" s="556"/>
      <c r="L466" s="556"/>
      <c r="M466" s="997" t="s">
        <v>205</v>
      </c>
      <c r="N466" s="995"/>
      <c r="O466" s="578">
        <v>6.6579465080018191E-2</v>
      </c>
      <c r="P466" s="556"/>
      <c r="Q466" s="556"/>
      <c r="Y466" s="34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3"/>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3"/>
      <c r="BY466" s="344"/>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997" t="s">
        <v>200</v>
      </c>
      <c r="D467" s="995"/>
      <c r="E467" s="576">
        <v>0.1386241953262117</v>
      </c>
      <c r="F467" s="556"/>
      <c r="G467" s="556"/>
      <c r="H467" s="997" t="s">
        <v>210</v>
      </c>
      <c r="I467" s="995"/>
      <c r="J467" s="577">
        <v>4.8259202003201641E-2</v>
      </c>
      <c r="K467" s="556"/>
      <c r="L467" s="556"/>
      <c r="M467" s="997" t="s">
        <v>200</v>
      </c>
      <c r="N467" s="995"/>
      <c r="O467" s="578">
        <v>0.15366859471967512</v>
      </c>
      <c r="P467" s="556"/>
      <c r="Q467" s="556"/>
      <c r="Y467" s="34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3"/>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3"/>
      <c r="BY467" s="344"/>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997" t="s">
        <v>196</v>
      </c>
      <c r="D468" s="995"/>
      <c r="E468" s="576">
        <v>0.15669772754047392</v>
      </c>
      <c r="F468" s="556"/>
      <c r="G468" s="556"/>
      <c r="H468" s="997" t="s">
        <v>195</v>
      </c>
      <c r="I468" s="995"/>
      <c r="J468" s="577">
        <v>0.19256655961458105</v>
      </c>
      <c r="K468" s="556"/>
      <c r="L468" s="556"/>
      <c r="M468" s="997" t="s">
        <v>196</v>
      </c>
      <c r="N468" s="995"/>
      <c r="O468" s="578">
        <v>0.13122781448772175</v>
      </c>
      <c r="P468" s="556"/>
      <c r="Q468" s="556"/>
      <c r="Y468" s="34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3"/>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3"/>
      <c r="BY468" s="344"/>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997" t="s">
        <v>204</v>
      </c>
      <c r="D469" s="995"/>
      <c r="E469" s="576">
        <v>6.9079060952785779E-2</v>
      </c>
      <c r="F469" s="556"/>
      <c r="G469" s="556"/>
      <c r="H469" s="997" t="s">
        <v>208</v>
      </c>
      <c r="I469" s="995"/>
      <c r="J469" s="577">
        <v>7.732025263731071E-2</v>
      </c>
      <c r="K469" s="556"/>
      <c r="L469" s="556"/>
      <c r="M469" s="997" t="s">
        <v>204</v>
      </c>
      <c r="N469" s="995"/>
      <c r="O469" s="578">
        <v>0.1271583144113653</v>
      </c>
      <c r="P469" s="556"/>
      <c r="Q469" s="556"/>
      <c r="Y469" s="34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3"/>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3"/>
      <c r="BY469" s="344"/>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997" t="s">
        <v>198</v>
      </c>
      <c r="D470" s="995"/>
      <c r="E470" s="576">
        <v>0.14768820084823586</v>
      </c>
      <c r="F470" s="556"/>
      <c r="G470" s="556"/>
      <c r="H470" s="997" t="s">
        <v>202</v>
      </c>
      <c r="I470" s="995"/>
      <c r="J470" s="577">
        <v>0.14424854166833553</v>
      </c>
      <c r="K470" s="556"/>
      <c r="L470" s="556"/>
      <c r="M470" s="997" t="s">
        <v>198</v>
      </c>
      <c r="N470" s="995"/>
      <c r="O470" s="578">
        <v>0.14615554902046518</v>
      </c>
      <c r="P470" s="556"/>
      <c r="Q470" s="556"/>
      <c r="Y470" s="34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3"/>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3"/>
      <c r="BY470" s="344"/>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997" t="s">
        <v>210</v>
      </c>
      <c r="D471" s="995"/>
      <c r="E471" s="576">
        <v>4.441007211228036E-2</v>
      </c>
      <c r="F471" s="556"/>
      <c r="G471" s="556"/>
      <c r="H471" s="997" t="s">
        <v>211</v>
      </c>
      <c r="I471" s="995"/>
      <c r="J471" s="577">
        <v>-2.5126428674613583E-2</v>
      </c>
      <c r="K471" s="556"/>
      <c r="L471" s="556"/>
      <c r="M471" s="997" t="s">
        <v>210</v>
      </c>
      <c r="N471" s="995"/>
      <c r="O471" s="578">
        <v>4.7558809890383594E-2</v>
      </c>
      <c r="P471" s="556"/>
      <c r="Q471" s="556"/>
      <c r="Y471" s="34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3"/>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3"/>
      <c r="BY471" s="344"/>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997" t="s">
        <v>195</v>
      </c>
      <c r="D472" s="995"/>
      <c r="E472" s="576">
        <v>0.16506892424217728</v>
      </c>
      <c r="F472" s="556"/>
      <c r="G472" s="556"/>
      <c r="H472" s="997" t="s">
        <v>213</v>
      </c>
      <c r="I472" s="995"/>
      <c r="J472" s="577">
        <v>6.1892493035509205E-3</v>
      </c>
      <c r="K472" s="556"/>
      <c r="L472" s="556"/>
      <c r="M472" s="997" t="s">
        <v>195</v>
      </c>
      <c r="N472" s="995"/>
      <c r="O472" s="578">
        <v>0.14168115109378096</v>
      </c>
      <c r="P472" s="556"/>
      <c r="Q472" s="556"/>
      <c r="Y472" s="34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3"/>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3"/>
      <c r="BY472" s="344"/>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997" t="s">
        <v>208</v>
      </c>
      <c r="D473" s="995"/>
      <c r="E473" s="576">
        <v>7.0389607496352091E-2</v>
      </c>
      <c r="F473" s="556"/>
      <c r="G473" s="556"/>
      <c r="H473" s="997" t="s">
        <v>214</v>
      </c>
      <c r="I473" s="995"/>
      <c r="J473" s="577">
        <v>-4.5982613490732705E-3</v>
      </c>
      <c r="K473" s="556"/>
      <c r="L473" s="556"/>
      <c r="M473" s="997" t="s">
        <v>208</v>
      </c>
      <c r="N473" s="995"/>
      <c r="O473" s="578">
        <v>5.1339348924136975E-2</v>
      </c>
      <c r="P473" s="556"/>
      <c r="Q473" s="556"/>
      <c r="Y473" s="34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3"/>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3"/>
      <c r="BY473" s="344"/>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997" t="s">
        <v>202</v>
      </c>
      <c r="D474" s="995"/>
      <c r="E474" s="576">
        <v>0.11880558393666464</v>
      </c>
      <c r="F474" s="556"/>
      <c r="G474" s="556"/>
      <c r="H474" s="997" t="s">
        <v>206</v>
      </c>
      <c r="I474" s="995"/>
      <c r="J474" s="577">
        <v>-8.4130142308962375E-2</v>
      </c>
      <c r="K474" s="556"/>
      <c r="L474" s="556"/>
      <c r="M474" s="997" t="s">
        <v>202</v>
      </c>
      <c r="N474" s="995"/>
      <c r="O474" s="578">
        <v>8.5486438925012093E-2</v>
      </c>
      <c r="P474" s="556"/>
      <c r="Q474" s="556"/>
      <c r="Y474" s="34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3"/>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3"/>
      <c r="BY474" s="344"/>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997" t="s">
        <v>211</v>
      </c>
      <c r="D475" s="995"/>
      <c r="E475" s="576">
        <v>-5.129826005435973E-2</v>
      </c>
      <c r="F475" s="556"/>
      <c r="G475" s="556"/>
      <c r="H475" s="997" t="s">
        <v>197</v>
      </c>
      <c r="I475" s="995"/>
      <c r="J475" s="577">
        <v>-0.15914758725320727</v>
      </c>
      <c r="K475" s="556"/>
      <c r="L475" s="556"/>
      <c r="M475" s="997" t="s">
        <v>211</v>
      </c>
      <c r="N475" s="995"/>
      <c r="O475" s="578">
        <v>-5.5228467208940236E-2</v>
      </c>
      <c r="P475" s="556"/>
      <c r="Q475" s="556"/>
      <c r="Y475" s="34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3"/>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3"/>
      <c r="BY475" s="344"/>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997" t="s">
        <v>213</v>
      </c>
      <c r="D476" s="995"/>
      <c r="E476" s="576">
        <v>-8.0973215636609003E-3</v>
      </c>
      <c r="F476" s="556"/>
      <c r="G476" s="556"/>
      <c r="H476" s="997" t="s">
        <v>209</v>
      </c>
      <c r="I476" s="995"/>
      <c r="J476" s="577">
        <v>-2.501548089959392E-2</v>
      </c>
      <c r="K476" s="556"/>
      <c r="L476" s="556"/>
      <c r="M476" s="997" t="s">
        <v>213</v>
      </c>
      <c r="N476" s="995"/>
      <c r="O476" s="578">
        <v>3.9935030055904665E-4</v>
      </c>
      <c r="P476" s="556"/>
      <c r="Q476" s="556"/>
      <c r="Y476" s="34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3"/>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3"/>
      <c r="BY476" s="344"/>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997" t="s">
        <v>214</v>
      </c>
      <c r="D477" s="995"/>
      <c r="E477" s="576">
        <v>6.2121416969145565E-3</v>
      </c>
      <c r="F477" s="556"/>
      <c r="G477" s="556"/>
      <c r="H477" s="997" t="s">
        <v>194</v>
      </c>
      <c r="I477" s="995"/>
      <c r="J477" s="577">
        <v>0.16153618329721603</v>
      </c>
      <c r="K477" s="556"/>
      <c r="L477" s="556"/>
      <c r="M477" s="997" t="s">
        <v>214</v>
      </c>
      <c r="N477" s="995"/>
      <c r="O477" s="578">
        <v>1.9341800646701369E-2</v>
      </c>
      <c r="P477" s="556"/>
      <c r="Q477" s="556"/>
      <c r="Y477" s="34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3"/>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3"/>
      <c r="BY477" s="344"/>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997" t="s">
        <v>206</v>
      </c>
      <c r="D478" s="995"/>
      <c r="E478" s="576">
        <v>-8.8479234223944769E-2</v>
      </c>
      <c r="F478" s="556"/>
      <c r="G478" s="556"/>
      <c r="H478" s="997" t="s">
        <v>199</v>
      </c>
      <c r="I478" s="995"/>
      <c r="J478" s="577">
        <v>-0.11899592036842507</v>
      </c>
      <c r="K478" s="556"/>
      <c r="L478" s="556"/>
      <c r="M478" s="997" t="s">
        <v>206</v>
      </c>
      <c r="N478" s="995"/>
      <c r="O478" s="578">
        <v>-0.10099570958390174</v>
      </c>
      <c r="P478" s="556"/>
      <c r="Q478" s="556"/>
      <c r="Y478" s="34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3"/>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3"/>
      <c r="BY478" s="344"/>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997" t="s">
        <v>197</v>
      </c>
      <c r="D479" s="995"/>
      <c r="E479" s="576">
        <v>-0.14939996231329941</v>
      </c>
      <c r="F479" s="556"/>
      <c r="G479" s="556"/>
      <c r="H479" s="997" t="s">
        <v>212</v>
      </c>
      <c r="I479" s="995"/>
      <c r="J479" s="577">
        <v>-2.8109556905191031E-2</v>
      </c>
      <c r="K479" s="556"/>
      <c r="L479" s="556"/>
      <c r="M479" s="997" t="s">
        <v>197</v>
      </c>
      <c r="N479" s="995"/>
      <c r="O479" s="578">
        <v>-0.18453885434288761</v>
      </c>
      <c r="P479" s="556"/>
      <c r="Q479" s="556"/>
      <c r="Y479" s="34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3"/>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3"/>
      <c r="BY479" s="344"/>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997" t="s">
        <v>209</v>
      </c>
      <c r="D480" s="995"/>
      <c r="E480" s="576">
        <v>-6.451110117463911E-2</v>
      </c>
      <c r="F480" s="556"/>
      <c r="G480" s="556"/>
      <c r="H480" s="997" t="s">
        <v>207</v>
      </c>
      <c r="I480" s="995"/>
      <c r="J480" s="577">
        <v>-8.4638522789962603E-2</v>
      </c>
      <c r="K480" s="556"/>
      <c r="L480" s="556"/>
      <c r="M480" s="997" t="s">
        <v>209</v>
      </c>
      <c r="N480" s="995"/>
      <c r="O480" s="578">
        <v>-7.6402592168350256E-2</v>
      </c>
      <c r="P480" s="556"/>
      <c r="Q480" s="556"/>
      <c r="Y480" s="34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3"/>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3"/>
      <c r="BY480" s="344"/>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997" t="s">
        <v>194</v>
      </c>
      <c r="D481" s="995"/>
      <c r="E481" s="576">
        <v>0.17232791373327372</v>
      </c>
      <c r="F481" s="556"/>
      <c r="G481" s="556"/>
      <c r="H481" s="997" t="s">
        <v>203</v>
      </c>
      <c r="I481" s="995"/>
      <c r="J481" s="579">
        <v>0.13916927077159238</v>
      </c>
      <c r="K481" s="556"/>
      <c r="L481" s="556"/>
      <c r="M481" s="997" t="s">
        <v>194</v>
      </c>
      <c r="N481" s="995"/>
      <c r="O481" s="578">
        <v>0.21547188840222062</v>
      </c>
      <c r="P481" s="556"/>
      <c r="Q481" s="556"/>
      <c r="Y481" s="34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3"/>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3"/>
      <c r="BY481" s="344"/>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997" t="s">
        <v>215</v>
      </c>
      <c r="D482" s="995"/>
      <c r="E482" s="576">
        <v>-7.1704508988579786E-3</v>
      </c>
      <c r="F482" s="556"/>
      <c r="G482" s="556"/>
      <c r="H482" s="994"/>
      <c r="I482" s="995"/>
      <c r="J482" s="572"/>
      <c r="K482" s="556"/>
      <c r="L482" s="556"/>
      <c r="M482" s="997" t="s">
        <v>215</v>
      </c>
      <c r="N482" s="995"/>
      <c r="O482" s="578">
        <v>-8.4013617106672902E-3</v>
      </c>
      <c r="P482" s="556"/>
      <c r="Q482" s="556"/>
      <c r="Y482" s="34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3"/>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3"/>
      <c r="BY482" s="344"/>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997" t="s">
        <v>199</v>
      </c>
      <c r="D483" s="995"/>
      <c r="E483" s="576">
        <v>-0.12036953312632559</v>
      </c>
      <c r="F483" s="556"/>
      <c r="G483" s="556"/>
      <c r="H483" s="994"/>
      <c r="I483" s="995"/>
      <c r="J483" s="556"/>
      <c r="K483" s="556"/>
      <c r="L483" s="556"/>
      <c r="M483" s="997" t="s">
        <v>199</v>
      </c>
      <c r="N483" s="995"/>
      <c r="O483" s="578">
        <v>-0.1617910146816588</v>
      </c>
      <c r="P483" s="556"/>
      <c r="Q483" s="556"/>
      <c r="Y483" s="34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3"/>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3"/>
      <c r="BY483" s="344"/>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997" t="s">
        <v>212</v>
      </c>
      <c r="D484" s="995"/>
      <c r="E484" s="576">
        <v>3.4745878700416039E-2</v>
      </c>
      <c r="F484" s="556"/>
      <c r="G484" s="556"/>
      <c r="H484" s="998" t="s">
        <v>224</v>
      </c>
      <c r="I484" s="995"/>
      <c r="J484" s="995"/>
      <c r="K484" s="556"/>
      <c r="L484" s="556"/>
      <c r="M484" s="997" t="s">
        <v>212</v>
      </c>
      <c r="N484" s="995"/>
      <c r="O484" s="578">
        <v>2.5087413224514986E-2</v>
      </c>
      <c r="P484" s="556"/>
      <c r="Q484" s="556"/>
      <c r="Y484" s="34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3"/>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3"/>
      <c r="BY484" s="344"/>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997" t="s">
        <v>207</v>
      </c>
      <c r="D485" s="995"/>
      <c r="E485" s="576">
        <v>-4.0786654486471549E-2</v>
      </c>
      <c r="F485" s="556"/>
      <c r="G485" s="556"/>
      <c r="H485" s="996" t="s">
        <v>192</v>
      </c>
      <c r="I485" s="995"/>
      <c r="J485" s="598" t="s">
        <v>193</v>
      </c>
      <c r="K485" s="556"/>
      <c r="L485" s="556"/>
      <c r="M485" s="997" t="s">
        <v>207</v>
      </c>
      <c r="N485" s="995"/>
      <c r="O485" s="578">
        <v>3.5218441278733123E-2</v>
      </c>
      <c r="P485" s="556"/>
      <c r="Q485" s="556"/>
      <c r="Y485" s="34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3"/>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3"/>
      <c r="BY485" s="344"/>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997" t="s">
        <v>203</v>
      </c>
      <c r="D486" s="995"/>
      <c r="E486" s="576">
        <v>0.11791069218347808</v>
      </c>
      <c r="F486" s="556"/>
      <c r="G486" s="556"/>
      <c r="H486" s="997" t="s">
        <v>193</v>
      </c>
      <c r="I486" s="995"/>
      <c r="J486" s="599">
        <v>1</v>
      </c>
      <c r="K486" s="556"/>
      <c r="L486" s="556"/>
      <c r="M486" s="997" t="s">
        <v>203</v>
      </c>
      <c r="N486" s="995"/>
      <c r="O486" s="578">
        <v>9.6285869787966702E-2</v>
      </c>
      <c r="P486" s="556"/>
      <c r="Q486" s="556"/>
      <c r="Y486" s="34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3"/>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3"/>
      <c r="BY486" s="344"/>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997" t="s">
        <v>216</v>
      </c>
      <c r="D487" s="995"/>
      <c r="E487" s="580">
        <v>-1.3690312426790773E-3</v>
      </c>
      <c r="F487" s="556"/>
      <c r="G487" s="556"/>
      <c r="H487" s="994"/>
      <c r="I487" s="995"/>
      <c r="J487" s="572"/>
      <c r="K487" s="556"/>
      <c r="L487" s="556"/>
      <c r="M487" s="997" t="s">
        <v>216</v>
      </c>
      <c r="N487" s="995"/>
      <c r="O487" s="581">
        <v>4.9769441529809357E-4</v>
      </c>
      <c r="P487" s="556"/>
      <c r="Q487" s="556"/>
      <c r="Y487" s="34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3"/>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3"/>
      <c r="BY487" s="344"/>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994"/>
      <c r="D488" s="995"/>
      <c r="E488" s="572"/>
      <c r="F488" s="556"/>
      <c r="G488" s="556"/>
      <c r="H488" s="994"/>
      <c r="I488" s="995"/>
      <c r="J488" s="556"/>
      <c r="K488" s="556"/>
      <c r="L488" s="556"/>
      <c r="M488" s="994"/>
      <c r="N488" s="995"/>
      <c r="O488" s="572"/>
      <c r="P488" s="556"/>
      <c r="Q488" s="556"/>
      <c r="Y488" s="34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3"/>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3"/>
      <c r="BY488" s="344"/>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994"/>
      <c r="D489" s="995"/>
      <c r="E489" s="556"/>
      <c r="F489" s="556"/>
      <c r="G489" s="556"/>
      <c r="H489" s="994"/>
      <c r="I489" s="995"/>
      <c r="J489" s="556"/>
      <c r="K489" s="556"/>
      <c r="L489" s="556"/>
      <c r="M489" s="994"/>
      <c r="N489" s="995"/>
      <c r="O489" s="556"/>
      <c r="P489" s="556"/>
      <c r="Q489" s="556"/>
      <c r="Y489" s="34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3"/>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3"/>
      <c r="BY489" s="344"/>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998" t="s">
        <v>224</v>
      </c>
      <c r="D490" s="995"/>
      <c r="E490" s="995"/>
      <c r="F490" s="556"/>
      <c r="G490" s="556"/>
      <c r="H490" s="994"/>
      <c r="I490" s="995"/>
      <c r="J490" s="556"/>
      <c r="K490" s="556"/>
      <c r="L490" s="556"/>
      <c r="M490" s="998" t="s">
        <v>224</v>
      </c>
      <c r="N490" s="995"/>
      <c r="O490" s="995"/>
      <c r="P490" s="556"/>
      <c r="Q490" s="556"/>
      <c r="Y490" s="34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3"/>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3"/>
      <c r="BY490" s="344"/>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996" t="s">
        <v>192</v>
      </c>
      <c r="D491" s="995"/>
      <c r="E491" s="600" t="s">
        <v>193</v>
      </c>
      <c r="F491" s="556"/>
      <c r="G491" s="556"/>
      <c r="H491" s="994"/>
      <c r="I491" s="995"/>
      <c r="J491" s="556"/>
      <c r="K491" s="556"/>
      <c r="L491" s="556"/>
      <c r="M491" s="996" t="s">
        <v>192</v>
      </c>
      <c r="N491" s="995"/>
      <c r="O491" s="601" t="s">
        <v>193</v>
      </c>
      <c r="P491" s="556"/>
      <c r="Q491" s="556"/>
      <c r="Y491" s="34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3"/>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3"/>
      <c r="BY491" s="344"/>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997" t="s">
        <v>193</v>
      </c>
      <c r="D492" s="995"/>
      <c r="E492" s="602">
        <v>0.99999999999999978</v>
      </c>
      <c r="F492" s="556"/>
      <c r="G492" s="556"/>
      <c r="H492" s="994"/>
      <c r="I492" s="995"/>
      <c r="J492" s="556"/>
      <c r="K492" s="556"/>
      <c r="L492" s="556"/>
      <c r="M492" s="997" t="s">
        <v>193</v>
      </c>
      <c r="N492" s="995"/>
      <c r="O492" s="603">
        <v>1.0000000000000002</v>
      </c>
      <c r="P492" s="556"/>
      <c r="Q492" s="556"/>
      <c r="Y492" s="34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3"/>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3"/>
      <c r="BY492" s="344"/>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994"/>
      <c r="D493" s="995"/>
      <c r="E493" s="572"/>
      <c r="F493" s="556"/>
      <c r="G493" s="556"/>
      <c r="H493" s="994"/>
      <c r="I493" s="995"/>
      <c r="J493" s="556"/>
      <c r="K493" s="556"/>
      <c r="L493" s="556"/>
      <c r="M493" s="994"/>
      <c r="N493" s="995"/>
      <c r="O493" s="572"/>
      <c r="P493" s="556"/>
      <c r="Q493" s="556"/>
      <c r="Y493" s="34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3"/>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3"/>
      <c r="BY493" s="344"/>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994"/>
      <c r="D494" s="995"/>
      <c r="E494" s="556"/>
      <c r="F494" s="556"/>
      <c r="G494" s="556"/>
      <c r="H494" s="994"/>
      <c r="I494" s="995"/>
      <c r="J494" s="556"/>
      <c r="K494" s="556"/>
      <c r="L494" s="556"/>
      <c r="M494" s="994"/>
      <c r="N494" s="995"/>
      <c r="O494" s="556"/>
      <c r="P494" s="556"/>
      <c r="Q494" s="556"/>
      <c r="Y494" s="34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3"/>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3"/>
      <c r="BY494" s="344"/>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994"/>
      <c r="D495" s="995"/>
      <c r="E495" s="556"/>
      <c r="F495" s="556"/>
      <c r="G495" s="556"/>
      <c r="H495" s="994"/>
      <c r="I495" s="995"/>
      <c r="J495" s="556"/>
      <c r="K495" s="556"/>
      <c r="L495" s="556"/>
      <c r="M495" s="994"/>
      <c r="N495" s="995"/>
      <c r="O495" s="556"/>
      <c r="P495" s="556"/>
      <c r="Q495" s="556"/>
      <c r="Y495" s="34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3"/>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3"/>
      <c r="BY495" s="344"/>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994"/>
      <c r="D496" s="995"/>
      <c r="E496" s="556"/>
      <c r="F496" s="556"/>
      <c r="G496" s="556"/>
      <c r="H496" s="994"/>
      <c r="I496" s="995"/>
      <c r="J496" s="556"/>
      <c r="K496" s="556"/>
      <c r="L496" s="556"/>
      <c r="M496" s="994"/>
      <c r="N496" s="995"/>
      <c r="O496" s="556"/>
      <c r="P496" s="556"/>
      <c r="Q496" s="556"/>
      <c r="Y496" s="341"/>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3"/>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3"/>
      <c r="BY496" s="344"/>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994"/>
      <c r="D497" s="995"/>
      <c r="E497" s="556"/>
      <c r="F497" s="556"/>
      <c r="G497" s="556"/>
      <c r="H497" s="994"/>
      <c r="I497" s="995"/>
      <c r="J497" s="556"/>
      <c r="K497" s="556"/>
      <c r="L497" s="556"/>
      <c r="M497" s="994"/>
      <c r="N497" s="995"/>
      <c r="O497" s="556"/>
      <c r="P497" s="556"/>
      <c r="Q497" s="556"/>
      <c r="Y497" s="341"/>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3"/>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3"/>
      <c r="BY497" s="344"/>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994"/>
      <c r="D498" s="995"/>
      <c r="E498" s="556"/>
      <c r="F498" s="556"/>
      <c r="G498" s="556"/>
      <c r="H498" s="994"/>
      <c r="I498" s="995"/>
      <c r="J498" s="556"/>
      <c r="K498" s="556"/>
      <c r="L498" s="556"/>
      <c r="M498" s="994"/>
      <c r="N498" s="995"/>
      <c r="O498" s="556"/>
      <c r="P498" s="556"/>
      <c r="Q498" s="556"/>
      <c r="Y498" s="341"/>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3"/>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3"/>
      <c r="BY498" s="344"/>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994"/>
      <c r="D499" s="995"/>
      <c r="E499" s="556"/>
      <c r="F499" s="556"/>
      <c r="G499" s="556"/>
      <c r="H499" s="994"/>
      <c r="I499" s="995"/>
      <c r="J499" s="556"/>
      <c r="K499" s="556"/>
      <c r="L499" s="556"/>
      <c r="M499" s="994"/>
      <c r="N499" s="995"/>
      <c r="O499" s="556"/>
      <c r="P499" s="556"/>
      <c r="Q499" s="556"/>
      <c r="Y499" s="341"/>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3"/>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3"/>
      <c r="BY499" s="344"/>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994"/>
      <c r="D500" s="995"/>
      <c r="E500" s="556"/>
      <c r="F500" s="556"/>
      <c r="G500" s="556"/>
      <c r="H500" s="994"/>
      <c r="I500" s="995"/>
      <c r="J500" s="556"/>
      <c r="K500" s="556"/>
      <c r="L500" s="556"/>
      <c r="M500" s="994"/>
      <c r="N500" s="995"/>
      <c r="O500" s="556"/>
      <c r="P500" s="556"/>
      <c r="Q500" s="556"/>
      <c r="Y500" s="341"/>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3"/>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3"/>
      <c r="BY500" s="344"/>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994"/>
      <c r="D501" s="995"/>
      <c r="E501" s="556"/>
      <c r="F501" s="556"/>
      <c r="G501" s="556"/>
      <c r="H501" s="994"/>
      <c r="I501" s="995"/>
      <c r="J501" s="556"/>
      <c r="K501" s="556"/>
      <c r="L501" s="556"/>
      <c r="M501" s="994"/>
      <c r="N501" s="995"/>
      <c r="O501" s="556"/>
      <c r="P501" s="556"/>
      <c r="Q501" s="556"/>
      <c r="Y501" s="34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3"/>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3"/>
      <c r="BY501" s="344"/>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994"/>
      <c r="D502" s="995"/>
      <c r="E502" s="556"/>
      <c r="F502" s="556"/>
      <c r="G502" s="556"/>
      <c r="H502" s="994"/>
      <c r="I502" s="995"/>
      <c r="J502" s="556"/>
      <c r="K502" s="556"/>
      <c r="L502" s="556"/>
      <c r="M502" s="994"/>
      <c r="N502" s="995"/>
      <c r="O502" s="556"/>
      <c r="P502" s="556"/>
      <c r="Q502" s="556"/>
      <c r="Y502" s="34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3"/>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3"/>
      <c r="BY502" s="344"/>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994"/>
      <c r="D503" s="995"/>
      <c r="E503" s="556"/>
      <c r="F503" s="556"/>
      <c r="G503" s="556"/>
      <c r="H503" s="994"/>
      <c r="I503" s="995"/>
      <c r="J503" s="556"/>
      <c r="K503" s="556"/>
      <c r="L503" s="556"/>
      <c r="M503" s="994"/>
      <c r="N503" s="995"/>
      <c r="O503" s="556"/>
      <c r="P503" s="556"/>
      <c r="Q503" s="556"/>
      <c r="Y503" s="34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3"/>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3"/>
      <c r="BY503" s="344"/>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994"/>
      <c r="D504" s="995"/>
      <c r="E504" s="556"/>
      <c r="F504" s="556"/>
      <c r="G504" s="556"/>
      <c r="H504" s="994"/>
      <c r="I504" s="995"/>
      <c r="J504" s="556"/>
      <c r="K504" s="556"/>
      <c r="L504" s="556"/>
      <c r="M504" s="994"/>
      <c r="N504" s="995"/>
      <c r="O504" s="556"/>
      <c r="P504" s="556"/>
      <c r="Q504" s="556"/>
      <c r="Y504" s="34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3"/>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3"/>
      <c r="BY504" s="344"/>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994"/>
      <c r="D505" s="995"/>
      <c r="E505" s="556"/>
      <c r="F505" s="556"/>
      <c r="G505" s="556"/>
      <c r="H505" s="994"/>
      <c r="I505" s="995"/>
      <c r="J505" s="556"/>
      <c r="K505" s="556"/>
      <c r="L505" s="556"/>
      <c r="M505" s="994"/>
      <c r="N505" s="995"/>
      <c r="O505" s="556"/>
      <c r="P505" s="556"/>
      <c r="Q505" s="556"/>
      <c r="Y505" s="34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3"/>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3"/>
      <c r="BY505" s="344"/>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994"/>
      <c r="D506" s="995"/>
      <c r="E506" s="556"/>
      <c r="F506" s="556"/>
      <c r="G506" s="556"/>
      <c r="H506" s="994"/>
      <c r="I506" s="995"/>
      <c r="J506" s="556"/>
      <c r="K506" s="556"/>
      <c r="L506" s="556"/>
      <c r="M506" s="994"/>
      <c r="N506" s="995"/>
      <c r="O506" s="556"/>
      <c r="P506" s="556"/>
      <c r="Q506" s="556"/>
      <c r="Y506" s="34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3"/>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3"/>
      <c r="BY506" s="344"/>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994"/>
      <c r="D507" s="995"/>
      <c r="E507" s="556"/>
      <c r="F507" s="556"/>
      <c r="G507" s="556"/>
      <c r="H507" s="994"/>
      <c r="I507" s="995"/>
      <c r="J507" s="556"/>
      <c r="K507" s="556"/>
      <c r="L507" s="556"/>
      <c r="M507" s="994"/>
      <c r="N507" s="995"/>
      <c r="O507" s="556"/>
      <c r="P507" s="556"/>
      <c r="Q507" s="556"/>
      <c r="Y507" s="34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3"/>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3"/>
      <c r="BY507" s="344"/>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994"/>
      <c r="D508" s="995"/>
      <c r="E508" s="556"/>
      <c r="F508" s="556"/>
      <c r="G508" s="556"/>
      <c r="H508" s="994"/>
      <c r="I508" s="995"/>
      <c r="J508" s="556"/>
      <c r="K508" s="556"/>
      <c r="L508" s="556"/>
      <c r="M508" s="994"/>
      <c r="N508" s="995"/>
      <c r="O508" s="556"/>
      <c r="P508" s="556"/>
      <c r="Q508" s="556"/>
      <c r="Y508" s="34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3"/>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3"/>
      <c r="BY508" s="344"/>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994"/>
      <c r="D509" s="995"/>
      <c r="E509" s="556"/>
      <c r="F509" s="556"/>
      <c r="G509" s="556"/>
      <c r="H509" s="994"/>
      <c r="I509" s="995"/>
      <c r="J509" s="556"/>
      <c r="K509" s="556"/>
      <c r="L509" s="556"/>
      <c r="M509" s="994"/>
      <c r="N509" s="995"/>
      <c r="O509" s="556"/>
      <c r="P509" s="556"/>
      <c r="Q509" s="556"/>
      <c r="Y509" s="34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3"/>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3"/>
      <c r="BY509" s="344"/>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994"/>
      <c r="D510" s="995"/>
      <c r="E510" s="556"/>
      <c r="F510" s="556"/>
      <c r="G510" s="556"/>
      <c r="H510" s="994"/>
      <c r="I510" s="995"/>
      <c r="J510" s="556"/>
      <c r="K510" s="556"/>
      <c r="L510" s="556"/>
      <c r="M510" s="994"/>
      <c r="N510" s="995"/>
      <c r="O510" s="556"/>
      <c r="P510" s="556"/>
      <c r="Q510" s="556"/>
      <c r="Y510" s="34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3"/>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3"/>
      <c r="BY510" s="344"/>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994"/>
      <c r="D511" s="995"/>
      <c r="E511" s="556"/>
      <c r="F511" s="556"/>
      <c r="G511" s="556"/>
      <c r="H511" s="994"/>
      <c r="I511" s="995"/>
      <c r="J511" s="556"/>
      <c r="K511" s="556"/>
      <c r="L511" s="556"/>
      <c r="M511" s="994"/>
      <c r="N511" s="995"/>
      <c r="O511" s="556"/>
      <c r="P511" s="556"/>
      <c r="Q511" s="556"/>
      <c r="Y511" s="34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3"/>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3"/>
      <c r="BY511" s="344"/>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994"/>
      <c r="D512" s="995"/>
      <c r="E512" s="556"/>
      <c r="F512" s="556"/>
      <c r="G512" s="556"/>
      <c r="H512" s="994"/>
      <c r="I512" s="995"/>
      <c r="J512" s="556"/>
      <c r="K512" s="556"/>
      <c r="L512" s="556"/>
      <c r="M512" s="994"/>
      <c r="N512" s="995"/>
      <c r="O512" s="556"/>
      <c r="P512" s="556"/>
      <c r="Q512" s="556"/>
      <c r="Y512" s="34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3"/>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3"/>
      <c r="BY512" s="344"/>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994"/>
      <c r="D513" s="995"/>
      <c r="E513" s="556"/>
      <c r="F513" s="556"/>
      <c r="G513" s="556"/>
      <c r="H513" s="994"/>
      <c r="I513" s="995"/>
      <c r="J513" s="556"/>
      <c r="K513" s="556"/>
      <c r="L513" s="556"/>
      <c r="M513" s="994"/>
      <c r="N513" s="995"/>
      <c r="O513" s="556"/>
      <c r="P513" s="556"/>
      <c r="Q513" s="556"/>
      <c r="Y513" s="34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3"/>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3"/>
      <c r="BY513" s="344"/>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994"/>
      <c r="D514" s="995"/>
      <c r="E514" s="556"/>
      <c r="F514" s="556"/>
      <c r="G514" s="556"/>
      <c r="H514" s="994"/>
      <c r="I514" s="995"/>
      <c r="J514" s="556"/>
      <c r="K514" s="556"/>
      <c r="L514" s="556"/>
      <c r="M514" s="994"/>
      <c r="N514" s="995"/>
      <c r="O514" s="556"/>
      <c r="P514" s="556"/>
      <c r="Q514" s="556"/>
      <c r="Y514" s="34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3"/>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3"/>
      <c r="BY514" s="344"/>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994"/>
      <c r="D515" s="995"/>
      <c r="E515" s="556"/>
      <c r="F515" s="556"/>
      <c r="G515" s="556"/>
      <c r="H515" s="994"/>
      <c r="I515" s="995"/>
      <c r="J515" s="556"/>
      <c r="K515" s="556"/>
      <c r="L515" s="556"/>
      <c r="M515" s="994"/>
      <c r="N515" s="995"/>
      <c r="O515" s="556"/>
      <c r="P515" s="556"/>
      <c r="Q515" s="556"/>
      <c r="Y515" s="34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3"/>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3"/>
      <c r="BY515" s="344"/>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994"/>
      <c r="D516" s="995"/>
      <c r="E516" s="556"/>
      <c r="F516" s="556"/>
      <c r="G516" s="556"/>
      <c r="H516" s="994"/>
      <c r="I516" s="995"/>
      <c r="J516" s="556"/>
      <c r="K516" s="556"/>
      <c r="L516" s="556"/>
      <c r="M516" s="994"/>
      <c r="N516" s="995"/>
      <c r="O516" s="556"/>
      <c r="P516" s="556"/>
      <c r="Q516" s="556"/>
      <c r="Y516" s="34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3"/>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3"/>
      <c r="BY516" s="344"/>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994"/>
      <c r="D517" s="995"/>
      <c r="E517" s="556"/>
      <c r="F517" s="556"/>
      <c r="G517" s="556"/>
      <c r="H517" s="994"/>
      <c r="I517" s="995"/>
      <c r="J517" s="556"/>
      <c r="K517" s="556"/>
      <c r="L517" s="556"/>
      <c r="M517" s="994"/>
      <c r="N517" s="995"/>
      <c r="O517" s="556"/>
      <c r="P517" s="556"/>
      <c r="Q517" s="556"/>
      <c r="Y517" s="34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3"/>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3"/>
      <c r="BY517" s="344"/>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994"/>
      <c r="D518" s="995"/>
      <c r="E518" s="556"/>
      <c r="F518" s="556"/>
      <c r="G518" s="556"/>
      <c r="H518" s="994"/>
      <c r="I518" s="995"/>
      <c r="J518" s="556"/>
      <c r="K518" s="556"/>
      <c r="L518" s="556"/>
      <c r="M518" s="994"/>
      <c r="N518" s="995"/>
      <c r="O518" s="556"/>
      <c r="P518" s="556"/>
      <c r="Q518" s="556"/>
      <c r="Y518" s="34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3"/>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3"/>
      <c r="BY518" s="344"/>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994"/>
      <c r="D519" s="995"/>
      <c r="E519" s="556"/>
      <c r="F519" s="556"/>
      <c r="G519" s="556"/>
      <c r="H519" s="994"/>
      <c r="I519" s="995"/>
      <c r="J519" s="556"/>
      <c r="K519" s="556"/>
      <c r="L519" s="556"/>
      <c r="M519" s="994"/>
      <c r="N519" s="995"/>
      <c r="O519" s="556"/>
      <c r="P519" s="556"/>
      <c r="Q519" s="556"/>
      <c r="Y519" s="34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3"/>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3"/>
      <c r="BY519" s="344"/>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994"/>
      <c r="D520" s="995"/>
      <c r="E520" s="556"/>
      <c r="F520" s="556"/>
      <c r="G520" s="556"/>
      <c r="H520" s="994"/>
      <c r="I520" s="995"/>
      <c r="J520" s="556"/>
      <c r="K520" s="556"/>
      <c r="L520" s="556"/>
      <c r="M520" s="994"/>
      <c r="N520" s="995"/>
      <c r="O520" s="556"/>
      <c r="P520" s="556"/>
      <c r="Q520" s="556"/>
      <c r="Y520" s="34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3"/>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3"/>
      <c r="BY520" s="344"/>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994"/>
      <c r="D521" s="995"/>
      <c r="E521" s="556"/>
      <c r="F521" s="556"/>
      <c r="G521" s="556"/>
      <c r="H521" s="994"/>
      <c r="I521" s="995"/>
      <c r="J521" s="556"/>
      <c r="K521" s="556"/>
      <c r="L521" s="556"/>
      <c r="M521" s="994"/>
      <c r="N521" s="995"/>
      <c r="O521" s="556"/>
      <c r="P521" s="556"/>
      <c r="Q521" s="556"/>
      <c r="Y521" s="34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3"/>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3"/>
      <c r="BY521" s="344"/>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994"/>
      <c r="D522" s="995"/>
      <c r="E522" s="556"/>
      <c r="F522" s="556"/>
      <c r="G522" s="556"/>
      <c r="H522" s="994"/>
      <c r="I522" s="995"/>
      <c r="J522" s="556"/>
      <c r="K522" s="556"/>
      <c r="L522" s="556"/>
      <c r="M522" s="994"/>
      <c r="N522" s="995"/>
      <c r="O522" s="556"/>
      <c r="P522" s="556"/>
      <c r="Q522" s="556"/>
      <c r="Y522" s="34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3"/>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3"/>
      <c r="BY522" s="344"/>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994"/>
      <c r="D523" s="995"/>
      <c r="E523" s="556"/>
      <c r="F523" s="556"/>
      <c r="G523" s="556"/>
      <c r="H523" s="994"/>
      <c r="I523" s="995"/>
      <c r="J523" s="556"/>
      <c r="K523" s="556"/>
      <c r="L523" s="556"/>
      <c r="M523" s="994"/>
      <c r="N523" s="995"/>
      <c r="O523" s="556"/>
      <c r="P523" s="556"/>
      <c r="Q523" s="556"/>
      <c r="Y523" s="34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3"/>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3"/>
      <c r="BY523" s="344"/>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994"/>
      <c r="D524" s="995"/>
      <c r="E524" s="556"/>
      <c r="F524" s="556"/>
      <c r="G524" s="556"/>
      <c r="H524" s="994"/>
      <c r="I524" s="995"/>
      <c r="J524" s="556"/>
      <c r="K524" s="556"/>
      <c r="L524" s="556"/>
      <c r="M524" s="994"/>
      <c r="N524" s="995"/>
      <c r="O524" s="556"/>
      <c r="P524" s="556"/>
      <c r="Q524" s="556"/>
      <c r="Y524" s="34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3"/>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3"/>
      <c r="BY524" s="344"/>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994"/>
      <c r="D525" s="995"/>
      <c r="E525" s="556"/>
      <c r="F525" s="556"/>
      <c r="G525" s="556"/>
      <c r="H525" s="994"/>
      <c r="I525" s="995"/>
      <c r="J525" s="556"/>
      <c r="K525" s="556"/>
      <c r="L525" s="556"/>
      <c r="M525" s="994"/>
      <c r="N525" s="995"/>
      <c r="O525" s="556"/>
      <c r="P525" s="556"/>
      <c r="Q525" s="556"/>
      <c r="Y525" s="34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3"/>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3"/>
      <c r="BY525" s="344"/>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994"/>
      <c r="D526" s="995"/>
      <c r="E526" s="556"/>
      <c r="F526" s="556"/>
      <c r="G526" s="556"/>
      <c r="H526" s="994"/>
      <c r="I526" s="995"/>
      <c r="J526" s="556"/>
      <c r="K526" s="556"/>
      <c r="L526" s="556"/>
      <c r="M526" s="994"/>
      <c r="N526" s="995"/>
      <c r="O526" s="556"/>
      <c r="P526" s="556"/>
      <c r="Q526" s="556"/>
      <c r="Y526" s="34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3"/>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3"/>
      <c r="BY526" s="344"/>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994"/>
      <c r="D527" s="995"/>
      <c r="E527" s="556"/>
      <c r="F527" s="556"/>
      <c r="G527" s="556"/>
      <c r="H527" s="994"/>
      <c r="I527" s="995"/>
      <c r="J527" s="556"/>
      <c r="K527" s="556"/>
      <c r="L527" s="556"/>
      <c r="M527" s="994"/>
      <c r="N527" s="995"/>
      <c r="O527" s="556"/>
      <c r="P527" s="556"/>
      <c r="Q527" s="556"/>
      <c r="Y527" s="34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3"/>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3"/>
      <c r="BY527" s="344"/>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994"/>
      <c r="D528" s="995"/>
      <c r="E528" s="556"/>
      <c r="F528" s="556"/>
      <c r="G528" s="556"/>
      <c r="H528" s="994"/>
      <c r="I528" s="995"/>
      <c r="J528" s="556"/>
      <c r="K528" s="556"/>
      <c r="L528" s="556"/>
      <c r="M528" s="994"/>
      <c r="N528" s="995"/>
      <c r="O528" s="556"/>
      <c r="P528" s="556"/>
      <c r="Q528" s="556"/>
      <c r="Y528" s="34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3"/>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3"/>
      <c r="BY528" s="344"/>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994"/>
      <c r="D529" s="995"/>
      <c r="E529" s="556"/>
      <c r="F529" s="556"/>
      <c r="G529" s="556"/>
      <c r="H529" s="994"/>
      <c r="I529" s="995"/>
      <c r="J529" s="556"/>
      <c r="K529" s="556"/>
      <c r="L529" s="556"/>
      <c r="M529" s="994"/>
      <c r="N529" s="995"/>
      <c r="O529" s="556"/>
      <c r="P529" s="556"/>
      <c r="Q529" s="556"/>
      <c r="Y529" s="34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3"/>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3"/>
      <c r="BY529" s="344"/>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994"/>
      <c r="D530" s="995"/>
      <c r="E530" s="556"/>
      <c r="F530" s="556"/>
      <c r="G530" s="556"/>
      <c r="H530" s="994"/>
      <c r="I530" s="995"/>
      <c r="J530" s="556"/>
      <c r="K530" s="556"/>
      <c r="L530" s="556"/>
      <c r="M530" s="994"/>
      <c r="N530" s="995"/>
      <c r="O530" s="556"/>
      <c r="P530" s="556"/>
      <c r="Q530" s="556"/>
      <c r="Y530" s="34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3"/>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3"/>
      <c r="BY530" s="344"/>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994"/>
      <c r="D531" s="995"/>
      <c r="E531" s="556"/>
      <c r="F531" s="556"/>
      <c r="G531" s="556"/>
      <c r="H531" s="994"/>
      <c r="I531" s="995"/>
      <c r="J531" s="556"/>
      <c r="K531" s="556"/>
      <c r="L531" s="556"/>
      <c r="M531" s="994"/>
      <c r="N531" s="995"/>
      <c r="O531" s="556"/>
      <c r="P531" s="556"/>
      <c r="Q531" s="556"/>
      <c r="Y531" s="34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3"/>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3"/>
      <c r="BY531" s="344"/>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994"/>
      <c r="D532" s="995"/>
      <c r="E532" s="556"/>
      <c r="F532" s="556"/>
      <c r="G532" s="556"/>
      <c r="H532" s="994"/>
      <c r="I532" s="995"/>
      <c r="J532" s="556"/>
      <c r="K532" s="556"/>
      <c r="L532" s="556"/>
      <c r="M532" s="994"/>
      <c r="N532" s="995"/>
      <c r="O532" s="556"/>
      <c r="P532" s="556"/>
      <c r="Q532" s="556"/>
      <c r="Y532" s="34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3"/>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3"/>
      <c r="BY532" s="344"/>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994"/>
      <c r="D533" s="995"/>
      <c r="E533" s="556"/>
      <c r="F533" s="556"/>
      <c r="G533" s="556"/>
      <c r="H533" s="994"/>
      <c r="I533" s="995"/>
      <c r="J533" s="556"/>
      <c r="K533" s="556"/>
      <c r="L533" s="556"/>
      <c r="M533" s="994"/>
      <c r="N533" s="995"/>
      <c r="O533" s="556"/>
      <c r="P533" s="556"/>
      <c r="Q533" s="556"/>
      <c r="Y533" s="34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3"/>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3"/>
      <c r="BY533" s="344"/>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994"/>
      <c r="D534" s="995"/>
      <c r="E534" s="556"/>
      <c r="F534" s="556"/>
      <c r="G534" s="556"/>
      <c r="H534" s="994"/>
      <c r="I534" s="995"/>
      <c r="J534" s="556"/>
      <c r="K534" s="556"/>
      <c r="L534" s="556"/>
      <c r="M534" s="994"/>
      <c r="N534" s="995"/>
      <c r="O534" s="556"/>
      <c r="P534" s="556"/>
      <c r="Q534" s="556"/>
      <c r="Y534" s="34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3"/>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3"/>
      <c r="BY534" s="344"/>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994"/>
      <c r="D535" s="995"/>
      <c r="E535" s="556"/>
      <c r="F535" s="556"/>
      <c r="G535" s="556"/>
      <c r="H535" s="994"/>
      <c r="I535" s="995"/>
      <c r="J535" s="556"/>
      <c r="K535" s="556"/>
      <c r="L535" s="556"/>
      <c r="M535" s="994"/>
      <c r="N535" s="995"/>
      <c r="O535" s="556"/>
      <c r="P535" s="556"/>
      <c r="Q535" s="556"/>
      <c r="Y535" s="34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3"/>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3"/>
      <c r="BY535" s="344"/>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994"/>
      <c r="D536" s="995"/>
      <c r="E536" s="556"/>
      <c r="F536" s="556"/>
      <c r="G536" s="556"/>
      <c r="H536" s="994"/>
      <c r="I536" s="995"/>
      <c r="J536" s="556"/>
      <c r="K536" s="556"/>
      <c r="L536" s="556"/>
      <c r="M536" s="994"/>
      <c r="N536" s="995"/>
      <c r="O536" s="556"/>
      <c r="P536" s="556"/>
      <c r="Q536" s="556"/>
      <c r="Y536" s="34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3"/>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3"/>
      <c r="BY536" s="344"/>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994"/>
      <c r="D537" s="995"/>
      <c r="E537" s="556"/>
      <c r="F537" s="556"/>
      <c r="G537" s="556"/>
      <c r="H537" s="994"/>
      <c r="I537" s="995"/>
      <c r="J537" s="556"/>
      <c r="K537" s="556"/>
      <c r="L537" s="556"/>
      <c r="M537" s="994"/>
      <c r="N537" s="995"/>
      <c r="O537" s="556"/>
      <c r="P537" s="556"/>
      <c r="Q537" s="556"/>
      <c r="Y537" s="34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3"/>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3"/>
      <c r="BY537" s="344"/>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994"/>
      <c r="D538" s="995"/>
      <c r="E538" s="556"/>
      <c r="F538" s="556"/>
      <c r="G538" s="556"/>
      <c r="H538" s="994"/>
      <c r="I538" s="995"/>
      <c r="J538" s="556"/>
      <c r="K538" s="556"/>
      <c r="L538" s="556"/>
      <c r="M538" s="994"/>
      <c r="N538" s="995"/>
      <c r="O538" s="556"/>
      <c r="P538" s="556"/>
      <c r="Q538" s="556"/>
      <c r="Y538" s="34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3"/>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3"/>
      <c r="BY538" s="344"/>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994"/>
      <c r="D539" s="995"/>
      <c r="E539" s="556"/>
      <c r="F539" s="556"/>
      <c r="G539" s="556"/>
      <c r="H539" s="994"/>
      <c r="I539" s="995"/>
      <c r="J539" s="556"/>
      <c r="K539" s="556"/>
      <c r="L539" s="556"/>
      <c r="M539" s="994"/>
      <c r="N539" s="995"/>
      <c r="O539" s="556"/>
      <c r="P539" s="556"/>
      <c r="Q539" s="556"/>
      <c r="Y539" s="34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3"/>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3"/>
      <c r="BY539" s="344"/>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994"/>
      <c r="D540" s="995"/>
      <c r="E540" s="556"/>
      <c r="F540" s="556"/>
      <c r="G540" s="556"/>
      <c r="H540" s="994"/>
      <c r="I540" s="995"/>
      <c r="J540" s="556"/>
      <c r="K540" s="556"/>
      <c r="L540" s="556"/>
      <c r="M540" s="994"/>
      <c r="N540" s="995"/>
      <c r="O540" s="556"/>
      <c r="P540" s="556"/>
      <c r="Q540" s="556"/>
      <c r="Y540" s="34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3"/>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3"/>
      <c r="BY540" s="344"/>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994"/>
      <c r="D541" s="995"/>
      <c r="E541" s="556"/>
      <c r="F541" s="556"/>
      <c r="G541" s="556"/>
      <c r="H541" s="994"/>
      <c r="I541" s="995"/>
      <c r="J541" s="556"/>
      <c r="K541" s="556"/>
      <c r="L541" s="556"/>
      <c r="M541" s="994"/>
      <c r="N541" s="995"/>
      <c r="O541" s="556"/>
      <c r="P541" s="556"/>
      <c r="Q541" s="556"/>
      <c r="Y541" s="34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3"/>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3"/>
      <c r="BY541" s="344"/>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994"/>
      <c r="D542" s="995"/>
      <c r="E542" s="556"/>
      <c r="F542" s="556"/>
      <c r="G542" s="556"/>
      <c r="H542" s="994"/>
      <c r="I542" s="995"/>
      <c r="J542" s="556"/>
      <c r="K542" s="556"/>
      <c r="L542" s="556"/>
      <c r="M542" s="994"/>
      <c r="N542" s="995"/>
      <c r="O542" s="556"/>
      <c r="P542" s="556"/>
      <c r="Q542" s="556"/>
      <c r="Y542" s="34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3"/>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3"/>
      <c r="BY542" s="344"/>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994"/>
      <c r="D543" s="995"/>
      <c r="E543" s="556"/>
      <c r="F543" s="556"/>
      <c r="G543" s="556"/>
      <c r="H543" s="994"/>
      <c r="I543" s="995"/>
      <c r="J543" s="556"/>
      <c r="K543" s="556"/>
      <c r="L543" s="556"/>
      <c r="M543" s="994"/>
      <c r="N543" s="995"/>
      <c r="O543" s="556"/>
      <c r="P543" s="556"/>
      <c r="Q543" s="556"/>
      <c r="Y543" s="34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3"/>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3"/>
      <c r="BY543" s="344"/>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994"/>
      <c r="D544" s="995"/>
      <c r="E544" s="556"/>
      <c r="F544" s="556"/>
      <c r="G544" s="556"/>
      <c r="H544" s="994"/>
      <c r="I544" s="995"/>
      <c r="J544" s="556"/>
      <c r="K544" s="556"/>
      <c r="L544" s="556"/>
      <c r="M544" s="994"/>
      <c r="N544" s="995"/>
      <c r="O544" s="556"/>
      <c r="P544" s="556"/>
      <c r="Q544" s="556"/>
      <c r="Y544" s="341"/>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3"/>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3"/>
      <c r="BY544" s="344"/>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994"/>
      <c r="D545" s="995"/>
      <c r="E545" s="556"/>
      <c r="F545" s="556"/>
      <c r="G545" s="556"/>
      <c r="H545" s="994"/>
      <c r="I545" s="995"/>
      <c r="J545" s="556"/>
      <c r="K545" s="556"/>
      <c r="L545" s="556"/>
      <c r="M545" s="994"/>
      <c r="N545" s="995"/>
      <c r="O545" s="556"/>
      <c r="P545" s="556"/>
      <c r="Q545" s="556"/>
      <c r="Y545" s="341"/>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3"/>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3"/>
      <c r="BY545" s="344"/>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994"/>
      <c r="D546" s="995"/>
      <c r="E546" s="556"/>
      <c r="F546" s="556"/>
      <c r="G546" s="556"/>
      <c r="H546" s="994"/>
      <c r="I546" s="995"/>
      <c r="J546" s="556"/>
      <c r="K546" s="556"/>
      <c r="L546" s="556"/>
      <c r="M546" s="994"/>
      <c r="N546" s="995"/>
      <c r="O546" s="556"/>
      <c r="P546" s="556"/>
      <c r="Q546" s="556"/>
      <c r="Y546" s="341"/>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3"/>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3"/>
      <c r="BY546" s="344"/>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994"/>
      <c r="D547" s="995"/>
      <c r="E547" s="556"/>
      <c r="F547" s="556"/>
      <c r="G547" s="556"/>
      <c r="H547" s="994"/>
      <c r="I547" s="995"/>
      <c r="J547" s="556"/>
      <c r="K547" s="556"/>
      <c r="L547" s="556"/>
      <c r="M547" s="994"/>
      <c r="N547" s="995"/>
      <c r="O547" s="556"/>
      <c r="P547" s="556"/>
      <c r="Q547" s="556"/>
      <c r="Y547" s="341"/>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3"/>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3"/>
      <c r="BY547" s="344"/>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994"/>
      <c r="D548" s="995"/>
      <c r="E548" s="556"/>
      <c r="F548" s="556"/>
      <c r="G548" s="556"/>
      <c r="H548" s="994"/>
      <c r="I548" s="995"/>
      <c r="J548" s="556"/>
      <c r="K548" s="556"/>
      <c r="L548" s="556"/>
      <c r="M548" s="994"/>
      <c r="N548" s="995"/>
      <c r="O548" s="556"/>
      <c r="P548" s="556"/>
      <c r="Q548" s="556"/>
      <c r="Y548" s="341"/>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4"/>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994"/>
      <c r="D549" s="995"/>
      <c r="E549" s="556"/>
      <c r="F549" s="556"/>
      <c r="G549" s="556"/>
      <c r="H549" s="994"/>
      <c r="I549" s="995"/>
      <c r="J549" s="556"/>
      <c r="K549" s="556"/>
      <c r="L549" s="556"/>
      <c r="M549" s="994"/>
      <c r="N549" s="995"/>
      <c r="O549" s="556"/>
      <c r="P549" s="556"/>
      <c r="Q549" s="556"/>
      <c r="Y549" s="34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3"/>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3"/>
      <c r="BY549" s="344"/>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994"/>
      <c r="D550" s="995"/>
      <c r="E550" s="556"/>
      <c r="F550" s="556"/>
      <c r="G550" s="556"/>
      <c r="H550" s="994"/>
      <c r="I550" s="995"/>
      <c r="J550" s="556"/>
      <c r="K550" s="556"/>
      <c r="L550" s="556"/>
      <c r="M550" s="994"/>
      <c r="N550" s="995"/>
      <c r="O550" s="556"/>
      <c r="P550" s="556"/>
      <c r="Q550" s="556"/>
      <c r="Y550" s="34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3"/>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3"/>
      <c r="BY550" s="344"/>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994"/>
      <c r="D551" s="995"/>
      <c r="E551" s="556"/>
      <c r="F551" s="556"/>
      <c r="G551" s="556"/>
      <c r="H551" s="994"/>
      <c r="I551" s="995"/>
      <c r="J551" s="556"/>
      <c r="K551" s="556"/>
      <c r="L551" s="556"/>
      <c r="M551" s="994"/>
      <c r="N551" s="995"/>
      <c r="O551" s="556"/>
      <c r="P551" s="556"/>
      <c r="Q551" s="556"/>
      <c r="Y551" s="34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3"/>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3"/>
      <c r="BY551" s="344"/>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994"/>
      <c r="D552" s="995"/>
      <c r="E552" s="556"/>
      <c r="F552" s="556"/>
      <c r="G552" s="556"/>
      <c r="H552" s="994"/>
      <c r="I552" s="995"/>
      <c r="J552" s="556"/>
      <c r="K552" s="556"/>
      <c r="L552" s="556"/>
      <c r="M552" s="994"/>
      <c r="N552" s="995"/>
      <c r="O552" s="556"/>
      <c r="P552" s="556"/>
      <c r="Q552" s="556"/>
      <c r="Y552" s="34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3"/>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3"/>
      <c r="BY552" s="344"/>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994"/>
      <c r="D553" s="995"/>
      <c r="E553" s="556"/>
      <c r="F553" s="556"/>
      <c r="G553" s="556"/>
      <c r="H553" s="994"/>
      <c r="I553" s="995"/>
      <c r="J553" s="556"/>
      <c r="K553" s="556"/>
      <c r="L553" s="556"/>
      <c r="M553" s="994"/>
      <c r="N553" s="995"/>
      <c r="O553" s="556"/>
      <c r="P553" s="556"/>
      <c r="Q553" s="556"/>
      <c r="Y553" s="34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3"/>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3"/>
      <c r="BY553" s="344"/>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994"/>
      <c r="D554" s="995"/>
      <c r="E554" s="556"/>
      <c r="F554" s="556"/>
      <c r="G554" s="556"/>
      <c r="H554" s="994"/>
      <c r="I554" s="995"/>
      <c r="J554" s="556"/>
      <c r="K554" s="556"/>
      <c r="L554" s="556"/>
      <c r="M554" s="994"/>
      <c r="N554" s="995"/>
      <c r="O554" s="556"/>
      <c r="P554" s="556"/>
      <c r="Q554" s="556"/>
      <c r="Y554" s="34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3"/>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3"/>
      <c r="BY554" s="344"/>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994"/>
      <c r="D555" s="995"/>
      <c r="E555" s="556"/>
      <c r="F555" s="556"/>
      <c r="G555" s="556"/>
      <c r="H555" s="994"/>
      <c r="I555" s="995"/>
      <c r="J555" s="556"/>
      <c r="K555" s="556"/>
      <c r="L555" s="556"/>
      <c r="M555" s="994"/>
      <c r="N555" s="995"/>
      <c r="O555" s="556"/>
      <c r="P555" s="556"/>
      <c r="Q555" s="556"/>
      <c r="Y555" s="34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3"/>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3"/>
      <c r="BY555" s="344"/>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994"/>
      <c r="D556" s="995"/>
      <c r="E556" s="556"/>
      <c r="F556" s="556"/>
      <c r="G556" s="556"/>
      <c r="H556" s="994"/>
      <c r="I556" s="995"/>
      <c r="J556" s="556"/>
      <c r="K556" s="556"/>
      <c r="L556" s="556"/>
      <c r="M556" s="994"/>
      <c r="N556" s="995"/>
      <c r="O556" s="556"/>
      <c r="P556" s="556"/>
      <c r="Q556" s="556"/>
      <c r="Y556" s="34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3"/>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3"/>
      <c r="BY556" s="344"/>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994"/>
      <c r="D557" s="995"/>
      <c r="E557" s="556"/>
      <c r="F557" s="556"/>
      <c r="G557" s="556"/>
      <c r="H557" s="994"/>
      <c r="I557" s="995"/>
      <c r="J557" s="556"/>
      <c r="K557" s="556"/>
      <c r="L557" s="556"/>
      <c r="M557" s="994"/>
      <c r="N557" s="995"/>
      <c r="O557" s="556"/>
      <c r="P557" s="556"/>
      <c r="Q557" s="556"/>
      <c r="Y557" s="34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3"/>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3"/>
      <c r="BY557" s="344"/>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994"/>
      <c r="D558" s="995"/>
      <c r="E558" s="556"/>
      <c r="F558" s="556"/>
      <c r="G558" s="556"/>
      <c r="H558" s="994"/>
      <c r="I558" s="995"/>
      <c r="J558" s="556"/>
      <c r="K558" s="556"/>
      <c r="L558" s="556"/>
      <c r="M558" s="994"/>
      <c r="N558" s="995"/>
      <c r="O558" s="556"/>
      <c r="P558" s="556"/>
      <c r="Q558" s="556"/>
      <c r="Y558" s="34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3"/>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3"/>
      <c r="BY558" s="344"/>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994"/>
      <c r="D559" s="995"/>
      <c r="E559" s="556"/>
      <c r="F559" s="556"/>
      <c r="G559" s="556"/>
      <c r="H559" s="994"/>
      <c r="I559" s="995"/>
      <c r="J559" s="556"/>
      <c r="K559" s="556"/>
      <c r="L559" s="556"/>
      <c r="M559" s="994"/>
      <c r="N559" s="995"/>
      <c r="O559" s="556"/>
      <c r="P559" s="556"/>
      <c r="Q559" s="556"/>
      <c r="Y559" s="34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3"/>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3"/>
      <c r="BY559" s="344"/>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994"/>
      <c r="D560" s="995"/>
      <c r="E560" s="556"/>
      <c r="F560" s="556"/>
      <c r="G560" s="556"/>
      <c r="H560" s="994"/>
      <c r="I560" s="995"/>
      <c r="J560" s="556"/>
      <c r="K560" s="556"/>
      <c r="L560" s="556"/>
      <c r="M560" s="994"/>
      <c r="N560" s="995"/>
      <c r="O560" s="556"/>
      <c r="P560" s="556"/>
      <c r="Q560" s="556"/>
      <c r="Y560" s="34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3"/>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3"/>
      <c r="BY560" s="344"/>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994"/>
      <c r="D561" s="995"/>
      <c r="E561" s="556"/>
      <c r="F561" s="556"/>
      <c r="G561" s="556"/>
      <c r="H561" s="994"/>
      <c r="I561" s="995"/>
      <c r="J561" s="556"/>
      <c r="K561" s="556"/>
      <c r="L561" s="556"/>
      <c r="M561" s="994"/>
      <c r="N561" s="995"/>
      <c r="O561" s="556"/>
      <c r="P561" s="556"/>
      <c r="Q561" s="556"/>
      <c r="Y561" s="34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4"/>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994"/>
      <c r="D562" s="995"/>
      <c r="E562" s="556"/>
      <c r="F562" s="556"/>
      <c r="G562" s="556"/>
      <c r="H562" s="994"/>
      <c r="I562" s="995"/>
      <c r="J562" s="556"/>
      <c r="K562" s="556"/>
      <c r="L562" s="556"/>
      <c r="M562" s="994"/>
      <c r="N562" s="995"/>
      <c r="O562" s="556"/>
      <c r="P562" s="556"/>
      <c r="Q562" s="556"/>
      <c r="Y562" s="34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3"/>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3"/>
      <c r="BY562" s="344"/>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994"/>
      <c r="D563" s="995"/>
      <c r="E563" s="556"/>
      <c r="F563" s="556"/>
      <c r="G563" s="556"/>
      <c r="H563" s="994"/>
      <c r="I563" s="995"/>
      <c r="J563" s="556"/>
      <c r="K563" s="556"/>
      <c r="L563" s="556"/>
      <c r="M563" s="994"/>
      <c r="N563" s="995"/>
      <c r="O563" s="556"/>
      <c r="P563" s="556"/>
      <c r="Q563" s="556"/>
      <c r="Y563" s="34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3"/>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3"/>
      <c r="BY563" s="344"/>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994"/>
      <c r="D564" s="995"/>
      <c r="E564" s="556"/>
      <c r="F564" s="556"/>
      <c r="G564" s="556"/>
      <c r="H564" s="994"/>
      <c r="I564" s="995"/>
      <c r="J564" s="556"/>
      <c r="K564" s="556"/>
      <c r="L564" s="556"/>
      <c r="M564" s="994"/>
      <c r="N564" s="995"/>
      <c r="O564" s="556"/>
      <c r="P564" s="556"/>
      <c r="Q564" s="556"/>
      <c r="Y564" s="34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3"/>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3"/>
      <c r="BY564" s="344"/>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994"/>
      <c r="D565" s="995"/>
      <c r="E565" s="556"/>
      <c r="F565" s="556"/>
      <c r="G565" s="556"/>
      <c r="H565" s="994"/>
      <c r="I565" s="995"/>
      <c r="J565" s="556"/>
      <c r="K565" s="556"/>
      <c r="L565" s="556"/>
      <c r="M565" s="994"/>
      <c r="N565" s="995"/>
      <c r="O565" s="556"/>
      <c r="P565" s="556"/>
      <c r="Q565" s="556"/>
      <c r="Y565" s="34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3"/>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3"/>
      <c r="BY565" s="344"/>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994"/>
      <c r="D566" s="995"/>
      <c r="E566" s="556"/>
      <c r="F566" s="556"/>
      <c r="G566" s="556"/>
      <c r="H566" s="994"/>
      <c r="I566" s="995"/>
      <c r="J566" s="556"/>
      <c r="K566" s="556"/>
      <c r="L566" s="556"/>
      <c r="M566" s="994"/>
      <c r="N566" s="995"/>
      <c r="O566" s="556"/>
      <c r="P566" s="556"/>
      <c r="Q566" s="556"/>
      <c r="Y566" s="34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3"/>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3"/>
      <c r="BY566" s="344"/>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994"/>
      <c r="D567" s="995"/>
      <c r="E567" s="556"/>
      <c r="F567" s="556"/>
      <c r="G567" s="556"/>
      <c r="H567" s="994"/>
      <c r="I567" s="995"/>
      <c r="J567" s="556"/>
      <c r="K567" s="556"/>
      <c r="L567" s="556"/>
      <c r="M567" s="994"/>
      <c r="N567" s="995"/>
      <c r="O567" s="556"/>
      <c r="P567" s="556"/>
      <c r="Q567" s="556"/>
      <c r="Y567" s="34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3"/>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3"/>
      <c r="BY567" s="344"/>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994"/>
      <c r="D568" s="995"/>
      <c r="E568" s="556"/>
      <c r="F568" s="556"/>
      <c r="G568" s="556"/>
      <c r="H568" s="994"/>
      <c r="I568" s="995"/>
      <c r="J568" s="556"/>
      <c r="K568" s="556"/>
      <c r="L568" s="556"/>
      <c r="M568" s="994"/>
      <c r="N568" s="995"/>
      <c r="O568" s="556"/>
      <c r="P568" s="556"/>
      <c r="Q568" s="556"/>
      <c r="Y568" s="34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3"/>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3"/>
      <c r="BY568" s="344"/>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994"/>
      <c r="D569" s="995"/>
      <c r="E569" s="556"/>
      <c r="F569" s="556"/>
      <c r="G569" s="556"/>
      <c r="H569" s="994"/>
      <c r="I569" s="995"/>
      <c r="J569" s="556"/>
      <c r="K569" s="556"/>
      <c r="L569" s="556"/>
      <c r="M569" s="994"/>
      <c r="N569" s="995"/>
      <c r="O569" s="556"/>
      <c r="P569" s="556"/>
      <c r="Q569" s="556"/>
      <c r="Y569" s="34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3"/>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3"/>
      <c r="BY569" s="344"/>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994"/>
      <c r="D570" s="995"/>
      <c r="E570" s="556"/>
      <c r="F570" s="556"/>
      <c r="G570" s="556"/>
      <c r="H570" s="994"/>
      <c r="I570" s="995"/>
      <c r="J570" s="556"/>
      <c r="K570" s="556"/>
      <c r="L570" s="556"/>
      <c r="M570" s="994"/>
      <c r="N570" s="995"/>
      <c r="O570" s="556"/>
      <c r="P570" s="556"/>
      <c r="Q570" s="556"/>
      <c r="Y570" s="34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3"/>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3"/>
      <c r="BY570" s="344"/>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994"/>
      <c r="D571" s="995"/>
      <c r="E571" s="556"/>
      <c r="F571" s="556"/>
      <c r="G571" s="556"/>
      <c r="H571" s="994"/>
      <c r="I571" s="995"/>
      <c r="J571" s="556"/>
      <c r="K571" s="556"/>
      <c r="L571" s="556"/>
      <c r="M571" s="994"/>
      <c r="N571" s="995"/>
      <c r="O571" s="556"/>
      <c r="P571" s="556"/>
      <c r="Q571" s="556"/>
      <c r="Y571" s="34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3"/>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3"/>
      <c r="BY571" s="344"/>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994"/>
      <c r="D572" s="995"/>
      <c r="E572" s="556"/>
      <c r="F572" s="556"/>
      <c r="G572" s="556"/>
      <c r="H572" s="994"/>
      <c r="I572" s="995"/>
      <c r="J572" s="556"/>
      <c r="K572" s="556"/>
      <c r="L572" s="556"/>
      <c r="M572" s="994"/>
      <c r="N572" s="995"/>
      <c r="O572" s="556"/>
      <c r="P572" s="556"/>
      <c r="Q572" s="556"/>
      <c r="Y572" s="34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3"/>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3"/>
      <c r="BY572" s="344"/>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994"/>
      <c r="D573" s="995"/>
      <c r="E573" s="556"/>
      <c r="F573" s="556"/>
      <c r="G573" s="556"/>
      <c r="H573" s="994"/>
      <c r="I573" s="995"/>
      <c r="J573" s="556"/>
      <c r="K573" s="556"/>
      <c r="L573" s="556"/>
      <c r="M573" s="994"/>
      <c r="N573" s="995"/>
      <c r="O573" s="556"/>
      <c r="P573" s="556"/>
      <c r="Q573" s="556"/>
      <c r="Y573" s="34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3"/>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3"/>
      <c r="BY573" s="344"/>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994"/>
      <c r="D574" s="995"/>
      <c r="E574" s="556"/>
      <c r="F574" s="556"/>
      <c r="G574" s="556"/>
      <c r="H574" s="994"/>
      <c r="I574" s="995"/>
      <c r="J574" s="556"/>
      <c r="K574" s="556"/>
      <c r="L574" s="556"/>
      <c r="M574" s="994"/>
      <c r="N574" s="995"/>
      <c r="O574" s="556"/>
      <c r="P574" s="556"/>
      <c r="Q574" s="556"/>
      <c r="Y574" s="34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3"/>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3"/>
      <c r="BY574" s="344"/>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994"/>
      <c r="D575" s="995"/>
      <c r="E575" s="556"/>
      <c r="F575" s="556"/>
      <c r="G575" s="556"/>
      <c r="H575" s="994"/>
      <c r="I575" s="995"/>
      <c r="J575" s="556"/>
      <c r="K575" s="556"/>
      <c r="L575" s="556"/>
      <c r="M575" s="994"/>
      <c r="N575" s="995"/>
      <c r="O575" s="556"/>
      <c r="P575" s="556"/>
      <c r="Q575" s="556"/>
      <c r="Y575" s="34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3"/>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3"/>
      <c r="BY575" s="344"/>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994"/>
      <c r="D576" s="995"/>
      <c r="E576" s="556"/>
      <c r="F576" s="556"/>
      <c r="G576" s="556"/>
      <c r="H576" s="994"/>
      <c r="I576" s="995"/>
      <c r="J576" s="556"/>
      <c r="K576" s="556"/>
      <c r="L576" s="556"/>
      <c r="M576" s="994"/>
      <c r="N576" s="995"/>
      <c r="O576" s="556"/>
      <c r="P576" s="556"/>
      <c r="Q576" s="556"/>
      <c r="Y576" s="34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3"/>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3"/>
      <c r="BY576" s="344"/>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994"/>
      <c r="D577" s="995"/>
      <c r="E577" s="556"/>
      <c r="F577" s="556"/>
      <c r="G577" s="556"/>
      <c r="H577" s="994"/>
      <c r="I577" s="995"/>
      <c r="J577" s="556"/>
      <c r="K577" s="556"/>
      <c r="L577" s="556"/>
      <c r="M577" s="994"/>
      <c r="N577" s="995"/>
      <c r="O577" s="556"/>
      <c r="P577" s="556"/>
      <c r="Q577" s="556"/>
      <c r="Y577" s="34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3"/>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3"/>
      <c r="BY577" s="344"/>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994"/>
      <c r="D578" s="995"/>
      <c r="E578" s="556"/>
      <c r="F578" s="556"/>
      <c r="G578" s="556"/>
      <c r="H578" s="994"/>
      <c r="I578" s="995"/>
      <c r="J578" s="556"/>
      <c r="K578" s="556"/>
      <c r="L578" s="556"/>
      <c r="M578" s="994"/>
      <c r="N578" s="995"/>
      <c r="O578" s="556"/>
      <c r="P578" s="556"/>
      <c r="Q578" s="556"/>
      <c r="Y578" s="34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3"/>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3"/>
      <c r="BY578" s="344"/>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994"/>
      <c r="D579" s="995"/>
      <c r="E579" s="556"/>
      <c r="F579" s="556"/>
      <c r="G579" s="556"/>
      <c r="H579" s="994"/>
      <c r="I579" s="995"/>
      <c r="J579" s="556"/>
      <c r="K579" s="556"/>
      <c r="L579" s="556"/>
      <c r="M579" s="994"/>
      <c r="N579" s="995"/>
      <c r="O579" s="556"/>
      <c r="P579" s="556"/>
      <c r="Q579" s="556"/>
      <c r="Y579" s="34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3"/>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3"/>
      <c r="BY579" s="344"/>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994"/>
      <c r="D580" s="995"/>
      <c r="E580" s="556"/>
      <c r="F580" s="556"/>
      <c r="G580" s="556"/>
      <c r="H580" s="994"/>
      <c r="I580" s="995"/>
      <c r="J580" s="556"/>
      <c r="K580" s="556"/>
      <c r="L580" s="556"/>
      <c r="M580" s="994"/>
      <c r="N580" s="995"/>
      <c r="O580" s="556"/>
      <c r="P580" s="556"/>
      <c r="Q580" s="556"/>
      <c r="Y580" s="34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3"/>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3"/>
      <c r="BY580" s="344"/>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994"/>
      <c r="D581" s="995"/>
      <c r="E581" s="556"/>
      <c r="F581" s="556"/>
      <c r="G581" s="556"/>
      <c r="H581" s="994"/>
      <c r="I581" s="995"/>
      <c r="J581" s="556"/>
      <c r="K581" s="556"/>
      <c r="L581" s="556"/>
      <c r="M581" s="994"/>
      <c r="N581" s="995"/>
      <c r="O581" s="556"/>
      <c r="P581" s="556"/>
      <c r="Q581" s="556"/>
      <c r="Y581" s="34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3"/>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3"/>
      <c r="BY581" s="344"/>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994"/>
      <c r="D582" s="995"/>
      <c r="E582" s="556"/>
      <c r="F582" s="556"/>
      <c r="G582" s="556"/>
      <c r="H582" s="994"/>
      <c r="I582" s="995"/>
      <c r="J582" s="556"/>
      <c r="K582" s="556"/>
      <c r="L582" s="556"/>
      <c r="M582" s="994"/>
      <c r="N582" s="995"/>
      <c r="O582" s="556"/>
      <c r="P582" s="556"/>
      <c r="Q582" s="556"/>
      <c r="Y582" s="34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3"/>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3"/>
      <c r="BY582" s="344"/>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994"/>
      <c r="D583" s="995"/>
      <c r="E583" s="556"/>
      <c r="F583" s="556"/>
      <c r="G583" s="556"/>
      <c r="H583" s="994"/>
      <c r="I583" s="995"/>
      <c r="J583" s="556"/>
      <c r="K583" s="556"/>
      <c r="L583" s="556"/>
      <c r="M583" s="994"/>
      <c r="N583" s="995"/>
      <c r="O583" s="556"/>
      <c r="P583" s="556"/>
      <c r="Q583" s="556"/>
      <c r="Y583" s="34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3"/>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3"/>
      <c r="BY583" s="344"/>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994"/>
      <c r="D584" s="995"/>
      <c r="E584" s="556"/>
      <c r="F584" s="556"/>
      <c r="G584" s="556"/>
      <c r="H584" s="994"/>
      <c r="I584" s="995"/>
      <c r="J584" s="556"/>
      <c r="K584" s="556"/>
      <c r="L584" s="556"/>
      <c r="M584" s="994"/>
      <c r="N584" s="995"/>
      <c r="O584" s="556"/>
      <c r="P584" s="556"/>
      <c r="Q584" s="556"/>
      <c r="Y584" s="34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3"/>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3"/>
      <c r="BY584" s="344"/>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994"/>
      <c r="D585" s="995"/>
      <c r="E585" s="556"/>
      <c r="F585" s="556"/>
      <c r="G585" s="556"/>
      <c r="H585" s="994"/>
      <c r="I585" s="995"/>
      <c r="J585" s="556"/>
      <c r="K585" s="556"/>
      <c r="L585" s="556"/>
      <c r="M585" s="994"/>
      <c r="N585" s="995"/>
      <c r="O585" s="556"/>
      <c r="P585" s="556"/>
      <c r="Q585" s="556"/>
      <c r="Y585" s="34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3"/>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3"/>
      <c r="BY585" s="344"/>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994"/>
      <c r="D586" s="995"/>
      <c r="E586" s="556"/>
      <c r="F586" s="556"/>
      <c r="G586" s="556"/>
      <c r="H586" s="994"/>
      <c r="I586" s="995"/>
      <c r="J586" s="556"/>
      <c r="K586" s="556"/>
      <c r="L586" s="556"/>
      <c r="M586" s="994"/>
      <c r="N586" s="995"/>
      <c r="O586" s="556"/>
      <c r="P586" s="556"/>
      <c r="Q586" s="556"/>
      <c r="Y586" s="34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3"/>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3"/>
      <c r="BY586" s="344"/>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994"/>
      <c r="D587" s="995"/>
      <c r="E587" s="556"/>
      <c r="F587" s="556"/>
      <c r="G587" s="556"/>
      <c r="H587" s="994"/>
      <c r="I587" s="995"/>
      <c r="J587" s="556"/>
      <c r="K587" s="556"/>
      <c r="L587" s="556"/>
      <c r="M587" s="994"/>
      <c r="N587" s="995"/>
      <c r="O587" s="556"/>
      <c r="P587" s="556"/>
      <c r="Q587" s="556"/>
      <c r="Y587" s="34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3"/>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3"/>
      <c r="BY587" s="344"/>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994"/>
      <c r="D588" s="995"/>
      <c r="E588" s="556"/>
      <c r="F588" s="556"/>
      <c r="G588" s="556"/>
      <c r="H588" s="994"/>
      <c r="I588" s="995"/>
      <c r="J588" s="556"/>
      <c r="K588" s="556"/>
      <c r="L588" s="556"/>
      <c r="M588" s="994"/>
      <c r="N588" s="995"/>
      <c r="O588" s="556"/>
      <c r="P588" s="556"/>
      <c r="Q588" s="556"/>
      <c r="Y588" s="34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3"/>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3"/>
      <c r="BY588" s="344"/>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994"/>
      <c r="D589" s="995"/>
      <c r="E589" s="556"/>
      <c r="F589" s="556"/>
      <c r="G589" s="556"/>
      <c r="H589" s="994"/>
      <c r="I589" s="995"/>
      <c r="J589" s="556"/>
      <c r="K589" s="556"/>
      <c r="L589" s="556"/>
      <c r="M589" s="994"/>
      <c r="N589" s="995"/>
      <c r="O589" s="556"/>
      <c r="P589" s="556"/>
      <c r="Q589" s="556"/>
      <c r="Y589" s="34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4"/>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994"/>
      <c r="D590" s="995"/>
      <c r="E590" s="556"/>
      <c r="F590" s="556"/>
      <c r="G590" s="556"/>
      <c r="H590" s="994"/>
      <c r="I590" s="995"/>
      <c r="J590" s="556"/>
      <c r="K590" s="556"/>
      <c r="L590" s="556"/>
      <c r="M590" s="994"/>
      <c r="N590" s="995"/>
      <c r="O590" s="556"/>
      <c r="P590" s="556"/>
      <c r="Q590" s="556"/>
      <c r="Y590" s="34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3"/>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3"/>
      <c r="BY590" s="344"/>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994"/>
      <c r="D591" s="995"/>
      <c r="E591" s="556"/>
      <c r="F591" s="556"/>
      <c r="G591" s="556"/>
      <c r="H591" s="994"/>
      <c r="I591" s="995"/>
      <c r="J591" s="556"/>
      <c r="K591" s="556"/>
      <c r="L591" s="556"/>
      <c r="M591" s="994"/>
      <c r="N591" s="995"/>
      <c r="O591" s="556"/>
      <c r="P591" s="556"/>
      <c r="Q591" s="556"/>
      <c r="Y591" s="34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3"/>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3"/>
      <c r="BY591" s="344"/>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994"/>
      <c r="D592" s="995"/>
      <c r="E592" s="556"/>
      <c r="F592" s="556"/>
      <c r="G592" s="556"/>
      <c r="H592" s="994"/>
      <c r="I592" s="995"/>
      <c r="J592" s="556"/>
      <c r="K592" s="556"/>
      <c r="L592" s="556"/>
      <c r="M592" s="994"/>
      <c r="N592" s="995"/>
      <c r="O592" s="556"/>
      <c r="P592" s="556"/>
      <c r="Q592" s="556"/>
      <c r="Y592" s="34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3"/>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3"/>
      <c r="BY592" s="344"/>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994"/>
      <c r="D593" s="995"/>
      <c r="E593" s="556"/>
      <c r="F593" s="556"/>
      <c r="G593" s="556"/>
      <c r="H593" s="994"/>
      <c r="I593" s="995"/>
      <c r="J593" s="556"/>
      <c r="K593" s="556"/>
      <c r="L593" s="556"/>
      <c r="M593" s="994"/>
      <c r="N593" s="995"/>
      <c r="O593" s="556"/>
      <c r="P593" s="556"/>
      <c r="Q593" s="556"/>
      <c r="Y593" s="34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3"/>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3"/>
      <c r="BY593" s="344"/>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994"/>
      <c r="D594" s="995"/>
      <c r="E594" s="556"/>
      <c r="F594" s="556"/>
      <c r="G594" s="556"/>
      <c r="H594" s="994"/>
      <c r="I594" s="995"/>
      <c r="J594" s="556"/>
      <c r="K594" s="556"/>
      <c r="L594" s="556"/>
      <c r="M594" s="994"/>
      <c r="N594" s="995"/>
      <c r="O594" s="556"/>
      <c r="P594" s="556"/>
      <c r="Q594" s="556"/>
      <c r="Y594" s="34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3"/>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3"/>
      <c r="BY594" s="344"/>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994"/>
      <c r="D595" s="995"/>
      <c r="E595" s="556"/>
      <c r="F595" s="556"/>
      <c r="G595" s="556"/>
      <c r="H595" s="994"/>
      <c r="I595" s="995"/>
      <c r="J595" s="556"/>
      <c r="K595" s="556"/>
      <c r="L595" s="556"/>
      <c r="M595" s="994"/>
      <c r="N595" s="995"/>
      <c r="O595" s="556"/>
      <c r="P595" s="556"/>
      <c r="Q595" s="556"/>
      <c r="Y595" s="34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3"/>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3"/>
      <c r="BY595" s="344"/>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994"/>
      <c r="D596" s="995"/>
      <c r="E596" s="556"/>
      <c r="F596" s="556"/>
      <c r="G596" s="556"/>
      <c r="H596" s="994"/>
      <c r="I596" s="995"/>
      <c r="J596" s="556"/>
      <c r="K596" s="556"/>
      <c r="L596" s="556"/>
      <c r="M596" s="994"/>
      <c r="N596" s="995"/>
      <c r="O596" s="556"/>
      <c r="P596" s="556"/>
      <c r="Q596" s="556"/>
      <c r="Y596" s="34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3"/>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3"/>
      <c r="BY596" s="344"/>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994"/>
      <c r="D597" s="995"/>
      <c r="E597" s="556"/>
      <c r="F597" s="556"/>
      <c r="G597" s="556"/>
      <c r="H597" s="994"/>
      <c r="I597" s="995"/>
      <c r="J597" s="556"/>
      <c r="K597" s="556"/>
      <c r="L597" s="556"/>
      <c r="M597" s="994"/>
      <c r="N597" s="995"/>
      <c r="O597" s="556"/>
      <c r="P597" s="556"/>
      <c r="Q597" s="556"/>
      <c r="Y597" s="34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3"/>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3"/>
      <c r="BY597" s="344"/>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994"/>
      <c r="D598" s="995"/>
      <c r="E598" s="556"/>
      <c r="F598" s="556"/>
      <c r="G598" s="556"/>
      <c r="H598" s="994"/>
      <c r="I598" s="995"/>
      <c r="J598" s="556"/>
      <c r="K598" s="556"/>
      <c r="L598" s="556"/>
      <c r="M598" s="994"/>
      <c r="N598" s="995"/>
      <c r="O598" s="556"/>
      <c r="P598" s="556"/>
      <c r="Q598" s="556"/>
      <c r="Y598" s="34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3"/>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3"/>
      <c r="BY598" s="344"/>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994"/>
      <c r="D599" s="995"/>
      <c r="E599" s="556"/>
      <c r="F599" s="556"/>
      <c r="G599" s="556"/>
      <c r="H599" s="994"/>
      <c r="I599" s="995"/>
      <c r="J599" s="556"/>
      <c r="K599" s="556"/>
      <c r="L599" s="556"/>
      <c r="M599" s="994"/>
      <c r="N599" s="995"/>
      <c r="O599" s="556"/>
      <c r="P599" s="556"/>
      <c r="Q599" s="556"/>
      <c r="Y599" s="34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3"/>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3"/>
      <c r="BY599" s="344"/>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994"/>
      <c r="D600" s="995"/>
      <c r="E600" s="556"/>
      <c r="F600" s="556"/>
      <c r="G600" s="556"/>
      <c r="H600" s="994"/>
      <c r="I600" s="995"/>
      <c r="J600" s="556"/>
      <c r="K600" s="556"/>
      <c r="L600" s="556"/>
      <c r="M600" s="994"/>
      <c r="N600" s="995"/>
      <c r="O600" s="556"/>
      <c r="P600" s="556"/>
      <c r="Q600" s="556"/>
      <c r="Y600" s="34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3"/>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3"/>
      <c r="BY600" s="344"/>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994"/>
      <c r="D601" s="995"/>
      <c r="E601" s="556"/>
      <c r="F601" s="556"/>
      <c r="G601" s="556"/>
      <c r="H601" s="994"/>
      <c r="I601" s="995"/>
      <c r="J601" s="556"/>
      <c r="K601" s="556"/>
      <c r="L601" s="556"/>
      <c r="M601" s="994"/>
      <c r="N601" s="995"/>
      <c r="O601" s="556"/>
      <c r="P601" s="556"/>
      <c r="Q601" s="556"/>
      <c r="Y601" s="34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3"/>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3"/>
      <c r="BY601" s="344"/>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994"/>
      <c r="D602" s="995"/>
      <c r="E602" s="556"/>
      <c r="F602" s="556"/>
      <c r="G602" s="556"/>
      <c r="H602" s="994"/>
      <c r="I602" s="995"/>
      <c r="J602" s="556"/>
      <c r="K602" s="556"/>
      <c r="L602" s="556"/>
      <c r="M602" s="994"/>
      <c r="N602" s="995"/>
      <c r="O602" s="556"/>
      <c r="P602" s="556"/>
      <c r="Q602" s="556"/>
      <c r="Y602" s="34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3"/>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3"/>
      <c r="BY602" s="344"/>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994"/>
      <c r="D603" s="995"/>
      <c r="E603" s="556"/>
      <c r="F603" s="556"/>
      <c r="G603" s="556"/>
      <c r="H603" s="994"/>
      <c r="I603" s="995"/>
      <c r="J603" s="556"/>
      <c r="K603" s="556"/>
      <c r="L603" s="556"/>
      <c r="M603" s="994"/>
      <c r="N603" s="995"/>
      <c r="O603" s="556"/>
      <c r="P603" s="556"/>
      <c r="Q603" s="556"/>
      <c r="Y603" s="34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3"/>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3"/>
      <c r="BY603" s="344"/>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994"/>
      <c r="D604" s="995"/>
      <c r="E604" s="556"/>
      <c r="F604" s="556"/>
      <c r="G604" s="556"/>
      <c r="H604" s="994"/>
      <c r="I604" s="995"/>
      <c r="J604" s="556"/>
      <c r="K604" s="556"/>
      <c r="L604" s="556"/>
      <c r="M604" s="994"/>
      <c r="N604" s="995"/>
      <c r="O604" s="556"/>
      <c r="P604" s="556"/>
      <c r="Q604" s="556"/>
      <c r="Y604" s="341"/>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4"/>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994"/>
      <c r="D605" s="995"/>
      <c r="E605" s="556"/>
      <c r="F605" s="556"/>
      <c r="G605" s="556"/>
      <c r="H605" s="994"/>
      <c r="I605" s="995"/>
      <c r="J605" s="556"/>
      <c r="K605" s="556"/>
      <c r="L605" s="556"/>
      <c r="M605" s="994"/>
      <c r="N605" s="995"/>
      <c r="O605" s="556"/>
      <c r="P605" s="556"/>
      <c r="Q605" s="556"/>
      <c r="Y605" s="341"/>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4"/>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994"/>
      <c r="D606" s="995"/>
      <c r="E606" s="556"/>
      <c r="F606" s="556"/>
      <c r="G606" s="556"/>
      <c r="H606" s="994"/>
      <c r="I606" s="995"/>
      <c r="J606" s="556"/>
      <c r="K606" s="556"/>
      <c r="L606" s="556"/>
      <c r="M606" s="994"/>
      <c r="N606" s="995"/>
      <c r="O606" s="556"/>
      <c r="P606" s="556"/>
      <c r="Q606" s="556"/>
      <c r="Y606" s="341"/>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4"/>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994"/>
      <c r="D607" s="995"/>
      <c r="E607" s="556"/>
      <c r="F607" s="556"/>
      <c r="G607" s="556"/>
      <c r="H607" s="994"/>
      <c r="I607" s="995"/>
      <c r="J607" s="556"/>
      <c r="K607" s="556"/>
      <c r="L607" s="556"/>
      <c r="M607" s="994"/>
      <c r="N607" s="995"/>
      <c r="O607" s="556"/>
      <c r="P607" s="556"/>
      <c r="Q607" s="556"/>
      <c r="Y607" s="341"/>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4"/>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994"/>
      <c r="D608" s="995"/>
      <c r="E608" s="556"/>
      <c r="F608" s="556"/>
      <c r="G608" s="556"/>
      <c r="H608" s="994"/>
      <c r="I608" s="995"/>
      <c r="J608" s="556"/>
      <c r="K608" s="556"/>
      <c r="L608" s="556"/>
      <c r="M608" s="994"/>
      <c r="N608" s="995"/>
      <c r="O608" s="556"/>
      <c r="P608" s="556"/>
      <c r="Q608" s="556"/>
      <c r="Y608" s="341"/>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4"/>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994"/>
      <c r="D609" s="995"/>
      <c r="E609" s="556"/>
      <c r="F609" s="556"/>
      <c r="G609" s="556"/>
      <c r="H609" s="994"/>
      <c r="I609" s="995"/>
      <c r="J609" s="556"/>
      <c r="K609" s="556"/>
      <c r="L609" s="556"/>
      <c r="M609" s="994"/>
      <c r="N609" s="995"/>
      <c r="O609" s="556"/>
      <c r="P609" s="556"/>
      <c r="Q609" s="556"/>
      <c r="Y609" s="341"/>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4"/>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994"/>
      <c r="D610" s="995"/>
      <c r="E610" s="556"/>
      <c r="F610" s="556"/>
      <c r="G610" s="556"/>
      <c r="H610" s="994"/>
      <c r="I610" s="995"/>
      <c r="J610" s="556"/>
      <c r="K610" s="556"/>
      <c r="L610" s="556"/>
      <c r="M610" s="994"/>
      <c r="N610" s="995"/>
      <c r="O610" s="556"/>
      <c r="P610" s="556"/>
      <c r="Q610" s="556"/>
      <c r="Y610" s="341"/>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4"/>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994"/>
      <c r="D611" s="995"/>
      <c r="E611" s="556"/>
      <c r="F611" s="556"/>
      <c r="G611" s="556"/>
      <c r="H611" s="994"/>
      <c r="I611" s="995"/>
      <c r="J611" s="556"/>
      <c r="K611" s="556"/>
      <c r="L611" s="556"/>
      <c r="M611" s="994"/>
      <c r="N611" s="995"/>
      <c r="O611" s="556"/>
      <c r="P611" s="556"/>
      <c r="Q611" s="556"/>
      <c r="Y611" s="341"/>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4"/>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994"/>
      <c r="D612" s="995"/>
      <c r="E612" s="556"/>
      <c r="F612" s="556"/>
      <c r="G612" s="556"/>
      <c r="H612" s="994"/>
      <c r="I612" s="995"/>
      <c r="J612" s="556"/>
      <c r="K612" s="556"/>
      <c r="L612" s="556"/>
      <c r="M612" s="994"/>
      <c r="N612" s="995"/>
      <c r="O612" s="556"/>
      <c r="P612" s="556"/>
      <c r="Q612" s="556"/>
      <c r="Y612" s="341"/>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4"/>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994"/>
      <c r="D613" s="995"/>
      <c r="E613" s="556"/>
      <c r="F613" s="556"/>
      <c r="G613" s="556"/>
      <c r="H613" s="994"/>
      <c r="I613" s="995"/>
      <c r="J613" s="556"/>
      <c r="K613" s="556"/>
      <c r="L613" s="556"/>
      <c r="M613" s="994"/>
      <c r="N613" s="995"/>
      <c r="O613" s="556"/>
      <c r="P613" s="556"/>
      <c r="Q613" s="556"/>
      <c r="Y613" s="341"/>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4"/>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994"/>
      <c r="D614" s="995"/>
      <c r="E614" s="556"/>
      <c r="F614" s="556"/>
      <c r="G614" s="556"/>
      <c r="H614" s="994"/>
      <c r="I614" s="995"/>
      <c r="J614" s="556"/>
      <c r="K614" s="556"/>
      <c r="L614" s="556"/>
      <c r="M614" s="994"/>
      <c r="N614" s="995"/>
      <c r="O614" s="556"/>
      <c r="P614" s="556"/>
      <c r="Q614" s="556"/>
      <c r="Y614" s="341"/>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4"/>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994"/>
      <c r="D615" s="995"/>
      <c r="E615" s="556"/>
      <c r="F615" s="556"/>
      <c r="G615" s="556"/>
      <c r="H615" s="994"/>
      <c r="I615" s="995"/>
      <c r="J615" s="556"/>
      <c r="K615" s="556"/>
      <c r="L615" s="556"/>
      <c r="M615" s="994"/>
      <c r="N615" s="995"/>
      <c r="O615" s="556"/>
      <c r="P615" s="556"/>
      <c r="Q615" s="556"/>
      <c r="Y615" s="341"/>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4"/>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994"/>
      <c r="D616" s="995"/>
      <c r="E616" s="556"/>
      <c r="F616" s="556"/>
      <c r="G616" s="556"/>
      <c r="H616" s="994"/>
      <c r="I616" s="995"/>
      <c r="J616" s="556"/>
      <c r="K616" s="556"/>
      <c r="L616" s="556"/>
      <c r="M616" s="994"/>
      <c r="N616" s="995"/>
      <c r="O616" s="556"/>
      <c r="P616" s="556"/>
      <c r="Q616" s="556"/>
      <c r="Y616" s="341"/>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4"/>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994"/>
      <c r="D617" s="995"/>
      <c r="E617" s="556"/>
      <c r="F617" s="556"/>
      <c r="G617" s="556"/>
      <c r="H617" s="994"/>
      <c r="I617" s="995"/>
      <c r="J617" s="556"/>
      <c r="K617" s="556"/>
      <c r="L617" s="556"/>
      <c r="M617" s="994"/>
      <c r="N617" s="995"/>
      <c r="O617" s="556"/>
      <c r="P617" s="556"/>
      <c r="Q617" s="556"/>
      <c r="Y617" s="341"/>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4"/>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994"/>
      <c r="D618" s="995"/>
      <c r="E618" s="556"/>
      <c r="F618" s="556"/>
      <c r="G618" s="556"/>
      <c r="H618" s="994"/>
      <c r="I618" s="995"/>
      <c r="J618" s="556"/>
      <c r="K618" s="556"/>
      <c r="L618" s="556"/>
      <c r="M618" s="994"/>
      <c r="N618" s="995"/>
      <c r="O618" s="556"/>
      <c r="P618" s="556"/>
      <c r="Q618" s="556"/>
      <c r="Y618" s="341"/>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4"/>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994"/>
      <c r="D619" s="995"/>
      <c r="E619" s="556"/>
      <c r="F619" s="556"/>
      <c r="G619" s="556"/>
      <c r="H619" s="994"/>
      <c r="I619" s="995"/>
      <c r="J619" s="556"/>
      <c r="K619" s="556"/>
      <c r="L619" s="556"/>
      <c r="M619" s="994"/>
      <c r="N619" s="995"/>
      <c r="O619" s="556"/>
      <c r="P619" s="556"/>
      <c r="Q619" s="556"/>
      <c r="Y619" s="341"/>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4"/>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994"/>
      <c r="D620" s="995"/>
      <c r="E620" s="556"/>
      <c r="F620" s="556"/>
      <c r="G620" s="556"/>
      <c r="H620" s="994"/>
      <c r="I620" s="995"/>
      <c r="J620" s="556"/>
      <c r="K620" s="556"/>
      <c r="L620" s="556"/>
      <c r="M620" s="994"/>
      <c r="N620" s="995"/>
      <c r="O620" s="556"/>
      <c r="P620" s="556"/>
      <c r="Q620" s="556"/>
      <c r="Y620" s="341"/>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4"/>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994"/>
      <c r="D621" s="995"/>
      <c r="E621" s="556"/>
      <c r="F621" s="556"/>
      <c r="G621" s="556"/>
      <c r="H621" s="994"/>
      <c r="I621" s="995"/>
      <c r="J621" s="556"/>
      <c r="K621" s="556"/>
      <c r="L621" s="556"/>
      <c r="M621" s="994"/>
      <c r="N621" s="995"/>
      <c r="O621" s="556"/>
      <c r="P621" s="556"/>
      <c r="Q621" s="556"/>
      <c r="Y621" s="341"/>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4"/>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994"/>
      <c r="D622" s="995"/>
      <c r="E622" s="556"/>
      <c r="F622" s="556"/>
      <c r="G622" s="556"/>
      <c r="H622" s="994"/>
      <c r="I622" s="995"/>
      <c r="J622" s="556"/>
      <c r="K622" s="556"/>
      <c r="L622" s="556"/>
      <c r="M622" s="994"/>
      <c r="N622" s="995"/>
      <c r="O622" s="556"/>
      <c r="P622" s="556"/>
      <c r="Q622" s="556"/>
      <c r="Y622" s="341"/>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4"/>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994"/>
      <c r="D623" s="995"/>
      <c r="E623" s="556"/>
      <c r="F623" s="556"/>
      <c r="G623" s="556"/>
      <c r="H623" s="994"/>
      <c r="I623" s="995"/>
      <c r="J623" s="556"/>
      <c r="K623" s="556"/>
      <c r="L623" s="556"/>
      <c r="M623" s="994"/>
      <c r="N623" s="995"/>
      <c r="O623" s="556"/>
      <c r="P623" s="556"/>
      <c r="Q623" s="556"/>
      <c r="Y623" s="341"/>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4"/>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994"/>
      <c r="D624" s="995"/>
      <c r="E624" s="556"/>
      <c r="F624" s="556"/>
      <c r="G624" s="556"/>
      <c r="H624" s="994"/>
      <c r="I624" s="995"/>
      <c r="J624" s="556"/>
      <c r="K624" s="556"/>
      <c r="L624" s="556"/>
      <c r="M624" s="994"/>
      <c r="N624" s="995"/>
      <c r="O624" s="556"/>
      <c r="P624" s="556"/>
      <c r="Q624" s="556"/>
      <c r="Y624" s="341"/>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4"/>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994"/>
      <c r="D625" s="995"/>
      <c r="E625" s="556"/>
      <c r="F625" s="556"/>
      <c r="G625" s="556"/>
      <c r="H625" s="994"/>
      <c r="I625" s="995"/>
      <c r="J625" s="556"/>
      <c r="K625" s="556"/>
      <c r="L625" s="556"/>
      <c r="M625" s="994"/>
      <c r="N625" s="995"/>
      <c r="O625" s="556"/>
      <c r="P625" s="556"/>
      <c r="Q625" s="556"/>
      <c r="Y625" s="341"/>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4"/>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994"/>
      <c r="D626" s="995"/>
      <c r="E626" s="556"/>
      <c r="F626" s="556"/>
      <c r="G626" s="556"/>
      <c r="H626" s="994"/>
      <c r="I626" s="995"/>
      <c r="J626" s="556"/>
      <c r="K626" s="556"/>
      <c r="L626" s="556"/>
      <c r="M626" s="994"/>
      <c r="N626" s="995"/>
      <c r="O626" s="556"/>
      <c r="P626" s="556"/>
      <c r="Q626" s="556"/>
      <c r="Y626" s="341"/>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4"/>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994"/>
      <c r="D627" s="995"/>
      <c r="E627" s="556"/>
      <c r="F627" s="556"/>
      <c r="G627" s="556"/>
      <c r="H627" s="994"/>
      <c r="I627" s="995"/>
      <c r="J627" s="556"/>
      <c r="K627" s="556"/>
      <c r="L627" s="556"/>
      <c r="M627" s="994"/>
      <c r="N627" s="995"/>
      <c r="O627" s="556"/>
      <c r="P627" s="556"/>
      <c r="Q627" s="556"/>
      <c r="Y627" s="341"/>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4"/>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994"/>
      <c r="D628" s="995"/>
      <c r="E628" s="556"/>
      <c r="F628" s="556"/>
      <c r="G628" s="556"/>
      <c r="H628" s="994"/>
      <c r="I628" s="995"/>
      <c r="J628" s="556"/>
      <c r="K628" s="556"/>
      <c r="L628" s="556"/>
      <c r="M628" s="994"/>
      <c r="N628" s="995"/>
      <c r="O628" s="556"/>
      <c r="P628" s="556"/>
      <c r="Q628" s="556"/>
      <c r="Y628" s="341"/>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4"/>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994"/>
      <c r="D629" s="995"/>
      <c r="E629" s="556"/>
      <c r="F629" s="556"/>
      <c r="G629" s="556"/>
      <c r="H629" s="994"/>
      <c r="I629" s="995"/>
      <c r="J629" s="556"/>
      <c r="K629" s="556"/>
      <c r="L629" s="556"/>
      <c r="M629" s="994"/>
      <c r="N629" s="995"/>
      <c r="O629" s="556"/>
      <c r="P629" s="556"/>
      <c r="Q629" s="556"/>
      <c r="Y629" s="341"/>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4"/>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994"/>
      <c r="D630" s="995"/>
      <c r="E630" s="556"/>
      <c r="F630" s="556"/>
      <c r="G630" s="556"/>
      <c r="H630" s="994"/>
      <c r="I630" s="995"/>
      <c r="J630" s="556"/>
      <c r="K630" s="556"/>
      <c r="L630" s="556"/>
      <c r="M630" s="994"/>
      <c r="N630" s="995"/>
      <c r="O630" s="556"/>
      <c r="P630" s="556"/>
      <c r="Q630" s="556"/>
      <c r="Y630" s="341"/>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4"/>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994"/>
      <c r="D631" s="995"/>
      <c r="E631" s="556"/>
      <c r="F631" s="556"/>
      <c r="G631" s="556"/>
      <c r="H631" s="994"/>
      <c r="I631" s="995"/>
      <c r="J631" s="556"/>
      <c r="K631" s="556"/>
      <c r="L631" s="556"/>
      <c r="M631" s="994"/>
      <c r="N631" s="995"/>
      <c r="O631" s="556"/>
      <c r="P631" s="556"/>
      <c r="Q631" s="556"/>
      <c r="Y631" s="341"/>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4"/>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994"/>
      <c r="D632" s="995"/>
      <c r="E632" s="556"/>
      <c r="F632" s="556"/>
      <c r="G632" s="556"/>
      <c r="H632" s="994"/>
      <c r="I632" s="995"/>
      <c r="J632" s="556"/>
      <c r="K632" s="556"/>
      <c r="L632" s="556"/>
      <c r="M632" s="994"/>
      <c r="N632" s="995"/>
      <c r="O632" s="556"/>
      <c r="P632" s="556"/>
      <c r="Q632" s="556"/>
      <c r="Y632" s="341"/>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4"/>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994"/>
      <c r="D633" s="995"/>
      <c r="E633" s="556"/>
      <c r="F633" s="556"/>
      <c r="G633" s="556"/>
      <c r="H633" s="994"/>
      <c r="I633" s="995"/>
      <c r="J633" s="556"/>
      <c r="K633" s="556"/>
      <c r="L633" s="556"/>
      <c r="M633" s="994"/>
      <c r="N633" s="995"/>
      <c r="O633" s="556"/>
      <c r="P633" s="556"/>
      <c r="Q633" s="556"/>
      <c r="Y633" s="341"/>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4"/>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994"/>
      <c r="D634" s="995"/>
      <c r="E634" s="556"/>
      <c r="F634" s="556"/>
      <c r="G634" s="556"/>
      <c r="H634" s="994"/>
      <c r="I634" s="995"/>
      <c r="J634" s="556"/>
      <c r="K634" s="556"/>
      <c r="L634" s="556"/>
      <c r="M634" s="994"/>
      <c r="N634" s="995"/>
      <c r="O634" s="556"/>
      <c r="P634" s="556"/>
      <c r="Q634" s="556"/>
      <c r="Y634" s="341"/>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4"/>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994"/>
      <c r="D635" s="995"/>
      <c r="E635" s="556"/>
      <c r="F635" s="556"/>
      <c r="G635" s="556"/>
      <c r="H635" s="994"/>
      <c r="I635" s="995"/>
      <c r="J635" s="556"/>
      <c r="K635" s="556"/>
      <c r="L635" s="556"/>
      <c r="M635" s="994"/>
      <c r="N635" s="995"/>
      <c r="O635" s="556"/>
      <c r="P635" s="556"/>
      <c r="Q635" s="556"/>
      <c r="Y635" s="341"/>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4"/>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994"/>
      <c r="D636" s="995"/>
      <c r="E636" s="556"/>
      <c r="F636" s="556"/>
      <c r="G636" s="556"/>
      <c r="H636" s="994"/>
      <c r="I636" s="995"/>
      <c r="J636" s="556"/>
      <c r="K636" s="556"/>
      <c r="L636" s="556"/>
      <c r="M636" s="994"/>
      <c r="N636" s="995"/>
      <c r="O636" s="556"/>
      <c r="P636" s="556"/>
      <c r="Q636" s="556"/>
      <c r="Y636" s="341"/>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4"/>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994"/>
      <c r="D637" s="995"/>
      <c r="E637" s="556"/>
      <c r="F637" s="556"/>
      <c r="G637" s="556"/>
      <c r="H637" s="994"/>
      <c r="I637" s="995"/>
      <c r="J637" s="556"/>
      <c r="K637" s="556"/>
      <c r="L637" s="556"/>
      <c r="M637" s="994"/>
      <c r="N637" s="995"/>
      <c r="O637" s="556"/>
      <c r="P637" s="556"/>
      <c r="Q637" s="556"/>
      <c r="Y637" s="341"/>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4"/>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994"/>
      <c r="D638" s="995"/>
      <c r="E638" s="556"/>
      <c r="F638" s="556"/>
      <c r="G638" s="556"/>
      <c r="H638" s="994"/>
      <c r="I638" s="995"/>
      <c r="J638" s="556"/>
      <c r="K638" s="556"/>
      <c r="L638" s="556"/>
      <c r="M638" s="994"/>
      <c r="N638" s="995"/>
      <c r="O638" s="556"/>
      <c r="P638" s="556"/>
      <c r="Q638" s="556"/>
      <c r="Y638" s="341"/>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4"/>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994"/>
      <c r="D639" s="995"/>
      <c r="E639" s="556"/>
      <c r="F639" s="556"/>
      <c r="G639" s="556"/>
      <c r="H639" s="994"/>
      <c r="I639" s="995"/>
      <c r="J639" s="556"/>
      <c r="K639" s="556"/>
      <c r="L639" s="556"/>
      <c r="M639" s="994"/>
      <c r="N639" s="995"/>
      <c r="O639" s="556"/>
      <c r="P639" s="556"/>
      <c r="Q639" s="556"/>
      <c r="Y639" s="341"/>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4"/>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994"/>
      <c r="D640" s="995"/>
      <c r="E640" s="556"/>
      <c r="F640" s="556"/>
      <c r="G640" s="556"/>
      <c r="H640" s="994"/>
      <c r="I640" s="995"/>
      <c r="J640" s="556"/>
      <c r="K640" s="556"/>
      <c r="L640" s="556"/>
      <c r="M640" s="994"/>
      <c r="N640" s="995"/>
      <c r="O640" s="556"/>
      <c r="P640" s="556"/>
      <c r="Q640" s="556"/>
      <c r="Y640" s="341"/>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4"/>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994"/>
      <c r="D641" s="995"/>
      <c r="E641" s="556"/>
      <c r="F641" s="556"/>
      <c r="G641" s="556"/>
      <c r="H641" s="994"/>
      <c r="I641" s="995"/>
      <c r="J641" s="556"/>
      <c r="K641" s="556"/>
      <c r="L641" s="556"/>
      <c r="M641" s="994"/>
      <c r="N641" s="995"/>
      <c r="O641" s="556"/>
      <c r="P641" s="556"/>
      <c r="Q641" s="556"/>
      <c r="Y641" s="341"/>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4"/>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994"/>
      <c r="D642" s="995"/>
      <c r="E642" s="556"/>
      <c r="F642" s="556"/>
      <c r="G642" s="556"/>
      <c r="H642" s="994"/>
      <c r="I642" s="995"/>
      <c r="J642" s="556"/>
      <c r="K642" s="556"/>
      <c r="L642" s="556"/>
      <c r="M642" s="994"/>
      <c r="N642" s="995"/>
      <c r="O642" s="556"/>
      <c r="P642" s="556"/>
      <c r="Q642" s="556"/>
      <c r="Y642" s="341"/>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4"/>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994"/>
      <c r="D643" s="995"/>
      <c r="E643" s="556"/>
      <c r="F643" s="556"/>
      <c r="G643" s="556"/>
      <c r="H643" s="994"/>
      <c r="I643" s="995"/>
      <c r="J643" s="556"/>
      <c r="K643" s="556"/>
      <c r="L643" s="556"/>
      <c r="M643" s="994"/>
      <c r="N643" s="995"/>
      <c r="O643" s="556"/>
      <c r="P643" s="556"/>
      <c r="Q643" s="556"/>
      <c r="Y643" s="341"/>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4"/>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556"/>
      <c r="D644" s="556"/>
      <c r="E644" s="556"/>
      <c r="F644" s="556"/>
      <c r="G644" s="556"/>
      <c r="H644" s="556"/>
      <c r="I644" s="556"/>
      <c r="J644" s="556"/>
      <c r="K644" s="556"/>
      <c r="L644" s="556"/>
      <c r="M644" s="556"/>
      <c r="N644" s="556"/>
      <c r="O644" s="556"/>
      <c r="P644" s="556"/>
      <c r="Q644" s="556"/>
      <c r="Y644" s="341"/>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4"/>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556"/>
      <c r="D645" s="556"/>
      <c r="E645" s="556"/>
      <c r="F645" s="556"/>
      <c r="G645" s="556"/>
      <c r="H645" s="556"/>
      <c r="I645" s="556"/>
      <c r="J645" s="556"/>
      <c r="K645" s="556"/>
      <c r="L645" s="556"/>
      <c r="M645" s="556"/>
      <c r="N645" s="556"/>
      <c r="O645" s="556"/>
      <c r="P645" s="556"/>
      <c r="Q645" s="556"/>
      <c r="Y645" s="341"/>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4"/>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556"/>
      <c r="D646" s="556"/>
      <c r="E646" s="556"/>
      <c r="F646" s="556"/>
      <c r="G646" s="556"/>
      <c r="H646" s="556"/>
      <c r="I646" s="556"/>
      <c r="J646" s="556"/>
      <c r="K646" s="556"/>
      <c r="L646" s="556"/>
      <c r="M646" s="556"/>
      <c r="N646" s="556"/>
      <c r="O646" s="556"/>
      <c r="P646" s="556"/>
      <c r="Q646" s="556"/>
      <c r="Y646" s="341"/>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4"/>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556"/>
      <c r="D647" s="556"/>
      <c r="E647" s="556"/>
      <c r="F647" s="556"/>
      <c r="G647" s="556"/>
      <c r="H647" s="556"/>
      <c r="I647" s="556"/>
      <c r="J647" s="556"/>
      <c r="K647" s="556"/>
      <c r="L647" s="556"/>
      <c r="M647" s="556"/>
      <c r="N647" s="556"/>
      <c r="O647" s="556"/>
      <c r="P647" s="556"/>
      <c r="Q647" s="556"/>
      <c r="Y647" s="341"/>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4"/>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556"/>
      <c r="D648" s="556"/>
      <c r="E648" s="556"/>
      <c r="F648" s="556"/>
      <c r="G648" s="556"/>
      <c r="H648" s="556"/>
      <c r="I648" s="556"/>
      <c r="J648" s="556"/>
      <c r="K648" s="556"/>
      <c r="L648" s="556"/>
      <c r="M648" s="556"/>
      <c r="N648" s="556"/>
      <c r="O648" s="556"/>
      <c r="P648" s="556"/>
      <c r="Q648" s="556"/>
      <c r="Y648" s="341"/>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4"/>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556"/>
      <c r="D649" s="556"/>
      <c r="E649" s="556"/>
      <c r="F649" s="556"/>
      <c r="G649" s="556"/>
      <c r="H649" s="556"/>
      <c r="I649" s="556"/>
      <c r="J649" s="556"/>
      <c r="K649" s="556"/>
      <c r="L649" s="556"/>
      <c r="M649" s="556"/>
      <c r="N649" s="556"/>
      <c r="O649" s="556"/>
      <c r="P649" s="556"/>
      <c r="Q649" s="556"/>
      <c r="Y649" s="341"/>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4"/>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556"/>
      <c r="D650" s="556"/>
      <c r="E650" s="556"/>
      <c r="F650" s="556"/>
      <c r="G650" s="556"/>
      <c r="H650" s="556"/>
      <c r="I650" s="556"/>
      <c r="J650" s="556"/>
      <c r="K650" s="556"/>
      <c r="L650" s="556"/>
      <c r="M650" s="556"/>
      <c r="N650" s="556"/>
      <c r="O650" s="556"/>
      <c r="P650" s="556"/>
      <c r="Q650" s="556"/>
      <c r="Y650" s="341"/>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4"/>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556"/>
      <c r="D651" s="556"/>
      <c r="E651" s="556"/>
      <c r="F651" s="556"/>
      <c r="G651" s="556"/>
      <c r="H651" s="556"/>
      <c r="I651" s="556"/>
      <c r="J651" s="556"/>
      <c r="K651" s="556"/>
      <c r="L651" s="556"/>
      <c r="M651" s="556"/>
      <c r="N651" s="556"/>
      <c r="O651" s="556"/>
      <c r="P651" s="556"/>
      <c r="Q651" s="556"/>
      <c r="Y651" s="341"/>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4"/>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556"/>
      <c r="D652" s="556"/>
      <c r="E652" s="556"/>
      <c r="F652" s="556"/>
      <c r="G652" s="556"/>
      <c r="H652" s="556"/>
      <c r="I652" s="556"/>
      <c r="J652" s="556"/>
      <c r="K652" s="556"/>
      <c r="L652" s="556"/>
      <c r="M652" s="556"/>
      <c r="N652" s="556"/>
      <c r="O652" s="556"/>
      <c r="P652" s="556"/>
      <c r="Q652" s="556"/>
      <c r="Y652" s="341"/>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4"/>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556"/>
      <c r="D653" s="556"/>
      <c r="E653" s="556"/>
      <c r="F653" s="556"/>
      <c r="G653" s="556"/>
      <c r="H653" s="556"/>
      <c r="I653" s="556"/>
      <c r="J653" s="556"/>
      <c r="K653" s="556"/>
      <c r="L653" s="556"/>
      <c r="M653" s="556"/>
      <c r="N653" s="556"/>
      <c r="O653" s="556"/>
      <c r="P653" s="556"/>
      <c r="Q653" s="556"/>
      <c r="Y653" s="341"/>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4"/>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556"/>
      <c r="D654" s="556"/>
      <c r="E654" s="556"/>
      <c r="F654" s="556"/>
      <c r="G654" s="556"/>
      <c r="H654" s="556"/>
      <c r="I654" s="556"/>
      <c r="J654" s="556"/>
      <c r="K654" s="556"/>
      <c r="L654" s="556"/>
      <c r="M654" s="556"/>
      <c r="N654" s="556"/>
      <c r="O654" s="556"/>
      <c r="P654" s="556"/>
      <c r="Q654" s="556"/>
      <c r="Y654" s="341"/>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4"/>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556"/>
      <c r="D655" s="556"/>
      <c r="E655" s="556"/>
      <c r="F655" s="556"/>
      <c r="G655" s="556"/>
      <c r="H655" s="556"/>
      <c r="I655" s="556"/>
      <c r="J655" s="556"/>
      <c r="K655" s="556"/>
      <c r="L655" s="556"/>
      <c r="M655" s="556"/>
      <c r="N655" s="556"/>
      <c r="O655" s="556"/>
      <c r="P655" s="556"/>
      <c r="Q655" s="556"/>
      <c r="Y655" s="341"/>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4"/>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556"/>
      <c r="D656" s="556"/>
      <c r="E656" s="556"/>
      <c r="F656" s="556"/>
      <c r="G656" s="556"/>
      <c r="H656" s="556"/>
      <c r="I656" s="556"/>
      <c r="J656" s="556"/>
      <c r="K656" s="556"/>
      <c r="L656" s="556"/>
      <c r="M656" s="556"/>
      <c r="N656" s="556"/>
      <c r="O656" s="556"/>
      <c r="P656" s="556"/>
      <c r="Q656" s="556"/>
      <c r="Y656" s="341"/>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4"/>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556"/>
      <c r="D657" s="556"/>
      <c r="E657" s="556"/>
      <c r="F657" s="556"/>
      <c r="G657" s="556"/>
      <c r="H657" s="556"/>
      <c r="I657" s="556"/>
      <c r="J657" s="556"/>
      <c r="K657" s="556"/>
      <c r="L657" s="556"/>
      <c r="M657" s="556"/>
      <c r="N657" s="556"/>
      <c r="O657" s="556"/>
      <c r="P657" s="556"/>
      <c r="Q657" s="556"/>
      <c r="Y657" s="341"/>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4"/>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556"/>
      <c r="D658" s="556"/>
      <c r="E658" s="556"/>
      <c r="F658" s="556"/>
      <c r="G658" s="556"/>
      <c r="H658" s="556"/>
      <c r="I658" s="556"/>
      <c r="J658" s="556"/>
      <c r="K658" s="556"/>
      <c r="L658" s="556"/>
      <c r="M658" s="556"/>
      <c r="N658" s="556"/>
      <c r="O658" s="556"/>
      <c r="P658" s="556"/>
      <c r="Q658" s="556"/>
      <c r="Y658" s="341"/>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4"/>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556"/>
      <c r="D659" s="556"/>
      <c r="E659" s="556"/>
      <c r="F659" s="556"/>
      <c r="G659" s="556"/>
      <c r="H659" s="556"/>
      <c r="I659" s="556"/>
      <c r="J659" s="556"/>
      <c r="K659" s="556"/>
      <c r="L659" s="556"/>
      <c r="M659" s="556"/>
      <c r="N659" s="556"/>
      <c r="O659" s="556"/>
      <c r="P659" s="556"/>
      <c r="Q659" s="556"/>
      <c r="Y659" s="341"/>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4"/>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556"/>
      <c r="D660" s="556"/>
      <c r="E660" s="556"/>
      <c r="F660" s="556"/>
      <c r="G660" s="556"/>
      <c r="H660" s="556"/>
      <c r="I660" s="556"/>
      <c r="J660" s="556"/>
      <c r="K660" s="556"/>
      <c r="L660" s="556"/>
      <c r="M660" s="556"/>
      <c r="N660" s="556"/>
      <c r="O660" s="556"/>
      <c r="P660" s="556"/>
      <c r="Q660" s="556"/>
      <c r="Y660" s="341"/>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4"/>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556"/>
      <c r="D661" s="556"/>
      <c r="E661" s="556"/>
      <c r="F661" s="556"/>
      <c r="G661" s="556"/>
      <c r="H661" s="556"/>
      <c r="I661" s="556"/>
      <c r="J661" s="556"/>
      <c r="K661" s="556"/>
      <c r="L661" s="556"/>
      <c r="M661" s="556"/>
      <c r="N661" s="556"/>
      <c r="O661" s="556"/>
      <c r="P661" s="556"/>
      <c r="Q661" s="556"/>
      <c r="Y661" s="341"/>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4"/>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556"/>
      <c r="D662" s="556"/>
      <c r="E662" s="556"/>
      <c r="F662" s="556"/>
      <c r="G662" s="556"/>
      <c r="H662" s="556"/>
      <c r="I662" s="556"/>
      <c r="J662" s="556"/>
      <c r="K662" s="556"/>
      <c r="L662" s="556"/>
      <c r="M662" s="556"/>
      <c r="N662" s="556"/>
      <c r="O662" s="556"/>
      <c r="P662" s="556"/>
      <c r="Q662" s="556"/>
      <c r="Y662" s="341"/>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4"/>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556"/>
      <c r="D663" s="556"/>
      <c r="E663" s="556"/>
      <c r="F663" s="556"/>
      <c r="G663" s="556"/>
      <c r="H663" s="556"/>
      <c r="I663" s="556"/>
      <c r="J663" s="556"/>
      <c r="K663" s="556"/>
      <c r="L663" s="556"/>
      <c r="M663" s="556"/>
      <c r="N663" s="556"/>
      <c r="O663" s="556"/>
      <c r="P663" s="556"/>
      <c r="Q663" s="556"/>
      <c r="Y663" s="341"/>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4"/>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556"/>
      <c r="D664" s="556"/>
      <c r="E664" s="556"/>
      <c r="F664" s="556"/>
      <c r="G664" s="556"/>
      <c r="H664" s="556"/>
      <c r="I664" s="556"/>
      <c r="J664" s="556"/>
      <c r="K664" s="556"/>
      <c r="L664" s="556"/>
      <c r="M664" s="556"/>
      <c r="N664" s="556"/>
      <c r="O664" s="556"/>
      <c r="P664" s="556"/>
      <c r="Q664" s="556"/>
      <c r="Y664" s="341"/>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4"/>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556"/>
      <c r="D665" s="556"/>
      <c r="E665" s="556"/>
      <c r="F665" s="556"/>
      <c r="G665" s="556"/>
      <c r="H665" s="556"/>
      <c r="I665" s="556"/>
      <c r="J665" s="556"/>
      <c r="K665" s="556"/>
      <c r="L665" s="556"/>
      <c r="M665" s="556"/>
      <c r="N665" s="556"/>
      <c r="O665" s="556"/>
      <c r="P665" s="556"/>
      <c r="Q665" s="556"/>
      <c r="Y665" s="341"/>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4"/>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556"/>
      <c r="D666" s="556"/>
      <c r="E666" s="556"/>
      <c r="F666" s="556"/>
      <c r="G666" s="556"/>
      <c r="H666" s="556"/>
      <c r="I666" s="556"/>
      <c r="J666" s="556"/>
      <c r="K666" s="556"/>
      <c r="L666" s="556"/>
      <c r="M666" s="556"/>
      <c r="N666" s="556"/>
      <c r="O666" s="556"/>
      <c r="P666" s="556"/>
      <c r="Q666" s="556"/>
      <c r="Y666" s="341"/>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4"/>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556"/>
      <c r="D667" s="556"/>
      <c r="E667" s="556"/>
      <c r="F667" s="556"/>
      <c r="G667" s="556"/>
      <c r="H667" s="556"/>
      <c r="I667" s="556"/>
      <c r="J667" s="556"/>
      <c r="K667" s="556"/>
      <c r="L667" s="556"/>
      <c r="M667" s="556"/>
      <c r="N667" s="556"/>
      <c r="O667" s="556"/>
      <c r="P667" s="556"/>
      <c r="Q667" s="556"/>
      <c r="Y667" s="341"/>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4"/>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556"/>
      <c r="D668" s="556"/>
      <c r="E668" s="556"/>
      <c r="F668" s="556"/>
      <c r="G668" s="556"/>
      <c r="H668" s="556"/>
      <c r="I668" s="556"/>
      <c r="J668" s="556"/>
      <c r="K668" s="556"/>
      <c r="L668" s="556"/>
      <c r="M668" s="556"/>
      <c r="N668" s="556"/>
      <c r="O668" s="556"/>
      <c r="P668" s="556"/>
      <c r="Q668" s="556"/>
      <c r="Y668" s="341"/>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4"/>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556"/>
      <c r="D669" s="556"/>
      <c r="E669" s="556"/>
      <c r="F669" s="556"/>
      <c r="G669" s="556"/>
      <c r="H669" s="556"/>
      <c r="I669" s="556"/>
      <c r="J669" s="556"/>
      <c r="K669" s="556"/>
      <c r="L669" s="556"/>
      <c r="M669" s="556"/>
      <c r="N669" s="556"/>
      <c r="O669" s="556"/>
      <c r="P669" s="556"/>
      <c r="Q669" s="556"/>
      <c r="Y669" s="341"/>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4"/>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556"/>
      <c r="D670" s="556"/>
      <c r="E670" s="556"/>
      <c r="F670" s="556"/>
      <c r="G670" s="556"/>
      <c r="H670" s="556"/>
      <c r="I670" s="556"/>
      <c r="J670" s="556"/>
      <c r="K670" s="556"/>
      <c r="L670" s="556"/>
      <c r="M670" s="556"/>
      <c r="N670" s="556"/>
      <c r="O670" s="556"/>
      <c r="P670" s="556"/>
      <c r="Q670" s="556"/>
      <c r="Y670" s="341"/>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4"/>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556"/>
      <c r="D671" s="556"/>
      <c r="E671" s="556"/>
      <c r="F671" s="556"/>
      <c r="G671" s="556"/>
      <c r="H671" s="556"/>
      <c r="I671" s="556"/>
      <c r="J671" s="556"/>
      <c r="K671" s="556"/>
      <c r="L671" s="556"/>
      <c r="M671" s="556"/>
      <c r="N671" s="556"/>
      <c r="O671" s="556"/>
      <c r="P671" s="556"/>
      <c r="Q671" s="556"/>
      <c r="Y671" s="341"/>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4"/>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556"/>
      <c r="D672" s="556"/>
      <c r="E672" s="556"/>
      <c r="F672" s="556"/>
      <c r="G672" s="556"/>
      <c r="H672" s="556"/>
      <c r="I672" s="556"/>
      <c r="J672" s="556"/>
      <c r="K672" s="556"/>
      <c r="L672" s="556"/>
      <c r="M672" s="556"/>
      <c r="N672" s="556"/>
      <c r="O672" s="556"/>
      <c r="P672" s="556"/>
      <c r="Q672" s="556"/>
      <c r="Y672" s="341"/>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4"/>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556"/>
      <c r="D673" s="556"/>
      <c r="E673" s="556"/>
      <c r="F673" s="556"/>
      <c r="G673" s="556"/>
      <c r="H673" s="556"/>
      <c r="I673" s="556"/>
      <c r="J673" s="556"/>
      <c r="K673" s="556"/>
      <c r="L673" s="556"/>
      <c r="M673" s="556"/>
      <c r="N673" s="556"/>
      <c r="O673" s="556"/>
      <c r="P673" s="556"/>
      <c r="Q673" s="556"/>
      <c r="Y673" s="341"/>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4"/>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556"/>
      <c r="D674" s="556"/>
      <c r="E674" s="556"/>
      <c r="F674" s="556"/>
      <c r="G674" s="556"/>
      <c r="H674" s="556"/>
      <c r="I674" s="556"/>
      <c r="J674" s="556"/>
      <c r="K674" s="556"/>
      <c r="L674" s="556"/>
      <c r="M674" s="556"/>
      <c r="N674" s="556"/>
      <c r="O674" s="556"/>
      <c r="P674" s="556"/>
      <c r="Q674" s="556"/>
      <c r="Y674" s="341"/>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4"/>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556"/>
      <c r="D675" s="556"/>
      <c r="E675" s="556"/>
      <c r="F675" s="556"/>
      <c r="G675" s="556"/>
      <c r="H675" s="556"/>
      <c r="I675" s="556"/>
      <c r="J675" s="556"/>
      <c r="K675" s="556"/>
      <c r="L675" s="556"/>
      <c r="M675" s="556"/>
      <c r="N675" s="556"/>
      <c r="O675" s="556"/>
      <c r="P675" s="556"/>
      <c r="Q675" s="556"/>
      <c r="Y675" s="341"/>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4"/>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556"/>
      <c r="D676" s="556"/>
      <c r="E676" s="556"/>
      <c r="F676" s="556"/>
      <c r="G676" s="556"/>
      <c r="H676" s="556"/>
      <c r="I676" s="556"/>
      <c r="J676" s="556"/>
      <c r="K676" s="556"/>
      <c r="L676" s="556"/>
      <c r="M676" s="556"/>
      <c r="N676" s="556"/>
      <c r="O676" s="556"/>
      <c r="P676" s="556"/>
      <c r="Q676" s="556"/>
      <c r="Y676" s="341"/>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4"/>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556"/>
      <c r="D677" s="556"/>
      <c r="E677" s="556"/>
      <c r="F677" s="556"/>
      <c r="G677" s="556"/>
      <c r="H677" s="556"/>
      <c r="I677" s="556"/>
      <c r="J677" s="556"/>
      <c r="K677" s="556"/>
      <c r="L677" s="556"/>
      <c r="M677" s="556"/>
      <c r="N677" s="556"/>
      <c r="O677" s="556"/>
      <c r="P677" s="556"/>
      <c r="Q677" s="556"/>
      <c r="Y677" s="341"/>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4"/>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556"/>
      <c r="D678" s="556"/>
      <c r="E678" s="556"/>
      <c r="F678" s="556"/>
      <c r="G678" s="556"/>
      <c r="H678" s="556"/>
      <c r="I678" s="556"/>
      <c r="J678" s="556"/>
      <c r="K678" s="556"/>
      <c r="L678" s="556"/>
      <c r="M678" s="556"/>
      <c r="N678" s="556"/>
      <c r="O678" s="556"/>
      <c r="P678" s="556"/>
      <c r="Q678" s="556"/>
      <c r="Y678" s="341"/>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4"/>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556"/>
      <c r="D679" s="556"/>
      <c r="E679" s="556"/>
      <c r="F679" s="556"/>
      <c r="G679" s="556"/>
      <c r="H679" s="556"/>
      <c r="I679" s="556"/>
      <c r="J679" s="556"/>
      <c r="K679" s="556"/>
      <c r="L679" s="556"/>
      <c r="M679" s="556"/>
      <c r="N679" s="556"/>
      <c r="O679" s="556"/>
      <c r="P679" s="556"/>
      <c r="Q679" s="556"/>
      <c r="Y679" s="341"/>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4"/>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556"/>
      <c r="D680" s="556"/>
      <c r="E680" s="556"/>
      <c r="F680" s="556"/>
      <c r="G680" s="556"/>
      <c r="H680" s="556"/>
      <c r="I680" s="556"/>
      <c r="J680" s="556"/>
      <c r="K680" s="556"/>
      <c r="L680" s="556"/>
      <c r="M680" s="556"/>
      <c r="N680" s="556"/>
      <c r="O680" s="556"/>
      <c r="P680" s="556"/>
      <c r="Q680" s="556"/>
      <c r="Y680" s="341"/>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4"/>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556"/>
      <c r="D681" s="556"/>
      <c r="E681" s="556"/>
      <c r="F681" s="556"/>
      <c r="G681" s="556"/>
      <c r="H681" s="556"/>
      <c r="I681" s="556"/>
      <c r="J681" s="556"/>
      <c r="K681" s="556"/>
      <c r="L681" s="556"/>
      <c r="M681" s="556"/>
      <c r="N681" s="556"/>
      <c r="O681" s="556"/>
      <c r="P681" s="556"/>
      <c r="Q681" s="556"/>
      <c r="Y681" s="341"/>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4"/>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556"/>
      <c r="D682" s="556"/>
      <c r="E682" s="556"/>
      <c r="F682" s="556"/>
      <c r="G682" s="556"/>
      <c r="H682" s="556"/>
      <c r="I682" s="556"/>
      <c r="J682" s="556"/>
      <c r="K682" s="556"/>
      <c r="L682" s="556"/>
      <c r="M682" s="556"/>
      <c r="N682" s="556"/>
      <c r="O682" s="556"/>
      <c r="P682" s="556"/>
      <c r="Q682" s="556"/>
      <c r="Y682" s="341"/>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4"/>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556"/>
      <c r="D683" s="556"/>
      <c r="E683" s="556"/>
      <c r="F683" s="556"/>
      <c r="G683" s="556"/>
      <c r="H683" s="556"/>
      <c r="I683" s="556"/>
      <c r="J683" s="556"/>
      <c r="K683" s="556"/>
      <c r="L683" s="556"/>
      <c r="M683" s="556"/>
      <c r="N683" s="556"/>
      <c r="O683" s="556"/>
      <c r="P683" s="556"/>
      <c r="Q683" s="556"/>
      <c r="Y683" s="341"/>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4"/>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556"/>
      <c r="D684" s="556"/>
      <c r="E684" s="556"/>
      <c r="F684" s="556"/>
      <c r="G684" s="556"/>
      <c r="H684" s="556"/>
      <c r="I684" s="556"/>
      <c r="J684" s="556"/>
      <c r="K684" s="556"/>
      <c r="L684" s="556"/>
      <c r="M684" s="556"/>
      <c r="N684" s="556"/>
      <c r="O684" s="556"/>
      <c r="P684" s="556"/>
      <c r="Q684" s="556"/>
      <c r="Y684" s="341"/>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4"/>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556"/>
      <c r="D685" s="556"/>
      <c r="E685" s="556"/>
      <c r="F685" s="556"/>
      <c r="G685" s="556"/>
      <c r="H685" s="556"/>
      <c r="I685" s="556"/>
      <c r="J685" s="556"/>
      <c r="K685" s="556"/>
      <c r="L685" s="556"/>
      <c r="M685" s="556"/>
      <c r="N685" s="556"/>
      <c r="O685" s="556"/>
      <c r="P685" s="556"/>
      <c r="Q685" s="556"/>
      <c r="Y685" s="341"/>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4"/>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556"/>
      <c r="D686" s="556"/>
      <c r="E686" s="556"/>
      <c r="F686" s="556"/>
      <c r="G686" s="556"/>
      <c r="H686" s="556"/>
      <c r="I686" s="556"/>
      <c r="J686" s="556"/>
      <c r="K686" s="556"/>
      <c r="L686" s="556"/>
      <c r="M686" s="556"/>
      <c r="N686" s="556"/>
      <c r="O686" s="556"/>
      <c r="P686" s="556"/>
      <c r="Q686" s="556"/>
      <c r="Y686" s="341"/>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4"/>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556"/>
      <c r="D687" s="556"/>
      <c r="E687" s="556"/>
      <c r="F687" s="556"/>
      <c r="G687" s="556"/>
      <c r="H687" s="556"/>
      <c r="I687" s="556"/>
      <c r="J687" s="556"/>
      <c r="K687" s="556"/>
      <c r="L687" s="556"/>
      <c r="M687" s="556"/>
      <c r="N687" s="556"/>
      <c r="O687" s="556"/>
      <c r="P687" s="556"/>
      <c r="Q687" s="556"/>
      <c r="Y687" s="341"/>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4"/>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556"/>
      <c r="D688" s="556"/>
      <c r="E688" s="556"/>
      <c r="F688" s="556"/>
      <c r="G688" s="556"/>
      <c r="H688" s="556"/>
      <c r="I688" s="556"/>
      <c r="J688" s="556"/>
      <c r="K688" s="556"/>
      <c r="L688" s="556"/>
      <c r="M688" s="556"/>
      <c r="N688" s="556"/>
      <c r="O688" s="556"/>
      <c r="P688" s="556"/>
      <c r="Q688" s="556"/>
      <c r="Y688" s="341"/>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4"/>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556"/>
      <c r="D689" s="556"/>
      <c r="E689" s="556"/>
      <c r="F689" s="556"/>
      <c r="G689" s="556"/>
      <c r="H689" s="556"/>
      <c r="I689" s="556"/>
      <c r="J689" s="556"/>
      <c r="K689" s="556"/>
      <c r="L689" s="556"/>
      <c r="M689" s="556"/>
      <c r="N689" s="556"/>
      <c r="O689" s="556"/>
      <c r="P689" s="556"/>
      <c r="Q689" s="556"/>
      <c r="Y689" s="341"/>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4"/>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556"/>
      <c r="D690" s="556"/>
      <c r="E690" s="556"/>
      <c r="F690" s="556"/>
      <c r="G690" s="556"/>
      <c r="H690" s="556"/>
      <c r="I690" s="556"/>
      <c r="J690" s="556"/>
      <c r="K690" s="556"/>
      <c r="L690" s="556"/>
      <c r="M690" s="556"/>
      <c r="N690" s="556"/>
      <c r="O690" s="556"/>
      <c r="P690" s="556"/>
      <c r="Q690" s="556"/>
      <c r="Y690" s="341"/>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4"/>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556"/>
      <c r="D691" s="556"/>
      <c r="E691" s="556"/>
      <c r="F691" s="556"/>
      <c r="G691" s="556"/>
      <c r="H691" s="556"/>
      <c r="I691" s="556"/>
      <c r="J691" s="556"/>
      <c r="K691" s="556"/>
      <c r="L691" s="556"/>
      <c r="M691" s="556"/>
      <c r="N691" s="556"/>
      <c r="O691" s="556"/>
      <c r="P691" s="556"/>
      <c r="Q691" s="556"/>
      <c r="Y691" s="341"/>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4"/>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556"/>
      <c r="D692" s="556"/>
      <c r="E692" s="556"/>
      <c r="F692" s="556"/>
      <c r="G692" s="556"/>
      <c r="H692" s="556"/>
      <c r="I692" s="556"/>
      <c r="J692" s="556"/>
      <c r="K692" s="556"/>
      <c r="L692" s="556"/>
      <c r="M692" s="556"/>
      <c r="N692" s="556"/>
      <c r="O692" s="556"/>
      <c r="P692" s="556"/>
      <c r="Q692" s="556"/>
      <c r="Y692" s="341"/>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4"/>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556"/>
      <c r="D693" s="556"/>
      <c r="E693" s="556"/>
      <c r="F693" s="556"/>
      <c r="G693" s="556"/>
      <c r="H693" s="556"/>
      <c r="I693" s="556"/>
      <c r="J693" s="556"/>
      <c r="K693" s="556"/>
      <c r="L693" s="556"/>
      <c r="M693" s="556"/>
      <c r="N693" s="556"/>
      <c r="O693" s="556"/>
      <c r="P693" s="556"/>
      <c r="Q693" s="556"/>
      <c r="Y693" s="341"/>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4"/>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556"/>
      <c r="D694" s="556"/>
      <c r="E694" s="556"/>
      <c r="F694" s="556"/>
      <c r="G694" s="556"/>
      <c r="H694" s="556"/>
      <c r="I694" s="556"/>
      <c r="J694" s="556"/>
      <c r="K694" s="556"/>
      <c r="L694" s="556"/>
      <c r="M694" s="556"/>
      <c r="N694" s="556"/>
      <c r="O694" s="556"/>
      <c r="P694" s="556"/>
      <c r="Q694" s="556"/>
      <c r="Y694" s="34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4"/>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556"/>
      <c r="D695" s="556"/>
      <c r="E695" s="556"/>
      <c r="F695" s="556"/>
      <c r="G695" s="556"/>
      <c r="H695" s="556"/>
      <c r="I695" s="556"/>
      <c r="J695" s="556"/>
      <c r="K695" s="556"/>
      <c r="L695" s="556"/>
      <c r="M695" s="556"/>
      <c r="N695" s="556"/>
      <c r="O695" s="556"/>
      <c r="P695" s="556"/>
      <c r="Q695" s="556"/>
      <c r="Y695" s="34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4"/>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556"/>
      <c r="D696" s="556"/>
      <c r="E696" s="556"/>
      <c r="F696" s="556"/>
      <c r="G696" s="556"/>
      <c r="H696" s="556"/>
      <c r="I696" s="556"/>
      <c r="J696" s="556"/>
      <c r="K696" s="556"/>
      <c r="L696" s="556"/>
      <c r="M696" s="556"/>
      <c r="N696" s="556"/>
      <c r="O696" s="556"/>
      <c r="P696" s="556"/>
      <c r="Q696" s="556"/>
      <c r="Y696" s="34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4"/>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556"/>
      <c r="D697" s="556"/>
      <c r="E697" s="556"/>
      <c r="F697" s="556"/>
      <c r="G697" s="556"/>
      <c r="H697" s="556"/>
      <c r="I697" s="556"/>
      <c r="J697" s="556"/>
      <c r="K697" s="556"/>
      <c r="L697" s="556"/>
      <c r="M697" s="556"/>
      <c r="N697" s="556"/>
      <c r="O697" s="556"/>
      <c r="P697" s="556"/>
      <c r="Q697" s="556"/>
      <c r="Y697" s="34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4"/>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556"/>
      <c r="D698" s="556"/>
      <c r="E698" s="556"/>
      <c r="F698" s="556"/>
      <c r="G698" s="556"/>
      <c r="H698" s="556"/>
      <c r="I698" s="556"/>
      <c r="J698" s="556"/>
      <c r="K698" s="556"/>
      <c r="L698" s="556"/>
      <c r="M698" s="556"/>
      <c r="N698" s="556"/>
      <c r="O698" s="556"/>
      <c r="P698" s="556"/>
      <c r="Q698" s="556"/>
      <c r="Y698" s="34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4"/>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556"/>
      <c r="D699" s="556"/>
      <c r="E699" s="556"/>
      <c r="F699" s="556"/>
      <c r="G699" s="556"/>
      <c r="H699" s="556"/>
      <c r="I699" s="556"/>
      <c r="J699" s="556"/>
      <c r="K699" s="556"/>
      <c r="L699" s="556"/>
      <c r="M699" s="556"/>
      <c r="N699" s="556"/>
      <c r="O699" s="556"/>
      <c r="P699" s="556"/>
      <c r="Q699" s="556"/>
      <c r="Y699" s="34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4"/>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556"/>
      <c r="D700" s="556"/>
      <c r="E700" s="556"/>
      <c r="F700" s="556"/>
      <c r="G700" s="556"/>
      <c r="H700" s="556"/>
      <c r="I700" s="556"/>
      <c r="J700" s="556"/>
      <c r="K700" s="556"/>
      <c r="L700" s="556"/>
      <c r="M700" s="556"/>
      <c r="N700" s="556"/>
      <c r="O700" s="556"/>
      <c r="P700" s="556"/>
      <c r="Q700" s="556"/>
      <c r="Y700" s="34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4"/>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572"/>
      <c r="D701" s="572"/>
      <c r="E701" s="572"/>
      <c r="F701" s="572"/>
      <c r="G701" s="572"/>
      <c r="H701" s="572"/>
      <c r="I701" s="572"/>
      <c r="J701" s="572"/>
      <c r="K701" s="572"/>
      <c r="L701" s="572"/>
      <c r="M701" s="572"/>
      <c r="N701" s="572"/>
      <c r="O701" s="572"/>
      <c r="P701" s="572"/>
      <c r="Q701" s="572"/>
      <c r="BA701" s="344"/>
      <c r="BB701" s="394"/>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572"/>
      <c r="D702" s="572"/>
      <c r="E702" s="572"/>
      <c r="F702" s="572"/>
      <c r="G702" s="572"/>
      <c r="H702" s="572"/>
      <c r="I702" s="572"/>
      <c r="J702" s="572"/>
      <c r="K702" s="572"/>
      <c r="L702" s="572"/>
      <c r="M702" s="572"/>
      <c r="N702" s="572"/>
      <c r="O702" s="572"/>
      <c r="P702" s="572"/>
      <c r="Q702" s="572"/>
      <c r="BA702" s="344"/>
      <c r="BB702" s="394"/>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572"/>
      <c r="D703" s="572"/>
      <c r="E703" s="572"/>
      <c r="F703" s="572"/>
      <c r="G703" s="572"/>
      <c r="H703" s="572"/>
      <c r="I703" s="572"/>
      <c r="J703" s="572"/>
      <c r="K703" s="572"/>
      <c r="L703" s="572"/>
      <c r="M703" s="572"/>
      <c r="N703" s="572"/>
      <c r="O703" s="572"/>
      <c r="P703" s="572"/>
      <c r="Q703" s="572"/>
      <c r="BA703" s="344"/>
      <c r="BB703" s="394"/>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572"/>
      <c r="D704" s="572"/>
      <c r="E704" s="572"/>
      <c r="F704" s="572"/>
      <c r="G704" s="572"/>
      <c r="H704" s="572"/>
      <c r="I704" s="572"/>
      <c r="J704" s="572"/>
      <c r="K704" s="572"/>
      <c r="L704" s="572"/>
      <c r="M704" s="572"/>
      <c r="N704" s="572"/>
      <c r="O704" s="572"/>
      <c r="P704" s="572"/>
      <c r="Q704" s="572"/>
      <c r="BA704" s="344"/>
      <c r="BB704" s="394"/>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572"/>
      <c r="D705" s="572"/>
      <c r="E705" s="572"/>
      <c r="F705" s="572"/>
      <c r="G705" s="572"/>
      <c r="H705" s="572"/>
      <c r="I705" s="572"/>
      <c r="J705" s="572"/>
      <c r="K705" s="572"/>
      <c r="L705" s="572"/>
      <c r="M705" s="572"/>
      <c r="N705" s="572"/>
      <c r="O705" s="572"/>
      <c r="P705" s="572"/>
      <c r="Q705" s="572"/>
      <c r="BA705" s="344"/>
      <c r="BB705" s="394"/>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572"/>
      <c r="D706" s="572"/>
      <c r="E706" s="572"/>
      <c r="F706" s="572"/>
      <c r="G706" s="572"/>
      <c r="H706" s="572"/>
      <c r="I706" s="572"/>
      <c r="J706" s="572"/>
      <c r="K706" s="572"/>
      <c r="L706" s="572"/>
      <c r="M706" s="572"/>
      <c r="N706" s="572"/>
      <c r="O706" s="572"/>
      <c r="P706" s="572"/>
      <c r="Q706" s="572"/>
      <c r="BA706" s="344"/>
      <c r="BB706" s="394"/>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572"/>
      <c r="D707" s="572"/>
      <c r="E707" s="572"/>
      <c r="F707" s="572"/>
      <c r="G707" s="572"/>
      <c r="H707" s="572"/>
      <c r="I707" s="572"/>
      <c r="J707" s="572"/>
      <c r="K707" s="572"/>
      <c r="L707" s="572"/>
      <c r="M707" s="572"/>
      <c r="N707" s="572"/>
      <c r="O707" s="572"/>
      <c r="P707" s="572"/>
      <c r="Q707" s="572"/>
      <c r="BA707" s="344"/>
      <c r="BB707" s="394"/>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572"/>
      <c r="D708" s="572"/>
      <c r="E708" s="572"/>
      <c r="F708" s="572"/>
      <c r="G708" s="572"/>
      <c r="H708" s="572"/>
      <c r="I708" s="572"/>
      <c r="J708" s="572"/>
      <c r="K708" s="572"/>
      <c r="L708" s="572"/>
      <c r="M708" s="572"/>
      <c r="N708" s="572"/>
      <c r="O708" s="572"/>
      <c r="P708" s="572"/>
      <c r="Q708" s="572"/>
      <c r="BA708" s="344"/>
      <c r="BB708" s="394"/>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572"/>
      <c r="D709" s="572"/>
      <c r="E709" s="572"/>
      <c r="F709" s="572"/>
      <c r="G709" s="572"/>
      <c r="H709" s="572"/>
      <c r="I709" s="572"/>
      <c r="J709" s="572"/>
      <c r="K709" s="572"/>
      <c r="L709" s="572"/>
      <c r="M709" s="572"/>
      <c r="N709" s="572"/>
      <c r="O709" s="572"/>
      <c r="P709" s="572"/>
      <c r="Q709" s="572"/>
      <c r="BA709" s="344"/>
      <c r="BB709" s="394"/>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572"/>
      <c r="D710" s="572"/>
      <c r="E710" s="572"/>
      <c r="F710" s="572"/>
      <c r="G710" s="572"/>
      <c r="H710" s="572"/>
      <c r="I710" s="572"/>
      <c r="J710" s="572"/>
      <c r="K710" s="572"/>
      <c r="L710" s="572"/>
      <c r="M710" s="572"/>
      <c r="N710" s="572"/>
      <c r="O710" s="572"/>
      <c r="P710" s="572"/>
      <c r="Q710" s="572"/>
      <c r="BA710" s="344"/>
      <c r="BB710" s="394"/>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572"/>
      <c r="D711" s="572"/>
      <c r="E711" s="572"/>
      <c r="F711" s="572"/>
      <c r="G711" s="572"/>
      <c r="H711" s="572"/>
      <c r="I711" s="572"/>
      <c r="J711" s="572"/>
      <c r="K711" s="572"/>
      <c r="L711" s="572"/>
      <c r="M711" s="572"/>
      <c r="N711" s="572"/>
      <c r="O711" s="572"/>
      <c r="P711" s="572"/>
      <c r="Q711" s="572"/>
      <c r="BA711" s="344"/>
      <c r="BB711" s="394"/>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572"/>
      <c r="D712" s="572"/>
      <c r="E712" s="572"/>
      <c r="F712" s="572"/>
      <c r="G712" s="572"/>
      <c r="H712" s="572"/>
      <c r="I712" s="572"/>
      <c r="J712" s="572"/>
      <c r="K712" s="572"/>
      <c r="L712" s="572"/>
      <c r="M712" s="572"/>
      <c r="N712" s="572"/>
      <c r="O712" s="572"/>
      <c r="P712" s="572"/>
      <c r="Q712" s="572"/>
      <c r="BA712" s="344"/>
      <c r="BB712" s="394"/>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572"/>
      <c r="D713" s="572"/>
      <c r="E713" s="572"/>
      <c r="F713" s="572"/>
      <c r="G713" s="572"/>
      <c r="H713" s="572"/>
      <c r="I713" s="572"/>
      <c r="J713" s="572"/>
      <c r="K713" s="572"/>
      <c r="L713" s="572"/>
      <c r="M713" s="572"/>
      <c r="N713" s="572"/>
      <c r="O713" s="572"/>
      <c r="P713" s="572"/>
      <c r="Q713" s="572"/>
      <c r="BA713" s="344"/>
      <c r="BB713" s="394"/>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572"/>
      <c r="D714" s="572"/>
      <c r="E714" s="572"/>
      <c r="F714" s="572"/>
      <c r="G714" s="572"/>
      <c r="H714" s="572"/>
      <c r="I714" s="572"/>
      <c r="J714" s="572"/>
      <c r="K714" s="572"/>
      <c r="L714" s="572"/>
      <c r="M714" s="572"/>
      <c r="N714" s="572"/>
      <c r="O714" s="572"/>
      <c r="P714" s="572"/>
      <c r="Q714" s="572"/>
      <c r="BA714" s="344"/>
      <c r="BB714" s="394"/>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572"/>
      <c r="D715" s="572"/>
      <c r="E715" s="572"/>
      <c r="F715" s="572"/>
      <c r="G715" s="572"/>
      <c r="H715" s="572"/>
      <c r="I715" s="572"/>
      <c r="J715" s="572"/>
      <c r="K715" s="572"/>
      <c r="L715" s="572"/>
      <c r="M715" s="572"/>
      <c r="N715" s="572"/>
      <c r="O715" s="572"/>
      <c r="P715" s="572"/>
      <c r="Q715" s="572"/>
      <c r="BA715" s="344"/>
      <c r="BB715" s="394"/>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572"/>
      <c r="D716" s="572"/>
      <c r="E716" s="572"/>
      <c r="F716" s="572"/>
      <c r="G716" s="572"/>
      <c r="H716" s="572"/>
      <c r="I716" s="572"/>
      <c r="J716" s="572"/>
      <c r="K716" s="572"/>
      <c r="L716" s="572"/>
      <c r="M716" s="572"/>
      <c r="N716" s="572"/>
      <c r="O716" s="572"/>
      <c r="P716" s="572"/>
      <c r="Q716" s="572"/>
      <c r="BA716" s="344"/>
      <c r="BB716" s="394"/>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572"/>
      <c r="D717" s="572"/>
      <c r="E717" s="572"/>
      <c r="F717" s="572"/>
      <c r="G717" s="572"/>
      <c r="H717" s="572"/>
      <c r="I717" s="572"/>
      <c r="J717" s="572"/>
      <c r="K717" s="572"/>
      <c r="L717" s="572"/>
      <c r="M717" s="572"/>
      <c r="N717" s="572"/>
      <c r="O717" s="572"/>
      <c r="P717" s="572"/>
      <c r="Q717" s="572"/>
      <c r="BA717" s="344"/>
      <c r="BB717" s="394"/>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572"/>
      <c r="D718" s="572"/>
      <c r="E718" s="572"/>
      <c r="F718" s="572"/>
      <c r="G718" s="572"/>
      <c r="H718" s="572"/>
      <c r="I718" s="572"/>
      <c r="J718" s="572"/>
      <c r="K718" s="572"/>
      <c r="L718" s="572"/>
      <c r="M718" s="572"/>
      <c r="N718" s="572"/>
      <c r="O718" s="572"/>
      <c r="P718" s="572"/>
      <c r="Q718" s="572"/>
      <c r="BA718" s="344"/>
      <c r="BB718" s="394"/>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572"/>
      <c r="D719" s="572"/>
      <c r="E719" s="572"/>
      <c r="F719" s="572"/>
      <c r="G719" s="572"/>
      <c r="H719" s="572"/>
      <c r="I719" s="572"/>
      <c r="J719" s="572"/>
      <c r="K719" s="572"/>
      <c r="L719" s="572"/>
      <c r="M719" s="572"/>
      <c r="N719" s="572"/>
      <c r="O719" s="572"/>
      <c r="P719" s="572"/>
      <c r="Q719" s="572"/>
      <c r="BA719" s="344"/>
      <c r="BB719" s="394"/>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572"/>
      <c r="D720" s="572"/>
      <c r="E720" s="572"/>
      <c r="F720" s="572"/>
      <c r="G720" s="572"/>
      <c r="H720" s="572"/>
      <c r="I720" s="572"/>
      <c r="J720" s="572"/>
      <c r="K720" s="572"/>
      <c r="L720" s="572"/>
      <c r="M720" s="572"/>
      <c r="N720" s="572"/>
      <c r="O720" s="572"/>
      <c r="P720" s="572"/>
      <c r="Q720" s="572"/>
      <c r="BA720" s="344"/>
      <c r="BB720" s="394"/>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572"/>
      <c r="D721" s="572"/>
      <c r="E721" s="572"/>
      <c r="F721" s="572"/>
      <c r="G721" s="572"/>
      <c r="H721" s="572"/>
      <c r="I721" s="572"/>
      <c r="J721" s="572"/>
      <c r="K721" s="572"/>
      <c r="L721" s="572"/>
      <c r="M721" s="572"/>
      <c r="N721" s="572"/>
      <c r="O721" s="572"/>
      <c r="P721" s="572"/>
      <c r="Q721" s="572"/>
      <c r="BA721" s="344"/>
      <c r="BB721" s="394"/>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572"/>
      <c r="D722" s="572"/>
      <c r="E722" s="572"/>
      <c r="F722" s="572"/>
      <c r="G722" s="572"/>
      <c r="H722" s="572"/>
      <c r="I722" s="572"/>
      <c r="J722" s="572"/>
      <c r="K722" s="572"/>
      <c r="L722" s="572"/>
      <c r="M722" s="572"/>
      <c r="N722" s="572"/>
      <c r="O722" s="572"/>
      <c r="P722" s="572"/>
      <c r="Q722" s="572"/>
      <c r="BA722" s="344"/>
      <c r="BB722" s="394"/>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572"/>
      <c r="D723" s="572"/>
      <c r="E723" s="572"/>
      <c r="F723" s="572"/>
      <c r="G723" s="572"/>
      <c r="H723" s="572"/>
      <c r="I723" s="572"/>
      <c r="J723" s="572"/>
      <c r="K723" s="572"/>
      <c r="L723" s="572"/>
      <c r="M723" s="572"/>
      <c r="N723" s="572"/>
      <c r="O723" s="572"/>
      <c r="P723" s="572"/>
      <c r="Q723" s="572"/>
      <c r="BA723" s="344"/>
      <c r="BB723" s="394"/>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572"/>
      <c r="D724" s="572"/>
      <c r="E724" s="572"/>
      <c r="F724" s="572"/>
      <c r="G724" s="572"/>
      <c r="H724" s="572"/>
      <c r="I724" s="572"/>
      <c r="J724" s="572"/>
      <c r="K724" s="572"/>
      <c r="L724" s="572"/>
      <c r="M724" s="572"/>
      <c r="N724" s="572"/>
      <c r="O724" s="572"/>
      <c r="P724" s="572"/>
      <c r="Q724" s="572"/>
      <c r="BA724" s="344"/>
      <c r="BB724" s="394"/>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572"/>
      <c r="D725" s="572"/>
      <c r="E725" s="572"/>
      <c r="F725" s="572"/>
      <c r="G725" s="572"/>
      <c r="H725" s="572"/>
      <c r="I725" s="572"/>
      <c r="J725" s="572"/>
      <c r="K725" s="572"/>
      <c r="L725" s="572"/>
      <c r="M725" s="572"/>
      <c r="N725" s="572"/>
      <c r="O725" s="572"/>
      <c r="P725" s="572"/>
      <c r="Q725" s="572"/>
      <c r="BA725" s="344"/>
      <c r="BB725" s="394"/>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572"/>
      <c r="D726" s="572"/>
      <c r="E726" s="572"/>
      <c r="F726" s="572"/>
      <c r="G726" s="572"/>
      <c r="H726" s="572"/>
      <c r="I726" s="572"/>
      <c r="J726" s="572"/>
      <c r="K726" s="572"/>
      <c r="L726" s="572"/>
      <c r="M726" s="572"/>
      <c r="N726" s="572"/>
      <c r="O726" s="572"/>
      <c r="P726" s="572"/>
      <c r="Q726" s="572"/>
      <c r="BA726" s="344"/>
      <c r="BB726" s="394"/>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572"/>
      <c r="D727" s="572"/>
      <c r="E727" s="572"/>
      <c r="F727" s="572"/>
      <c r="G727" s="572"/>
      <c r="H727" s="572"/>
      <c r="I727" s="572"/>
      <c r="J727" s="572"/>
      <c r="K727" s="572"/>
      <c r="L727" s="572"/>
      <c r="M727" s="572"/>
      <c r="N727" s="572"/>
      <c r="O727" s="572"/>
      <c r="P727" s="572"/>
      <c r="Q727" s="572"/>
      <c r="BA727" s="344"/>
      <c r="BB727" s="394"/>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572"/>
      <c r="D728" s="572"/>
      <c r="E728" s="572"/>
      <c r="F728" s="572"/>
      <c r="G728" s="572"/>
      <c r="H728" s="572"/>
      <c r="I728" s="572"/>
      <c r="J728" s="572"/>
      <c r="K728" s="572"/>
      <c r="L728" s="572"/>
      <c r="M728" s="572"/>
      <c r="N728" s="572"/>
      <c r="O728" s="572"/>
      <c r="P728" s="572"/>
      <c r="Q728" s="572"/>
      <c r="BA728" s="344"/>
      <c r="BB728" s="394"/>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572"/>
      <c r="D729" s="572"/>
      <c r="E729" s="572"/>
      <c r="F729" s="572"/>
      <c r="G729" s="572"/>
      <c r="H729" s="572"/>
      <c r="I729" s="572"/>
      <c r="J729" s="572"/>
      <c r="K729" s="572"/>
      <c r="L729" s="572"/>
      <c r="M729" s="572"/>
      <c r="N729" s="572"/>
      <c r="O729" s="572"/>
      <c r="P729" s="572"/>
      <c r="Q729" s="572"/>
      <c r="BA729" s="344"/>
      <c r="BB729" s="394"/>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572"/>
      <c r="D730" s="572"/>
      <c r="E730" s="572"/>
      <c r="F730" s="572"/>
      <c r="G730" s="572"/>
      <c r="H730" s="572"/>
      <c r="I730" s="572"/>
      <c r="J730" s="572"/>
      <c r="K730" s="572"/>
      <c r="L730" s="572"/>
      <c r="M730" s="572"/>
      <c r="N730" s="572"/>
      <c r="O730" s="572"/>
      <c r="P730" s="572"/>
      <c r="Q730" s="572"/>
      <c r="BA730" s="344"/>
      <c r="BB730" s="394"/>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572"/>
      <c r="D731" s="572"/>
      <c r="E731" s="572"/>
      <c r="F731" s="572"/>
      <c r="G731" s="572"/>
      <c r="H731" s="572"/>
      <c r="I731" s="572"/>
      <c r="J731" s="572"/>
      <c r="K731" s="572"/>
      <c r="L731" s="572"/>
      <c r="M731" s="572"/>
      <c r="N731" s="572"/>
      <c r="O731" s="572"/>
      <c r="P731" s="572"/>
      <c r="Q731" s="572"/>
      <c r="BA731" s="344"/>
      <c r="BB731" s="394"/>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572"/>
      <c r="D732" s="572"/>
      <c r="E732" s="572"/>
      <c r="F732" s="572"/>
      <c r="G732" s="572"/>
      <c r="H732" s="572"/>
      <c r="I732" s="572"/>
      <c r="J732" s="572"/>
      <c r="K732" s="572"/>
      <c r="L732" s="572"/>
      <c r="M732" s="572"/>
      <c r="N732" s="572"/>
      <c r="O732" s="572"/>
      <c r="P732" s="572"/>
      <c r="Q732" s="572"/>
      <c r="BA732" s="344"/>
      <c r="BB732" s="394"/>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572"/>
      <c r="D733" s="572"/>
      <c r="E733" s="572"/>
      <c r="F733" s="572"/>
      <c r="G733" s="572"/>
      <c r="H733" s="572"/>
      <c r="I733" s="572"/>
      <c r="J733" s="572"/>
      <c r="K733" s="572"/>
      <c r="L733" s="572"/>
      <c r="M733" s="572"/>
      <c r="N733" s="572"/>
      <c r="O733" s="572"/>
      <c r="P733" s="572"/>
      <c r="Q733" s="572"/>
      <c r="BA733" s="344"/>
      <c r="BB733" s="394"/>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572"/>
      <c r="D734" s="572"/>
      <c r="E734" s="572"/>
      <c r="F734" s="572"/>
      <c r="G734" s="572"/>
      <c r="H734" s="572"/>
      <c r="I734" s="572"/>
      <c r="J734" s="572"/>
      <c r="K734" s="572"/>
      <c r="L734" s="572"/>
      <c r="M734" s="572"/>
      <c r="N734" s="572"/>
      <c r="O734" s="572"/>
      <c r="P734" s="572"/>
      <c r="Q734" s="572"/>
      <c r="BA734" s="344"/>
      <c r="BB734" s="394"/>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572"/>
      <c r="D735" s="572"/>
      <c r="E735" s="572"/>
      <c r="F735" s="572"/>
      <c r="G735" s="572"/>
      <c r="H735" s="572"/>
      <c r="I735" s="572"/>
      <c r="J735" s="572"/>
      <c r="K735" s="572"/>
      <c r="L735" s="572"/>
      <c r="M735" s="572"/>
      <c r="N735" s="572"/>
      <c r="O735" s="572"/>
      <c r="P735" s="572"/>
      <c r="Q735" s="572"/>
      <c r="BA735" s="344"/>
      <c r="BB735" s="394"/>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572"/>
      <c r="D736" s="572"/>
      <c r="E736" s="572"/>
      <c r="F736" s="572"/>
      <c r="G736" s="572"/>
      <c r="H736" s="572"/>
      <c r="I736" s="572"/>
      <c r="J736" s="572"/>
      <c r="K736" s="572"/>
      <c r="L736" s="572"/>
      <c r="M736" s="572"/>
      <c r="N736" s="572"/>
      <c r="O736" s="572"/>
      <c r="P736" s="572"/>
      <c r="Q736" s="572"/>
      <c r="BA736" s="344"/>
      <c r="BB736" s="394"/>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572"/>
      <c r="D737" s="572"/>
      <c r="E737" s="572"/>
      <c r="F737" s="572"/>
      <c r="G737" s="572"/>
      <c r="H737" s="572"/>
      <c r="I737" s="572"/>
      <c r="J737" s="572"/>
      <c r="K737" s="572"/>
      <c r="L737" s="572"/>
      <c r="M737" s="572"/>
      <c r="N737" s="572"/>
      <c r="O737" s="572"/>
      <c r="P737" s="572"/>
      <c r="Q737" s="572"/>
      <c r="BA737" s="344"/>
      <c r="BB737" s="394"/>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572"/>
      <c r="D738" s="572"/>
      <c r="E738" s="572"/>
      <c r="F738" s="572"/>
      <c r="G738" s="572"/>
      <c r="H738" s="572"/>
      <c r="I738" s="572"/>
      <c r="J738" s="572"/>
      <c r="K738" s="572"/>
      <c r="L738" s="572"/>
      <c r="M738" s="572"/>
      <c r="N738" s="572"/>
      <c r="O738" s="572"/>
      <c r="P738" s="572"/>
      <c r="Q738" s="572"/>
      <c r="BA738" s="344"/>
      <c r="BB738" s="394"/>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572"/>
      <c r="D739" s="572"/>
      <c r="E739" s="572"/>
      <c r="F739" s="572"/>
      <c r="G739" s="572"/>
      <c r="H739" s="572"/>
      <c r="I739" s="572"/>
      <c r="J739" s="572"/>
      <c r="K739" s="572"/>
      <c r="L739" s="572"/>
      <c r="M739" s="572"/>
      <c r="N739" s="572"/>
      <c r="O739" s="572"/>
      <c r="P739" s="572"/>
      <c r="Q739" s="572"/>
      <c r="BA739" s="344"/>
      <c r="BB739" s="394"/>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572"/>
      <c r="D740" s="572"/>
      <c r="E740" s="572"/>
      <c r="F740" s="572"/>
      <c r="G740" s="572"/>
      <c r="H740" s="572"/>
      <c r="I740" s="572"/>
      <c r="J740" s="572"/>
      <c r="K740" s="572"/>
      <c r="L740" s="572"/>
      <c r="M740" s="572"/>
      <c r="N740" s="572"/>
      <c r="O740" s="572"/>
      <c r="P740" s="572"/>
      <c r="Q740" s="572"/>
      <c r="BA740" s="344"/>
      <c r="BB740" s="394"/>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572"/>
      <c r="D741" s="572"/>
      <c r="E741" s="572"/>
      <c r="F741" s="572"/>
      <c r="G741" s="572"/>
      <c r="H741" s="572"/>
      <c r="I741" s="572"/>
      <c r="J741" s="572"/>
      <c r="K741" s="572"/>
      <c r="L741" s="572"/>
      <c r="M741" s="572"/>
      <c r="N741" s="572"/>
      <c r="O741" s="572"/>
      <c r="P741" s="572"/>
      <c r="Q741" s="572"/>
      <c r="BA741" s="344"/>
      <c r="BB741" s="394"/>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572"/>
      <c r="D742" s="572"/>
      <c r="E742" s="572"/>
      <c r="F742" s="572"/>
      <c r="G742" s="572"/>
      <c r="H742" s="572"/>
      <c r="I742" s="572"/>
      <c r="J742" s="572"/>
      <c r="K742" s="572"/>
      <c r="L742" s="572"/>
      <c r="M742" s="572"/>
      <c r="N742" s="572"/>
      <c r="O742" s="572"/>
      <c r="P742" s="572"/>
      <c r="Q742" s="572"/>
      <c r="BA742" s="344"/>
      <c r="BB742" s="394"/>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572"/>
      <c r="D743" s="572"/>
      <c r="E743" s="572"/>
      <c r="F743" s="572"/>
      <c r="G743" s="572"/>
      <c r="H743" s="572"/>
      <c r="I743" s="572"/>
      <c r="J743" s="572"/>
      <c r="K743" s="572"/>
      <c r="L743" s="572"/>
      <c r="M743" s="572"/>
      <c r="N743" s="572"/>
      <c r="O743" s="572"/>
      <c r="P743" s="572"/>
      <c r="Q743" s="572"/>
      <c r="BA743" s="344"/>
      <c r="BB743" s="394"/>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572"/>
      <c r="D744" s="572"/>
      <c r="E744" s="572"/>
      <c r="F744" s="572"/>
      <c r="G744" s="572"/>
      <c r="H744" s="572"/>
      <c r="I744" s="572"/>
      <c r="J744" s="572"/>
      <c r="K744" s="572"/>
      <c r="L744" s="572"/>
      <c r="M744" s="572"/>
      <c r="N744" s="572"/>
      <c r="O744" s="572"/>
      <c r="P744" s="572"/>
      <c r="Q744" s="572"/>
      <c r="BA744" s="344"/>
      <c r="BB744" s="394"/>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572"/>
      <c r="D745" s="572"/>
      <c r="E745" s="572"/>
      <c r="F745" s="572"/>
      <c r="G745" s="572"/>
      <c r="H745" s="572"/>
      <c r="I745" s="572"/>
      <c r="J745" s="572"/>
      <c r="K745" s="572"/>
      <c r="L745" s="572"/>
      <c r="M745" s="572"/>
      <c r="N745" s="572"/>
      <c r="O745" s="572"/>
      <c r="P745" s="572"/>
      <c r="Q745" s="572"/>
      <c r="BA745" s="344"/>
      <c r="BB745" s="394"/>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572"/>
      <c r="D746" s="572"/>
      <c r="E746" s="572"/>
      <c r="F746" s="572"/>
      <c r="G746" s="572"/>
      <c r="H746" s="572"/>
      <c r="I746" s="572"/>
      <c r="J746" s="572"/>
      <c r="K746" s="572"/>
      <c r="L746" s="572"/>
      <c r="M746" s="572"/>
      <c r="N746" s="572"/>
      <c r="O746" s="572"/>
      <c r="P746" s="572"/>
      <c r="Q746" s="572"/>
      <c r="BA746" s="344"/>
      <c r="BB746" s="394"/>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572"/>
      <c r="D747" s="572"/>
      <c r="E747" s="572"/>
      <c r="F747" s="572"/>
      <c r="G747" s="572"/>
      <c r="H747" s="572"/>
      <c r="I747" s="572"/>
      <c r="J747" s="572"/>
      <c r="K747" s="572"/>
      <c r="L747" s="572"/>
      <c r="M747" s="572"/>
      <c r="N747" s="572"/>
      <c r="O747" s="572"/>
      <c r="P747" s="572"/>
      <c r="Q747" s="572"/>
      <c r="BA747" s="344"/>
      <c r="BB747" s="394"/>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572"/>
      <c r="D748" s="572"/>
      <c r="E748" s="572"/>
      <c r="F748" s="572"/>
      <c r="G748" s="572"/>
      <c r="H748" s="572"/>
      <c r="I748" s="572"/>
      <c r="J748" s="572"/>
      <c r="K748" s="572"/>
      <c r="L748" s="572"/>
      <c r="M748" s="572"/>
      <c r="N748" s="572"/>
      <c r="O748" s="572"/>
      <c r="P748" s="572"/>
      <c r="Q748" s="572"/>
      <c r="BA748" s="344"/>
      <c r="BB748" s="394"/>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572"/>
      <c r="D749" s="572"/>
      <c r="E749" s="572"/>
      <c r="F749" s="572"/>
      <c r="G749" s="572"/>
      <c r="H749" s="572"/>
      <c r="I749" s="572"/>
      <c r="J749" s="572"/>
      <c r="K749" s="572"/>
      <c r="L749" s="572"/>
      <c r="M749" s="572"/>
      <c r="N749" s="572"/>
      <c r="O749" s="572"/>
      <c r="P749" s="572"/>
      <c r="Q749" s="572"/>
      <c r="BA749" s="344"/>
      <c r="BB749" s="394"/>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572"/>
      <c r="D750" s="572"/>
      <c r="E750" s="572"/>
      <c r="F750" s="572"/>
      <c r="G750" s="572"/>
      <c r="H750" s="572"/>
      <c r="I750" s="572"/>
      <c r="J750" s="572"/>
      <c r="K750" s="572"/>
      <c r="L750" s="572"/>
      <c r="M750" s="572"/>
      <c r="N750" s="572"/>
      <c r="O750" s="572"/>
      <c r="P750" s="572"/>
      <c r="Q750" s="572"/>
      <c r="BA750" s="344"/>
      <c r="BB750" s="394"/>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572"/>
      <c r="D751" s="572"/>
      <c r="E751" s="572"/>
      <c r="F751" s="572"/>
      <c r="G751" s="572"/>
      <c r="H751" s="572"/>
      <c r="I751" s="572"/>
      <c r="J751" s="572"/>
      <c r="K751" s="572"/>
      <c r="L751" s="572"/>
      <c r="M751" s="572"/>
      <c r="N751" s="572"/>
      <c r="O751" s="572"/>
      <c r="P751" s="572"/>
      <c r="Q751" s="572"/>
      <c r="BA751" s="344"/>
      <c r="BB751" s="394"/>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572"/>
      <c r="D752" s="572"/>
      <c r="E752" s="572"/>
      <c r="F752" s="572"/>
      <c r="G752" s="572"/>
      <c r="H752" s="572"/>
      <c r="I752" s="572"/>
      <c r="J752" s="572"/>
      <c r="K752" s="572"/>
      <c r="L752" s="572"/>
      <c r="M752" s="572"/>
      <c r="N752" s="572"/>
      <c r="O752" s="572"/>
      <c r="P752" s="572"/>
      <c r="Q752" s="572"/>
      <c r="BA752" s="344"/>
      <c r="BB752" s="394"/>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572"/>
      <c r="D753" s="572"/>
      <c r="E753" s="572"/>
      <c r="F753" s="572"/>
      <c r="G753" s="572"/>
      <c r="H753" s="572"/>
      <c r="I753" s="572"/>
      <c r="J753" s="572"/>
      <c r="K753" s="572"/>
      <c r="L753" s="572"/>
      <c r="M753" s="572"/>
      <c r="N753" s="572"/>
      <c r="O753" s="572"/>
      <c r="P753" s="572"/>
      <c r="Q753" s="572"/>
      <c r="BA753" s="344"/>
      <c r="BB753" s="394"/>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572"/>
      <c r="D754" s="572"/>
      <c r="E754" s="572"/>
      <c r="F754" s="572"/>
      <c r="G754" s="572"/>
      <c r="H754" s="572"/>
      <c r="I754" s="572"/>
      <c r="J754" s="572"/>
      <c r="K754" s="572"/>
      <c r="L754" s="572"/>
      <c r="M754" s="572"/>
      <c r="N754" s="572"/>
      <c r="O754" s="572"/>
      <c r="P754" s="572"/>
      <c r="Q754" s="572"/>
      <c r="BA754" s="344"/>
      <c r="BB754" s="394"/>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572"/>
      <c r="D755" s="572"/>
      <c r="E755" s="572"/>
      <c r="F755" s="572"/>
      <c r="G755" s="572"/>
      <c r="H755" s="572"/>
      <c r="I755" s="572"/>
      <c r="J755" s="572"/>
      <c r="K755" s="572"/>
      <c r="L755" s="572"/>
      <c r="M755" s="572"/>
      <c r="N755" s="572"/>
      <c r="O755" s="572"/>
      <c r="P755" s="572"/>
      <c r="Q755" s="572"/>
      <c r="BA755" s="344"/>
      <c r="BB755" s="394"/>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572"/>
      <c r="D756" s="572"/>
      <c r="E756" s="572"/>
      <c r="F756" s="572"/>
      <c r="G756" s="572"/>
      <c r="H756" s="572"/>
      <c r="I756" s="572"/>
      <c r="J756" s="572"/>
      <c r="K756" s="572"/>
      <c r="L756" s="572"/>
      <c r="M756" s="572"/>
      <c r="N756" s="572"/>
      <c r="O756" s="572"/>
      <c r="P756" s="572"/>
      <c r="Q756" s="572"/>
      <c r="BA756" s="344"/>
      <c r="BB756" s="394"/>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572"/>
      <c r="D757" s="572"/>
      <c r="E757" s="572"/>
      <c r="F757" s="572"/>
      <c r="G757" s="572"/>
      <c r="H757" s="572"/>
      <c r="I757" s="572"/>
      <c r="J757" s="572"/>
      <c r="K757" s="572"/>
      <c r="L757" s="572"/>
      <c r="M757" s="572"/>
      <c r="N757" s="572"/>
      <c r="O757" s="572"/>
      <c r="P757" s="572"/>
      <c r="Q757" s="572"/>
      <c r="BA757" s="344"/>
      <c r="BB757" s="394"/>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572"/>
      <c r="D758" s="572"/>
      <c r="E758" s="572"/>
      <c r="F758" s="572"/>
      <c r="G758" s="572"/>
      <c r="H758" s="572"/>
      <c r="I758" s="572"/>
      <c r="J758" s="572"/>
      <c r="K758" s="572"/>
      <c r="L758" s="572"/>
      <c r="M758" s="572"/>
      <c r="N758" s="572"/>
      <c r="O758" s="572"/>
      <c r="P758" s="572"/>
      <c r="Q758" s="572"/>
      <c r="BA758" s="344"/>
      <c r="BB758" s="394"/>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572"/>
      <c r="D759" s="572"/>
      <c r="E759" s="572"/>
      <c r="F759" s="572"/>
      <c r="G759" s="572"/>
      <c r="H759" s="572"/>
      <c r="I759" s="572"/>
      <c r="J759" s="572"/>
      <c r="K759" s="572"/>
      <c r="L759" s="572"/>
      <c r="M759" s="572"/>
      <c r="N759" s="572"/>
      <c r="O759" s="572"/>
      <c r="P759" s="572"/>
      <c r="Q759" s="572"/>
      <c r="BA759" s="344"/>
      <c r="BB759" s="394"/>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572"/>
      <c r="D760" s="572"/>
      <c r="E760" s="572"/>
      <c r="F760" s="572"/>
      <c r="G760" s="572"/>
      <c r="H760" s="572"/>
      <c r="I760" s="572"/>
      <c r="J760" s="572"/>
      <c r="K760" s="572"/>
      <c r="L760" s="572"/>
      <c r="M760" s="572"/>
      <c r="N760" s="572"/>
      <c r="O760" s="572"/>
      <c r="P760" s="572"/>
      <c r="Q760" s="572"/>
      <c r="BA760" s="344"/>
      <c r="BB760" s="394"/>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572"/>
      <c r="D761" s="572"/>
      <c r="E761" s="572"/>
      <c r="F761" s="572"/>
      <c r="G761" s="572"/>
      <c r="H761" s="572"/>
      <c r="I761" s="572"/>
      <c r="J761" s="572"/>
      <c r="K761" s="572"/>
      <c r="L761" s="572"/>
      <c r="M761" s="572"/>
      <c r="N761" s="572"/>
      <c r="O761" s="572"/>
      <c r="P761" s="572"/>
      <c r="Q761" s="572"/>
      <c r="BA761" s="344"/>
      <c r="BB761" s="394"/>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572"/>
      <c r="D762" s="572"/>
      <c r="E762" s="572"/>
      <c r="F762" s="572"/>
      <c r="G762" s="572"/>
      <c r="H762" s="572"/>
      <c r="I762" s="572"/>
      <c r="J762" s="572"/>
      <c r="K762" s="572"/>
      <c r="L762" s="572"/>
      <c r="M762" s="572"/>
      <c r="N762" s="572"/>
      <c r="O762" s="572"/>
      <c r="P762" s="572"/>
      <c r="Q762" s="572"/>
      <c r="BA762" s="344"/>
      <c r="BB762" s="394"/>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572"/>
      <c r="D763" s="572"/>
      <c r="E763" s="572"/>
      <c r="F763" s="572"/>
      <c r="G763" s="572"/>
      <c r="H763" s="572"/>
      <c r="I763" s="572"/>
      <c r="J763" s="572"/>
      <c r="K763" s="572"/>
      <c r="L763" s="572"/>
      <c r="M763" s="572"/>
      <c r="N763" s="572"/>
      <c r="O763" s="572"/>
      <c r="P763" s="572"/>
      <c r="Q763" s="572"/>
      <c r="BA763" s="344"/>
      <c r="BB763" s="394"/>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572"/>
      <c r="D764" s="572"/>
      <c r="E764" s="572"/>
      <c r="F764" s="572"/>
      <c r="G764" s="572"/>
      <c r="H764" s="572"/>
      <c r="I764" s="572"/>
      <c r="J764" s="572"/>
      <c r="K764" s="572"/>
      <c r="L764" s="572"/>
      <c r="M764" s="572"/>
      <c r="N764" s="572"/>
      <c r="O764" s="572"/>
      <c r="P764" s="572"/>
      <c r="Q764" s="572"/>
      <c r="BA764" s="344"/>
      <c r="BB764" s="394"/>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572"/>
      <c r="D765" s="572"/>
      <c r="E765" s="572"/>
      <c r="F765" s="572"/>
      <c r="G765" s="572"/>
      <c r="H765" s="572"/>
      <c r="I765" s="572"/>
      <c r="J765" s="572"/>
      <c r="K765" s="572"/>
      <c r="L765" s="572"/>
      <c r="M765" s="572"/>
      <c r="N765" s="572"/>
      <c r="O765" s="572"/>
      <c r="P765" s="572"/>
      <c r="Q765" s="572"/>
      <c r="BA765" s="344"/>
      <c r="BB765" s="394"/>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572"/>
      <c r="D766" s="572"/>
      <c r="E766" s="572"/>
      <c r="F766" s="572"/>
      <c r="G766" s="572"/>
      <c r="H766" s="572"/>
      <c r="I766" s="572"/>
      <c r="J766" s="572"/>
      <c r="K766" s="572"/>
      <c r="L766" s="572"/>
      <c r="M766" s="572"/>
      <c r="N766" s="572"/>
      <c r="O766" s="572"/>
      <c r="P766" s="572"/>
      <c r="Q766" s="572"/>
      <c r="BA766" s="344"/>
      <c r="BB766" s="394"/>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572"/>
      <c r="D767" s="572"/>
      <c r="E767" s="572"/>
      <c r="F767" s="572"/>
      <c r="G767" s="572"/>
      <c r="H767" s="572"/>
      <c r="I767" s="572"/>
      <c r="J767" s="572"/>
      <c r="K767" s="572"/>
      <c r="L767" s="572"/>
      <c r="M767" s="572"/>
      <c r="N767" s="572"/>
      <c r="O767" s="572"/>
      <c r="P767" s="572"/>
      <c r="Q767" s="572"/>
      <c r="BA767" s="344"/>
      <c r="BB767" s="394"/>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572"/>
      <c r="D768" s="572"/>
      <c r="E768" s="572"/>
      <c r="F768" s="572"/>
      <c r="G768" s="572"/>
      <c r="H768" s="572"/>
      <c r="I768" s="572"/>
      <c r="J768" s="572"/>
      <c r="K768" s="572"/>
      <c r="L768" s="572"/>
      <c r="M768" s="572"/>
      <c r="N768" s="572"/>
      <c r="O768" s="572"/>
      <c r="P768" s="572"/>
      <c r="Q768" s="572"/>
      <c r="BA768" s="342"/>
      <c r="BB768" s="395"/>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572"/>
      <c r="D769" s="572"/>
      <c r="E769" s="572"/>
      <c r="F769" s="572"/>
      <c r="G769" s="572"/>
      <c r="H769" s="572"/>
      <c r="I769" s="572"/>
      <c r="J769" s="572"/>
      <c r="K769" s="572"/>
      <c r="L769" s="572"/>
      <c r="M769" s="572"/>
      <c r="N769" s="572"/>
      <c r="O769" s="572"/>
      <c r="P769" s="572"/>
      <c r="Q769" s="572"/>
      <c r="BA769" s="342"/>
      <c r="BB769" s="395"/>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572"/>
      <c r="D770" s="572"/>
      <c r="E770" s="572"/>
      <c r="F770" s="572"/>
      <c r="G770" s="572"/>
      <c r="H770" s="572"/>
      <c r="I770" s="572"/>
      <c r="J770" s="572"/>
      <c r="K770" s="572"/>
      <c r="L770" s="572"/>
      <c r="M770" s="572"/>
      <c r="N770" s="572"/>
      <c r="O770" s="572"/>
      <c r="P770" s="572"/>
      <c r="Q770" s="572"/>
      <c r="BA770" s="342"/>
      <c r="BB770" s="395"/>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572"/>
      <c r="D771" s="572"/>
      <c r="E771" s="572"/>
      <c r="F771" s="572"/>
      <c r="G771" s="572"/>
      <c r="H771" s="572"/>
      <c r="I771" s="572"/>
      <c r="J771" s="572"/>
      <c r="K771" s="572"/>
      <c r="L771" s="572"/>
      <c r="M771" s="572"/>
      <c r="N771" s="572"/>
      <c r="O771" s="572"/>
      <c r="P771" s="572"/>
      <c r="Q771" s="572"/>
      <c r="BA771" s="342"/>
      <c r="BB771" s="395"/>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572"/>
      <c r="D772" s="572"/>
      <c r="E772" s="572"/>
      <c r="F772" s="572"/>
      <c r="G772" s="572"/>
      <c r="H772" s="572"/>
      <c r="I772" s="572"/>
      <c r="J772" s="572"/>
      <c r="K772" s="572"/>
      <c r="L772" s="572"/>
      <c r="M772" s="572"/>
      <c r="N772" s="572"/>
      <c r="O772" s="572"/>
      <c r="P772" s="572"/>
      <c r="Q772" s="572"/>
      <c r="BA772" s="342"/>
      <c r="BB772" s="395"/>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572"/>
      <c r="D773" s="572"/>
      <c r="E773" s="572"/>
      <c r="F773" s="572"/>
      <c r="G773" s="572"/>
      <c r="H773" s="572"/>
      <c r="I773" s="572"/>
      <c r="J773" s="572"/>
      <c r="K773" s="572"/>
      <c r="L773" s="572"/>
      <c r="M773" s="572"/>
      <c r="N773" s="572"/>
      <c r="O773" s="572"/>
      <c r="P773" s="572"/>
      <c r="Q773" s="572"/>
      <c r="BA773" s="342"/>
      <c r="BB773" s="395"/>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572"/>
      <c r="D774" s="572"/>
      <c r="E774" s="572"/>
      <c r="F774" s="572"/>
      <c r="G774" s="572"/>
      <c r="H774" s="572"/>
      <c r="I774" s="572"/>
      <c r="J774" s="572"/>
      <c r="K774" s="572"/>
      <c r="L774" s="572"/>
      <c r="M774" s="572"/>
      <c r="N774" s="572"/>
      <c r="O774" s="572"/>
      <c r="P774" s="572"/>
      <c r="Q774" s="572"/>
      <c r="BA774" s="342"/>
      <c r="BB774" s="395"/>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572"/>
      <c r="D775" s="572"/>
      <c r="E775" s="572"/>
      <c r="F775" s="572"/>
      <c r="G775" s="572"/>
      <c r="H775" s="572"/>
      <c r="I775" s="572"/>
      <c r="J775" s="572"/>
      <c r="K775" s="572"/>
      <c r="L775" s="572"/>
      <c r="M775" s="572"/>
      <c r="N775" s="572"/>
      <c r="O775" s="572"/>
      <c r="P775" s="572"/>
      <c r="Q775" s="572"/>
      <c r="BA775" s="342"/>
      <c r="BB775" s="395"/>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572"/>
      <c r="D776" s="572"/>
      <c r="E776" s="572"/>
      <c r="F776" s="572"/>
      <c r="G776" s="572"/>
      <c r="H776" s="572"/>
      <c r="I776" s="572"/>
      <c r="J776" s="572"/>
      <c r="K776" s="572"/>
      <c r="L776" s="572"/>
      <c r="M776" s="572"/>
      <c r="N776" s="572"/>
      <c r="O776" s="572"/>
      <c r="P776" s="572"/>
      <c r="Q776" s="572"/>
      <c r="BA776" s="342"/>
      <c r="BB776" s="395"/>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572"/>
      <c r="D777" s="572"/>
      <c r="E777" s="572"/>
      <c r="F777" s="572"/>
      <c r="G777" s="572"/>
      <c r="H777" s="572"/>
      <c r="I777" s="572"/>
      <c r="J777" s="572"/>
      <c r="K777" s="572"/>
      <c r="L777" s="572"/>
      <c r="M777" s="572"/>
      <c r="N777" s="572"/>
      <c r="O777" s="572"/>
      <c r="P777" s="572"/>
      <c r="Q777" s="572"/>
      <c r="BA777" s="342"/>
      <c r="BB777" s="395"/>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572"/>
      <c r="D778" s="572"/>
      <c r="E778" s="572"/>
      <c r="F778" s="572"/>
      <c r="G778" s="572"/>
      <c r="H778" s="572"/>
      <c r="I778" s="572"/>
      <c r="J778" s="572"/>
      <c r="K778" s="572"/>
      <c r="L778" s="572"/>
      <c r="M778" s="572"/>
      <c r="N778" s="572"/>
      <c r="O778" s="572"/>
      <c r="P778" s="572"/>
      <c r="Q778" s="572"/>
      <c r="BA778" s="342"/>
      <c r="BB778" s="395"/>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572"/>
      <c r="D779" s="572"/>
      <c r="E779" s="572"/>
      <c r="F779" s="572"/>
      <c r="G779" s="572"/>
      <c r="H779" s="572"/>
      <c r="I779" s="572"/>
      <c r="J779" s="572"/>
      <c r="K779" s="572"/>
      <c r="L779" s="572"/>
      <c r="M779" s="572"/>
      <c r="N779" s="572"/>
      <c r="O779" s="572"/>
      <c r="P779" s="572"/>
      <c r="Q779" s="572"/>
      <c r="BA779" s="342"/>
      <c r="BB779" s="395"/>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572"/>
      <c r="D780" s="572"/>
      <c r="E780" s="572"/>
      <c r="F780" s="572"/>
      <c r="G780" s="572"/>
      <c r="H780" s="572"/>
      <c r="I780" s="572"/>
      <c r="J780" s="572"/>
      <c r="K780" s="572"/>
      <c r="L780" s="572"/>
      <c r="M780" s="572"/>
      <c r="N780" s="572"/>
      <c r="O780" s="572"/>
      <c r="P780" s="572"/>
      <c r="Q780" s="572"/>
      <c r="BA780" s="342"/>
      <c r="BB780" s="395"/>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572"/>
      <c r="D781" s="572"/>
      <c r="E781" s="572"/>
      <c r="F781" s="572"/>
      <c r="G781" s="572"/>
      <c r="H781" s="572"/>
      <c r="I781" s="572"/>
      <c r="J781" s="572"/>
      <c r="K781" s="572"/>
      <c r="L781" s="572"/>
      <c r="M781" s="572"/>
      <c r="N781" s="572"/>
      <c r="O781" s="572"/>
      <c r="P781" s="572"/>
      <c r="Q781" s="572"/>
      <c r="BA781" s="342"/>
      <c r="BB781" s="395"/>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572"/>
      <c r="D782" s="572"/>
      <c r="E782" s="572"/>
      <c r="F782" s="572"/>
      <c r="G782" s="572"/>
      <c r="H782" s="572"/>
      <c r="I782" s="572"/>
      <c r="J782" s="572"/>
      <c r="K782" s="572"/>
      <c r="L782" s="572"/>
      <c r="M782" s="572"/>
      <c r="N782" s="572"/>
      <c r="O782" s="572"/>
      <c r="P782" s="572"/>
      <c r="Q782" s="572"/>
      <c r="BA782" s="342"/>
      <c r="BB782" s="395"/>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572"/>
      <c r="D783" s="572"/>
      <c r="E783" s="572"/>
      <c r="F783" s="572"/>
      <c r="G783" s="572"/>
      <c r="H783" s="572"/>
      <c r="I783" s="572"/>
      <c r="J783" s="572"/>
      <c r="K783" s="572"/>
      <c r="L783" s="572"/>
      <c r="M783" s="572"/>
      <c r="N783" s="572"/>
      <c r="O783" s="572"/>
      <c r="P783" s="572"/>
      <c r="Q783" s="572"/>
      <c r="BA783" s="342"/>
      <c r="BB783" s="395"/>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572"/>
      <c r="D784" s="572"/>
      <c r="E784" s="572"/>
      <c r="F784" s="572"/>
      <c r="G784" s="572"/>
      <c r="H784" s="572"/>
      <c r="I784" s="572"/>
      <c r="J784" s="572"/>
      <c r="K784" s="572"/>
      <c r="L784" s="572"/>
      <c r="M784" s="572"/>
      <c r="N784" s="572"/>
      <c r="O784" s="572"/>
      <c r="P784" s="572"/>
      <c r="Q784" s="572"/>
      <c r="BA784" s="342"/>
      <c r="BB784" s="395"/>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572"/>
      <c r="D785" s="572"/>
      <c r="E785" s="572"/>
      <c r="F785" s="572"/>
      <c r="G785" s="572"/>
      <c r="H785" s="572"/>
      <c r="I785" s="572"/>
      <c r="J785" s="572"/>
      <c r="K785" s="572"/>
      <c r="L785" s="572"/>
      <c r="M785" s="572"/>
      <c r="N785" s="572"/>
      <c r="O785" s="572"/>
      <c r="P785" s="572"/>
      <c r="Q785" s="572"/>
      <c r="BA785" s="342"/>
      <c r="BB785" s="395"/>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572"/>
      <c r="D786" s="572"/>
      <c r="E786" s="572"/>
      <c r="F786" s="572"/>
      <c r="G786" s="572"/>
      <c r="H786" s="572"/>
      <c r="I786" s="572"/>
      <c r="J786" s="572"/>
      <c r="K786" s="572"/>
      <c r="L786" s="572"/>
      <c r="M786" s="572"/>
      <c r="N786" s="572"/>
      <c r="O786" s="572"/>
      <c r="P786" s="572"/>
      <c r="Q786" s="572"/>
      <c r="BA786" s="342"/>
      <c r="BB786" s="395"/>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572"/>
      <c r="D787" s="572"/>
      <c r="E787" s="572"/>
      <c r="F787" s="572"/>
      <c r="G787" s="572"/>
      <c r="H787" s="572"/>
      <c r="I787" s="572"/>
      <c r="J787" s="572"/>
      <c r="K787" s="572"/>
      <c r="L787" s="572"/>
      <c r="M787" s="572"/>
      <c r="N787" s="572"/>
      <c r="O787" s="572"/>
      <c r="P787" s="572"/>
      <c r="Q787" s="572"/>
      <c r="BA787" s="342"/>
      <c r="BB787" s="395"/>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572"/>
      <c r="D788" s="572"/>
      <c r="E788" s="572"/>
      <c r="F788" s="572"/>
      <c r="G788" s="572"/>
      <c r="H788" s="572"/>
      <c r="I788" s="572"/>
      <c r="J788" s="572"/>
      <c r="K788" s="572"/>
      <c r="L788" s="572"/>
      <c r="M788" s="572"/>
      <c r="N788" s="572"/>
      <c r="O788" s="572"/>
      <c r="P788" s="572"/>
      <c r="Q788" s="572"/>
      <c r="BA788" s="342"/>
      <c r="BB788" s="395"/>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572"/>
      <c r="D789" s="572"/>
      <c r="E789" s="572"/>
      <c r="F789" s="572"/>
      <c r="G789" s="572"/>
      <c r="H789" s="572"/>
      <c r="I789" s="572"/>
      <c r="J789" s="572"/>
      <c r="K789" s="572"/>
      <c r="L789" s="572"/>
      <c r="M789" s="572"/>
      <c r="N789" s="572"/>
      <c r="O789" s="572"/>
      <c r="P789" s="572"/>
      <c r="Q789" s="572"/>
      <c r="BA789" s="342"/>
      <c r="BB789" s="395"/>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572"/>
      <c r="D790" s="572"/>
      <c r="E790" s="572"/>
      <c r="F790" s="572"/>
      <c r="G790" s="572"/>
      <c r="H790" s="572"/>
      <c r="I790" s="572"/>
      <c r="J790" s="572"/>
      <c r="K790" s="572"/>
      <c r="L790" s="572"/>
      <c r="M790" s="572"/>
      <c r="N790" s="572"/>
      <c r="O790" s="572"/>
      <c r="P790" s="572"/>
      <c r="Q790" s="572"/>
      <c r="BA790" s="342"/>
      <c r="BB790" s="395"/>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572"/>
      <c r="D791" s="572"/>
      <c r="E791" s="572"/>
      <c r="F791" s="572"/>
      <c r="G791" s="572"/>
      <c r="H791" s="572"/>
      <c r="I791" s="572"/>
      <c r="J791" s="572"/>
      <c r="K791" s="572"/>
      <c r="L791" s="572"/>
      <c r="M791" s="572"/>
      <c r="N791" s="572"/>
      <c r="O791" s="572"/>
      <c r="P791" s="572"/>
      <c r="Q791" s="572"/>
      <c r="BA791" s="342"/>
      <c r="BB791" s="395"/>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572"/>
      <c r="D792" s="572"/>
      <c r="E792" s="572"/>
      <c r="F792" s="572"/>
      <c r="G792" s="572"/>
      <c r="H792" s="572"/>
      <c r="I792" s="572"/>
      <c r="J792" s="572"/>
      <c r="K792" s="572"/>
      <c r="L792" s="572"/>
      <c r="M792" s="572"/>
      <c r="N792" s="572"/>
      <c r="O792" s="572"/>
      <c r="P792" s="572"/>
      <c r="Q792" s="572"/>
      <c r="BA792" s="342"/>
      <c r="BB792" s="395"/>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572"/>
      <c r="D793" s="572"/>
      <c r="E793" s="572"/>
      <c r="F793" s="572"/>
      <c r="G793" s="572"/>
      <c r="H793" s="572"/>
      <c r="I793" s="572"/>
      <c r="J793" s="572"/>
      <c r="K793" s="572"/>
      <c r="L793" s="572"/>
      <c r="M793" s="572"/>
      <c r="N793" s="572"/>
      <c r="O793" s="572"/>
      <c r="P793" s="572"/>
      <c r="Q793" s="572"/>
      <c r="BA793" s="342"/>
      <c r="BB793" s="395"/>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572"/>
      <c r="D794" s="572"/>
      <c r="E794" s="572"/>
      <c r="F794" s="572"/>
      <c r="G794" s="572"/>
      <c r="H794" s="572"/>
      <c r="I794" s="572"/>
      <c r="J794" s="572"/>
      <c r="K794" s="572"/>
      <c r="L794" s="572"/>
      <c r="M794" s="572"/>
      <c r="N794" s="572"/>
      <c r="O794" s="572"/>
      <c r="P794" s="572"/>
      <c r="Q794" s="572"/>
      <c r="BA794" s="342"/>
      <c r="BB794" s="395"/>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572"/>
      <c r="D795" s="572"/>
      <c r="E795" s="572"/>
      <c r="F795" s="572"/>
      <c r="G795" s="572"/>
      <c r="H795" s="572"/>
      <c r="I795" s="572"/>
      <c r="J795" s="572"/>
      <c r="K795" s="572"/>
      <c r="L795" s="572"/>
      <c r="M795" s="572"/>
      <c r="N795" s="572"/>
      <c r="O795" s="572"/>
      <c r="P795" s="572"/>
      <c r="Q795" s="572"/>
      <c r="BA795" s="342"/>
      <c r="BB795" s="395"/>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572"/>
      <c r="D796" s="572"/>
      <c r="E796" s="572"/>
      <c r="F796" s="572"/>
      <c r="G796" s="572"/>
      <c r="H796" s="572"/>
      <c r="I796" s="572"/>
      <c r="J796" s="572"/>
      <c r="K796" s="572"/>
      <c r="L796" s="572"/>
      <c r="M796" s="572"/>
      <c r="N796" s="572"/>
      <c r="O796" s="572"/>
      <c r="P796" s="572"/>
      <c r="Q796" s="572"/>
      <c r="BA796" s="342"/>
      <c r="BB796" s="395"/>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572"/>
      <c r="D797" s="572"/>
      <c r="E797" s="572"/>
      <c r="F797" s="572"/>
      <c r="G797" s="572"/>
      <c r="H797" s="572"/>
      <c r="I797" s="572"/>
      <c r="J797" s="572"/>
      <c r="K797" s="572"/>
      <c r="L797" s="572"/>
      <c r="M797" s="572"/>
      <c r="N797" s="572"/>
      <c r="O797" s="572"/>
      <c r="P797" s="572"/>
      <c r="Q797" s="572"/>
      <c r="BA797" s="342"/>
      <c r="BB797" s="395"/>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572"/>
      <c r="D798" s="572"/>
      <c r="E798" s="572"/>
      <c r="F798" s="572"/>
      <c r="G798" s="572"/>
      <c r="H798" s="572"/>
      <c r="I798" s="572"/>
      <c r="J798" s="572"/>
      <c r="K798" s="572"/>
      <c r="L798" s="572"/>
      <c r="M798" s="572"/>
      <c r="N798" s="572"/>
      <c r="O798" s="572"/>
      <c r="P798" s="572"/>
      <c r="Q798" s="572"/>
      <c r="BA798" s="342"/>
      <c r="BB798" s="395"/>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572"/>
      <c r="D799" s="572"/>
      <c r="E799" s="572"/>
      <c r="F799" s="572"/>
      <c r="G799" s="572"/>
      <c r="H799" s="572"/>
      <c r="I799" s="572"/>
      <c r="J799" s="572"/>
      <c r="K799" s="572"/>
      <c r="L799" s="572"/>
      <c r="M799" s="572"/>
      <c r="N799" s="572"/>
      <c r="O799" s="572"/>
      <c r="P799" s="572"/>
      <c r="Q799" s="572"/>
      <c r="BA799" s="342"/>
      <c r="BB799" s="395"/>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2"/>
      <c r="D800" s="572"/>
      <c r="E800" s="572"/>
      <c r="F800" s="572"/>
      <c r="G800" s="572"/>
      <c r="H800" s="572"/>
      <c r="I800" s="572"/>
      <c r="J800" s="572"/>
      <c r="K800" s="572"/>
      <c r="L800" s="572"/>
      <c r="M800" s="572"/>
      <c r="N800" s="572"/>
      <c r="O800" s="572"/>
      <c r="P800" s="572"/>
      <c r="Q800" s="572"/>
      <c r="BA800" s="342"/>
      <c r="BB800" s="395"/>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2"/>
      <c r="D801" s="572"/>
      <c r="E801" s="572"/>
      <c r="F801" s="572"/>
      <c r="G801" s="572"/>
      <c r="H801" s="572"/>
      <c r="I801" s="572"/>
      <c r="J801" s="572"/>
      <c r="K801" s="572"/>
      <c r="L801" s="572"/>
      <c r="M801" s="572"/>
      <c r="N801" s="572"/>
      <c r="O801" s="572"/>
      <c r="P801" s="572"/>
      <c r="Q801" s="572"/>
    </row>
    <row r="802" ht="25.15" customHeight="true" x14ac:dyDescent="0.2">
      <c r="C802" s="572"/>
      <c r="D802" s="572"/>
      <c r="E802" s="572"/>
      <c r="F802" s="572"/>
      <c r="G802" s="572"/>
      <c r="H802" s="572"/>
      <c r="I802" s="572"/>
      <c r="J802" s="572"/>
      <c r="K802" s="572"/>
      <c r="L802" s="572"/>
      <c r="M802" s="572"/>
      <c r="N802" s="572"/>
      <c r="O802" s="572"/>
      <c r="P802" s="572"/>
      <c r="Q802" s="572"/>
    </row>
    <row r="803" ht="25.15" customHeight="true" x14ac:dyDescent="0.2">
      <c r="C803" s="572"/>
      <c r="D803" s="572"/>
      <c r="E803" s="572"/>
      <c r="F803" s="572"/>
      <c r="G803" s="572"/>
      <c r="H803" s="572"/>
      <c r="I803" s="572"/>
      <c r="J803" s="572"/>
      <c r="K803" s="572"/>
      <c r="L803" s="572"/>
      <c r="M803" s="572"/>
      <c r="N803" s="572"/>
      <c r="O803" s="572"/>
      <c r="P803" s="572"/>
      <c r="Q803" s="572"/>
    </row>
    <row r="804" ht="25.15" customHeight="true" x14ac:dyDescent="0.2">
      <c r="C804" s="572"/>
      <c r="D804" s="572"/>
      <c r="E804" s="572"/>
      <c r="F804" s="572"/>
      <c r="G804" s="572"/>
      <c r="H804" s="572"/>
      <c r="I804" s="572"/>
      <c r="J804" s="572"/>
      <c r="K804" s="572"/>
      <c r="L804" s="572"/>
      <c r="M804" s="572"/>
      <c r="N804" s="572"/>
      <c r="O804" s="572"/>
      <c r="P804" s="572"/>
      <c r="Q804" s="572"/>
    </row>
    <row r="805" ht="25.15" customHeight="true" x14ac:dyDescent="0.2">
      <c r="C805" s="572"/>
      <c r="D805" s="572"/>
      <c r="E805" s="572"/>
      <c r="F805" s="572"/>
      <c r="G805" s="572"/>
      <c r="H805" s="572"/>
      <c r="I805" s="572"/>
      <c r="J805" s="572"/>
      <c r="K805" s="572"/>
      <c r="L805" s="572"/>
      <c r="M805" s="572"/>
      <c r="N805" s="572"/>
      <c r="O805" s="572"/>
      <c r="P805" s="572"/>
      <c r="Q805" s="572"/>
    </row>
    <row r="806" ht="25.15" customHeight="true" x14ac:dyDescent="0.2">
      <c r="C806" s="572"/>
      <c r="D806" s="572"/>
      <c r="E806" s="572"/>
      <c r="F806" s="572"/>
      <c r="G806" s="572"/>
      <c r="H806" s="572"/>
      <c r="I806" s="572"/>
      <c r="J806" s="572"/>
      <c r="K806" s="572"/>
      <c r="L806" s="572"/>
      <c r="M806" s="572"/>
      <c r="N806" s="572"/>
      <c r="O806" s="572"/>
      <c r="P806" s="572"/>
      <c r="Q806" s="572"/>
    </row>
    <row r="807" ht="25.15" customHeight="true" x14ac:dyDescent="0.2">
      <c r="C807" s="572"/>
      <c r="D807" s="572"/>
      <c r="E807" s="572"/>
      <c r="F807" s="572"/>
      <c r="G807" s="572"/>
      <c r="H807" s="572"/>
      <c r="I807" s="572"/>
      <c r="J807" s="572"/>
      <c r="K807" s="572"/>
      <c r="L807" s="572"/>
      <c r="M807" s="572"/>
      <c r="N807" s="572"/>
      <c r="O807" s="572"/>
      <c r="P807" s="572"/>
      <c r="Q807" s="572"/>
    </row>
    <row r="808" ht="25.15" customHeight="true" x14ac:dyDescent="0.2">
      <c r="C808" s="572"/>
      <c r="D808" s="572"/>
      <c r="E808" s="572"/>
      <c r="F808" s="572"/>
      <c r="G808" s="572"/>
      <c r="H808" s="572"/>
      <c r="I808" s="572"/>
      <c r="J808" s="572"/>
      <c r="K808" s="572"/>
      <c r="L808" s="572"/>
      <c r="M808" s="572"/>
      <c r="N808" s="572"/>
      <c r="O808" s="572"/>
      <c r="P808" s="572"/>
      <c r="Q808" s="572"/>
    </row>
    <row r="809" ht="25.15" customHeight="true" x14ac:dyDescent="0.2">
      <c r="C809" s="572"/>
      <c r="D809" s="572"/>
      <c r="E809" s="572"/>
      <c r="F809" s="572"/>
      <c r="G809" s="572"/>
      <c r="H809" s="572"/>
      <c r="I809" s="572"/>
      <c r="J809" s="572"/>
      <c r="K809" s="572"/>
      <c r="L809" s="572"/>
      <c r="M809" s="572"/>
      <c r="N809" s="572"/>
      <c r="O809" s="572"/>
      <c r="P809" s="572"/>
      <c r="Q809" s="572"/>
    </row>
    <row r="810" ht="25.15" customHeight="true" x14ac:dyDescent="0.2">
      <c r="C810" s="572"/>
      <c r="D810" s="572"/>
      <c r="E810" s="572"/>
      <c r="F810" s="572"/>
      <c r="G810" s="572"/>
      <c r="H810" s="572"/>
      <c r="I810" s="572"/>
      <c r="J810" s="572"/>
      <c r="K810" s="572"/>
      <c r="L810" s="572"/>
      <c r="M810" s="572"/>
      <c r="N810" s="572"/>
      <c r="O810" s="572"/>
      <c r="P810" s="572"/>
      <c r="Q810" s="572"/>
    </row>
    <row r="811" ht="25.15" customHeight="true" x14ac:dyDescent="0.2">
      <c r="C811" s="572"/>
      <c r="D811" s="572"/>
      <c r="E811" s="572"/>
      <c r="F811" s="572"/>
      <c r="G811" s="572"/>
      <c r="H811" s="572"/>
      <c r="I811" s="572"/>
      <c r="J811" s="572"/>
      <c r="K811" s="572"/>
      <c r="L811" s="572"/>
      <c r="M811" s="572"/>
      <c r="N811" s="572"/>
      <c r="O811" s="572"/>
      <c r="P811" s="572"/>
      <c r="Q811" s="572"/>
    </row>
    <row r="812" ht="25.15" customHeight="true" x14ac:dyDescent="0.2">
      <c r="C812" s="572"/>
      <c r="D812" s="572"/>
      <c r="E812" s="572"/>
      <c r="F812" s="572"/>
      <c r="G812" s="572"/>
      <c r="H812" s="572"/>
      <c r="I812" s="572"/>
      <c r="J812" s="572"/>
      <c r="K812" s="572"/>
      <c r="L812" s="572"/>
      <c r="M812" s="572"/>
      <c r="N812" s="572"/>
      <c r="O812" s="572"/>
      <c r="P812" s="572"/>
      <c r="Q812" s="572"/>
    </row>
    <row r="813" ht="25.15" customHeight="true" x14ac:dyDescent="0.2">
      <c r="C813" s="572"/>
      <c r="D813" s="572"/>
      <c r="E813" s="572"/>
      <c r="F813" s="572"/>
      <c r="G813" s="572"/>
      <c r="H813" s="572"/>
      <c r="I813" s="572"/>
      <c r="J813" s="572"/>
      <c r="K813" s="572"/>
      <c r="L813" s="572"/>
      <c r="M813" s="572"/>
      <c r="N813" s="572"/>
      <c r="O813" s="572"/>
      <c r="P813" s="572"/>
      <c r="Q813" s="572"/>
    </row>
    <row r="814" ht="25.15" customHeight="true" x14ac:dyDescent="0.2">
      <c r="C814" s="572"/>
      <c r="D814" s="572"/>
      <c r="E814" s="572"/>
      <c r="F814" s="572"/>
      <c r="G814" s="572"/>
      <c r="H814" s="572"/>
      <c r="I814" s="572"/>
      <c r="J814" s="572"/>
      <c r="K814" s="572"/>
      <c r="L814" s="572"/>
      <c r="M814" s="572"/>
      <c r="N814" s="572"/>
      <c r="O814" s="572"/>
      <c r="P814" s="572"/>
      <c r="Q814" s="572"/>
    </row>
    <row r="815" ht="25.15" customHeight="true" x14ac:dyDescent="0.2">
      <c r="C815" s="572"/>
      <c r="D815" s="572"/>
      <c r="E815" s="572"/>
      <c r="F815" s="572"/>
      <c r="G815" s="572"/>
      <c r="H815" s="572"/>
      <c r="I815" s="572"/>
      <c r="J815" s="572"/>
      <c r="K815" s="572"/>
      <c r="L815" s="572"/>
      <c r="M815" s="572"/>
      <c r="N815" s="572"/>
      <c r="O815" s="572"/>
      <c r="P815" s="572"/>
      <c r="Q815" s="572"/>
    </row>
    <row r="816" ht="25.15" customHeight="true" x14ac:dyDescent="0.2">
      <c r="C816" s="572"/>
      <c r="D816" s="572"/>
      <c r="E816" s="572"/>
      <c r="F816" s="572"/>
      <c r="G816" s="572"/>
      <c r="H816" s="572"/>
      <c r="I816" s="572"/>
      <c r="J816" s="572"/>
      <c r="K816" s="572"/>
      <c r="L816" s="572"/>
      <c r="M816" s="572"/>
      <c r="N816" s="572"/>
      <c r="O816" s="572"/>
      <c r="P816" s="572"/>
      <c r="Q816" s="572"/>
    </row>
    <row r="817" ht="25.15" customHeight="true" x14ac:dyDescent="0.2">
      <c r="C817" s="572"/>
      <c r="D817" s="572"/>
      <c r="E817" s="572"/>
      <c r="F817" s="572"/>
      <c r="G817" s="572"/>
      <c r="H817" s="572"/>
      <c r="I817" s="572"/>
      <c r="J817" s="572"/>
      <c r="K817" s="572"/>
      <c r="L817" s="572"/>
      <c r="M817" s="572"/>
      <c r="N817" s="572"/>
      <c r="O817" s="572"/>
      <c r="P817" s="572"/>
      <c r="Q817" s="572"/>
    </row>
    <row r="818" ht="25.15" customHeight="true" x14ac:dyDescent="0.2">
      <c r="C818" s="572"/>
      <c r="D818" s="572"/>
      <c r="E818" s="572"/>
      <c r="F818" s="572"/>
      <c r="G818" s="572"/>
      <c r="H818" s="572"/>
      <c r="I818" s="572"/>
      <c r="J818" s="572"/>
      <c r="K818" s="572"/>
      <c r="L818" s="572"/>
      <c r="M818" s="572"/>
      <c r="N818" s="572"/>
      <c r="O818" s="572"/>
      <c r="P818" s="572"/>
      <c r="Q818" s="572"/>
    </row>
    <row r="819" ht="25.15" customHeight="true" x14ac:dyDescent="0.2">
      <c r="C819" s="572"/>
      <c r="D819" s="572"/>
      <c r="E819" s="572"/>
      <c r="F819" s="572"/>
      <c r="G819" s="572"/>
      <c r="H819" s="572"/>
      <c r="I819" s="572"/>
      <c r="J819" s="572"/>
      <c r="K819" s="572"/>
      <c r="L819" s="572"/>
      <c r="M819" s="572"/>
      <c r="N819" s="572"/>
      <c r="O819" s="572"/>
      <c r="P819" s="572"/>
      <c r="Q819" s="572"/>
    </row>
    <row r="820" ht="25.15" customHeight="true" x14ac:dyDescent="0.2">
      <c r="C820" s="572"/>
      <c r="D820" s="572"/>
      <c r="E820" s="572"/>
      <c r="F820" s="572"/>
      <c r="G820" s="572"/>
      <c r="H820" s="572"/>
      <c r="I820" s="572"/>
      <c r="J820" s="572"/>
      <c r="K820" s="572"/>
      <c r="L820" s="572"/>
      <c r="M820" s="572"/>
      <c r="N820" s="572"/>
      <c r="O820" s="572"/>
      <c r="P820" s="572"/>
      <c r="Q820" s="572"/>
    </row>
    <row r="821" ht="25.15" customHeight="true" x14ac:dyDescent="0.2">
      <c r="C821" s="572"/>
      <c r="D821" s="572"/>
      <c r="E821" s="572"/>
      <c r="F821" s="572"/>
      <c r="G821" s="572"/>
      <c r="H821" s="572"/>
      <c r="I821" s="572"/>
      <c r="J821" s="572"/>
      <c r="K821" s="572"/>
      <c r="L821" s="572"/>
      <c r="M821" s="572"/>
      <c r="N821" s="572"/>
      <c r="O821" s="572"/>
      <c r="P821" s="572"/>
      <c r="Q821" s="572"/>
    </row>
    <row r="822" ht="25.15" customHeight="true" x14ac:dyDescent="0.2">
      <c r="C822" s="572"/>
      <c r="D822" s="572"/>
      <c r="E822" s="572"/>
      <c r="F822" s="572"/>
      <c r="G822" s="572"/>
      <c r="H822" s="572"/>
      <c r="I822" s="572"/>
      <c r="J822" s="572"/>
      <c r="K822" s="572"/>
      <c r="L822" s="572"/>
      <c r="M822" s="572"/>
      <c r="N822" s="572"/>
      <c r="O822" s="572"/>
      <c r="P822" s="572"/>
      <c r="Q822" s="572"/>
    </row>
    <row r="823" ht="25.15" customHeight="true" x14ac:dyDescent="0.2">
      <c r="C823" s="572"/>
      <c r="D823" s="572"/>
      <c r="E823" s="572"/>
      <c r="F823" s="572"/>
      <c r="G823" s="572"/>
      <c r="H823" s="572"/>
      <c r="I823" s="572"/>
      <c r="J823" s="572"/>
      <c r="K823" s="572"/>
      <c r="L823" s="572"/>
      <c r="M823" s="572"/>
      <c r="N823" s="572"/>
      <c r="O823" s="572"/>
      <c r="P823" s="572"/>
      <c r="Q823" s="572"/>
    </row>
    <row r="824" ht="25.15" customHeight="true" x14ac:dyDescent="0.2">
      <c r="C824" s="572"/>
      <c r="D824" s="572"/>
      <c r="E824" s="572"/>
      <c r="F824" s="572"/>
      <c r="G824" s="572"/>
      <c r="H824" s="572"/>
      <c r="I824" s="572"/>
      <c r="J824" s="572"/>
      <c r="K824" s="572"/>
      <c r="L824" s="572"/>
      <c r="M824" s="572"/>
      <c r="N824" s="572"/>
      <c r="O824" s="572"/>
      <c r="P824" s="572"/>
      <c r="Q824" s="572"/>
    </row>
    <row r="825" ht="25.15" customHeight="true" x14ac:dyDescent="0.2">
      <c r="C825" s="572"/>
      <c r="D825" s="572"/>
      <c r="E825" s="572"/>
      <c r="F825" s="572"/>
      <c r="G825" s="572"/>
      <c r="H825" s="572"/>
      <c r="I825" s="572"/>
      <c r="J825" s="572"/>
      <c r="K825" s="572"/>
      <c r="L825" s="572"/>
      <c r="M825" s="572"/>
      <c r="N825" s="572"/>
      <c r="O825" s="572"/>
      <c r="P825" s="572"/>
      <c r="Q825" s="572"/>
    </row>
    <row r="826" ht="25.15" customHeight="true" x14ac:dyDescent="0.2">
      <c r="C826" s="572"/>
      <c r="D826" s="572"/>
      <c r="E826" s="572"/>
      <c r="F826" s="572"/>
      <c r="G826" s="572"/>
      <c r="H826" s="572"/>
      <c r="I826" s="572"/>
      <c r="J826" s="572"/>
      <c r="K826" s="572"/>
      <c r="L826" s="572"/>
      <c r="M826" s="572"/>
      <c r="N826" s="572"/>
      <c r="O826" s="572"/>
      <c r="P826" s="572"/>
      <c r="Q826" s="572"/>
    </row>
    <row r="827" ht="25.15" customHeight="true" x14ac:dyDescent="0.2">
      <c r="C827" s="572"/>
      <c r="D827" s="572"/>
      <c r="E827" s="572"/>
      <c r="F827" s="572"/>
      <c r="G827" s="572"/>
      <c r="H827" s="572"/>
      <c r="I827" s="572"/>
      <c r="J827" s="572"/>
      <c r="K827" s="572"/>
      <c r="L827" s="572"/>
      <c r="M827" s="572"/>
      <c r="N827" s="572"/>
      <c r="O827" s="572"/>
      <c r="P827" s="572"/>
      <c r="Q827" s="572"/>
    </row>
    <row r="828" ht="25.15" customHeight="true" x14ac:dyDescent="0.2">
      <c r="C828" s="572"/>
      <c r="D828" s="572"/>
      <c r="E828" s="572"/>
      <c r="F828" s="572"/>
      <c r="G828" s="572"/>
      <c r="H828" s="572"/>
      <c r="I828" s="572"/>
      <c r="J828" s="572"/>
      <c r="K828" s="572"/>
      <c r="L828" s="572"/>
      <c r="M828" s="572"/>
      <c r="N828" s="572"/>
      <c r="O828" s="572"/>
      <c r="P828" s="572"/>
      <c r="Q828" s="572"/>
    </row>
    <row r="829" ht="25.15" customHeight="true" x14ac:dyDescent="0.2">
      <c r="C829" s="572"/>
      <c r="D829" s="572"/>
      <c r="E829" s="572"/>
      <c r="F829" s="572"/>
      <c r="G829" s="572"/>
      <c r="H829" s="572"/>
      <c r="I829" s="572"/>
      <c r="J829" s="572"/>
      <c r="K829" s="572"/>
      <c r="L829" s="572"/>
      <c r="M829" s="572"/>
      <c r="N829" s="572"/>
      <c r="O829" s="572"/>
      <c r="P829" s="572"/>
      <c r="Q829" s="572"/>
    </row>
    <row r="830" ht="25.15" customHeight="true" x14ac:dyDescent="0.2">
      <c r="C830" s="572"/>
      <c r="D830" s="572"/>
      <c r="E830" s="572"/>
      <c r="F830" s="572"/>
      <c r="G830" s="572"/>
      <c r="H830" s="572"/>
      <c r="I830" s="572"/>
      <c r="J830" s="572"/>
      <c r="K830" s="572"/>
      <c r="L830" s="572"/>
      <c r="M830" s="572"/>
      <c r="N830" s="572"/>
      <c r="O830" s="572"/>
      <c r="P830" s="572"/>
      <c r="Q830" s="572"/>
    </row>
    <row r="831" ht="25.15" customHeight="true" x14ac:dyDescent="0.2">
      <c r="C831" s="572"/>
      <c r="D831" s="572"/>
      <c r="E831" s="572"/>
      <c r="F831" s="572"/>
      <c r="G831" s="572"/>
      <c r="H831" s="572"/>
      <c r="I831" s="572"/>
      <c r="J831" s="572"/>
      <c r="K831" s="572"/>
      <c r="L831" s="572"/>
      <c r="M831" s="572"/>
      <c r="N831" s="572"/>
      <c r="O831" s="572"/>
      <c r="P831" s="572"/>
      <c r="Q831" s="572"/>
    </row>
    <row r="832" ht="25.15" customHeight="true" x14ac:dyDescent="0.2">
      <c r="C832" s="572"/>
      <c r="D832" s="572"/>
      <c r="E832" s="572"/>
      <c r="F832" s="572"/>
      <c r="G832" s="572"/>
      <c r="H832" s="572"/>
      <c r="I832" s="572"/>
      <c r="J832" s="572"/>
      <c r="K832" s="572"/>
      <c r="L832" s="572"/>
      <c r="M832" s="572"/>
      <c r="N832" s="572"/>
      <c r="O832" s="572"/>
      <c r="P832" s="572"/>
      <c r="Q832" s="572"/>
    </row>
    <row r="833" ht="25.15" customHeight="true" x14ac:dyDescent="0.2">
      <c r="C833" s="572"/>
      <c r="D833" s="572"/>
      <c r="E833" s="572"/>
      <c r="F833" s="572"/>
      <c r="G833" s="572"/>
      <c r="H833" s="572"/>
      <c r="I833" s="572"/>
      <c r="J833" s="572"/>
      <c r="K833" s="572"/>
      <c r="L833" s="572"/>
      <c r="M833" s="572"/>
      <c r="N833" s="572"/>
      <c r="O833" s="572"/>
      <c r="P833" s="572"/>
      <c r="Q833" s="572"/>
    </row>
    <row r="834" ht="25.15" customHeight="true" x14ac:dyDescent="0.2">
      <c r="C834" s="572"/>
      <c r="D834" s="572"/>
      <c r="E834" s="572"/>
      <c r="F834" s="572"/>
      <c r="G834" s="572"/>
      <c r="H834" s="572"/>
      <c r="I834" s="572"/>
      <c r="J834" s="572"/>
      <c r="K834" s="572"/>
      <c r="L834" s="572"/>
      <c r="M834" s="572"/>
      <c r="N834" s="572"/>
      <c r="O834" s="572"/>
      <c r="P834" s="572"/>
      <c r="Q834" s="572"/>
    </row>
    <row r="835" ht="25.15" customHeight="true" x14ac:dyDescent="0.2">
      <c r="C835" s="572"/>
      <c r="D835" s="572"/>
      <c r="E835" s="572"/>
      <c r="F835" s="572"/>
      <c r="G835" s="572"/>
      <c r="H835" s="572"/>
      <c r="I835" s="572"/>
      <c r="J835" s="572"/>
      <c r="K835" s="572"/>
      <c r="L835" s="572"/>
      <c r="M835" s="572"/>
      <c r="N835" s="572"/>
      <c r="O835" s="572"/>
      <c r="P835" s="572"/>
      <c r="Q835" s="572"/>
    </row>
    <row r="836" ht="25.15" customHeight="true" x14ac:dyDescent="0.2">
      <c r="C836" s="572"/>
      <c r="D836" s="572"/>
      <c r="E836" s="572"/>
      <c r="F836" s="572"/>
      <c r="G836" s="572"/>
      <c r="H836" s="572"/>
      <c r="I836" s="572"/>
      <c r="J836" s="572"/>
      <c r="K836" s="572"/>
      <c r="L836" s="572"/>
      <c r="M836" s="572"/>
      <c r="N836" s="572"/>
      <c r="O836" s="572"/>
      <c r="P836" s="572"/>
      <c r="Q836" s="572"/>
    </row>
    <row r="837" ht="25.15" customHeight="true" x14ac:dyDescent="0.2">
      <c r="C837" s="572"/>
      <c r="D837" s="572"/>
      <c r="E837" s="572"/>
      <c r="F837" s="572"/>
      <c r="G837" s="572"/>
      <c r="H837" s="572"/>
      <c r="I837" s="572"/>
      <c r="J837" s="572"/>
      <c r="K837" s="572"/>
      <c r="L837" s="572"/>
      <c r="M837" s="572"/>
      <c r="N837" s="572"/>
      <c r="O837" s="572"/>
      <c r="P837" s="572"/>
      <c r="Q837" s="572"/>
    </row>
    <row r="838" ht="25.15" customHeight="true" x14ac:dyDescent="0.2">
      <c r="C838" s="572"/>
      <c r="D838" s="572"/>
      <c r="E838" s="572"/>
      <c r="F838" s="572"/>
      <c r="G838" s="572"/>
      <c r="H838" s="572"/>
      <c r="I838" s="572"/>
      <c r="J838" s="572"/>
      <c r="K838" s="572"/>
      <c r="L838" s="572"/>
      <c r="M838" s="572"/>
      <c r="N838" s="572"/>
      <c r="O838" s="572"/>
      <c r="P838" s="572"/>
      <c r="Q838" s="572"/>
    </row>
    <row r="839" ht="25.15" customHeight="true" x14ac:dyDescent="0.2">
      <c r="C839" s="572"/>
      <c r="D839" s="572"/>
      <c r="E839" s="572"/>
      <c r="F839" s="572"/>
      <c r="G839" s="572"/>
      <c r="H839" s="572"/>
      <c r="I839" s="572"/>
      <c r="J839" s="572"/>
      <c r="K839" s="572"/>
      <c r="L839" s="572"/>
      <c r="M839" s="572"/>
      <c r="N839" s="572"/>
      <c r="O839" s="572"/>
      <c r="P839" s="572"/>
      <c r="Q839" s="572"/>
    </row>
    <row r="840" ht="25.15" customHeight="true" x14ac:dyDescent="0.2">
      <c r="C840" s="572"/>
      <c r="D840" s="572"/>
      <c r="E840" s="572"/>
      <c r="F840" s="572"/>
      <c r="G840" s="572"/>
      <c r="H840" s="572"/>
      <c r="I840" s="572"/>
      <c r="J840" s="572"/>
      <c r="K840" s="572"/>
      <c r="L840" s="572"/>
      <c r="M840" s="572"/>
      <c r="N840" s="572"/>
      <c r="O840" s="572"/>
      <c r="P840" s="572"/>
      <c r="Q840" s="572"/>
    </row>
    <row r="841" ht="25.15" customHeight="true" x14ac:dyDescent="0.2">
      <c r="C841" s="572"/>
      <c r="D841" s="572"/>
      <c r="E841" s="572"/>
      <c r="F841" s="572"/>
      <c r="G841" s="572"/>
      <c r="H841" s="572"/>
      <c r="I841" s="572"/>
      <c r="J841" s="572"/>
      <c r="K841" s="572"/>
      <c r="L841" s="572"/>
      <c r="M841" s="572"/>
      <c r="N841" s="572"/>
      <c r="O841" s="572"/>
      <c r="P841" s="572"/>
      <c r="Q841" s="572"/>
    </row>
    <row r="842" ht="25.15" customHeight="true" x14ac:dyDescent="0.2">
      <c r="C842" s="572"/>
      <c r="D842" s="572"/>
      <c r="E842" s="572"/>
      <c r="F842" s="572"/>
      <c r="G842" s="572"/>
      <c r="H842" s="572"/>
      <c r="I842" s="572"/>
      <c r="J842" s="572"/>
      <c r="K842" s="572"/>
      <c r="L842" s="572"/>
      <c r="M842" s="572"/>
      <c r="N842" s="572"/>
      <c r="O842" s="572"/>
      <c r="P842" s="572"/>
      <c r="Q842" s="572"/>
    </row>
    <row r="843" ht="25.15" customHeight="true" x14ac:dyDescent="0.2">
      <c r="C843" s="572"/>
      <c r="D843" s="572"/>
      <c r="E843" s="572"/>
      <c r="F843" s="572"/>
      <c r="G843" s="572"/>
      <c r="H843" s="572"/>
      <c r="I843" s="572"/>
      <c r="J843" s="572"/>
      <c r="K843" s="572"/>
      <c r="L843" s="572"/>
      <c r="M843" s="572"/>
      <c r="N843" s="572"/>
      <c r="O843" s="572"/>
      <c r="P843" s="572"/>
      <c r="Q843" s="572"/>
    </row>
    <row r="844" ht="25.15" customHeight="true" x14ac:dyDescent="0.2">
      <c r="C844" s="572"/>
      <c r="D844" s="572"/>
      <c r="E844" s="572"/>
      <c r="F844" s="572"/>
      <c r="G844" s="572"/>
      <c r="H844" s="572"/>
      <c r="I844" s="572"/>
      <c r="J844" s="572"/>
      <c r="K844" s="572"/>
      <c r="L844" s="572"/>
      <c r="M844" s="572"/>
      <c r="N844" s="572"/>
      <c r="O844" s="572"/>
      <c r="P844" s="572"/>
      <c r="Q844" s="572"/>
    </row>
    <row r="845" ht="25.15" customHeight="true" x14ac:dyDescent="0.2">
      <c r="C845" s="572"/>
      <c r="D845" s="572"/>
      <c r="E845" s="572"/>
      <c r="F845" s="572"/>
      <c r="G845" s="572"/>
      <c r="H845" s="572"/>
      <c r="I845" s="572"/>
      <c r="J845" s="572"/>
      <c r="K845" s="572"/>
      <c r="L845" s="572"/>
      <c r="M845" s="572"/>
      <c r="N845" s="572"/>
      <c r="O845" s="572"/>
      <c r="P845" s="572"/>
      <c r="Q845" s="572"/>
    </row>
    <row r="846" ht="25.15" customHeight="true" x14ac:dyDescent="0.2">
      <c r="C846" s="572"/>
      <c r="D846" s="572"/>
      <c r="E846" s="572"/>
      <c r="F846" s="572"/>
      <c r="G846" s="572"/>
      <c r="H846" s="572"/>
      <c r="I846" s="572"/>
      <c r="J846" s="572"/>
      <c r="K846" s="572"/>
      <c r="L846" s="572"/>
      <c r="M846" s="572"/>
      <c r="N846" s="572"/>
      <c r="O846" s="572"/>
      <c r="P846" s="572"/>
      <c r="Q846" s="572"/>
    </row>
    <row r="847" ht="25.15" customHeight="true" x14ac:dyDescent="0.2">
      <c r="C847" s="572"/>
      <c r="D847" s="572"/>
      <c r="E847" s="572"/>
      <c r="F847" s="572"/>
      <c r="G847" s="572"/>
      <c r="H847" s="572"/>
      <c r="I847" s="572"/>
      <c r="J847" s="572"/>
      <c r="K847" s="572"/>
      <c r="L847" s="572"/>
      <c r="M847" s="572"/>
      <c r="N847" s="572"/>
      <c r="O847" s="572"/>
      <c r="P847" s="572"/>
      <c r="Q847" s="572"/>
    </row>
    <row r="848" ht="25.15" customHeight="true" x14ac:dyDescent="0.2">
      <c r="C848" s="572"/>
      <c r="D848" s="572"/>
      <c r="E848" s="572"/>
      <c r="F848" s="572"/>
      <c r="G848" s="572"/>
      <c r="H848" s="572"/>
      <c r="I848" s="572"/>
      <c r="J848" s="572"/>
      <c r="K848" s="572"/>
      <c r="L848" s="572"/>
      <c r="M848" s="572"/>
      <c r="N848" s="572"/>
      <c r="O848" s="572"/>
      <c r="P848" s="572"/>
      <c r="Q848" s="572"/>
    </row>
    <row r="849" ht="25.15" customHeight="true" x14ac:dyDescent="0.2">
      <c r="C849" s="572"/>
      <c r="D849" s="572"/>
      <c r="E849" s="572"/>
      <c r="F849" s="572"/>
      <c r="G849" s="572"/>
      <c r="H849" s="572"/>
      <c r="I849" s="572"/>
      <c r="J849" s="572"/>
      <c r="K849" s="572"/>
      <c r="L849" s="572"/>
      <c r="M849" s="572"/>
      <c r="N849" s="572"/>
      <c r="O849" s="572"/>
      <c r="P849" s="572"/>
      <c r="Q849" s="572"/>
    </row>
    <row r="850" ht="25.15" customHeight="true" x14ac:dyDescent="0.2">
      <c r="C850" s="572"/>
      <c r="D850" s="572"/>
      <c r="E850" s="572"/>
      <c r="F850" s="572"/>
      <c r="G850" s="572"/>
      <c r="H850" s="572"/>
      <c r="I850" s="572"/>
      <c r="J850" s="572"/>
      <c r="K850" s="572"/>
      <c r="L850" s="572"/>
      <c r="M850" s="572"/>
      <c r="N850" s="572"/>
      <c r="O850" s="572"/>
      <c r="P850" s="572"/>
      <c r="Q850" s="572"/>
    </row>
    <row r="851" ht="25.15" customHeight="true" x14ac:dyDescent="0.2">
      <c r="C851" s="572"/>
      <c r="D851" s="572"/>
      <c r="E851" s="572"/>
      <c r="F851" s="572"/>
      <c r="G851" s="572"/>
      <c r="H851" s="572"/>
      <c r="I851" s="572"/>
      <c r="J851" s="572"/>
      <c r="K851" s="572"/>
      <c r="L851" s="572"/>
      <c r="M851" s="572"/>
      <c r="N851" s="572"/>
      <c r="O851" s="572"/>
      <c r="P851" s="572"/>
      <c r="Q851" s="572"/>
    </row>
    <row r="852" ht="25.15" customHeight="true" x14ac:dyDescent="0.2">
      <c r="C852" s="572"/>
      <c r="D852" s="572"/>
      <c r="E852" s="572"/>
      <c r="F852" s="572"/>
      <c r="G852" s="572"/>
      <c r="H852" s="572"/>
      <c r="I852" s="572"/>
      <c r="J852" s="572"/>
      <c r="K852" s="572"/>
      <c r="L852" s="572"/>
      <c r="M852" s="572"/>
      <c r="N852" s="572"/>
      <c r="O852" s="572"/>
      <c r="P852" s="572"/>
      <c r="Q852" s="572"/>
    </row>
    <row r="853" ht="25.15" customHeight="true" x14ac:dyDescent="0.2">
      <c r="C853" s="572"/>
      <c r="D853" s="572"/>
      <c r="E853" s="572"/>
      <c r="F853" s="572"/>
      <c r="G853" s="572"/>
      <c r="H853" s="572"/>
      <c r="I853" s="572"/>
      <c r="J853" s="572"/>
      <c r="K853" s="572"/>
      <c r="L853" s="572"/>
      <c r="M853" s="572"/>
      <c r="N853" s="572"/>
      <c r="O853" s="572"/>
      <c r="P853" s="572"/>
      <c r="Q853" s="572"/>
    </row>
    <row r="854" ht="25.15" customHeight="true" x14ac:dyDescent="0.2">
      <c r="C854" s="572"/>
      <c r="D854" s="572"/>
      <c r="E854" s="572"/>
      <c r="F854" s="572"/>
      <c r="G854" s="572"/>
      <c r="H854" s="572"/>
      <c r="I854" s="572"/>
      <c r="J854" s="572"/>
      <c r="K854" s="572"/>
      <c r="L854" s="572"/>
      <c r="M854" s="572"/>
      <c r="N854" s="572"/>
      <c r="O854" s="572"/>
      <c r="P854" s="572"/>
      <c r="Q854" s="572"/>
    </row>
    <row r="855" ht="25.15" customHeight="true" x14ac:dyDescent="0.2">
      <c r="C855" s="572"/>
      <c r="D855" s="572"/>
      <c r="E855" s="572"/>
      <c r="F855" s="572"/>
      <c r="G855" s="572"/>
      <c r="H855" s="572"/>
      <c r="I855" s="572"/>
      <c r="J855" s="572"/>
      <c r="K855" s="572"/>
      <c r="L855" s="572"/>
      <c r="M855" s="572"/>
      <c r="N855" s="572"/>
      <c r="O855" s="572"/>
      <c r="P855" s="572"/>
      <c r="Q855" s="572"/>
    </row>
    <row r="856" ht="25.15" customHeight="true" x14ac:dyDescent="0.2">
      <c r="C856" s="572"/>
      <c r="D856" s="572"/>
      <c r="E856" s="572"/>
      <c r="F856" s="572"/>
      <c r="G856" s="572"/>
      <c r="H856" s="572"/>
      <c r="I856" s="572"/>
      <c r="J856" s="572"/>
      <c r="K856" s="572"/>
      <c r="L856" s="572"/>
      <c r="M856" s="572"/>
      <c r="N856" s="572"/>
      <c r="O856" s="572"/>
      <c r="P856" s="572"/>
      <c r="Q856" s="572"/>
    </row>
    <row r="857" ht="25.15" customHeight="true" x14ac:dyDescent="0.2">
      <c r="C857" s="572"/>
      <c r="D857" s="572"/>
      <c r="E857" s="572"/>
      <c r="F857" s="572"/>
      <c r="G857" s="572"/>
      <c r="H857" s="572"/>
      <c r="I857" s="572"/>
      <c r="J857" s="572"/>
      <c r="K857" s="572"/>
      <c r="L857" s="572"/>
      <c r="M857" s="572"/>
      <c r="N857" s="572"/>
      <c r="O857" s="572"/>
      <c r="P857" s="572"/>
      <c r="Q857" s="572"/>
    </row>
    <row r="858" ht="25.15" customHeight="true" x14ac:dyDescent="0.2">
      <c r="C858" s="572"/>
      <c r="D858" s="572"/>
      <c r="E858" s="572"/>
      <c r="F858" s="572"/>
      <c r="G858" s="572"/>
      <c r="H858" s="572"/>
      <c r="I858" s="572"/>
      <c r="J858" s="572"/>
      <c r="K858" s="572"/>
      <c r="L858" s="572"/>
      <c r="M858" s="572"/>
      <c r="N858" s="572"/>
      <c r="O858" s="572"/>
      <c r="P858" s="572"/>
      <c r="Q858" s="572"/>
    </row>
    <row r="859" ht="25.15" customHeight="true" x14ac:dyDescent="0.2">
      <c r="C859" s="572"/>
      <c r="D859" s="572"/>
      <c r="E859" s="572"/>
      <c r="F859" s="572"/>
      <c r="G859" s="572"/>
      <c r="H859" s="572"/>
      <c r="I859" s="572"/>
      <c r="J859" s="572"/>
      <c r="K859" s="572"/>
      <c r="L859" s="572"/>
      <c r="M859" s="572"/>
      <c r="N859" s="572"/>
      <c r="O859" s="572"/>
      <c r="P859" s="572"/>
      <c r="Q859" s="572"/>
    </row>
    <row r="860" ht="25.15" customHeight="true" x14ac:dyDescent="0.2">
      <c r="C860" s="572"/>
      <c r="D860" s="572"/>
      <c r="E860" s="572"/>
      <c r="F860" s="572"/>
      <c r="G860" s="572"/>
      <c r="H860" s="572"/>
      <c r="I860" s="572"/>
      <c r="J860" s="572"/>
      <c r="K860" s="572"/>
      <c r="L860" s="572"/>
      <c r="M860" s="572"/>
      <c r="N860" s="572"/>
      <c r="O860" s="572"/>
      <c r="P860" s="572"/>
      <c r="Q860" s="572"/>
    </row>
    <row r="861" ht="25.15" customHeight="true" x14ac:dyDescent="0.2">
      <c r="C861" s="572"/>
      <c r="D861" s="572"/>
      <c r="E861" s="572"/>
      <c r="F861" s="572"/>
      <c r="G861" s="572"/>
      <c r="H861" s="572"/>
      <c r="I861" s="572"/>
      <c r="J861" s="572"/>
      <c r="K861" s="572"/>
      <c r="L861" s="572"/>
      <c r="M861" s="572"/>
      <c r="N861" s="572"/>
      <c r="O861" s="572"/>
      <c r="P861" s="572"/>
      <c r="Q861" s="572"/>
    </row>
    <row r="862" ht="25.15" customHeight="true" x14ac:dyDescent="0.2">
      <c r="C862" s="572"/>
      <c r="D862" s="572"/>
      <c r="E862" s="572"/>
      <c r="F862" s="572"/>
      <c r="G862" s="572"/>
      <c r="H862" s="572"/>
      <c r="I862" s="572"/>
      <c r="J862" s="572"/>
      <c r="K862" s="572"/>
      <c r="L862" s="572"/>
      <c r="M862" s="572"/>
      <c r="N862" s="572"/>
      <c r="O862" s="572"/>
      <c r="P862" s="572"/>
      <c r="Q862" s="572"/>
    </row>
    <row r="863" ht="25.15" customHeight="true" x14ac:dyDescent="0.2">
      <c r="C863" s="572"/>
      <c r="D863" s="572"/>
      <c r="E863" s="572"/>
      <c r="F863" s="572"/>
      <c r="G863" s="572"/>
      <c r="H863" s="572"/>
      <c r="I863" s="572"/>
      <c r="J863" s="572"/>
      <c r="K863" s="572"/>
      <c r="L863" s="572"/>
      <c r="M863" s="572"/>
      <c r="N863" s="572"/>
      <c r="O863" s="572"/>
      <c r="P863" s="572"/>
      <c r="Q863" s="572"/>
    </row>
    <row r="864" ht="25.15" customHeight="true" x14ac:dyDescent="0.2">
      <c r="C864" s="572"/>
      <c r="D864" s="572"/>
      <c r="E864" s="572"/>
      <c r="F864" s="572"/>
      <c r="G864" s="572"/>
      <c r="H864" s="572"/>
      <c r="I864" s="572"/>
      <c r="J864" s="572"/>
      <c r="K864" s="572"/>
      <c r="L864" s="572"/>
      <c r="M864" s="572"/>
      <c r="N864" s="572"/>
      <c r="O864" s="572"/>
      <c r="P864" s="572"/>
      <c r="Q864" s="572"/>
    </row>
    <row r="865" ht="25.15" customHeight="true" x14ac:dyDescent="0.2">
      <c r="C865" s="572"/>
      <c r="D865" s="572"/>
      <c r="E865" s="572"/>
      <c r="F865" s="572"/>
      <c r="G865" s="572"/>
      <c r="H865" s="572"/>
      <c r="I865" s="572"/>
      <c r="J865" s="572"/>
      <c r="K865" s="572"/>
      <c r="L865" s="572"/>
      <c r="M865" s="572"/>
      <c r="N865" s="572"/>
      <c r="O865" s="572"/>
      <c r="P865" s="572"/>
      <c r="Q865" s="572"/>
    </row>
    <row r="866" ht="25.15" customHeight="true" x14ac:dyDescent="0.2">
      <c r="C866" s="572"/>
      <c r="D866" s="572"/>
      <c r="E866" s="572"/>
      <c r="F866" s="572"/>
      <c r="G866" s="572"/>
      <c r="H866" s="572"/>
      <c r="I866" s="572"/>
      <c r="J866" s="572"/>
      <c r="K866" s="572"/>
      <c r="L866" s="572"/>
      <c r="M866" s="572"/>
      <c r="N866" s="572"/>
      <c r="O866" s="572"/>
      <c r="P866" s="572"/>
      <c r="Q866" s="572"/>
    </row>
    <row r="867" ht="25.15" customHeight="true" x14ac:dyDescent="0.2">
      <c r="C867" s="572"/>
      <c r="D867" s="572"/>
      <c r="E867" s="572"/>
      <c r="F867" s="572"/>
      <c r="G867" s="572"/>
      <c r="H867" s="572"/>
      <c r="I867" s="572"/>
      <c r="J867" s="572"/>
      <c r="K867" s="572"/>
      <c r="L867" s="572"/>
      <c r="M867" s="572"/>
      <c r="N867" s="572"/>
      <c r="O867" s="572"/>
      <c r="P867" s="572"/>
      <c r="Q867" s="572"/>
    </row>
    <row r="868" ht="25.15" customHeight="true" x14ac:dyDescent="0.2">
      <c r="C868" s="572"/>
      <c r="D868" s="572"/>
      <c r="E868" s="572"/>
      <c r="F868" s="572"/>
      <c r="G868" s="572"/>
      <c r="H868" s="572"/>
      <c r="I868" s="572"/>
      <c r="J868" s="572"/>
      <c r="K868" s="572"/>
      <c r="L868" s="572"/>
      <c r="M868" s="572"/>
      <c r="N868" s="572"/>
      <c r="O868" s="572"/>
      <c r="P868" s="572"/>
      <c r="Q868" s="572"/>
    </row>
    <row r="869" ht="25.15" customHeight="true" x14ac:dyDescent="0.2">
      <c r="C869" s="572"/>
      <c r="D869" s="572"/>
      <c r="E869" s="572"/>
      <c r="F869" s="572"/>
      <c r="G869" s="572"/>
      <c r="H869" s="572"/>
      <c r="I869" s="572"/>
      <c r="J869" s="572"/>
      <c r="K869" s="572"/>
      <c r="L869" s="572"/>
      <c r="M869" s="572"/>
      <c r="N869" s="572"/>
      <c r="O869" s="572"/>
      <c r="P869" s="572"/>
      <c r="Q869" s="572"/>
    </row>
    <row r="870" ht="25.15" customHeight="true" x14ac:dyDescent="0.2">
      <c r="C870" s="572"/>
      <c r="D870" s="572"/>
      <c r="E870" s="572"/>
      <c r="F870" s="572"/>
      <c r="G870" s="572"/>
      <c r="H870" s="572"/>
      <c r="I870" s="572"/>
      <c r="J870" s="572"/>
      <c r="K870" s="572"/>
      <c r="L870" s="572"/>
      <c r="M870" s="572"/>
      <c r="N870" s="572"/>
      <c r="O870" s="572"/>
      <c r="P870" s="572"/>
      <c r="Q870" s="572"/>
    </row>
    <row r="871" ht="25.15" customHeight="true" x14ac:dyDescent="0.2">
      <c r="C871" s="572"/>
      <c r="D871" s="572"/>
      <c r="E871" s="572"/>
      <c r="F871" s="572"/>
      <c r="G871" s="572"/>
      <c r="H871" s="572"/>
      <c r="I871" s="572"/>
      <c r="J871" s="572"/>
      <c r="K871" s="572"/>
      <c r="L871" s="572"/>
      <c r="M871" s="572"/>
      <c r="N871" s="572"/>
      <c r="O871" s="572"/>
      <c r="P871" s="572"/>
      <c r="Q871" s="572"/>
    </row>
    <row r="872" ht="25.15" customHeight="true" x14ac:dyDescent="0.2">
      <c r="C872" s="572"/>
      <c r="D872" s="572"/>
      <c r="E872" s="572"/>
      <c r="F872" s="572"/>
      <c r="G872" s="572"/>
      <c r="H872" s="572"/>
      <c r="I872" s="572"/>
      <c r="J872" s="572"/>
      <c r="K872" s="572"/>
      <c r="L872" s="572"/>
      <c r="M872" s="572"/>
      <c r="N872" s="572"/>
      <c r="O872" s="572"/>
      <c r="P872" s="572"/>
      <c r="Q872" s="572"/>
    </row>
    <row r="873" ht="25.15" customHeight="true" x14ac:dyDescent="0.2">
      <c r="C873" s="572"/>
      <c r="D873" s="572"/>
      <c r="E873" s="572"/>
      <c r="F873" s="572"/>
      <c r="G873" s="572"/>
      <c r="H873" s="572"/>
      <c r="I873" s="572"/>
      <c r="J873" s="572"/>
      <c r="K873" s="572"/>
      <c r="L873" s="572"/>
      <c r="M873" s="572"/>
      <c r="N873" s="572"/>
      <c r="O873" s="572"/>
      <c r="P873" s="572"/>
      <c r="Q873" s="572"/>
    </row>
    <row r="874" ht="25.15" customHeight="true" x14ac:dyDescent="0.2">
      <c r="C874" s="572"/>
      <c r="D874" s="572"/>
      <c r="E874" s="572"/>
      <c r="F874" s="572"/>
      <c r="G874" s="572"/>
      <c r="H874" s="572"/>
      <c r="I874" s="572"/>
      <c r="J874" s="572"/>
      <c r="K874" s="572"/>
      <c r="L874" s="572"/>
      <c r="M874" s="572"/>
      <c r="N874" s="572"/>
      <c r="O874" s="572"/>
      <c r="P874" s="572"/>
      <c r="Q874" s="572"/>
    </row>
    <row r="875" ht="25.15" customHeight="true" x14ac:dyDescent="0.2">
      <c r="C875" s="572"/>
      <c r="D875" s="572"/>
      <c r="E875" s="572"/>
      <c r="F875" s="572"/>
      <c r="G875" s="572"/>
      <c r="H875" s="572"/>
      <c r="I875" s="572"/>
      <c r="J875" s="572"/>
      <c r="K875" s="572"/>
      <c r="L875" s="572"/>
      <c r="M875" s="572"/>
      <c r="N875" s="572"/>
      <c r="O875" s="572"/>
      <c r="P875" s="572"/>
      <c r="Q875" s="572"/>
    </row>
    <row r="876" ht="25.15" customHeight="true" x14ac:dyDescent="0.2">
      <c r="C876" s="572"/>
      <c r="D876" s="572"/>
      <c r="E876" s="572"/>
      <c r="F876" s="572"/>
      <c r="G876" s="572"/>
      <c r="H876" s="572"/>
      <c r="I876" s="572"/>
      <c r="J876" s="572"/>
      <c r="K876" s="572"/>
      <c r="L876" s="572"/>
      <c r="M876" s="572"/>
      <c r="N876" s="572"/>
      <c r="O876" s="572"/>
      <c r="P876" s="572"/>
      <c r="Q876" s="572"/>
    </row>
    <row r="877" ht="25.15" customHeight="true" x14ac:dyDescent="0.2">
      <c r="C877" s="572"/>
      <c r="D877" s="572"/>
      <c r="E877" s="572"/>
      <c r="F877" s="572"/>
      <c r="G877" s="572"/>
      <c r="H877" s="572"/>
      <c r="I877" s="572"/>
      <c r="J877" s="572"/>
      <c r="K877" s="572"/>
      <c r="L877" s="572"/>
      <c r="M877" s="572"/>
      <c r="N877" s="572"/>
      <c r="O877" s="572"/>
      <c r="P877" s="572"/>
      <c r="Q877" s="572"/>
    </row>
    <row r="878" ht="25.15" customHeight="true" x14ac:dyDescent="0.2">
      <c r="C878" s="572"/>
      <c r="D878" s="572"/>
      <c r="E878" s="572"/>
      <c r="F878" s="572"/>
      <c r="G878" s="572"/>
      <c r="H878" s="572"/>
      <c r="I878" s="572"/>
      <c r="J878" s="572"/>
      <c r="K878" s="572"/>
      <c r="L878" s="572"/>
      <c r="M878" s="572"/>
      <c r="N878" s="572"/>
      <c r="O878" s="572"/>
      <c r="P878" s="572"/>
      <c r="Q878" s="572"/>
    </row>
    <row r="879" ht="25.15" customHeight="true" x14ac:dyDescent="0.2">
      <c r="C879" s="572"/>
      <c r="D879" s="572"/>
      <c r="E879" s="572"/>
      <c r="F879" s="572"/>
      <c r="G879" s="572"/>
      <c r="H879" s="572"/>
      <c r="I879" s="572"/>
      <c r="J879" s="572"/>
      <c r="K879" s="572"/>
      <c r="L879" s="572"/>
      <c r="M879" s="572"/>
      <c r="N879" s="572"/>
      <c r="O879" s="572"/>
      <c r="P879" s="572"/>
      <c r="Q879" s="572"/>
    </row>
    <row r="880" ht="25.15" customHeight="true" x14ac:dyDescent="0.2">
      <c r="C880" s="572"/>
      <c r="D880" s="572"/>
      <c r="E880" s="572"/>
      <c r="F880" s="572"/>
      <c r="G880" s="572"/>
      <c r="H880" s="572"/>
      <c r="I880" s="572"/>
      <c r="J880" s="572"/>
      <c r="K880" s="572"/>
      <c r="L880" s="572"/>
      <c r="M880" s="572"/>
      <c r="N880" s="572"/>
      <c r="O880" s="572"/>
      <c r="P880" s="572"/>
      <c r="Q880" s="572"/>
    </row>
    <row r="881" ht="25.15" customHeight="true" x14ac:dyDescent="0.2">
      <c r="C881" s="572"/>
      <c r="D881" s="572"/>
      <c r="E881" s="572"/>
      <c r="F881" s="572"/>
      <c r="G881" s="572"/>
      <c r="H881" s="572"/>
      <c r="I881" s="572"/>
      <c r="J881" s="572"/>
      <c r="K881" s="572"/>
      <c r="L881" s="572"/>
      <c r="M881" s="572"/>
      <c r="N881" s="572"/>
      <c r="O881" s="572"/>
      <c r="P881" s="572"/>
      <c r="Q881" s="572"/>
    </row>
    <row r="882" ht="25.15" customHeight="true" x14ac:dyDescent="0.2">
      <c r="C882" s="572"/>
      <c r="D882" s="572"/>
      <c r="E882" s="572"/>
      <c r="F882" s="572"/>
      <c r="G882" s="572"/>
      <c r="H882" s="572"/>
      <c r="I882" s="572"/>
      <c r="J882" s="572"/>
      <c r="K882" s="572"/>
      <c r="L882" s="572"/>
      <c r="M882" s="572"/>
      <c r="N882" s="572"/>
      <c r="O882" s="572"/>
      <c r="P882" s="572"/>
      <c r="Q882" s="572"/>
    </row>
    <row r="883" ht="25.15" customHeight="true" x14ac:dyDescent="0.2">
      <c r="C883" s="572"/>
      <c r="D883" s="572"/>
      <c r="E883" s="572"/>
      <c r="F883" s="572"/>
      <c r="G883" s="572"/>
      <c r="H883" s="572"/>
      <c r="I883" s="572"/>
      <c r="J883" s="572"/>
      <c r="K883" s="572"/>
      <c r="L883" s="572"/>
      <c r="M883" s="572"/>
      <c r="N883" s="572"/>
      <c r="O883" s="572"/>
      <c r="P883" s="572"/>
      <c r="Q883" s="572"/>
    </row>
    <row r="884" ht="25.15" customHeight="true" x14ac:dyDescent="0.2">
      <c r="C884" s="572"/>
      <c r="D884" s="572"/>
      <c r="E884" s="572"/>
      <c r="F884" s="572"/>
      <c r="G884" s="572"/>
      <c r="H884" s="572"/>
      <c r="I884" s="572"/>
      <c r="J884" s="572"/>
      <c r="K884" s="572"/>
      <c r="L884" s="572"/>
      <c r="M884" s="572"/>
      <c r="N884" s="572"/>
      <c r="O884" s="572"/>
      <c r="P884" s="572"/>
      <c r="Q884" s="572"/>
    </row>
    <row r="885" ht="25.15" customHeight="true" x14ac:dyDescent="0.2">
      <c r="C885" s="572"/>
      <c r="D885" s="572"/>
      <c r="E885" s="572"/>
      <c r="F885" s="572"/>
      <c r="G885" s="572"/>
      <c r="H885" s="572"/>
      <c r="I885" s="572"/>
      <c r="J885" s="572"/>
      <c r="K885" s="572"/>
      <c r="L885" s="572"/>
      <c r="M885" s="572"/>
      <c r="N885" s="572"/>
      <c r="O885" s="572"/>
      <c r="P885" s="572"/>
      <c r="Q885" s="572"/>
    </row>
    <row r="886" ht="25.15" customHeight="true" x14ac:dyDescent="0.2">
      <c r="C886" s="572"/>
      <c r="D886" s="572"/>
      <c r="E886" s="572"/>
      <c r="F886" s="572"/>
      <c r="G886" s="572"/>
      <c r="H886" s="572"/>
      <c r="I886" s="572"/>
      <c r="J886" s="572"/>
      <c r="K886" s="572"/>
      <c r="L886" s="572"/>
      <c r="M886" s="572"/>
      <c r="N886" s="572"/>
      <c r="O886" s="572"/>
      <c r="P886" s="572"/>
      <c r="Q886" s="572"/>
    </row>
    <row r="887" ht="25.15" customHeight="true" x14ac:dyDescent="0.2">
      <c r="C887" s="572"/>
      <c r="D887" s="572"/>
      <c r="E887" s="572"/>
      <c r="F887" s="572"/>
      <c r="G887" s="572"/>
      <c r="H887" s="572"/>
      <c r="I887" s="572"/>
      <c r="J887" s="572"/>
      <c r="K887" s="572"/>
      <c r="L887" s="572"/>
      <c r="M887" s="572"/>
      <c r="N887" s="572"/>
      <c r="O887" s="572"/>
      <c r="P887" s="572"/>
      <c r="Q887" s="572"/>
    </row>
    <row r="888" ht="25.15" customHeight="true" x14ac:dyDescent="0.2">
      <c r="C888" s="572"/>
      <c r="D888" s="572"/>
      <c r="E888" s="572"/>
      <c r="F888" s="572"/>
      <c r="G888" s="572"/>
      <c r="H888" s="572"/>
      <c r="I888" s="572"/>
      <c r="J888" s="572"/>
      <c r="K888" s="572"/>
      <c r="L888" s="572"/>
      <c r="M888" s="572"/>
      <c r="N888" s="572"/>
      <c r="O888" s="572"/>
      <c r="P888" s="572"/>
      <c r="Q888" s="572"/>
    </row>
    <row r="889" ht="25.15" customHeight="true" x14ac:dyDescent="0.2">
      <c r="C889" s="572"/>
      <c r="D889" s="572"/>
      <c r="E889" s="572"/>
      <c r="F889" s="572"/>
      <c r="G889" s="572"/>
      <c r="H889" s="572"/>
      <c r="I889" s="572"/>
      <c r="J889" s="572"/>
      <c r="K889" s="572"/>
      <c r="L889" s="572"/>
      <c r="M889" s="572"/>
      <c r="N889" s="572"/>
      <c r="O889" s="572"/>
      <c r="P889" s="572"/>
      <c r="Q889" s="572"/>
    </row>
    <row r="890" ht="25.15" customHeight="true" x14ac:dyDescent="0.2">
      <c r="C890" s="572"/>
      <c r="D890" s="572"/>
      <c r="E890" s="572"/>
      <c r="F890" s="572"/>
      <c r="G890" s="572"/>
      <c r="H890" s="572"/>
      <c r="I890" s="572"/>
      <c r="J890" s="572"/>
      <c r="K890" s="572"/>
      <c r="L890" s="572"/>
      <c r="M890" s="572"/>
      <c r="N890" s="572"/>
      <c r="O890" s="572"/>
      <c r="P890" s="572"/>
      <c r="Q890" s="572"/>
    </row>
    <row r="891" ht="25.15" customHeight="true" x14ac:dyDescent="0.2">
      <c r="C891" s="572"/>
      <c r="D891" s="572"/>
      <c r="E891" s="572"/>
      <c r="F891" s="572"/>
      <c r="G891" s="572"/>
      <c r="H891" s="572"/>
      <c r="I891" s="572"/>
      <c r="J891" s="572"/>
      <c r="K891" s="572"/>
      <c r="L891" s="572"/>
      <c r="M891" s="572"/>
      <c r="N891" s="572"/>
      <c r="O891" s="572"/>
      <c r="P891" s="572"/>
      <c r="Q891" s="572"/>
    </row>
    <row r="892" ht="25.15" customHeight="true" x14ac:dyDescent="0.2">
      <c r="C892" s="572"/>
      <c r="D892" s="572"/>
      <c r="E892" s="572"/>
      <c r="F892" s="572"/>
      <c r="G892" s="572"/>
      <c r="H892" s="572"/>
      <c r="I892" s="572"/>
      <c r="J892" s="572"/>
      <c r="K892" s="572"/>
      <c r="L892" s="572"/>
      <c r="M892" s="572"/>
      <c r="N892" s="572"/>
      <c r="O892" s="572"/>
      <c r="P892" s="572"/>
      <c r="Q892" s="572"/>
    </row>
    <row r="893" ht="25.15" customHeight="true" x14ac:dyDescent="0.2">
      <c r="C893" s="572"/>
      <c r="D893" s="572"/>
      <c r="E893" s="572"/>
      <c r="F893" s="572"/>
      <c r="G893" s="572"/>
      <c r="H893" s="572"/>
      <c r="I893" s="572"/>
      <c r="J893" s="572"/>
      <c r="K893" s="572"/>
      <c r="L893" s="572"/>
      <c r="M893" s="572"/>
      <c r="N893" s="572"/>
      <c r="O893" s="572"/>
      <c r="P893" s="572"/>
      <c r="Q893" s="572"/>
    </row>
    <row r="894" ht="25.15" customHeight="true" x14ac:dyDescent="0.2">
      <c r="C894" s="572"/>
      <c r="D894" s="572"/>
      <c r="E894" s="572"/>
      <c r="F894" s="572"/>
      <c r="G894" s="572"/>
      <c r="H894" s="572"/>
      <c r="I894" s="572"/>
      <c r="J894" s="572"/>
      <c r="K894" s="572"/>
      <c r="L894" s="572"/>
      <c r="M894" s="572"/>
      <c r="N894" s="572"/>
      <c r="O894" s="572"/>
      <c r="P894" s="572"/>
      <c r="Q894" s="572"/>
    </row>
    <row r="895" ht="25.15" customHeight="true" x14ac:dyDescent="0.2">
      <c r="C895" s="572"/>
      <c r="D895" s="572"/>
      <c r="E895" s="572"/>
      <c r="F895" s="572"/>
      <c r="G895" s="572"/>
      <c r="H895" s="572"/>
      <c r="I895" s="572"/>
      <c r="J895" s="572"/>
      <c r="K895" s="572"/>
      <c r="L895" s="572"/>
      <c r="M895" s="572"/>
      <c r="N895" s="572"/>
      <c r="O895" s="572"/>
      <c r="P895" s="572"/>
      <c r="Q895" s="572"/>
    </row>
    <row r="896" ht="25.15" customHeight="true" x14ac:dyDescent="0.2">
      <c r="C896" s="572"/>
      <c r="D896" s="572"/>
      <c r="E896" s="572"/>
      <c r="F896" s="572"/>
      <c r="G896" s="572"/>
      <c r="H896" s="572"/>
      <c r="I896" s="572"/>
      <c r="J896" s="572"/>
      <c r="K896" s="572"/>
      <c r="L896" s="572"/>
      <c r="M896" s="572"/>
      <c r="N896" s="572"/>
      <c r="O896" s="572"/>
      <c r="P896" s="572"/>
      <c r="Q896" s="572"/>
    </row>
    <row r="897" ht="25.15" customHeight="true" x14ac:dyDescent="0.2">
      <c r="C897" s="572"/>
      <c r="D897" s="572"/>
      <c r="E897" s="572"/>
      <c r="F897" s="572"/>
      <c r="G897" s="572"/>
      <c r="H897" s="572"/>
      <c r="I897" s="572"/>
      <c r="J897" s="572"/>
      <c r="K897" s="572"/>
      <c r="L897" s="572"/>
      <c r="M897" s="572"/>
      <c r="N897" s="572"/>
      <c r="O897" s="572"/>
      <c r="P897" s="572"/>
      <c r="Q897" s="572"/>
    </row>
    <row r="898" ht="25.15" customHeight="true" x14ac:dyDescent="0.2">
      <c r="C898" s="572"/>
      <c r="D898" s="572"/>
      <c r="E898" s="572"/>
      <c r="F898" s="572"/>
      <c r="G898" s="572"/>
      <c r="H898" s="572"/>
      <c r="I898" s="572"/>
      <c r="J898" s="572"/>
      <c r="K898" s="572"/>
      <c r="L898" s="572"/>
      <c r="M898" s="572"/>
      <c r="N898" s="572"/>
      <c r="O898" s="572"/>
      <c r="P898" s="572"/>
      <c r="Q898" s="572"/>
    </row>
    <row r="899" ht="25.15" customHeight="true" x14ac:dyDescent="0.2">
      <c r="C899" s="572"/>
      <c r="D899" s="572"/>
      <c r="E899" s="572"/>
      <c r="F899" s="572"/>
      <c r="G899" s="572"/>
      <c r="H899" s="572"/>
      <c r="I899" s="572"/>
      <c r="J899" s="572"/>
      <c r="K899" s="572"/>
      <c r="L899" s="572"/>
      <c r="M899" s="572"/>
      <c r="N899" s="572"/>
      <c r="O899" s="572"/>
      <c r="P899" s="572"/>
      <c r="Q899" s="572"/>
    </row>
    <row r="900" ht="25.15" customHeight="true" x14ac:dyDescent="0.2">
      <c r="C900" s="572"/>
      <c r="D900" s="572"/>
      <c r="E900" s="572"/>
      <c r="F900" s="572"/>
      <c r="G900" s="572"/>
      <c r="H900" s="572"/>
      <c r="I900" s="572"/>
      <c r="J900" s="572"/>
      <c r="K900" s="572"/>
      <c r="L900" s="572"/>
      <c r="M900" s="572"/>
      <c r="N900" s="572"/>
      <c r="O900" s="572"/>
      <c r="P900" s="572"/>
      <c r="Q900" s="572"/>
    </row>
    <row r="901" ht="25.15" customHeight="true" x14ac:dyDescent="0.2">
      <c r="C901" s="572"/>
      <c r="D901" s="572"/>
      <c r="E901" s="572"/>
      <c r="F901" s="572"/>
      <c r="G901" s="572"/>
      <c r="H901" s="572"/>
      <c r="I901" s="572"/>
      <c r="J901" s="572"/>
      <c r="K901" s="572"/>
      <c r="L901" s="572"/>
      <c r="M901" s="572"/>
      <c r="N901" s="572"/>
      <c r="O901" s="572"/>
      <c r="P901" s="572"/>
      <c r="Q901" s="572"/>
    </row>
    <row r="902" ht="25.15" customHeight="true" x14ac:dyDescent="0.2">
      <c r="C902" s="572"/>
      <c r="D902" s="572"/>
      <c r="E902" s="572"/>
      <c r="F902" s="572"/>
      <c r="G902" s="572"/>
      <c r="H902" s="572"/>
      <c r="I902" s="572"/>
      <c r="J902" s="572"/>
      <c r="K902" s="572"/>
      <c r="L902" s="572"/>
      <c r="M902" s="572"/>
      <c r="N902" s="572"/>
      <c r="O902" s="572"/>
      <c r="P902" s="572"/>
      <c r="Q902" s="572"/>
    </row>
    <row r="903" ht="25.15" customHeight="true" x14ac:dyDescent="0.2">
      <c r="C903" s="572"/>
      <c r="D903" s="572"/>
      <c r="E903" s="572"/>
      <c r="F903" s="572"/>
      <c r="G903" s="572"/>
      <c r="H903" s="572"/>
      <c r="I903" s="572"/>
      <c r="J903" s="572"/>
      <c r="K903" s="572"/>
      <c r="L903" s="572"/>
      <c r="M903" s="572"/>
      <c r="N903" s="572"/>
      <c r="O903" s="572"/>
      <c r="P903" s="572"/>
      <c r="Q903" s="572"/>
    </row>
    <row r="904" ht="25.15" customHeight="true" x14ac:dyDescent="0.2">
      <c r="C904" s="572"/>
      <c r="D904" s="572"/>
      <c r="E904" s="572"/>
      <c r="F904" s="572"/>
      <c r="G904" s="572"/>
      <c r="H904" s="572"/>
      <c r="I904" s="572"/>
      <c r="J904" s="572"/>
      <c r="K904" s="572"/>
      <c r="L904" s="572"/>
      <c r="M904" s="572"/>
      <c r="N904" s="572"/>
      <c r="O904" s="572"/>
      <c r="P904" s="572"/>
      <c r="Q904" s="572"/>
    </row>
    <row r="905" ht="25.15" customHeight="true" x14ac:dyDescent="0.2">
      <c r="C905" s="572"/>
      <c r="D905" s="572"/>
      <c r="E905" s="572"/>
      <c r="F905" s="572"/>
      <c r="G905" s="572"/>
      <c r="H905" s="572"/>
      <c r="I905" s="572"/>
      <c r="J905" s="572"/>
      <c r="K905" s="572"/>
      <c r="L905" s="572"/>
      <c r="M905" s="572"/>
      <c r="N905" s="572"/>
      <c r="O905" s="572"/>
      <c r="P905" s="572"/>
      <c r="Q905" s="572"/>
    </row>
    <row r="906" ht="25.15" customHeight="true" x14ac:dyDescent="0.2">
      <c r="C906" s="572"/>
      <c r="D906" s="572"/>
      <c r="E906" s="572"/>
      <c r="F906" s="572"/>
      <c r="G906" s="572"/>
      <c r="H906" s="572"/>
      <c r="I906" s="572"/>
      <c r="J906" s="572"/>
      <c r="K906" s="572"/>
      <c r="L906" s="572"/>
      <c r="M906" s="572"/>
      <c r="N906" s="572"/>
      <c r="O906" s="572"/>
      <c r="P906" s="572"/>
      <c r="Q906" s="572"/>
    </row>
    <row r="907" ht="25.15" customHeight="true" x14ac:dyDescent="0.2">
      <c r="C907" s="572"/>
      <c r="D907" s="572"/>
      <c r="E907" s="572"/>
      <c r="F907" s="572"/>
      <c r="G907" s="572"/>
      <c r="H907" s="572"/>
      <c r="I907" s="572"/>
      <c r="J907" s="572"/>
      <c r="K907" s="572"/>
      <c r="L907" s="572"/>
      <c r="M907" s="572"/>
      <c r="N907" s="572"/>
      <c r="O907" s="572"/>
      <c r="P907" s="572"/>
      <c r="Q907" s="572"/>
    </row>
    <row r="908" ht="25.15" customHeight="true" x14ac:dyDescent="0.2">
      <c r="C908" s="572"/>
      <c r="D908" s="572"/>
      <c r="E908" s="572"/>
      <c r="F908" s="572"/>
      <c r="G908" s="572"/>
      <c r="H908" s="572"/>
      <c r="I908" s="572"/>
      <c r="J908" s="572"/>
      <c r="K908" s="572"/>
      <c r="L908" s="572"/>
      <c r="M908" s="572"/>
      <c r="N908" s="572"/>
      <c r="O908" s="572"/>
      <c r="P908" s="572"/>
      <c r="Q908" s="572"/>
    </row>
    <row r="909" ht="25.15" customHeight="true" x14ac:dyDescent="0.2">
      <c r="C909" s="572"/>
      <c r="D909" s="572"/>
      <c r="E909" s="572"/>
      <c r="F909" s="572"/>
      <c r="G909" s="572"/>
      <c r="H909" s="572"/>
      <c r="I909" s="572"/>
      <c r="J909" s="572"/>
      <c r="K909" s="572"/>
      <c r="L909" s="572"/>
      <c r="M909" s="572"/>
      <c r="N909" s="572"/>
      <c r="O909" s="572"/>
      <c r="P909" s="572"/>
      <c r="Q909" s="572"/>
    </row>
    <row r="910" ht="25.15" customHeight="true" x14ac:dyDescent="0.2">
      <c r="C910" s="572"/>
      <c r="D910" s="572"/>
      <c r="E910" s="572"/>
      <c r="F910" s="572"/>
      <c r="G910" s="572"/>
      <c r="H910" s="572"/>
      <c r="I910" s="572"/>
      <c r="J910" s="572"/>
      <c r="K910" s="572"/>
      <c r="L910" s="572"/>
      <c r="M910" s="572"/>
      <c r="N910" s="572"/>
      <c r="O910" s="572"/>
      <c r="P910" s="572"/>
      <c r="Q910" s="572"/>
    </row>
    <row r="911" ht="25.15" customHeight="true" x14ac:dyDescent="0.2">
      <c r="C911" s="572"/>
      <c r="D911" s="572"/>
      <c r="E911" s="572"/>
      <c r="F911" s="572"/>
      <c r="G911" s="572"/>
      <c r="H911" s="572"/>
      <c r="I911" s="572"/>
      <c r="J911" s="572"/>
      <c r="K911" s="572"/>
      <c r="L911" s="572"/>
      <c r="M911" s="572"/>
      <c r="N911" s="572"/>
      <c r="O911" s="572"/>
      <c r="P911" s="572"/>
      <c r="Q911" s="572"/>
    </row>
    <row r="912" ht="25.15" customHeight="true" x14ac:dyDescent="0.2">
      <c r="C912" s="572"/>
      <c r="D912" s="572"/>
      <c r="E912" s="572"/>
      <c r="F912" s="572"/>
      <c r="G912" s="572"/>
      <c r="H912" s="572"/>
      <c r="I912" s="572"/>
      <c r="J912" s="572"/>
      <c r="K912" s="572"/>
      <c r="L912" s="572"/>
      <c r="M912" s="572"/>
      <c r="N912" s="572"/>
      <c r="O912" s="572"/>
      <c r="P912" s="572"/>
      <c r="Q912" s="572"/>
    </row>
    <row r="913" ht="25.15" customHeight="true" x14ac:dyDescent="0.2">
      <c r="C913" s="572"/>
      <c r="D913" s="572"/>
      <c r="E913" s="572"/>
      <c r="F913" s="572"/>
      <c r="G913" s="572"/>
      <c r="H913" s="572"/>
      <c r="I913" s="572"/>
      <c r="J913" s="572"/>
      <c r="K913" s="572"/>
      <c r="L913" s="572"/>
      <c r="M913" s="572"/>
      <c r="N913" s="572"/>
      <c r="O913" s="572"/>
      <c r="P913" s="572"/>
      <c r="Q913" s="572"/>
    </row>
    <row r="914" ht="25.15" customHeight="true" x14ac:dyDescent="0.2">
      <c r="C914" s="572"/>
      <c r="D914" s="572"/>
      <c r="E914" s="572"/>
      <c r="F914" s="572"/>
      <c r="G914" s="572"/>
      <c r="H914" s="572"/>
      <c r="I914" s="572"/>
      <c r="J914" s="572"/>
      <c r="K914" s="572"/>
      <c r="L914" s="572"/>
      <c r="M914" s="572"/>
      <c r="N914" s="572"/>
      <c r="O914" s="572"/>
      <c r="P914" s="572"/>
      <c r="Q914" s="572"/>
    </row>
    <row r="915" ht="25.15" customHeight="true" x14ac:dyDescent="0.2">
      <c r="C915" s="572"/>
      <c r="D915" s="572"/>
      <c r="E915" s="572"/>
      <c r="F915" s="572"/>
      <c r="G915" s="572"/>
      <c r="H915" s="572"/>
      <c r="I915" s="572"/>
      <c r="J915" s="572"/>
      <c r="K915" s="572"/>
      <c r="L915" s="572"/>
      <c r="M915" s="572"/>
      <c r="N915" s="572"/>
      <c r="O915" s="572"/>
      <c r="P915" s="572"/>
      <c r="Q915" s="572"/>
    </row>
    <row r="916" ht="25.15" customHeight="true" x14ac:dyDescent="0.2">
      <c r="C916" s="572"/>
      <c r="D916" s="572"/>
      <c r="E916" s="572"/>
      <c r="F916" s="572"/>
      <c r="G916" s="572"/>
      <c r="H916" s="572"/>
      <c r="I916" s="572"/>
      <c r="J916" s="572"/>
      <c r="K916" s="572"/>
      <c r="L916" s="572"/>
      <c r="M916" s="572"/>
      <c r="N916" s="572"/>
      <c r="O916" s="572"/>
      <c r="P916" s="572"/>
      <c r="Q916" s="572"/>
    </row>
    <row r="917" ht="25.15" customHeight="true" x14ac:dyDescent="0.2">
      <c r="C917" s="572"/>
      <c r="D917" s="572"/>
      <c r="E917" s="572"/>
      <c r="F917" s="572"/>
      <c r="G917" s="572"/>
      <c r="H917" s="572"/>
      <c r="I917" s="572"/>
      <c r="J917" s="572"/>
      <c r="K917" s="572"/>
      <c r="L917" s="572"/>
      <c r="M917" s="572"/>
      <c r="N917" s="572"/>
      <c r="O917" s="572"/>
      <c r="P917" s="572"/>
      <c r="Q917" s="572"/>
    </row>
    <row r="918" ht="25.15" customHeight="true" x14ac:dyDescent="0.2">
      <c r="C918" s="572"/>
      <c r="D918" s="572"/>
      <c r="E918" s="572"/>
      <c r="F918" s="572"/>
      <c r="G918" s="572"/>
      <c r="H918" s="572"/>
      <c r="I918" s="572"/>
      <c r="J918" s="572"/>
      <c r="K918" s="572"/>
      <c r="L918" s="572"/>
      <c r="M918" s="572"/>
      <c r="N918" s="572"/>
      <c r="O918" s="572"/>
      <c r="P918" s="572"/>
      <c r="Q918" s="572"/>
    </row>
    <row r="919" ht="25.15" customHeight="true" x14ac:dyDescent="0.2">
      <c r="C919" s="572"/>
      <c r="D919" s="572"/>
      <c r="E919" s="572"/>
      <c r="F919" s="572"/>
      <c r="G919" s="572"/>
      <c r="H919" s="572"/>
      <c r="I919" s="572"/>
      <c r="J919" s="572"/>
      <c r="K919" s="572"/>
      <c r="L919" s="572"/>
      <c r="M919" s="572"/>
      <c r="N919" s="572"/>
      <c r="O919" s="572"/>
      <c r="P919" s="572"/>
      <c r="Q919" s="572"/>
    </row>
    <row r="920" ht="25.15" customHeight="true" x14ac:dyDescent="0.2">
      <c r="C920" s="572"/>
      <c r="D920" s="572"/>
      <c r="E920" s="572"/>
      <c r="F920" s="572"/>
      <c r="G920" s="572"/>
      <c r="H920" s="572"/>
      <c r="I920" s="572"/>
      <c r="J920" s="572"/>
      <c r="K920" s="572"/>
      <c r="L920" s="572"/>
      <c r="M920" s="572"/>
      <c r="N920" s="572"/>
      <c r="O920" s="572"/>
      <c r="P920" s="572"/>
      <c r="Q920" s="572"/>
    </row>
    <row r="921" ht="25.15" customHeight="true" x14ac:dyDescent="0.2">
      <c r="C921" s="572"/>
      <c r="D921" s="572"/>
      <c r="E921" s="572"/>
      <c r="F921" s="572"/>
      <c r="G921" s="572"/>
      <c r="H921" s="572"/>
      <c r="I921" s="572"/>
      <c r="J921" s="572"/>
      <c r="K921" s="572"/>
      <c r="L921" s="572"/>
      <c r="M921" s="572"/>
      <c r="N921" s="572"/>
      <c r="O921" s="572"/>
      <c r="P921" s="572"/>
      <c r="Q921" s="572"/>
    </row>
    <row r="922" ht="25.15" customHeight="true" x14ac:dyDescent="0.2">
      <c r="C922" s="572"/>
      <c r="D922" s="572"/>
      <c r="E922" s="572"/>
      <c r="F922" s="572"/>
      <c r="G922" s="572"/>
      <c r="H922" s="572"/>
      <c r="I922" s="572"/>
      <c r="J922" s="572"/>
      <c r="K922" s="572"/>
      <c r="L922" s="572"/>
      <c r="M922" s="572"/>
      <c r="N922" s="572"/>
      <c r="O922" s="572"/>
      <c r="P922" s="572"/>
      <c r="Q922" s="572"/>
    </row>
    <row r="923" ht="25.15" customHeight="true" x14ac:dyDescent="0.2">
      <c r="C923" s="572"/>
      <c r="D923" s="572"/>
      <c r="E923" s="572"/>
      <c r="F923" s="572"/>
      <c r="G923" s="572"/>
      <c r="H923" s="572"/>
      <c r="I923" s="572"/>
      <c r="J923" s="572"/>
      <c r="K923" s="572"/>
      <c r="L923" s="572"/>
      <c r="M923" s="572"/>
      <c r="N923" s="572"/>
      <c r="O923" s="572"/>
      <c r="P923" s="572"/>
      <c r="Q923" s="572"/>
    </row>
    <row r="924" ht="25.15" customHeight="true" x14ac:dyDescent="0.2">
      <c r="C924" s="572"/>
      <c r="D924" s="572"/>
      <c r="E924" s="572"/>
      <c r="F924" s="572"/>
      <c r="G924" s="572"/>
      <c r="H924" s="572"/>
      <c r="I924" s="572"/>
      <c r="J924" s="572"/>
      <c r="K924" s="572"/>
      <c r="L924" s="572"/>
      <c r="M924" s="572"/>
      <c r="N924" s="572"/>
      <c r="O924" s="572"/>
      <c r="P924" s="572"/>
      <c r="Q924" s="572"/>
    </row>
    <row r="925" ht="25.15" customHeight="true" x14ac:dyDescent="0.2">
      <c r="C925" s="572"/>
      <c r="D925" s="572"/>
      <c r="E925" s="572"/>
      <c r="F925" s="572"/>
      <c r="G925" s="572"/>
      <c r="H925" s="572"/>
      <c r="I925" s="572"/>
      <c r="J925" s="572"/>
      <c r="K925" s="572"/>
      <c r="L925" s="572"/>
      <c r="M925" s="572"/>
      <c r="N925" s="572"/>
      <c r="O925" s="572"/>
      <c r="P925" s="572"/>
      <c r="Q925" s="572"/>
    </row>
    <row r="926" ht="25.15" customHeight="true" x14ac:dyDescent="0.2">
      <c r="C926" s="572"/>
      <c r="D926" s="572"/>
      <c r="E926" s="572"/>
      <c r="F926" s="572"/>
      <c r="G926" s="572"/>
      <c r="H926" s="572"/>
      <c r="I926" s="572"/>
      <c r="J926" s="572"/>
      <c r="K926" s="572"/>
      <c r="L926" s="572"/>
      <c r="M926" s="572"/>
      <c r="N926" s="572"/>
      <c r="O926" s="572"/>
      <c r="P926" s="572"/>
      <c r="Q926" s="572"/>
    </row>
    <row r="927" ht="25.15" customHeight="true" x14ac:dyDescent="0.2">
      <c r="C927" s="572"/>
      <c r="D927" s="572"/>
      <c r="E927" s="572"/>
      <c r="F927" s="572"/>
      <c r="G927" s="572"/>
      <c r="H927" s="572"/>
      <c r="I927" s="572"/>
      <c r="J927" s="572"/>
      <c r="K927" s="572"/>
      <c r="L927" s="572"/>
      <c r="M927" s="572"/>
      <c r="N927" s="572"/>
      <c r="O927" s="572"/>
      <c r="P927" s="572"/>
      <c r="Q927" s="572"/>
    </row>
    <row r="928" ht="25.15" customHeight="true" x14ac:dyDescent="0.2">
      <c r="C928" s="572"/>
      <c r="D928" s="572"/>
      <c r="E928" s="572"/>
      <c r="F928" s="572"/>
      <c r="G928" s="572"/>
      <c r="H928" s="572"/>
      <c r="I928" s="572"/>
      <c r="J928" s="572"/>
      <c r="K928" s="572"/>
      <c r="L928" s="572"/>
      <c r="M928" s="572"/>
      <c r="N928" s="572"/>
      <c r="O928" s="572"/>
      <c r="P928" s="572"/>
      <c r="Q928" s="572"/>
    </row>
    <row r="929" ht="25.15" customHeight="true" x14ac:dyDescent="0.2">
      <c r="C929" s="572"/>
      <c r="D929" s="572"/>
      <c r="E929" s="572"/>
      <c r="F929" s="572"/>
      <c r="G929" s="572"/>
      <c r="H929" s="572"/>
      <c r="I929" s="572"/>
      <c r="J929" s="572"/>
      <c r="K929" s="572"/>
      <c r="L929" s="572"/>
      <c r="M929" s="572"/>
      <c r="N929" s="572"/>
      <c r="O929" s="572"/>
      <c r="P929" s="572"/>
      <c r="Q929" s="572"/>
    </row>
    <row r="930" ht="25.15" customHeight="true" x14ac:dyDescent="0.2">
      <c r="C930" s="572"/>
      <c r="D930" s="572"/>
      <c r="E930" s="572"/>
      <c r="F930" s="572"/>
      <c r="G930" s="572"/>
      <c r="H930" s="572"/>
      <c r="I930" s="572"/>
      <c r="J930" s="572"/>
      <c r="K930" s="572"/>
      <c r="L930" s="572"/>
      <c r="M930" s="572"/>
      <c r="N930" s="572"/>
      <c r="O930" s="572"/>
      <c r="P930" s="572"/>
      <c r="Q930" s="572"/>
    </row>
    <row r="931" ht="25.15" customHeight="true" x14ac:dyDescent="0.2">
      <c r="C931" s="572"/>
      <c r="D931" s="572"/>
      <c r="E931" s="572"/>
      <c r="F931" s="572"/>
      <c r="G931" s="572"/>
      <c r="H931" s="572"/>
      <c r="I931" s="572"/>
      <c r="J931" s="572"/>
      <c r="K931" s="572"/>
      <c r="L931" s="572"/>
      <c r="M931" s="572"/>
      <c r="N931" s="572"/>
      <c r="O931" s="572"/>
      <c r="P931" s="572"/>
      <c r="Q931" s="572"/>
    </row>
    <row r="932" ht="25.15" customHeight="true" x14ac:dyDescent="0.2">
      <c r="C932" s="572"/>
      <c r="D932" s="572"/>
      <c r="E932" s="572"/>
      <c r="F932" s="572"/>
      <c r="G932" s="572"/>
      <c r="H932" s="572"/>
      <c r="I932" s="572"/>
      <c r="J932" s="572"/>
      <c r="K932" s="572"/>
      <c r="L932" s="572"/>
      <c r="M932" s="572"/>
      <c r="N932" s="572"/>
      <c r="O932" s="572"/>
      <c r="P932" s="572"/>
      <c r="Q932" s="572"/>
    </row>
    <row r="933" ht="25.15" customHeight="true" x14ac:dyDescent="0.2">
      <c r="C933" s="572"/>
      <c r="D933" s="572"/>
      <c r="E933" s="572"/>
      <c r="F933" s="572"/>
      <c r="G933" s="572"/>
      <c r="H933" s="572"/>
      <c r="I933" s="572"/>
      <c r="J933" s="572"/>
      <c r="K933" s="572"/>
      <c r="L933" s="572"/>
      <c r="M933" s="572"/>
      <c r="N933" s="572"/>
      <c r="O933" s="572"/>
      <c r="P933" s="572"/>
      <c r="Q933" s="572"/>
    </row>
    <row r="934" ht="25.15" customHeight="true" x14ac:dyDescent="0.2">
      <c r="C934" s="572"/>
      <c r="D934" s="572"/>
      <c r="E934" s="572"/>
      <c r="F934" s="572"/>
      <c r="G934" s="572"/>
      <c r="H934" s="572"/>
      <c r="I934" s="572"/>
      <c r="J934" s="572"/>
      <c r="K934" s="572"/>
      <c r="L934" s="572"/>
      <c r="M934" s="572"/>
      <c r="N934" s="572"/>
      <c r="O934" s="572"/>
      <c r="P934" s="572"/>
      <c r="Q934" s="572"/>
    </row>
    <row r="935" ht="25.15" customHeight="true" x14ac:dyDescent="0.2">
      <c r="C935" s="572"/>
      <c r="D935" s="572"/>
      <c r="E935" s="572"/>
      <c r="F935" s="572"/>
      <c r="G935" s="572"/>
      <c r="H935" s="572"/>
      <c r="I935" s="572"/>
      <c r="J935" s="572"/>
      <c r="K935" s="572"/>
      <c r="L935" s="572"/>
      <c r="M935" s="572"/>
      <c r="N935" s="572"/>
      <c r="O935" s="572"/>
      <c r="P935" s="572"/>
      <c r="Q935" s="572"/>
    </row>
    <row r="936" ht="25.15" customHeight="true" x14ac:dyDescent="0.2">
      <c r="C936" s="572"/>
      <c r="D936" s="572"/>
      <c r="E936" s="572"/>
      <c r="F936" s="572"/>
      <c r="G936" s="572"/>
      <c r="H936" s="572"/>
      <c r="I936" s="572"/>
      <c r="J936" s="572"/>
      <c r="K936" s="572"/>
      <c r="L936" s="572"/>
      <c r="M936" s="572"/>
      <c r="N936" s="572"/>
      <c r="O936" s="572"/>
      <c r="P936" s="572"/>
      <c r="Q936" s="572"/>
    </row>
    <row r="937" ht="25.15" customHeight="true" x14ac:dyDescent="0.2">
      <c r="C937" s="572"/>
      <c r="D937" s="572"/>
      <c r="E937" s="572"/>
      <c r="F937" s="572"/>
      <c r="G937" s="572"/>
      <c r="H937" s="572"/>
      <c r="I937" s="572"/>
      <c r="J937" s="572"/>
      <c r="K937" s="572"/>
      <c r="L937" s="572"/>
      <c r="M937" s="572"/>
      <c r="N937" s="572"/>
      <c r="O937" s="572"/>
      <c r="P937" s="572"/>
      <c r="Q937" s="572"/>
    </row>
    <row r="938" ht="25.15" customHeight="true" x14ac:dyDescent="0.2">
      <c r="C938" s="572"/>
      <c r="D938" s="572"/>
      <c r="E938" s="572"/>
      <c r="F938" s="572"/>
      <c r="G938" s="572"/>
      <c r="H938" s="572"/>
      <c r="I938" s="572"/>
      <c r="J938" s="572"/>
      <c r="K938" s="572"/>
      <c r="L938" s="572"/>
      <c r="M938" s="572"/>
      <c r="N938" s="572"/>
      <c r="O938" s="572"/>
      <c r="P938" s="572"/>
      <c r="Q938" s="572"/>
    </row>
    <row r="939" ht="25.15" customHeight="true" x14ac:dyDescent="0.2">
      <c r="C939" s="572"/>
      <c r="D939" s="572"/>
      <c r="E939" s="572"/>
      <c r="F939" s="572"/>
      <c r="G939" s="572"/>
      <c r="H939" s="572"/>
      <c r="I939" s="572"/>
      <c r="J939" s="572"/>
      <c r="K939" s="572"/>
      <c r="L939" s="572"/>
      <c r="M939" s="572"/>
      <c r="N939" s="572"/>
      <c r="O939" s="572"/>
      <c r="P939" s="572"/>
      <c r="Q939" s="572"/>
    </row>
    <row r="940" ht="25.15" customHeight="true" x14ac:dyDescent="0.2">
      <c r="C940" s="572"/>
      <c r="D940" s="572"/>
      <c r="E940" s="572"/>
      <c r="F940" s="572"/>
      <c r="G940" s="572"/>
      <c r="H940" s="572"/>
      <c r="I940" s="572"/>
      <c r="J940" s="572"/>
      <c r="K940" s="572"/>
      <c r="L940" s="572"/>
      <c r="M940" s="572"/>
      <c r="N940" s="572"/>
      <c r="O940" s="572"/>
      <c r="P940" s="572"/>
      <c r="Q940" s="572"/>
    </row>
    <row r="941" ht="25.15" customHeight="true" x14ac:dyDescent="0.2">
      <c r="C941" s="572"/>
      <c r="D941" s="572"/>
      <c r="E941" s="572"/>
      <c r="F941" s="572"/>
      <c r="G941" s="572"/>
      <c r="H941" s="572"/>
      <c r="I941" s="572"/>
      <c r="J941" s="572"/>
      <c r="K941" s="572"/>
      <c r="L941" s="572"/>
      <c r="M941" s="572"/>
      <c r="N941" s="572"/>
      <c r="O941" s="572"/>
      <c r="P941" s="572"/>
      <c r="Q941" s="572"/>
    </row>
    <row r="942" ht="25.15" customHeight="true" x14ac:dyDescent="0.2">
      <c r="C942" s="572"/>
      <c r="D942" s="572"/>
      <c r="E942" s="572"/>
      <c r="F942" s="572"/>
      <c r="G942" s="572"/>
      <c r="H942" s="572"/>
      <c r="I942" s="572"/>
      <c r="J942" s="572"/>
      <c r="K942" s="572"/>
      <c r="L942" s="572"/>
      <c r="M942" s="572"/>
      <c r="N942" s="572"/>
      <c r="O942" s="572"/>
      <c r="P942" s="572"/>
      <c r="Q942" s="572"/>
    </row>
    <row r="943" ht="25.15" customHeight="true" x14ac:dyDescent="0.2">
      <c r="C943" s="572"/>
      <c r="D943" s="572"/>
      <c r="E943" s="572"/>
      <c r="F943" s="572"/>
      <c r="G943" s="572"/>
      <c r="H943" s="572"/>
      <c r="I943" s="572"/>
      <c r="J943" s="572"/>
      <c r="K943" s="572"/>
      <c r="L943" s="572"/>
      <c r="M943" s="572"/>
      <c r="N943" s="572"/>
      <c r="O943" s="572"/>
      <c r="P943" s="572"/>
      <c r="Q943" s="572"/>
    </row>
    <row r="944" ht="25.15" customHeight="true" x14ac:dyDescent="0.2">
      <c r="C944" s="572"/>
      <c r="D944" s="572"/>
      <c r="E944" s="572"/>
      <c r="F944" s="572"/>
      <c r="G944" s="572"/>
      <c r="H944" s="572"/>
      <c r="I944" s="572"/>
      <c r="J944" s="572"/>
      <c r="K944" s="572"/>
      <c r="L944" s="572"/>
      <c r="M944" s="572"/>
      <c r="N944" s="572"/>
      <c r="O944" s="572"/>
      <c r="P944" s="572"/>
      <c r="Q944" s="572"/>
    </row>
    <row r="945" ht="25.15" customHeight="true" x14ac:dyDescent="0.2">
      <c r="C945" s="572"/>
      <c r="D945" s="572"/>
      <c r="E945" s="572"/>
      <c r="F945" s="572"/>
      <c r="G945" s="572"/>
      <c r="H945" s="572"/>
      <c r="I945" s="572"/>
      <c r="J945" s="572"/>
      <c r="K945" s="572"/>
      <c r="L945" s="572"/>
      <c r="M945" s="572"/>
      <c r="N945" s="572"/>
      <c r="O945" s="572"/>
      <c r="P945" s="572"/>
      <c r="Q945" s="572"/>
    </row>
    <row r="946" ht="25.15" customHeight="true" x14ac:dyDescent="0.2">
      <c r="C946" s="572"/>
      <c r="D946" s="572"/>
      <c r="E946" s="572"/>
      <c r="F946" s="572"/>
      <c r="G946" s="572"/>
      <c r="H946" s="572"/>
      <c r="I946" s="572"/>
      <c r="J946" s="572"/>
      <c r="K946" s="572"/>
      <c r="L946" s="572"/>
      <c r="M946" s="572"/>
      <c r="N946" s="572"/>
      <c r="O946" s="572"/>
      <c r="P946" s="572"/>
      <c r="Q946" s="572"/>
    </row>
    <row r="947" ht="25.15" customHeight="true" x14ac:dyDescent="0.2">
      <c r="C947" s="572"/>
      <c r="D947" s="572"/>
      <c r="E947" s="572"/>
      <c r="F947" s="572"/>
      <c r="G947" s="572"/>
      <c r="H947" s="572"/>
      <c r="I947" s="572"/>
      <c r="J947" s="572"/>
      <c r="K947" s="572"/>
      <c r="L947" s="572"/>
      <c r="M947" s="572"/>
      <c r="N947" s="572"/>
      <c r="O947" s="572"/>
      <c r="P947" s="572"/>
      <c r="Q947" s="572"/>
    </row>
    <row r="948" ht="25.15" customHeight="true" x14ac:dyDescent="0.2">
      <c r="C948" s="572"/>
      <c r="D948" s="572"/>
      <c r="E948" s="572"/>
      <c r="F948" s="572"/>
      <c r="G948" s="572"/>
      <c r="H948" s="572"/>
      <c r="I948" s="572"/>
      <c r="J948" s="572"/>
      <c r="K948" s="572"/>
      <c r="L948" s="572"/>
      <c r="M948" s="572"/>
      <c r="N948" s="572"/>
      <c r="O948" s="572"/>
      <c r="P948" s="572"/>
      <c r="Q948" s="572"/>
    </row>
    <row r="949" ht="25.15" customHeight="true" x14ac:dyDescent="0.2">
      <c r="C949" s="572"/>
      <c r="D949" s="572"/>
      <c r="E949" s="572"/>
      <c r="F949" s="572"/>
      <c r="G949" s="572"/>
      <c r="H949" s="572"/>
      <c r="I949" s="572"/>
      <c r="J949" s="572"/>
      <c r="K949" s="572"/>
      <c r="L949" s="572"/>
      <c r="M949" s="572"/>
      <c r="N949" s="572"/>
      <c r="O949" s="572"/>
      <c r="P949" s="572"/>
      <c r="Q949" s="572"/>
    </row>
    <row r="950" ht="25.15" customHeight="true" x14ac:dyDescent="0.2">
      <c r="C950" s="572"/>
      <c r="D950" s="572"/>
      <c r="E950" s="572"/>
      <c r="F950" s="572"/>
      <c r="G950" s="572"/>
      <c r="H950" s="572"/>
      <c r="I950" s="572"/>
      <c r="J950" s="572"/>
      <c r="K950" s="572"/>
      <c r="L950" s="572"/>
      <c r="M950" s="572"/>
      <c r="N950" s="572"/>
      <c r="O950" s="572"/>
      <c r="P950" s="572"/>
      <c r="Q950" s="572"/>
    </row>
    <row r="951" ht="25.15" customHeight="true" x14ac:dyDescent="0.2">
      <c r="C951" s="572"/>
      <c r="D951" s="572"/>
      <c r="E951" s="572"/>
      <c r="F951" s="572"/>
      <c r="G951" s="572"/>
      <c r="H951" s="572"/>
      <c r="I951" s="572"/>
      <c r="J951" s="572"/>
      <c r="K951" s="572"/>
      <c r="L951" s="572"/>
      <c r="M951" s="572"/>
      <c r="N951" s="572"/>
      <c r="O951" s="572"/>
      <c r="P951" s="572"/>
      <c r="Q951" s="572"/>
    </row>
    <row r="952" ht="25.15" customHeight="true" x14ac:dyDescent="0.2">
      <c r="C952" s="572"/>
      <c r="D952" s="572"/>
      <c r="E952" s="572"/>
      <c r="F952" s="572"/>
      <c r="G952" s="572"/>
      <c r="H952" s="572"/>
      <c r="I952" s="572"/>
      <c r="J952" s="572"/>
      <c r="K952" s="572"/>
      <c r="L952" s="572"/>
      <c r="M952" s="572"/>
      <c r="N952" s="572"/>
      <c r="O952" s="572"/>
      <c r="P952" s="572"/>
      <c r="Q952" s="572"/>
    </row>
    <row r="953" ht="25.15" customHeight="true" x14ac:dyDescent="0.2">
      <c r="C953" s="572"/>
      <c r="D953" s="572"/>
      <c r="E953" s="572"/>
      <c r="F953" s="572"/>
      <c r="G953" s="572"/>
      <c r="H953" s="572"/>
      <c r="I953" s="572"/>
      <c r="J953" s="572"/>
      <c r="K953" s="572"/>
      <c r="L953" s="572"/>
      <c r="M953" s="572"/>
      <c r="N953" s="572"/>
      <c r="O953" s="572"/>
      <c r="P953" s="572"/>
      <c r="Q953" s="572"/>
    </row>
    <row r="954" ht="25.15" customHeight="true" x14ac:dyDescent="0.2">
      <c r="C954" s="572"/>
      <c r="D954" s="572"/>
      <c r="E954" s="572"/>
      <c r="F954" s="572"/>
      <c r="G954" s="572"/>
      <c r="H954" s="572"/>
      <c r="I954" s="572"/>
      <c r="J954" s="572"/>
      <c r="K954" s="572"/>
      <c r="L954" s="572"/>
      <c r="M954" s="572"/>
      <c r="N954" s="572"/>
      <c r="O954" s="572"/>
      <c r="P954" s="572"/>
      <c r="Q954" s="572"/>
    </row>
    <row r="955" ht="25.15" customHeight="true" x14ac:dyDescent="0.2">
      <c r="C955" s="572"/>
      <c r="D955" s="572"/>
      <c r="E955" s="572"/>
      <c r="F955" s="572"/>
      <c r="G955" s="572"/>
      <c r="H955" s="572"/>
      <c r="I955" s="572"/>
      <c r="J955" s="572"/>
      <c r="K955" s="572"/>
      <c r="L955" s="572"/>
      <c r="M955" s="572"/>
      <c r="N955" s="572"/>
      <c r="O955" s="572"/>
      <c r="P955" s="572"/>
      <c r="Q955" s="572"/>
    </row>
    <row r="956" ht="25.15" customHeight="true" x14ac:dyDescent="0.2">
      <c r="C956" s="572"/>
      <c r="D956" s="572"/>
      <c r="E956" s="572"/>
      <c r="F956" s="572"/>
      <c r="G956" s="572"/>
      <c r="H956" s="572"/>
      <c r="I956" s="572"/>
      <c r="J956" s="572"/>
      <c r="K956" s="572"/>
      <c r="L956" s="572"/>
      <c r="M956" s="572"/>
      <c r="N956" s="572"/>
      <c r="O956" s="572"/>
      <c r="P956" s="572"/>
      <c r="Q956" s="572"/>
    </row>
    <row r="957" ht="25.15" customHeight="true" x14ac:dyDescent="0.2">
      <c r="C957" s="572"/>
      <c r="D957" s="572"/>
      <c r="E957" s="572"/>
      <c r="F957" s="572"/>
      <c r="G957" s="572"/>
      <c r="H957" s="572"/>
      <c r="I957" s="572"/>
      <c r="J957" s="572"/>
      <c r="K957" s="572"/>
      <c r="L957" s="572"/>
      <c r="M957" s="572"/>
      <c r="N957" s="572"/>
      <c r="O957" s="572"/>
      <c r="P957" s="572"/>
      <c r="Q957" s="572"/>
    </row>
    <row r="958" ht="25.15" customHeight="true" x14ac:dyDescent="0.2">
      <c r="C958" s="572"/>
      <c r="D958" s="572"/>
      <c r="E958" s="572"/>
      <c r="F958" s="572"/>
      <c r="G958" s="572"/>
      <c r="H958" s="572"/>
      <c r="I958" s="572"/>
      <c r="J958" s="572"/>
      <c r="K958" s="572"/>
      <c r="L958" s="572"/>
      <c r="M958" s="572"/>
      <c r="N958" s="572"/>
      <c r="O958" s="572"/>
      <c r="P958" s="572"/>
      <c r="Q958" s="572"/>
    </row>
    <row r="959" ht="25.15" customHeight="true" x14ac:dyDescent="0.2">
      <c r="C959" s="572"/>
      <c r="D959" s="572"/>
      <c r="E959" s="572"/>
      <c r="F959" s="572"/>
      <c r="G959" s="572"/>
      <c r="H959" s="572"/>
      <c r="I959" s="572"/>
      <c r="J959" s="572"/>
      <c r="K959" s="572"/>
      <c r="L959" s="572"/>
      <c r="M959" s="572"/>
      <c r="N959" s="572"/>
      <c r="O959" s="572"/>
      <c r="P959" s="572"/>
      <c r="Q959" s="572"/>
    </row>
    <row r="960" ht="25.15" customHeight="true" x14ac:dyDescent="0.2">
      <c r="C960" s="572"/>
      <c r="D960" s="572"/>
      <c r="E960" s="572"/>
      <c r="F960" s="572"/>
      <c r="G960" s="572"/>
      <c r="H960" s="572"/>
      <c r="I960" s="572"/>
      <c r="J960" s="572"/>
      <c r="K960" s="572"/>
      <c r="L960" s="572"/>
      <c r="M960" s="572"/>
      <c r="N960" s="572"/>
      <c r="O960" s="572"/>
      <c r="P960" s="572"/>
      <c r="Q960" s="572"/>
    </row>
    <row r="961" ht="25.15" customHeight="true" x14ac:dyDescent="0.2">
      <c r="C961" s="572"/>
      <c r="D961" s="572"/>
      <c r="E961" s="572"/>
      <c r="F961" s="572"/>
      <c r="G961" s="572"/>
      <c r="H961" s="572"/>
      <c r="I961" s="572"/>
      <c r="J961" s="572"/>
      <c r="K961" s="572"/>
      <c r="L961" s="572"/>
      <c r="M961" s="572"/>
      <c r="N961" s="572"/>
      <c r="O961" s="572"/>
      <c r="P961" s="572"/>
      <c r="Q961" s="572"/>
    </row>
    <row r="962" ht="25.15" customHeight="true" x14ac:dyDescent="0.2">
      <c r="C962" s="572"/>
      <c r="D962" s="572"/>
      <c r="E962" s="572"/>
      <c r="F962" s="572"/>
      <c r="G962" s="572"/>
      <c r="H962" s="572"/>
      <c r="I962" s="572"/>
      <c r="J962" s="572"/>
      <c r="K962" s="572"/>
      <c r="L962" s="572"/>
      <c r="M962" s="572"/>
      <c r="N962" s="572"/>
      <c r="O962" s="572"/>
      <c r="P962" s="572"/>
      <c r="Q962" s="572"/>
    </row>
    <row r="963" ht="25.15" customHeight="true" x14ac:dyDescent="0.2">
      <c r="C963" s="572"/>
      <c r="D963" s="572"/>
      <c r="E963" s="572"/>
      <c r="F963" s="572"/>
      <c r="G963" s="572"/>
      <c r="H963" s="572"/>
      <c r="I963" s="572"/>
      <c r="J963" s="572"/>
      <c r="K963" s="572"/>
      <c r="L963" s="572"/>
      <c r="M963" s="572"/>
      <c r="N963" s="572"/>
      <c r="O963" s="572"/>
      <c r="P963" s="572"/>
      <c r="Q963" s="572"/>
    </row>
    <row r="964" ht="25.15" customHeight="true" x14ac:dyDescent="0.2">
      <c r="C964" s="572"/>
      <c r="D964" s="572"/>
      <c r="E964" s="572"/>
      <c r="F964" s="572"/>
      <c r="G964" s="572"/>
      <c r="H964" s="572"/>
      <c r="I964" s="572"/>
      <c r="J964" s="572"/>
      <c r="K964" s="572"/>
      <c r="L964" s="572"/>
      <c r="M964" s="572"/>
      <c r="N964" s="572"/>
      <c r="O964" s="572"/>
      <c r="P964" s="572"/>
      <c r="Q964" s="572"/>
    </row>
    <row r="965" ht="25.15" customHeight="true" x14ac:dyDescent="0.2">
      <c r="C965" s="572"/>
      <c r="D965" s="572"/>
      <c r="E965" s="572"/>
      <c r="F965" s="572"/>
      <c r="G965" s="572"/>
      <c r="H965" s="572"/>
      <c r="I965" s="572"/>
      <c r="J965" s="572"/>
      <c r="K965" s="572"/>
      <c r="L965" s="572"/>
      <c r="M965" s="572"/>
      <c r="N965" s="572"/>
      <c r="O965" s="572"/>
      <c r="P965" s="572"/>
      <c r="Q965" s="572"/>
    </row>
    <row r="966" ht="25.15" customHeight="true" x14ac:dyDescent="0.2">
      <c r="C966" s="572"/>
      <c r="D966" s="572"/>
      <c r="E966" s="572"/>
      <c r="F966" s="572"/>
      <c r="G966" s="572"/>
      <c r="H966" s="572"/>
      <c r="I966" s="572"/>
      <c r="J966" s="572"/>
      <c r="K966" s="572"/>
      <c r="L966" s="572"/>
      <c r="M966" s="572"/>
      <c r="N966" s="572"/>
      <c r="O966" s="572"/>
      <c r="P966" s="572"/>
      <c r="Q966" s="572"/>
    </row>
    <row r="967" ht="25.15" customHeight="true" x14ac:dyDescent="0.2">
      <c r="C967" s="572"/>
      <c r="D967" s="572"/>
      <c r="E967" s="572"/>
      <c r="F967" s="572"/>
      <c r="G967" s="572"/>
      <c r="H967" s="572"/>
      <c r="I967" s="572"/>
      <c r="J967" s="572"/>
      <c r="K967" s="572"/>
      <c r="L967" s="572"/>
      <c r="M967" s="572"/>
      <c r="N967" s="572"/>
      <c r="O967" s="572"/>
      <c r="P967" s="572"/>
      <c r="Q967" s="572"/>
    </row>
    <row r="968" ht="25.15" customHeight="true" x14ac:dyDescent="0.2">
      <c r="C968" s="572"/>
      <c r="D968" s="572"/>
      <c r="E968" s="572"/>
      <c r="F968" s="572"/>
      <c r="G968" s="572"/>
      <c r="H968" s="572"/>
      <c r="I968" s="572"/>
      <c r="J968" s="572"/>
      <c r="K968" s="572"/>
      <c r="L968" s="572"/>
      <c r="M968" s="572"/>
      <c r="N968" s="572"/>
      <c r="O968" s="572"/>
      <c r="P968" s="572"/>
      <c r="Q968" s="572"/>
    </row>
    <row r="969" ht="25.15" customHeight="true" x14ac:dyDescent="0.2">
      <c r="C969" s="572"/>
      <c r="D969" s="572"/>
      <c r="E969" s="572"/>
      <c r="F969" s="572"/>
      <c r="G969" s="572"/>
      <c r="H969" s="572"/>
      <c r="I969" s="572"/>
      <c r="J969" s="572"/>
      <c r="K969" s="572"/>
      <c r="L969" s="572"/>
      <c r="M969" s="572"/>
      <c r="N969" s="572"/>
      <c r="O969" s="572"/>
      <c r="P969" s="572"/>
      <c r="Q969" s="572"/>
    </row>
    <row r="970" ht="25.15" customHeight="true" x14ac:dyDescent="0.2">
      <c r="C970" s="572"/>
      <c r="D970" s="572"/>
      <c r="E970" s="572"/>
      <c r="F970" s="572"/>
      <c r="G970" s="572"/>
      <c r="H970" s="572"/>
      <c r="I970" s="572"/>
      <c r="J970" s="572"/>
      <c r="K970" s="572"/>
      <c r="L970" s="572"/>
      <c r="M970" s="572"/>
      <c r="N970" s="572"/>
      <c r="O970" s="572"/>
      <c r="P970" s="572"/>
      <c r="Q970" s="572"/>
    </row>
    <row r="971" ht="25.15" customHeight="true" x14ac:dyDescent="0.2">
      <c r="C971" s="572"/>
      <c r="D971" s="572"/>
      <c r="E971" s="572"/>
      <c r="F971" s="572"/>
      <c r="G971" s="572"/>
      <c r="H971" s="572"/>
      <c r="I971" s="572"/>
      <c r="J971" s="572"/>
      <c r="K971" s="572"/>
      <c r="L971" s="572"/>
      <c r="M971" s="572"/>
      <c r="N971" s="572"/>
      <c r="O971" s="572"/>
      <c r="P971" s="572"/>
      <c r="Q971" s="572"/>
    </row>
    <row r="972" ht="25.15" customHeight="true" x14ac:dyDescent="0.2">
      <c r="C972" s="572"/>
      <c r="D972" s="572"/>
      <c r="E972" s="572"/>
      <c r="F972" s="572"/>
      <c r="G972" s="572"/>
      <c r="H972" s="572"/>
      <c r="I972" s="572"/>
      <c r="J972" s="572"/>
      <c r="K972" s="572"/>
      <c r="L972" s="572"/>
      <c r="M972" s="572"/>
      <c r="N972" s="572"/>
      <c r="O972" s="572"/>
      <c r="P972" s="572"/>
      <c r="Q972" s="572"/>
    </row>
    <row r="973" ht="25.15" customHeight="true" x14ac:dyDescent="0.2">
      <c r="C973" s="572"/>
      <c r="D973" s="572"/>
      <c r="E973" s="572"/>
      <c r="F973" s="572"/>
      <c r="G973" s="572"/>
      <c r="H973" s="572"/>
      <c r="I973" s="572"/>
      <c r="J973" s="572"/>
      <c r="K973" s="572"/>
      <c r="L973" s="572"/>
      <c r="M973" s="572"/>
      <c r="N973" s="572"/>
      <c r="O973" s="572"/>
      <c r="P973" s="572"/>
      <c r="Q973" s="572"/>
    </row>
    <row r="974" ht="25.15" customHeight="true" x14ac:dyDescent="0.2">
      <c r="C974" s="572"/>
      <c r="D974" s="572"/>
      <c r="E974" s="572"/>
      <c r="F974" s="572"/>
      <c r="G974" s="572"/>
      <c r="H974" s="572"/>
      <c r="I974" s="572"/>
      <c r="J974" s="572"/>
      <c r="K974" s="572"/>
      <c r="L974" s="572"/>
      <c r="M974" s="572"/>
      <c r="N974" s="572"/>
      <c r="O974" s="572"/>
      <c r="P974" s="572"/>
      <c r="Q974" s="572"/>
    </row>
    <row r="975" ht="25.15" customHeight="true" x14ac:dyDescent="0.2">
      <c r="C975" s="572"/>
      <c r="D975" s="572"/>
      <c r="E975" s="572"/>
      <c r="F975" s="572"/>
      <c r="G975" s="572"/>
      <c r="H975" s="572"/>
      <c r="I975" s="572"/>
      <c r="J975" s="572"/>
      <c r="K975" s="572"/>
      <c r="L975" s="572"/>
      <c r="M975" s="572"/>
      <c r="N975" s="572"/>
      <c r="O975" s="572"/>
      <c r="P975" s="572"/>
      <c r="Q975" s="572"/>
    </row>
    <row r="976" ht="25.15" customHeight="true" x14ac:dyDescent="0.2">
      <c r="C976" s="572"/>
      <c r="D976" s="572"/>
      <c r="E976" s="572"/>
      <c r="F976" s="572"/>
      <c r="G976" s="572"/>
      <c r="H976" s="572"/>
      <c r="I976" s="572"/>
      <c r="J976" s="572"/>
      <c r="K976" s="572"/>
      <c r="L976" s="572"/>
      <c r="M976" s="572"/>
      <c r="N976" s="572"/>
      <c r="O976" s="572"/>
      <c r="P976" s="572"/>
      <c r="Q976" s="572"/>
    </row>
    <row r="977" ht="25.15" customHeight="true" x14ac:dyDescent="0.2">
      <c r="C977" s="572"/>
      <c r="D977" s="572"/>
      <c r="E977" s="572"/>
      <c r="F977" s="572"/>
      <c r="G977" s="572"/>
      <c r="H977" s="572"/>
      <c r="I977" s="572"/>
      <c r="J977" s="572"/>
      <c r="K977" s="572"/>
      <c r="L977" s="572"/>
      <c r="M977" s="572"/>
      <c r="N977" s="572"/>
      <c r="O977" s="572"/>
      <c r="P977" s="572"/>
      <c r="Q977" s="572"/>
    </row>
    <row r="978" ht="25.15" customHeight="true" x14ac:dyDescent="0.2">
      <c r="C978" s="572"/>
      <c r="D978" s="572"/>
      <c r="E978" s="572"/>
      <c r="F978" s="572"/>
      <c r="G978" s="572"/>
      <c r="H978" s="572"/>
      <c r="I978" s="572"/>
      <c r="J978" s="572"/>
      <c r="K978" s="572"/>
      <c r="L978" s="572"/>
      <c r="M978" s="572"/>
      <c r="N978" s="572"/>
      <c r="O978" s="572"/>
      <c r="P978" s="572"/>
      <c r="Q978" s="572"/>
    </row>
    <row r="979" ht="25.15" customHeight="true" x14ac:dyDescent="0.2">
      <c r="C979" s="572"/>
      <c r="D979" s="572"/>
      <c r="E979" s="572"/>
      <c r="F979" s="572"/>
      <c r="G979" s="572"/>
      <c r="H979" s="572"/>
      <c r="I979" s="572"/>
      <c r="J979" s="572"/>
      <c r="K979" s="572"/>
      <c r="L979" s="572"/>
      <c r="M979" s="572"/>
      <c r="N979" s="572"/>
      <c r="O979" s="572"/>
      <c r="P979" s="572"/>
      <c r="Q979" s="572"/>
    </row>
    <row r="980" ht="25.15" customHeight="true" x14ac:dyDescent="0.2">
      <c r="C980" s="572"/>
      <c r="D980" s="572"/>
      <c r="E980" s="572"/>
      <c r="F980" s="572"/>
      <c r="G980" s="572"/>
      <c r="H980" s="572"/>
      <c r="I980" s="572"/>
      <c r="J980" s="572"/>
      <c r="K980" s="572"/>
      <c r="L980" s="572"/>
      <c r="M980" s="572"/>
      <c r="N980" s="572"/>
      <c r="O980" s="572"/>
      <c r="P980" s="572"/>
      <c r="Q980" s="572"/>
    </row>
    <row r="981" ht="25.15" customHeight="true" x14ac:dyDescent="0.2">
      <c r="C981" s="572"/>
      <c r="D981" s="572"/>
      <c r="E981" s="572"/>
      <c r="F981" s="572"/>
      <c r="G981" s="572"/>
      <c r="H981" s="572"/>
      <c r="I981" s="572"/>
      <c r="J981" s="572"/>
      <c r="K981" s="572"/>
      <c r="L981" s="572"/>
      <c r="M981" s="572"/>
      <c r="N981" s="572"/>
      <c r="O981" s="572"/>
      <c r="P981" s="572"/>
      <c r="Q981" s="572"/>
    </row>
    <row r="982" ht="25.15" customHeight="true" x14ac:dyDescent="0.2">
      <c r="C982" s="572"/>
      <c r="D982" s="572"/>
      <c r="E982" s="572"/>
      <c r="F982" s="572"/>
      <c r="G982" s="572"/>
      <c r="H982" s="572"/>
      <c r="I982" s="572"/>
      <c r="J982" s="572"/>
      <c r="K982" s="572"/>
      <c r="L982" s="572"/>
      <c r="M982" s="572"/>
      <c r="N982" s="572"/>
      <c r="O982" s="572"/>
      <c r="P982" s="572"/>
      <c r="Q982" s="572"/>
    </row>
    <row r="983" ht="25.15" customHeight="true" x14ac:dyDescent="0.2">
      <c r="C983" s="572"/>
      <c r="D983" s="572"/>
      <c r="E983" s="572"/>
      <c r="F983" s="572"/>
      <c r="G983" s="572"/>
      <c r="H983" s="572"/>
      <c r="I983" s="572"/>
      <c r="J983" s="572"/>
      <c r="K983" s="572"/>
      <c r="L983" s="572"/>
      <c r="M983" s="572"/>
      <c r="N983" s="572"/>
      <c r="O983" s="572"/>
      <c r="P983" s="572"/>
      <c r="Q983" s="572"/>
    </row>
    <row r="984" ht="25.15" customHeight="true" x14ac:dyDescent="0.2">
      <c r="C984" s="572"/>
      <c r="D984" s="572"/>
      <c r="E984" s="572"/>
      <c r="F984" s="572"/>
      <c r="G984" s="572"/>
      <c r="H984" s="572"/>
      <c r="I984" s="572"/>
      <c r="J984" s="572"/>
      <c r="K984" s="572"/>
      <c r="L984" s="572"/>
      <c r="M984" s="572"/>
      <c r="N984" s="572"/>
      <c r="O984" s="572"/>
      <c r="P984" s="572"/>
      <c r="Q984" s="572"/>
    </row>
    <row r="985" ht="25.15" customHeight="true" x14ac:dyDescent="0.2">
      <c r="C985" s="572"/>
      <c r="D985" s="572"/>
      <c r="E985" s="572"/>
      <c r="F985" s="572"/>
      <c r="G985" s="572"/>
      <c r="H985" s="572"/>
      <c r="I985" s="572"/>
      <c r="J985" s="572"/>
      <c r="K985" s="572"/>
      <c r="L985" s="572"/>
      <c r="M985" s="572"/>
      <c r="N985" s="572"/>
      <c r="O985" s="572"/>
      <c r="P985" s="572"/>
      <c r="Q985" s="572"/>
    </row>
    <row r="986" ht="25.15" customHeight="true" x14ac:dyDescent="0.2">
      <c r="C986" s="572"/>
      <c r="D986" s="572"/>
      <c r="E986" s="572"/>
      <c r="F986" s="572"/>
      <c r="G986" s="572"/>
      <c r="H986" s="572"/>
      <c r="I986" s="572"/>
      <c r="J986" s="572"/>
      <c r="K986" s="572"/>
      <c r="L986" s="572"/>
      <c r="M986" s="572"/>
      <c r="N986" s="572"/>
      <c r="O986" s="572"/>
      <c r="P986" s="572"/>
      <c r="Q986" s="572"/>
    </row>
    <row r="987" ht="25.15" customHeight="true" x14ac:dyDescent="0.2">
      <c r="C987" s="572"/>
      <c r="D987" s="572"/>
      <c r="E987" s="572"/>
      <c r="F987" s="572"/>
      <c r="G987" s="572"/>
      <c r="H987" s="572"/>
      <c r="I987" s="572"/>
      <c r="J987" s="572"/>
      <c r="K987" s="572"/>
      <c r="L987" s="572"/>
      <c r="M987" s="572"/>
      <c r="N987" s="572"/>
      <c r="O987" s="572"/>
      <c r="P987" s="572"/>
      <c r="Q987" s="572"/>
    </row>
    <row r="988" ht="25.15" customHeight="true" x14ac:dyDescent="0.2">
      <c r="C988" s="572"/>
      <c r="D988" s="572"/>
      <c r="E988" s="572"/>
      <c r="F988" s="572"/>
      <c r="G988" s="572"/>
      <c r="H988" s="572"/>
      <c r="I988" s="572"/>
      <c r="J988" s="572"/>
      <c r="K988" s="572"/>
      <c r="L988" s="572"/>
      <c r="M988" s="572"/>
      <c r="N988" s="572"/>
      <c r="O988" s="572"/>
      <c r="P988" s="572"/>
      <c r="Q988" s="572"/>
    </row>
    <row r="989" ht="25.15" customHeight="true" x14ac:dyDescent="0.2">
      <c r="C989" s="572"/>
      <c r="D989" s="572"/>
      <c r="E989" s="572"/>
      <c r="F989" s="572"/>
      <c r="G989" s="572"/>
      <c r="H989" s="572"/>
      <c r="I989" s="572"/>
      <c r="J989" s="572"/>
      <c r="K989" s="572"/>
      <c r="L989" s="572"/>
      <c r="M989" s="572"/>
      <c r="N989" s="572"/>
      <c r="O989" s="572"/>
      <c r="P989" s="572"/>
      <c r="Q989" s="572"/>
    </row>
    <row r="990" ht="25.15" customHeight="true" x14ac:dyDescent="0.2">
      <c r="C990" s="572"/>
      <c r="D990" s="572"/>
      <c r="E990" s="572"/>
      <c r="F990" s="572"/>
      <c r="G990" s="572"/>
      <c r="H990" s="572"/>
      <c r="I990" s="572"/>
      <c r="J990" s="572"/>
      <c r="K990" s="572"/>
      <c r="L990" s="572"/>
      <c r="M990" s="572"/>
      <c r="N990" s="572"/>
      <c r="O990" s="572"/>
      <c r="P990" s="572"/>
      <c r="Q990" s="572"/>
    </row>
    <row r="991" ht="25.15" customHeight="true" x14ac:dyDescent="0.2">
      <c r="C991" s="572"/>
      <c r="D991" s="572"/>
      <c r="E991" s="572"/>
      <c r="F991" s="572"/>
      <c r="G991" s="572"/>
      <c r="H991" s="572"/>
      <c r="I991" s="572"/>
      <c r="J991" s="572"/>
      <c r="K991" s="572"/>
      <c r="L991" s="572"/>
      <c r="M991" s="572"/>
      <c r="N991" s="572"/>
      <c r="O991" s="572"/>
      <c r="P991" s="572"/>
      <c r="Q991" s="572"/>
    </row>
    <row r="992" ht="25.15" customHeight="true" x14ac:dyDescent="0.2">
      <c r="C992" s="572"/>
      <c r="D992" s="572"/>
      <c r="E992" s="572"/>
      <c r="F992" s="572"/>
      <c r="G992" s="572"/>
      <c r="H992" s="572"/>
      <c r="I992" s="572"/>
      <c r="J992" s="572"/>
      <c r="K992" s="572"/>
      <c r="L992" s="572"/>
      <c r="M992" s="572"/>
      <c r="N992" s="572"/>
      <c r="O992" s="572"/>
      <c r="P992" s="572"/>
      <c r="Q992" s="572"/>
    </row>
    <row r="993" ht="25.15" customHeight="true" x14ac:dyDescent="0.2">
      <c r="C993" s="572"/>
      <c r="D993" s="572"/>
      <c r="E993" s="572"/>
      <c r="F993" s="572"/>
      <c r="G993" s="572"/>
      <c r="H993" s="572"/>
      <c r="I993" s="572"/>
      <c r="J993" s="572"/>
      <c r="K993" s="572"/>
      <c r="L993" s="572"/>
      <c r="M993" s="572"/>
      <c r="N993" s="572"/>
      <c r="O993" s="572"/>
      <c r="P993" s="572"/>
      <c r="Q993" s="572"/>
    </row>
    <row r="994" ht="25.15" customHeight="true" x14ac:dyDescent="0.2">
      <c r="C994" s="572"/>
      <c r="D994" s="572"/>
      <c r="E994" s="572"/>
      <c r="F994" s="572"/>
      <c r="G994" s="572"/>
      <c r="H994" s="572"/>
      <c r="I994" s="572"/>
      <c r="J994" s="572"/>
      <c r="K994" s="572"/>
      <c r="L994" s="572"/>
      <c r="M994" s="572"/>
      <c r="N994" s="572"/>
      <c r="O994" s="572"/>
      <c r="P994" s="572"/>
      <c r="Q994" s="572"/>
    </row>
    <row r="995" ht="25.15" customHeight="true" x14ac:dyDescent="0.2">
      <c r="C995" s="572"/>
      <c r="D995" s="572"/>
      <c r="E995" s="572"/>
      <c r="F995" s="572"/>
      <c r="G995" s="572"/>
      <c r="H995" s="572"/>
      <c r="I995" s="572"/>
      <c r="J995" s="572"/>
      <c r="K995" s="572"/>
      <c r="L995" s="572"/>
      <c r="M995" s="572"/>
      <c r="N995" s="572"/>
      <c r="O995" s="572"/>
      <c r="P995" s="572"/>
      <c r="Q995" s="572"/>
    </row>
    <row r="996" ht="25.15" customHeight="true" x14ac:dyDescent="0.2">
      <c r="C996" s="572"/>
      <c r="D996" s="572"/>
      <c r="E996" s="572"/>
      <c r="F996" s="572"/>
      <c r="G996" s="572"/>
      <c r="H996" s="572"/>
      <c r="I996" s="572"/>
      <c r="J996" s="572"/>
      <c r="K996" s="572"/>
      <c r="L996" s="572"/>
      <c r="M996" s="572"/>
      <c r="N996" s="572"/>
      <c r="O996" s="572"/>
      <c r="P996" s="572"/>
      <c r="Q996" s="572"/>
    </row>
    <row r="997" ht="25.15" customHeight="true" x14ac:dyDescent="0.2">
      <c r="C997" s="572"/>
      <c r="D997" s="572"/>
      <c r="E997" s="572"/>
      <c r="F997" s="572"/>
      <c r="G997" s="572"/>
      <c r="H997" s="572"/>
      <c r="I997" s="572"/>
      <c r="J997" s="572"/>
      <c r="K997" s="572"/>
      <c r="L997" s="572"/>
      <c r="M997" s="572"/>
      <c r="N997" s="572"/>
      <c r="O997" s="572"/>
      <c r="P997" s="572"/>
      <c r="Q997" s="572"/>
    </row>
    <row r="998" ht="25.15" customHeight="true" x14ac:dyDescent="0.2">
      <c r="C998" s="572"/>
      <c r="D998" s="572"/>
      <c r="E998" s="572"/>
      <c r="F998" s="572"/>
      <c r="G998" s="572"/>
      <c r="H998" s="572"/>
      <c r="I998" s="572"/>
      <c r="J998" s="572"/>
      <c r="K998" s="572"/>
      <c r="L998" s="572"/>
      <c r="M998" s="572"/>
      <c r="N998" s="572"/>
      <c r="O998" s="572"/>
      <c r="P998" s="572"/>
      <c r="Q998" s="572"/>
    </row>
    <row r="999" ht="25.15" customHeight="true" x14ac:dyDescent="0.2">
      <c r="C999" s="572"/>
      <c r="D999" s="572"/>
      <c r="E999" s="572"/>
      <c r="F999" s="572"/>
      <c r="G999" s="572"/>
      <c r="H999" s="572"/>
      <c r="I999" s="572"/>
      <c r="J999" s="572"/>
      <c r="K999" s="572"/>
      <c r="L999" s="572"/>
      <c r="M999" s="572"/>
      <c r="N999" s="572"/>
      <c r="O999" s="572"/>
      <c r="P999" s="572"/>
      <c r="Q999" s="572"/>
    </row>
    <row r="1000" ht="25.15" customHeight="true" x14ac:dyDescent="0.2">
      <c r="C1000" s="572"/>
      <c r="D1000" s="572"/>
      <c r="E1000" s="572"/>
      <c r="F1000" s="572"/>
      <c r="G1000" s="572"/>
      <c r="H1000" s="572"/>
      <c r="I1000" s="572"/>
      <c r="J1000" s="572"/>
      <c r="K1000" s="572"/>
      <c r="L1000" s="572"/>
      <c r="M1000" s="572"/>
      <c r="N1000" s="572"/>
      <c r="O1000" s="572"/>
      <c r="P1000" s="572"/>
      <c r="Q1000" s="572"/>
    </row>
    <row r="1001" ht="25.15" customHeight="true" x14ac:dyDescent="0.2">
      <c r="C1001" s="572"/>
      <c r="D1001" s="572"/>
      <c r="E1001" s="572"/>
      <c r="F1001" s="572"/>
      <c r="G1001" s="572"/>
      <c r="H1001" s="572"/>
      <c r="I1001" s="572"/>
      <c r="J1001" s="572"/>
      <c r="K1001" s="572"/>
      <c r="L1001" s="572"/>
      <c r="M1001" s="572"/>
      <c r="N1001" s="572"/>
      <c r="O1001" s="572"/>
      <c r="P1001" s="572"/>
      <c r="Q1001" s="572"/>
    </row>
    <row r="1002" ht="25.15" customHeight="true" x14ac:dyDescent="0.2">
      <c r="C1002" s="572"/>
      <c r="D1002" s="572"/>
      <c r="E1002" s="572"/>
      <c r="F1002" s="572"/>
      <c r="G1002" s="572"/>
      <c r="H1002" s="572"/>
      <c r="I1002" s="572"/>
      <c r="J1002" s="572"/>
      <c r="K1002" s="572"/>
      <c r="L1002" s="572"/>
      <c r="M1002" s="572"/>
      <c r="N1002" s="572"/>
      <c r="O1002" s="572"/>
      <c r="P1002" s="572"/>
      <c r="Q1002" s="572"/>
    </row>
    <row r="1003" ht="25.15" customHeight="true" x14ac:dyDescent="0.2">
      <c r="C1003" s="572"/>
      <c r="D1003" s="572"/>
      <c r="E1003" s="572"/>
      <c r="F1003" s="572"/>
      <c r="G1003" s="572"/>
      <c r="H1003" s="572"/>
      <c r="I1003" s="572"/>
      <c r="J1003" s="572"/>
      <c r="K1003" s="572"/>
      <c r="L1003" s="572"/>
      <c r="M1003" s="572"/>
      <c r="N1003" s="572"/>
      <c r="O1003" s="572"/>
      <c r="P1003" s="572"/>
      <c r="Q1003" s="572"/>
    </row>
    <row r="1004" ht="25.15" customHeight="true" x14ac:dyDescent="0.2">
      <c r="C1004" s="572"/>
      <c r="D1004" s="572"/>
      <c r="E1004" s="572"/>
      <c r="F1004" s="572"/>
      <c r="G1004" s="572"/>
      <c r="H1004" s="572"/>
      <c r="I1004" s="572"/>
      <c r="J1004" s="572"/>
      <c r="K1004" s="572"/>
      <c r="L1004" s="572"/>
      <c r="M1004" s="572"/>
      <c r="N1004" s="572"/>
      <c r="O1004" s="572"/>
      <c r="P1004" s="572"/>
      <c r="Q1004" s="572"/>
    </row>
    <row r="1005" ht="25.15" customHeight="true" x14ac:dyDescent="0.2">
      <c r="C1005" s="572"/>
      <c r="D1005" s="572"/>
      <c r="E1005" s="572"/>
      <c r="F1005" s="572"/>
      <c r="G1005" s="572"/>
      <c r="H1005" s="572"/>
      <c r="I1005" s="572"/>
      <c r="J1005" s="572"/>
      <c r="K1005" s="572"/>
      <c r="L1005" s="572"/>
      <c r="M1005" s="572"/>
      <c r="N1005" s="572"/>
      <c r="O1005" s="572"/>
      <c r="P1005" s="572"/>
      <c r="Q1005" s="572"/>
    </row>
    <row r="1006" ht="25.15" customHeight="true" x14ac:dyDescent="0.2">
      <c r="C1006" s="572"/>
      <c r="D1006" s="572"/>
      <c r="E1006" s="572"/>
      <c r="F1006" s="572"/>
      <c r="G1006" s="572"/>
      <c r="H1006" s="572"/>
      <c r="I1006" s="572"/>
      <c r="J1006" s="572"/>
      <c r="K1006" s="572"/>
      <c r="L1006" s="572"/>
      <c r="M1006" s="572"/>
      <c r="N1006" s="572"/>
      <c r="O1006" s="572"/>
      <c r="P1006" s="572"/>
      <c r="Q1006" s="572"/>
    </row>
    <row r="1007" ht="25.15" customHeight="true" x14ac:dyDescent="0.2">
      <c r="C1007" s="572"/>
      <c r="D1007" s="572"/>
      <c r="E1007" s="572"/>
      <c r="F1007" s="572"/>
      <c r="G1007" s="572"/>
      <c r="H1007" s="572"/>
      <c r="I1007" s="572"/>
      <c r="J1007" s="572"/>
      <c r="K1007" s="572"/>
      <c r="L1007" s="572"/>
      <c r="M1007" s="572"/>
      <c r="N1007" s="572"/>
      <c r="O1007" s="572"/>
      <c r="P1007" s="572"/>
      <c r="Q1007" s="572"/>
    </row>
    <row r="1008" ht="25.15" customHeight="true" x14ac:dyDescent="0.2">
      <c r="C1008" s="572"/>
      <c r="D1008" s="572"/>
      <c r="E1008" s="572"/>
      <c r="F1008" s="572"/>
      <c r="G1008" s="572"/>
      <c r="H1008" s="572"/>
      <c r="I1008" s="572"/>
      <c r="J1008" s="572"/>
      <c r="K1008" s="572"/>
      <c r="L1008" s="572"/>
      <c r="M1008" s="572"/>
      <c r="N1008" s="572"/>
      <c r="O1008" s="572"/>
      <c r="P1008" s="572"/>
      <c r="Q1008" s="572"/>
    </row>
    <row r="1009" ht="25.15" customHeight="true" x14ac:dyDescent="0.2">
      <c r="C1009" s="572"/>
      <c r="D1009" s="572"/>
      <c r="E1009" s="572"/>
      <c r="F1009" s="572"/>
      <c r="G1009" s="572"/>
      <c r="H1009" s="572"/>
      <c r="I1009" s="572"/>
      <c r="J1009" s="572"/>
      <c r="K1009" s="572"/>
      <c r="L1009" s="572"/>
      <c r="M1009" s="572"/>
      <c r="N1009" s="572"/>
      <c r="O1009" s="572"/>
      <c r="P1009" s="572"/>
      <c r="Q1009" s="572"/>
    </row>
    <row r="1010" ht="25.15" customHeight="true" x14ac:dyDescent="0.2">
      <c r="C1010" s="572"/>
      <c r="D1010" s="572"/>
      <c r="E1010" s="572"/>
      <c r="F1010" s="572"/>
      <c r="G1010" s="572"/>
      <c r="H1010" s="572"/>
      <c r="I1010" s="572"/>
      <c r="J1010" s="572"/>
      <c r="K1010" s="572"/>
      <c r="L1010" s="572"/>
      <c r="M1010" s="572"/>
      <c r="N1010" s="572"/>
      <c r="O1010" s="572"/>
      <c r="P1010" s="572"/>
      <c r="Q1010" s="572"/>
    </row>
    <row r="1011" ht="25.15" customHeight="true" x14ac:dyDescent="0.2">
      <c r="C1011" s="572"/>
      <c r="D1011" s="572"/>
      <c r="E1011" s="572"/>
      <c r="F1011" s="572"/>
      <c r="G1011" s="572"/>
      <c r="H1011" s="572"/>
      <c r="I1011" s="572"/>
      <c r="J1011" s="572"/>
      <c r="K1011" s="572"/>
      <c r="L1011" s="572"/>
      <c r="M1011" s="572"/>
      <c r="N1011" s="572"/>
      <c r="O1011" s="572"/>
      <c r="P1011" s="572"/>
      <c r="Q1011" s="572"/>
    </row>
    <row r="1012" ht="25.15" customHeight="true" x14ac:dyDescent="0.2">
      <c r="C1012" s="572"/>
      <c r="D1012" s="572"/>
      <c r="E1012" s="572"/>
      <c r="F1012" s="572"/>
      <c r="G1012" s="572"/>
      <c r="H1012" s="572"/>
      <c r="I1012" s="572"/>
      <c r="J1012" s="572"/>
      <c r="K1012" s="572"/>
      <c r="L1012" s="572"/>
      <c r="M1012" s="572"/>
      <c r="N1012" s="572"/>
      <c r="O1012" s="572"/>
      <c r="P1012" s="572"/>
      <c r="Q1012" s="572"/>
    </row>
    <row r="1013" ht="25.15" customHeight="true" x14ac:dyDescent="0.2">
      <c r="C1013" s="572"/>
      <c r="D1013" s="572"/>
      <c r="E1013" s="572"/>
      <c r="F1013" s="572"/>
      <c r="G1013" s="572"/>
      <c r="H1013" s="572"/>
      <c r="I1013" s="572"/>
      <c r="J1013" s="572"/>
      <c r="K1013" s="572"/>
      <c r="L1013" s="572"/>
      <c r="M1013" s="572"/>
      <c r="N1013" s="572"/>
      <c r="O1013" s="572"/>
      <c r="P1013" s="572"/>
      <c r="Q1013" s="572"/>
    </row>
    <row r="1014" ht="25.15" customHeight="true" x14ac:dyDescent="0.2">
      <c r="C1014" s="572"/>
      <c r="D1014" s="572"/>
      <c r="E1014" s="572"/>
      <c r="F1014" s="572"/>
      <c r="G1014" s="572"/>
      <c r="H1014" s="572"/>
      <c r="I1014" s="572"/>
      <c r="J1014" s="572"/>
      <c r="K1014" s="572"/>
      <c r="L1014" s="572"/>
      <c r="M1014" s="572"/>
      <c r="N1014" s="572"/>
      <c r="O1014" s="572"/>
      <c r="P1014" s="572"/>
      <c r="Q1014" s="572"/>
    </row>
    <row r="1015" ht="25.15" customHeight="true" x14ac:dyDescent="0.2">
      <c r="C1015" s="572"/>
      <c r="D1015" s="572"/>
      <c r="E1015" s="572"/>
      <c r="F1015" s="572"/>
      <c r="G1015" s="572"/>
      <c r="H1015" s="572"/>
      <c r="I1015" s="572"/>
      <c r="J1015" s="572"/>
      <c r="K1015" s="572"/>
      <c r="L1015" s="572"/>
      <c r="M1015" s="572"/>
      <c r="N1015" s="572"/>
      <c r="O1015" s="572"/>
      <c r="P1015" s="572"/>
      <c r="Q1015" s="572"/>
    </row>
    <row r="1016" ht="25.15" customHeight="true" x14ac:dyDescent="0.2">
      <c r="C1016" s="572"/>
      <c r="D1016" s="572"/>
      <c r="E1016" s="572"/>
      <c r="F1016" s="572"/>
      <c r="G1016" s="572"/>
      <c r="H1016" s="572"/>
      <c r="I1016" s="572"/>
      <c r="J1016" s="572"/>
      <c r="K1016" s="572"/>
      <c r="L1016" s="572"/>
      <c r="M1016" s="572"/>
      <c r="N1016" s="572"/>
      <c r="O1016" s="572"/>
      <c r="P1016" s="572"/>
      <c r="Q1016" s="572"/>
    </row>
    <row r="1017" ht="25.15" customHeight="true" x14ac:dyDescent="0.2">
      <c r="C1017" s="572"/>
      <c r="D1017" s="572"/>
      <c r="E1017" s="572"/>
      <c r="F1017" s="572"/>
      <c r="G1017" s="572"/>
      <c r="H1017" s="572"/>
      <c r="I1017" s="572"/>
      <c r="J1017" s="572"/>
      <c r="K1017" s="572"/>
      <c r="L1017" s="572"/>
      <c r="M1017" s="572"/>
      <c r="N1017" s="572"/>
      <c r="O1017" s="572"/>
      <c r="P1017" s="572"/>
      <c r="Q1017" s="572"/>
    </row>
    <row r="1018" ht="25.15" customHeight="true" x14ac:dyDescent="0.2">
      <c r="C1018" s="572"/>
      <c r="D1018" s="572"/>
      <c r="E1018" s="572"/>
      <c r="F1018" s="572"/>
      <c r="G1018" s="572"/>
      <c r="H1018" s="572"/>
      <c r="I1018" s="572"/>
      <c r="J1018" s="572"/>
      <c r="K1018" s="572"/>
      <c r="L1018" s="572"/>
      <c r="M1018" s="572"/>
      <c r="N1018" s="572"/>
      <c r="O1018" s="572"/>
      <c r="P1018" s="572"/>
      <c r="Q1018" s="572"/>
    </row>
    <row r="1019" ht="25.15" customHeight="true" x14ac:dyDescent="0.2">
      <c r="C1019" s="572"/>
      <c r="D1019" s="572"/>
      <c r="E1019" s="572"/>
      <c r="F1019" s="572"/>
      <c r="G1019" s="572"/>
      <c r="H1019" s="572"/>
      <c r="I1019" s="572"/>
      <c r="J1019" s="572"/>
      <c r="K1019" s="572"/>
      <c r="L1019" s="572"/>
      <c r="M1019" s="572"/>
      <c r="N1019" s="572"/>
      <c r="O1019" s="572"/>
      <c r="P1019" s="572"/>
      <c r="Q1019" s="572"/>
    </row>
    <row r="1020" ht="25.15" customHeight="true" x14ac:dyDescent="0.2">
      <c r="C1020" s="572"/>
      <c r="D1020" s="572"/>
      <c r="E1020" s="572"/>
      <c r="F1020" s="572"/>
      <c r="G1020" s="572"/>
      <c r="H1020" s="572"/>
      <c r="I1020" s="572"/>
      <c r="J1020" s="572"/>
      <c r="K1020" s="572"/>
      <c r="L1020" s="572"/>
      <c r="M1020" s="572"/>
      <c r="N1020" s="572"/>
      <c r="O1020" s="572"/>
      <c r="P1020" s="572"/>
      <c r="Q1020" s="572"/>
    </row>
    <row r="1021" ht="25.15" customHeight="true" x14ac:dyDescent="0.2">
      <c r="C1021" s="572"/>
      <c r="D1021" s="572"/>
      <c r="E1021" s="572"/>
      <c r="F1021" s="572"/>
      <c r="G1021" s="572"/>
      <c r="H1021" s="572"/>
      <c r="I1021" s="572"/>
      <c r="J1021" s="572"/>
      <c r="K1021" s="572"/>
      <c r="L1021" s="572"/>
      <c r="M1021" s="572"/>
      <c r="N1021" s="572"/>
      <c r="O1021" s="572"/>
      <c r="P1021" s="572"/>
      <c r="Q1021" s="572"/>
    </row>
    <row r="1022" ht="25.15" customHeight="true" x14ac:dyDescent="0.2">
      <c r="C1022" s="572"/>
      <c r="D1022" s="572"/>
      <c r="E1022" s="572"/>
      <c r="F1022" s="572"/>
      <c r="G1022" s="572"/>
      <c r="H1022" s="572"/>
      <c r="I1022" s="572"/>
      <c r="J1022" s="572"/>
      <c r="K1022" s="572"/>
      <c r="L1022" s="572"/>
      <c r="M1022" s="572"/>
      <c r="N1022" s="572"/>
      <c r="O1022" s="572"/>
      <c r="P1022" s="572"/>
      <c r="Q1022" s="572"/>
    </row>
    <row r="1023" ht="25.15" customHeight="true" x14ac:dyDescent="0.2">
      <c r="C1023" s="572"/>
      <c r="D1023" s="572"/>
      <c r="E1023" s="572"/>
      <c r="F1023" s="572"/>
      <c r="G1023" s="572"/>
      <c r="H1023" s="572"/>
      <c r="I1023" s="572"/>
      <c r="J1023" s="572"/>
      <c r="K1023" s="572"/>
      <c r="L1023" s="572"/>
      <c r="M1023" s="572"/>
      <c r="N1023" s="572"/>
      <c r="O1023" s="572"/>
      <c r="P1023" s="572"/>
      <c r="Q1023" s="572"/>
    </row>
    <row r="1024" ht="25.15" customHeight="true" x14ac:dyDescent="0.2">
      <c r="C1024" s="572"/>
      <c r="D1024" s="572"/>
      <c r="E1024" s="572"/>
      <c r="F1024" s="572"/>
      <c r="G1024" s="572"/>
      <c r="H1024" s="572"/>
      <c r="I1024" s="572"/>
      <c r="J1024" s="572"/>
      <c r="K1024" s="572"/>
      <c r="L1024" s="572"/>
      <c r="M1024" s="572"/>
      <c r="N1024" s="572"/>
      <c r="O1024" s="572"/>
      <c r="P1024" s="572"/>
      <c r="Q1024" s="572"/>
    </row>
    <row r="1025" s="348" customFormat="true" ht="21" customHeight="true" x14ac:dyDescent="0.2">
      <c r="A1025" s="1009" t="s">
        <v>176</v>
      </c>
      <c r="B1025" s="1009"/>
      <c r="C1025" s="1009"/>
      <c r="Y1025" s="341"/>
      <c r="Z1025" s="341"/>
      <c r="AA1025" s="341"/>
      <c r="AB1025" s="341"/>
      <c r="AC1025" s="341"/>
      <c r="AD1025" s="341"/>
      <c r="AE1025" s="341"/>
      <c r="AF1025" s="341"/>
      <c r="AG1025" s="341"/>
      <c r="AH1025" s="341"/>
      <c r="AI1025" s="341"/>
      <c r="AJ1025" s="341"/>
      <c r="AK1025" s="341"/>
      <c r="AL1025" s="341"/>
      <c r="AM1025" s="341"/>
      <c r="AN1025" s="341"/>
      <c r="AO1025" s="341"/>
      <c r="AP1025" s="341"/>
      <c r="AQ1025" s="341"/>
      <c r="AR1025" s="341"/>
      <c r="AS1025" s="341"/>
      <c r="AT1025" s="341"/>
      <c r="AU1025" s="341"/>
      <c r="AV1025" s="341"/>
      <c r="AW1025" s="341"/>
      <c r="AX1025" s="341"/>
      <c r="AY1025" s="341"/>
      <c r="AZ1025" s="341"/>
      <c r="BA1025" s="353"/>
      <c r="BB1025" s="396"/>
      <c r="BC1025"/>
      <c r="BD1025"/>
      <c r="BE1025"/>
      <c r="BF1025"/>
      <c r="BG1025"/>
      <c r="BH1025"/>
      <c r="BI1025"/>
      <c r="BJ1025"/>
      <c r="BK1025"/>
      <c r="BL1025"/>
      <c r="BM1025"/>
      <c r="BN1025"/>
      <c r="BO1025"/>
      <c r="BP1025"/>
      <c r="BQ1025"/>
      <c r="BR1025"/>
      <c r="BS1025"/>
      <c r="BT1025"/>
      <c r="BU1025"/>
      <c r="BV1025"/>
      <c r="BW1025"/>
      <c r="BX1025" s="353"/>
      <c r="BY1025" s="354"/>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348" customFormat="true" ht="15.95" customHeight="true" x14ac:dyDescent="0.2">
      <c r="A1026" s="1001" t="s">
        <v>177</v>
      </c>
      <c r="B1026" s="1001"/>
      <c r="C1026" s="442" t="s">
        <v>178</v>
      </c>
      <c r="Y1026" s="341"/>
      <c r="Z1026" s="341"/>
      <c r="AA1026" s="341"/>
      <c r="AB1026" s="341"/>
      <c r="AC1026" s="341"/>
      <c r="AD1026" s="341"/>
      <c r="AE1026" s="341"/>
      <c r="AF1026" s="341"/>
      <c r="AG1026" s="341"/>
      <c r="AH1026" s="341"/>
      <c r="AI1026" s="341"/>
      <c r="AJ1026" s="341"/>
      <c r="AK1026" s="341"/>
      <c r="AL1026" s="341"/>
      <c r="AM1026" s="341"/>
      <c r="AN1026" s="341"/>
      <c r="AO1026" s="341"/>
      <c r="AP1026" s="341"/>
      <c r="AQ1026" s="341"/>
      <c r="AR1026" s="341"/>
      <c r="AS1026" s="341"/>
      <c r="AT1026" s="341"/>
      <c r="AU1026" s="341"/>
      <c r="AV1026" s="341"/>
      <c r="AW1026" s="341"/>
      <c r="AX1026" s="341"/>
      <c r="AY1026" s="341"/>
      <c r="AZ1026" s="341"/>
      <c r="BA1026" s="353"/>
      <c r="BB1026" s="396"/>
      <c r="BC1026"/>
      <c r="BD1026"/>
      <c r="BE1026"/>
      <c r="BF1026"/>
      <c r="BG1026"/>
      <c r="BH1026"/>
      <c r="BI1026"/>
      <c r="BJ1026"/>
      <c r="BK1026"/>
      <c r="BL1026"/>
      <c r="BM1026"/>
      <c r="BN1026"/>
      <c r="BO1026"/>
      <c r="BP1026"/>
      <c r="BQ1026"/>
      <c r="BR1026"/>
      <c r="BS1026"/>
      <c r="BT1026"/>
      <c r="BU1026"/>
      <c r="BV1026"/>
      <c r="BW1026"/>
      <c r="BX1026" s="353"/>
      <c r="BY1026" s="354"/>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348" customFormat="true" ht="17.1" hidden="true" customHeight="true" x14ac:dyDescent="0.2">
      <c r="A1027" s="443" t="s">
        <v>179</v>
      </c>
      <c r="B1027" s="444" t="s">
        <v>180</v>
      </c>
      <c r="C1027" s="445">
        <v>7048</v>
      </c>
      <c r="Y1027" s="341"/>
      <c r="Z1027" s="341"/>
      <c r="AA1027" s="341"/>
      <c r="AB1027" s="341"/>
      <c r="AC1027" s="341"/>
      <c r="AD1027" s="341"/>
      <c r="AE1027" s="341"/>
      <c r="AF1027" s="341"/>
      <c r="AG1027" s="341"/>
      <c r="AH1027" s="341"/>
      <c r="AI1027" s="341"/>
      <c r="AJ1027" s="341"/>
      <c r="AK1027" s="341"/>
      <c r="AL1027" s="341"/>
      <c r="AM1027" s="341"/>
      <c r="AN1027" s="341"/>
      <c r="AO1027" s="341"/>
      <c r="AP1027" s="341"/>
      <c r="AQ1027" s="341"/>
      <c r="AR1027" s="341"/>
      <c r="AS1027" s="341"/>
      <c r="AT1027" s="341"/>
      <c r="AU1027" s="341"/>
      <c r="AV1027" s="341"/>
      <c r="AW1027" s="341"/>
      <c r="AX1027" s="341"/>
      <c r="AY1027" s="341"/>
      <c r="AZ1027" s="341"/>
      <c r="BA1027" s="353"/>
      <c r="BB1027" s="396"/>
      <c r="BC1027"/>
      <c r="BD1027"/>
      <c r="BE1027"/>
      <c r="BF1027"/>
      <c r="BG1027"/>
      <c r="BH1027"/>
      <c r="BI1027"/>
      <c r="BJ1027"/>
      <c r="BK1027"/>
      <c r="BL1027"/>
      <c r="BM1027"/>
      <c r="BN1027"/>
      <c r="BO1027"/>
      <c r="BP1027"/>
      <c r="BQ1027"/>
      <c r="BR1027"/>
      <c r="BS1027"/>
      <c r="BT1027"/>
      <c r="BU1027"/>
      <c r="BV1027"/>
      <c r="BW1027"/>
      <c r="BX1027" s="353"/>
      <c r="BY1027" s="354"/>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348" customFormat="true" ht="17.1" hidden="true" customHeight="true" x14ac:dyDescent="0.2">
      <c r="A1028" s="446" t="s">
        <v>181</v>
      </c>
      <c r="B1028" s="447" t="s">
        <v>180</v>
      </c>
      <c r="C1028" s="448">
        <v>7048</v>
      </c>
      <c r="Y1028" s="341"/>
      <c r="Z1028" s="341"/>
      <c r="AA1028" s="341"/>
      <c r="AB1028" s="341"/>
      <c r="AC1028" s="341"/>
      <c r="AD1028" s="341"/>
      <c r="AE1028" s="341"/>
      <c r="AF1028" s="341"/>
      <c r="AG1028" s="341"/>
      <c r="AH1028" s="341"/>
      <c r="AI1028" s="341"/>
      <c r="AJ1028" s="341"/>
      <c r="AK1028" s="341"/>
      <c r="AL1028" s="341"/>
      <c r="AM1028" s="341"/>
      <c r="AN1028" s="341"/>
      <c r="AO1028" s="341"/>
      <c r="AP1028" s="341"/>
      <c r="AQ1028" s="341"/>
      <c r="AR1028" s="341"/>
      <c r="AS1028" s="341"/>
      <c r="AT1028" s="341"/>
      <c r="AU1028" s="341"/>
      <c r="AV1028" s="341"/>
      <c r="AW1028" s="341"/>
      <c r="AX1028" s="341"/>
      <c r="AY1028" s="341"/>
      <c r="AZ1028" s="341"/>
      <c r="BA1028" s="353"/>
      <c r="BB1028" s="396"/>
      <c r="BC1028"/>
      <c r="BD1028"/>
      <c r="BE1028"/>
      <c r="BF1028"/>
      <c r="BG1028"/>
      <c r="BH1028"/>
      <c r="BI1028"/>
      <c r="BJ1028"/>
      <c r="BK1028"/>
      <c r="BL1028"/>
      <c r="BM1028"/>
      <c r="BN1028"/>
      <c r="BO1028"/>
      <c r="BP1028"/>
      <c r="BQ1028"/>
      <c r="BR1028"/>
      <c r="BS1028"/>
      <c r="BT1028"/>
      <c r="BU1028"/>
      <c r="BV1028"/>
      <c r="BW1028"/>
      <c r="BX1028" s="353"/>
      <c r="BY1028" s="354"/>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348" customFormat="true" ht="17.1" hidden="true" customHeight="true" x14ac:dyDescent="0.2">
      <c r="A1029" s="446" t="s">
        <v>182</v>
      </c>
      <c r="B1029" s="447" t="s">
        <v>183</v>
      </c>
      <c r="C1029" s="448">
        <v>7048</v>
      </c>
      <c r="Y1029" s="341"/>
      <c r="Z1029" s="341"/>
      <c r="AA1029" s="341"/>
      <c r="AB1029" s="341"/>
      <c r="AC1029" s="341"/>
      <c r="AD1029" s="341"/>
      <c r="AE1029" s="341"/>
      <c r="AF1029" s="341"/>
      <c r="AG1029" s="341"/>
      <c r="AH1029" s="341"/>
      <c r="AI1029" s="341"/>
      <c r="AJ1029" s="341"/>
      <c r="AK1029" s="341"/>
      <c r="AL1029" s="341"/>
      <c r="AM1029" s="341"/>
      <c r="AN1029" s="341"/>
      <c r="AO1029" s="341"/>
      <c r="AP1029" s="341"/>
      <c r="AQ1029" s="341"/>
      <c r="AR1029" s="341"/>
      <c r="AS1029" s="341"/>
      <c r="AT1029" s="341"/>
      <c r="AU1029" s="341"/>
      <c r="AV1029" s="341"/>
      <c r="AW1029" s="341"/>
      <c r="AX1029" s="341"/>
      <c r="AY1029" s="341"/>
      <c r="AZ1029" s="341"/>
      <c r="BA1029" s="353"/>
      <c r="BB1029" s="396"/>
      <c r="BC1029"/>
      <c r="BD1029"/>
      <c r="BE1029"/>
      <c r="BF1029"/>
      <c r="BG1029"/>
      <c r="BH1029"/>
      <c r="BI1029"/>
      <c r="BJ1029"/>
      <c r="BK1029"/>
      <c r="BL1029"/>
      <c r="BM1029"/>
      <c r="BN1029"/>
      <c r="BO1029"/>
      <c r="BP1029"/>
      <c r="BQ1029"/>
      <c r="BR1029"/>
      <c r="BS1029"/>
      <c r="BT1029"/>
      <c r="BU1029"/>
      <c r="BV1029"/>
      <c r="BW1029"/>
      <c r="BX1029" s="353"/>
      <c r="BY1029" s="354"/>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348" customFormat="true" ht="17.1" hidden="true" customHeight="true" x14ac:dyDescent="0.2">
      <c r="A1030" s="446" t="s">
        <v>184</v>
      </c>
      <c r="B1030" s="447" t="s">
        <v>185</v>
      </c>
      <c r="C1030" s="448">
        <v>7048</v>
      </c>
      <c r="Y1030" s="341"/>
      <c r="Z1030" s="341"/>
      <c r="AA1030" s="341"/>
      <c r="AB1030" s="341"/>
      <c r="AC1030" s="341"/>
      <c r="AD1030" s="341"/>
      <c r="AE1030" s="341"/>
      <c r="AF1030" s="341"/>
      <c r="AG1030" s="341"/>
      <c r="AH1030" s="341"/>
      <c r="AI1030" s="341"/>
      <c r="AJ1030" s="341"/>
      <c r="AK1030" s="341"/>
      <c r="AL1030" s="341"/>
      <c r="AM1030" s="341"/>
      <c r="AN1030" s="341"/>
      <c r="AO1030" s="341"/>
      <c r="AP1030" s="341"/>
      <c r="AQ1030" s="341"/>
      <c r="AR1030" s="341"/>
      <c r="AS1030" s="341"/>
      <c r="AT1030" s="341"/>
      <c r="AU1030" s="341"/>
      <c r="AV1030" s="341"/>
      <c r="AW1030" s="341"/>
      <c r="AX1030" s="341"/>
      <c r="AY1030" s="341"/>
      <c r="AZ1030" s="341"/>
      <c r="BA1030" s="353"/>
      <c r="BB1030" s="396"/>
      <c r="BC1030"/>
      <c r="BD1030"/>
      <c r="BE1030"/>
      <c r="BF1030"/>
      <c r="BG1030"/>
      <c r="BH1030"/>
      <c r="BI1030"/>
      <c r="BJ1030"/>
      <c r="BK1030"/>
      <c r="BL1030"/>
      <c r="BM1030"/>
      <c r="BN1030"/>
      <c r="BO1030"/>
      <c r="BP1030"/>
      <c r="BQ1030"/>
      <c r="BR1030"/>
      <c r="BS1030"/>
      <c r="BT1030"/>
      <c r="BU1030"/>
      <c r="BV1030"/>
      <c r="BW1030"/>
      <c r="BX1030" s="353"/>
      <c r="BY1030" s="354"/>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348" customFormat="true" ht="17.1" customHeight="true" x14ac:dyDescent="0.2">
      <c r="A1031" s="1002" t="s">
        <v>186</v>
      </c>
      <c r="B1031" s="447" t="s">
        <v>187</v>
      </c>
      <c r="C1031" s="448">
        <v>1660</v>
      </c>
      <c r="Y1031" s="341"/>
      <c r="Z1031" s="341"/>
      <c r="AA1031" s="341"/>
      <c r="AB1031" s="341"/>
      <c r="AC1031" s="341"/>
      <c r="AD1031" s="341"/>
      <c r="AE1031" s="341"/>
      <c r="AF1031" s="341"/>
      <c r="AG1031" s="341"/>
      <c r="AH1031" s="341"/>
      <c r="AI1031" s="341"/>
      <c r="AJ1031" s="341"/>
      <c r="AK1031" s="341"/>
      <c r="AL1031" s="341"/>
      <c r="AM1031" s="341"/>
      <c r="AN1031" s="341"/>
      <c r="AO1031" s="341"/>
      <c r="AP1031" s="341"/>
      <c r="AQ1031" s="341"/>
      <c r="AR1031" s="341"/>
      <c r="AS1031" s="341"/>
      <c r="AT1031" s="341"/>
      <c r="AU1031" s="341"/>
      <c r="AV1031" s="341"/>
      <c r="AW1031" s="341"/>
      <c r="AX1031" s="341"/>
      <c r="AY1031" s="341"/>
      <c r="AZ1031" s="341"/>
      <c r="BA1031" s="353"/>
      <c r="BB1031" s="396"/>
      <c r="BC1031"/>
      <c r="BD1031"/>
      <c r="BE1031"/>
      <c r="BF1031"/>
      <c r="BG1031"/>
      <c r="BH1031"/>
      <c r="BI1031"/>
      <c r="BJ1031"/>
      <c r="BK1031"/>
      <c r="BL1031"/>
      <c r="BM1031"/>
      <c r="BN1031"/>
      <c r="BO1031"/>
      <c r="BP1031"/>
      <c r="BQ1031"/>
      <c r="BR1031"/>
      <c r="BS1031"/>
      <c r="BT1031"/>
      <c r="BU1031"/>
      <c r="BV1031"/>
      <c r="BW1031"/>
      <c r="BX1031" s="353"/>
      <c r="BY1031" s="354"/>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348" customFormat="true" ht="17.1" customHeight="true" x14ac:dyDescent="0.2">
      <c r="A1032" s="1002"/>
      <c r="B1032" s="447" t="s">
        <v>188</v>
      </c>
      <c r="C1032" s="448">
        <v>5388</v>
      </c>
      <c r="Y1032" s="341"/>
      <c r="Z1032" s="341"/>
      <c r="AA1032" s="341"/>
      <c r="AB1032" s="341"/>
      <c r="AC1032" s="341"/>
      <c r="AD1032" s="341"/>
      <c r="AE1032" s="341"/>
      <c r="AF1032" s="341"/>
      <c r="AG1032" s="341"/>
      <c r="AH1032" s="341"/>
      <c r="AI1032" s="341"/>
      <c r="AJ1032" s="341"/>
      <c r="AK1032" s="341"/>
      <c r="AL1032" s="341"/>
      <c r="AM1032" s="341"/>
      <c r="AN1032" s="341"/>
      <c r="AO1032" s="341"/>
      <c r="AP1032" s="341"/>
      <c r="AQ1032" s="341"/>
      <c r="AR1032" s="341"/>
      <c r="AS1032" s="341"/>
      <c r="AT1032" s="341"/>
      <c r="AU1032" s="341"/>
      <c r="AV1032" s="341"/>
      <c r="AW1032" s="341"/>
      <c r="AX1032" s="341"/>
      <c r="AY1032" s="341"/>
      <c r="AZ1032" s="341"/>
      <c r="BA1032" s="353"/>
      <c r="BB1032" s="396"/>
      <c r="BC1032"/>
      <c r="BD1032"/>
      <c r="BE1032"/>
      <c r="BF1032"/>
      <c r="BG1032"/>
      <c r="BH1032"/>
      <c r="BI1032"/>
      <c r="BJ1032"/>
      <c r="BK1032"/>
      <c r="BL1032"/>
      <c r="BM1032"/>
      <c r="BN1032"/>
      <c r="BO1032"/>
      <c r="BP1032"/>
      <c r="BQ1032"/>
      <c r="BR1032"/>
      <c r="BS1032"/>
      <c r="BT1032"/>
      <c r="BU1032"/>
      <c r="BV1032"/>
      <c r="BW1032"/>
      <c r="BX1032" s="353"/>
      <c r="BY1032" s="354"/>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348" customFormat="true" ht="17.1" customHeight="true" x14ac:dyDescent="0.2">
      <c r="A1033" s="1003"/>
      <c r="B1033" s="449" t="s">
        <v>189</v>
      </c>
      <c r="C1033" s="450">
        <v>0</v>
      </c>
      <c r="Y1033" s="341"/>
      <c r="Z1033" s="341"/>
      <c r="AA1033" s="341"/>
      <c r="AB1033" s="341"/>
      <c r="AC1033" s="341"/>
      <c r="AD1033" s="341"/>
      <c r="AE1033" s="341"/>
      <c r="AF1033" s="341"/>
      <c r="AG1033" s="341"/>
      <c r="AH1033" s="341"/>
      <c r="AI1033" s="341"/>
      <c r="AJ1033" s="341"/>
      <c r="AK1033" s="341"/>
      <c r="AL1033" s="341"/>
      <c r="AM1033" s="341"/>
      <c r="AN1033" s="341"/>
      <c r="AO1033" s="341"/>
      <c r="AP1033" s="341"/>
      <c r="AQ1033" s="341"/>
      <c r="AR1033" s="341"/>
      <c r="AS1033" s="341"/>
      <c r="AT1033" s="341"/>
      <c r="AU1033" s="341"/>
      <c r="AV1033" s="341"/>
      <c r="AW1033" s="341"/>
      <c r="AX1033" s="341"/>
      <c r="AY1033" s="341"/>
      <c r="AZ1033" s="341"/>
      <c r="BA1033" s="543"/>
      <c r="BB1033" s="323"/>
      <c r="BC1033" s="543"/>
      <c r="BD1033" s="543"/>
      <c r="BE1033" s="543"/>
      <c r="BF1033" s="543"/>
      <c r="BG1033" s="543"/>
      <c r="BH1033" s="543"/>
      <c r="BI1033" s="543"/>
      <c r="BJ1033" s="543"/>
      <c r="BK1033" s="543"/>
      <c r="BL1033" s="543"/>
      <c r="BM1033" s="543"/>
      <c r="BN1033" s="543"/>
      <c r="BO1033" s="543"/>
      <c r="BP1033" s="543"/>
      <c r="BQ1033" s="543"/>
      <c r="BR1033" s="543"/>
      <c r="BS1033" s="543"/>
      <c r="BT1033" s="543"/>
      <c r="BU1033" s="543"/>
      <c r="BV1033" s="543"/>
      <c r="BW1033" s="543"/>
      <c r="BX1033" s="543"/>
      <c r="BY1033" s="341"/>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348" customFormat="true" ht="12.95" customHeight="true" x14ac:dyDescent="0.2">
      <c r="A1034" s="1004" t="s">
        <v>190</v>
      </c>
      <c r="B1034" s="1004"/>
      <c r="C1034" s="1004"/>
      <c r="Y1034" s="341"/>
      <c r="Z1034" s="341"/>
      <c r="AA1034" s="341"/>
      <c r="AB1034" s="341"/>
      <c r="AC1034" s="341"/>
      <c r="AD1034" s="341"/>
      <c r="AE1034" s="341"/>
      <c r="AF1034" s="341"/>
      <c r="AG1034" s="341"/>
      <c r="AH1034" s="341"/>
      <c r="AI1034" s="341"/>
      <c r="AJ1034" s="341"/>
      <c r="AK1034" s="341"/>
      <c r="AL1034" s="341"/>
      <c r="AM1034" s="341"/>
      <c r="AN1034" s="341"/>
      <c r="AO1034" s="341"/>
      <c r="AP1034" s="341"/>
      <c r="AQ1034" s="341"/>
      <c r="AR1034" s="341"/>
      <c r="AS1034" s="341"/>
      <c r="AT1034" s="341"/>
      <c r="AU1034" s="341"/>
      <c r="AV1034" s="341"/>
      <c r="AW1034" s="341"/>
      <c r="AX1034" s="341"/>
      <c r="AY1034" s="341"/>
      <c r="AZ1034" s="341"/>
      <c r="BA1034" s="353"/>
      <c r="BB1034" s="396"/>
      <c r="BC1034"/>
      <c r="BD1034"/>
      <c r="BE1034"/>
      <c r="BF1034"/>
      <c r="BG1034"/>
      <c r="BH1034"/>
      <c r="BI1034"/>
      <c r="BJ1034"/>
      <c r="BK1034"/>
      <c r="BL1034"/>
      <c r="BM1034"/>
      <c r="BN1034"/>
      <c r="BO1034"/>
      <c r="BP1034"/>
      <c r="BQ1034"/>
      <c r="BR1034"/>
      <c r="BS1034"/>
      <c r="BT1034"/>
      <c r="BU1034"/>
      <c r="BV1034"/>
      <c r="BW1034"/>
      <c r="BX1034" s="353"/>
      <c r="BY1034" s="354"/>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348" customFormat="true" ht="15" customHeight="true" x14ac:dyDescent="0.2">
      <c r="B1035" s="435"/>
      <c r="Y1035" s="341"/>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544"/>
      <c r="BB1035" s="365"/>
      <c r="BC1035" s="544"/>
      <c r="BD1035" s="544"/>
      <c r="BE1035" s="544"/>
      <c r="BF1035" s="544"/>
      <c r="BG1035" s="544"/>
      <c r="BH1035" s="544"/>
      <c r="BI1035" s="544"/>
      <c r="BJ1035" s="544"/>
      <c r="BK1035" s="544"/>
      <c r="BL1035" s="544"/>
      <c r="BM1035" s="544"/>
      <c r="BN1035" s="544"/>
      <c r="BO1035" s="544"/>
      <c r="BP1035" s="544"/>
      <c r="BQ1035" s="544"/>
      <c r="BR1035" s="544"/>
      <c r="BS1035" s="544"/>
      <c r="BT1035" s="544"/>
      <c r="BU1035" s="544"/>
      <c r="BV1035" s="544"/>
      <c r="BW1035" s="544"/>
      <c r="BX1035" s="544"/>
      <c r="BY1035" s="341"/>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7" t="s">
        <v>121</v>
      </c>
      <c r="B1036" s="305" t="s">
        <v>122</v>
      </c>
    </row>
    <row r="1037" ht="15" customHeight="true" x14ac:dyDescent="0.2">
      <c r="A1037" s="398" t="str">
        <f>R15</f>
        <v>Central Coast</v>
      </c>
      <c r="B1037" s="398" t="e">
        <f>BR122+BR123</f>
        <v>#VALUE!</v>
      </c>
    </row>
    <row r="1038" ht="15" customHeight="true" x14ac:dyDescent="0.2">
      <c r="A1038" s="398" t="str">
        <f>S15</f>
        <v>Central Highlands</v>
      </c>
      <c r="B1038" s="398" t="e">
        <f>BS122+BS123</f>
        <v>#VALUE!</v>
      </c>
    </row>
    <row r="1039" ht="15" customHeight="true" x14ac:dyDescent="0.2">
      <c r="A1039" s="398" t="str">
        <f>T15</f>
        <v>Mekong River Delta</v>
      </c>
      <c r="B1039" s="398" t="e">
        <f>BT122+BT123</f>
        <v>#VALUE!</v>
      </c>
    </row>
    <row r="1040" ht="15" customHeight="true" x14ac:dyDescent="0.2">
      <c r="A1040" s="398" t="str">
        <f>U15</f>
        <v>North Central</v>
      </c>
      <c r="B1040" s="398" t="e">
        <f>BU122+BU123</f>
        <v>#VALUE!</v>
      </c>
    </row>
    <row r="1041" ht="15" customHeight="true" x14ac:dyDescent="0.2">
      <c r="A1041" s="398" t="str">
        <f>V15</f>
        <v>Northern Uplands</v>
      </c>
      <c r="B1041" s="398" t="e">
        <f>BV122+BV123</f>
        <v>#VALUE!</v>
      </c>
    </row>
    <row r="1042" ht="15" customHeight="true" x14ac:dyDescent="0.2">
      <c r="A1042" s="398" t="str">
        <f>W15</f>
        <v>Red River Delta</v>
      </c>
      <c r="B1042" s="398" t="e">
        <f>BW122+BW123</f>
        <v>#VALUE!</v>
      </c>
    </row>
    <row r="1043" ht="15" customHeight="true" x14ac:dyDescent="0.2">
      <c r="A1043" s="398" t="str">
        <f>X15</f>
        <v>Southeast</v>
      </c>
      <c r="B1043" s="398" t="e">
        <f>BX122+XR123</f>
        <v>#VALUE!</v>
      </c>
    </row>
    <row r="1044" ht="15" customHeight="true" x14ac:dyDescent="0.2">
      <c r="A1044" s="398">
        <f>Y15</f>
        <v>0</v>
      </c>
      <c r="B1044" s="398">
        <f>BY122+BY123</f>
        <v>0</v>
      </c>
    </row>
    <row r="1045" ht="15" customHeight="true" x14ac:dyDescent="0.2">
      <c r="A1045" s="398">
        <f>Z15</f>
        <v>0</v>
      </c>
      <c r="B1045" s="398">
        <f>BZ122+BZ123</f>
        <v>0</v>
      </c>
    </row>
    <row r="1046" ht="15" customHeight="true" x14ac:dyDescent="0.2">
      <c r="A1046" s="365">
        <f>AA15</f>
        <v>0</v>
      </c>
      <c r="B1046" s="398">
        <f>CA122+CA123</f>
        <v>0</v>
      </c>
    </row>
    <row r="1047" ht="15" customHeight="true" x14ac:dyDescent="0.2">
      <c r="A1047" s="365">
        <f>AB15</f>
        <v>0</v>
      </c>
      <c r="B1047" s="398">
        <f>CB122+CB123</f>
        <v>0</v>
      </c>
    </row>
    <row r="1048" ht="15" customHeight="true" x14ac:dyDescent="0.2">
      <c r="A1048" s="365">
        <f>AC15</f>
        <v>0</v>
      </c>
      <c r="B1048" s="398">
        <f>CC122+CC123</f>
        <v>0</v>
      </c>
    </row>
    <row r="1049" ht="15" customHeight="true" x14ac:dyDescent="0.2">
      <c r="A1049" s="365">
        <f>AD15</f>
        <v>0</v>
      </c>
      <c r="B1049" s="398">
        <f>CD122+CD123</f>
        <v>0</v>
      </c>
    </row>
    <row r="1050" ht="15" customHeight="true" x14ac:dyDescent="0.2">
      <c r="A1050" s="365">
        <f>AE15</f>
        <v>0</v>
      </c>
      <c r="B1050" s="398">
        <f>CE122+CE123</f>
        <v>0</v>
      </c>
    </row>
    <row r="1051" ht="15" customHeight="true" x14ac:dyDescent="0.2">
      <c r="A1051" s="365">
        <f>AF15</f>
        <v>0</v>
      </c>
      <c r="B1051" s="398">
        <f>CF122+CF123</f>
        <v>0</v>
      </c>
    </row>
    <row r="1052" ht="15" customHeight="true" x14ac:dyDescent="0.2">
      <c r="A1052" s="365">
        <f>AG15</f>
        <v>0</v>
      </c>
      <c r="B1052" s="398">
        <f>CG122+CG123</f>
        <v>0</v>
      </c>
    </row>
    <row r="1053" ht="15" customHeight="true" x14ac:dyDescent="0.2">
      <c r="A1053" s="365">
        <f>AH15</f>
        <v>0</v>
      </c>
      <c r="B1053" s="398">
        <f>CH122+CH123</f>
        <v>0</v>
      </c>
    </row>
    <row r="1054" ht="15" customHeight="true" x14ac:dyDescent="0.2">
      <c r="A1054" s="365">
        <f>AI15</f>
        <v>0</v>
      </c>
      <c r="B1054" s="398">
        <f>CI122+CI123</f>
        <v>0</v>
      </c>
    </row>
    <row r="1055" ht="15" customHeight="true" x14ac:dyDescent="0.2">
      <c r="A1055" s="365">
        <f>AJ15</f>
        <v>0</v>
      </c>
      <c r="B1055" s="398">
        <f>CJ122+CJ123</f>
        <v>0</v>
      </c>
    </row>
    <row r="1056" ht="15" customHeight="true" x14ac:dyDescent="0.2">
      <c r="A1056" s="365">
        <f>AK15</f>
        <v>0</v>
      </c>
      <c r="B1056" s="398">
        <f>CK122+CK123</f>
        <v>0</v>
      </c>
    </row>
    <row r="1057" ht="15" customHeight="true" x14ac:dyDescent="0.2">
      <c r="A1057" s="365">
        <f>AL15</f>
        <v>0</v>
      </c>
      <c r="B1057" s="398">
        <f>CL122+CL123</f>
        <v>0</v>
      </c>
    </row>
    <row r="1058" ht="15" customHeight="true" x14ac:dyDescent="0.2">
      <c r="A1058" s="365">
        <f>AM15</f>
        <v>0</v>
      </c>
      <c r="B1058" s="398">
        <f>CM122+CM123</f>
        <v>0</v>
      </c>
    </row>
    <row r="1059" ht="15" customHeight="true" x14ac:dyDescent="0.2">
      <c r="A1059" s="365">
        <f>AN15</f>
        <v>0</v>
      </c>
      <c r="B1059" s="398">
        <f>CN122+CN123</f>
        <v>0</v>
      </c>
    </row>
    <row r="1060" ht="15" customHeight="true" x14ac:dyDescent="0.2">
      <c r="A1060" s="365">
        <f>AO15</f>
        <v>0</v>
      </c>
      <c r="B1060" s="398">
        <f>CO122+CO123</f>
        <v>0</v>
      </c>
    </row>
    <row r="1061" ht="15" customHeight="true" x14ac:dyDescent="0.2">
      <c r="A1061" s="365">
        <f>AP15</f>
        <v>0</v>
      </c>
      <c r="B1061" s="398">
        <f>CP122+CP123</f>
        <v>0</v>
      </c>
    </row>
    <row r="1062" ht="15" customHeight="true" x14ac:dyDescent="0.2">
      <c r="A1062" s="365">
        <f>AQ15</f>
        <v>0</v>
      </c>
      <c r="B1062" s="398">
        <f>CQ122+CQ123</f>
        <v>0</v>
      </c>
    </row>
    <row r="1063" ht="15" customHeight="true" x14ac:dyDescent="0.2">
      <c r="A1063" s="365">
        <f>AR15</f>
        <v>0</v>
      </c>
      <c r="B1063" s="398">
        <f>CR122+CR123</f>
        <v>0</v>
      </c>
    </row>
    <row r="1064" ht="15" customHeight="true" x14ac:dyDescent="0.2">
      <c r="A1064" s="365">
        <f>AS15</f>
        <v>0</v>
      </c>
      <c r="B1064" s="398">
        <f>CS122+CS123</f>
        <v>0</v>
      </c>
    </row>
    <row r="1065" ht="15" customHeight="true" x14ac:dyDescent="0.2">
      <c r="A1065" s="365">
        <f>AT15</f>
        <v>0</v>
      </c>
      <c r="B1065" s="398">
        <f>CT122+CT123</f>
        <v>0</v>
      </c>
    </row>
    <row r="1066" ht="15" customHeight="true" x14ac:dyDescent="0.2">
      <c r="A1066" s="365">
        <f>AU15</f>
        <v>0</v>
      </c>
      <c r="B1066" s="398">
        <f>CU122+CU123</f>
        <v>0</v>
      </c>
    </row>
    <row r="1067" ht="15" customHeight="true" x14ac:dyDescent="0.2">
      <c r="A1067" s="365">
        <f>AV15</f>
        <v>0</v>
      </c>
      <c r="B1067" s="398">
        <f>CV122+CV123</f>
        <v>0</v>
      </c>
    </row>
    <row r="1068" ht="15" customHeight="true" x14ac:dyDescent="0.2">
      <c r="A1068" s="365">
        <f>AW15</f>
        <v>0</v>
      </c>
      <c r="B1068" s="398">
        <f>CW122+CW123</f>
        <v>0</v>
      </c>
    </row>
    <row r="1069" ht="15" customHeight="true" x14ac:dyDescent="0.2">
      <c r="A1069" s="365">
        <f>AX15</f>
        <v>0</v>
      </c>
      <c r="B1069" s="398">
        <f>CX122+CX123</f>
        <v>0</v>
      </c>
    </row>
    <row r="1070" ht="15" customHeight="true" x14ac:dyDescent="0.2">
      <c r="A1070" s="365">
        <f>AY15</f>
        <v>0</v>
      </c>
      <c r="B1070" s="398">
        <f>CY122+CY123</f>
        <v>0</v>
      </c>
    </row>
    <row r="1071" ht="15" customHeight="true" x14ac:dyDescent="0.2">
      <c r="A1071" s="365"/>
      <c r="B1071" s="398"/>
    </row>
    <row r="1072" ht="15" customHeight="true" x14ac:dyDescent="0.2">
      <c r="A1072" s="398">
        <f>34-COUNTIF(A1037:A1071,"0")</f>
        <v>7</v>
      </c>
      <c r="B1072" s="365" t="s">
        <v>137</v>
      </c>
    </row>
    <row r="1100" s="341" customFormat="true" ht="17.1" customHeight="true" x14ac:dyDescent="0.2">
      <c r="A1100" s="829"/>
      <c r="B1100" s="819"/>
      <c r="BA1100" s="544"/>
      <c r="BB1100" s="365"/>
      <c r="BC1100" s="544"/>
      <c r="BD1100" s="544"/>
      <c r="BE1100" s="544"/>
      <c r="BF1100" s="544"/>
      <c r="BG1100" s="544"/>
      <c r="BH1100" s="544"/>
      <c r="BI1100" s="544"/>
      <c r="BJ1100" s="544"/>
      <c r="BK1100" s="544"/>
      <c r="BL1100" s="544"/>
      <c r="BM1100" s="544"/>
      <c r="BN1100" s="544"/>
      <c r="BO1100" s="544"/>
      <c r="BP1100" s="544"/>
      <c r="BQ1100" s="544"/>
      <c r="BR1100" s="544"/>
      <c r="BS1100" s="544"/>
      <c r="BT1100" s="544"/>
      <c r="BU1100" s="544"/>
      <c r="BV1100" s="544"/>
      <c r="BW1100" s="544"/>
      <c r="BX1100" s="544"/>
    </row>
    <row r="1101" s="341" customFormat="true" ht="17.1" customHeight="true" x14ac:dyDescent="0.2">
      <c r="A1101" s="830"/>
      <c r="B1101" s="820"/>
      <c r="BA1101" s="544"/>
      <c r="BB1101" s="365"/>
      <c r="BC1101" s="544"/>
      <c r="BD1101" s="544"/>
      <c r="BE1101" s="544"/>
      <c r="BF1101" s="544"/>
      <c r="BG1101" s="544"/>
      <c r="BH1101" s="544"/>
      <c r="BI1101" s="544"/>
      <c r="BJ1101" s="544"/>
      <c r="BK1101" s="544"/>
      <c r="BL1101" s="544"/>
      <c r="BM1101" s="544"/>
      <c r="BN1101" s="544"/>
      <c r="BO1101" s="544"/>
      <c r="BP1101" s="544"/>
      <c r="BQ1101" s="544"/>
      <c r="BR1101" s="544"/>
      <c r="BS1101" s="544"/>
      <c r="BT1101" s="544"/>
      <c r="BU1101" s="544"/>
      <c r="BV1101" s="544"/>
      <c r="BW1101" s="544"/>
      <c r="BX1101" s="544"/>
    </row>
    <row r="1102" s="341" customFormat="true" ht="15" customHeight="true" x14ac:dyDescent="0.2">
      <c r="BA1102" s="544"/>
      <c r="BB1102" s="365"/>
      <c r="BC1102" s="544"/>
      <c r="BD1102" s="544"/>
      <c r="BE1102" s="544"/>
      <c r="BF1102" s="544"/>
      <c r="BG1102" s="544"/>
      <c r="BH1102" s="544"/>
      <c r="BI1102" s="544"/>
      <c r="BJ1102" s="544"/>
      <c r="BK1102" s="544"/>
      <c r="BL1102" s="544"/>
      <c r="BM1102" s="544"/>
      <c r="BN1102" s="544"/>
      <c r="BO1102" s="544"/>
      <c r="BP1102" s="544"/>
      <c r="BQ1102" s="544"/>
      <c r="BR1102" s="544"/>
      <c r="BS1102" s="544"/>
      <c r="BT1102" s="544"/>
      <c r="BU1102" s="544"/>
      <c r="BV1102" s="544"/>
      <c r="BW1102" s="544"/>
      <c r="BX1102" s="544"/>
    </row>
    <row r="1103" s="341" customFormat="true" ht="15" customHeight="true" x14ac:dyDescent="0.2">
      <c r="BA1103" s="544"/>
      <c r="BB1103" s="365"/>
      <c r="BC1103" s="544"/>
      <c r="BD1103" s="544"/>
      <c r="BE1103" s="544"/>
      <c r="BF1103" s="544"/>
      <c r="BG1103" s="544"/>
      <c r="BH1103" s="544"/>
      <c r="BI1103" s="544"/>
      <c r="BJ1103" s="544"/>
      <c r="BK1103" s="544"/>
      <c r="BL1103" s="544"/>
      <c r="BM1103" s="544"/>
      <c r="BN1103" s="544"/>
      <c r="BO1103" s="544"/>
      <c r="BP1103" s="544"/>
      <c r="BQ1103" s="544"/>
      <c r="BR1103" s="544"/>
      <c r="BS1103" s="544"/>
      <c r="BT1103" s="544"/>
      <c r="BU1103" s="544"/>
      <c r="BV1103" s="544"/>
      <c r="BW1103" s="544"/>
      <c r="BX1103" s="544"/>
    </row>
    <row r="1104" s="341" customFormat="true" ht="15" customHeight="true" x14ac:dyDescent="0.2">
      <c r="BA1104" s="544"/>
      <c r="BB1104" s="365"/>
      <c r="BC1104" s="544"/>
      <c r="BD1104" s="544"/>
      <c r="BE1104" s="544"/>
      <c r="BF1104" s="544"/>
      <c r="BG1104" s="544"/>
      <c r="BH1104" s="544"/>
      <c r="BI1104" s="544"/>
      <c r="BJ1104" s="544"/>
      <c r="BK1104" s="544"/>
      <c r="BL1104" s="544"/>
      <c r="BM1104" s="544"/>
      <c r="BN1104" s="544"/>
      <c r="BO1104" s="544"/>
      <c r="BP1104" s="544"/>
      <c r="BQ1104" s="544"/>
      <c r="BR1104" s="544"/>
      <c r="BS1104" s="544"/>
      <c r="BT1104" s="544"/>
      <c r="BU1104" s="544"/>
      <c r="BV1104" s="544"/>
      <c r="BW1104" s="544"/>
      <c r="BX1104" s="544"/>
    </row>
    <row r="1105" s="341" customFormat="true" ht="15" customHeight="true" x14ac:dyDescent="0.2">
      <c r="BA1105" s="544"/>
      <c r="BB1105" s="365"/>
      <c r="BC1105" s="544"/>
      <c r="BD1105" s="544"/>
      <c r="BE1105" s="544"/>
      <c r="BF1105" s="544"/>
      <c r="BG1105" s="544"/>
      <c r="BH1105" s="544"/>
      <c r="BI1105" s="544"/>
      <c r="BJ1105" s="544"/>
      <c r="BK1105" s="544"/>
      <c r="BL1105" s="544"/>
      <c r="BM1105" s="544"/>
      <c r="BN1105" s="544"/>
      <c r="BO1105" s="544"/>
      <c r="BP1105" s="544"/>
      <c r="BQ1105" s="544"/>
      <c r="BR1105" s="544"/>
      <c r="BS1105" s="544"/>
      <c r="BT1105" s="544"/>
      <c r="BU1105" s="544"/>
      <c r="BV1105" s="544"/>
      <c r="BW1105" s="544"/>
      <c r="BX1105" s="544"/>
    </row>
    <row r="1106" s="341" customFormat="true" ht="15" customHeight="true" x14ac:dyDescent="0.2">
      <c r="BA1106" s="544"/>
      <c r="BB1106" s="365"/>
      <c r="BC1106" s="544"/>
      <c r="BD1106" s="544"/>
      <c r="BE1106" s="544"/>
      <c r="BF1106" s="544"/>
      <c r="BG1106" s="544"/>
      <c r="BH1106" s="544"/>
      <c r="BI1106" s="544"/>
      <c r="BJ1106" s="544"/>
      <c r="BK1106" s="544"/>
      <c r="BL1106" s="544"/>
      <c r="BM1106" s="544"/>
      <c r="BN1106" s="544"/>
      <c r="BO1106" s="544"/>
      <c r="BP1106" s="544"/>
      <c r="BQ1106" s="544"/>
      <c r="BR1106" s="544"/>
      <c r="BS1106" s="544"/>
      <c r="BT1106" s="544"/>
      <c r="BU1106" s="544"/>
      <c r="BV1106" s="544"/>
      <c r="BW1106" s="544"/>
      <c r="BX1106" s="544"/>
    </row>
    <row r="1107" s="341" customFormat="true" ht="15" customHeight="true" x14ac:dyDescent="0.2">
      <c r="BA1107" s="544"/>
      <c r="BB1107" s="365"/>
      <c r="BC1107" s="544"/>
      <c r="BD1107" s="544"/>
      <c r="BE1107" s="544"/>
      <c r="BF1107" s="544"/>
      <c r="BG1107" s="544"/>
      <c r="BH1107" s="544"/>
      <c r="BI1107" s="544"/>
      <c r="BJ1107" s="544"/>
      <c r="BK1107" s="544"/>
      <c r="BL1107" s="544"/>
      <c r="BM1107" s="544"/>
      <c r="BN1107" s="544"/>
      <c r="BO1107" s="544"/>
      <c r="BP1107" s="544"/>
      <c r="BQ1107" s="544"/>
      <c r="BR1107" s="544"/>
      <c r="BS1107" s="544"/>
      <c r="BT1107" s="544"/>
      <c r="BU1107" s="544"/>
      <c r="BV1107" s="544"/>
      <c r="BW1107" s="544"/>
      <c r="BX1107" s="544"/>
    </row>
    <row r="1108" s="341" customFormat="true" ht="15" customHeight="true" x14ac:dyDescent="0.2">
      <c r="BA1108" s="544"/>
      <c r="BB1108" s="365"/>
      <c r="BC1108" s="544"/>
      <c r="BD1108" s="544"/>
      <c r="BE1108" s="544"/>
      <c r="BF1108" s="544"/>
      <c r="BG1108" s="544"/>
      <c r="BH1108" s="544"/>
      <c r="BI1108" s="544"/>
      <c r="BJ1108" s="544"/>
      <c r="BK1108" s="544"/>
      <c r="BL1108" s="544"/>
      <c r="BM1108" s="544"/>
      <c r="BN1108" s="544"/>
      <c r="BO1108" s="544"/>
      <c r="BP1108" s="544"/>
      <c r="BQ1108" s="544"/>
      <c r="BR1108" s="544"/>
      <c r="BS1108" s="544"/>
      <c r="BT1108" s="544"/>
      <c r="BU1108" s="544"/>
      <c r="BV1108" s="544"/>
      <c r="BW1108" s="544"/>
      <c r="BX1108" s="544"/>
    </row>
    <row r="1109" s="341" customFormat="true" ht="15" customHeight="true" x14ac:dyDescent="0.2">
      <c r="BA1109" s="544"/>
      <c r="BB1109" s="365"/>
      <c r="BC1109" s="544"/>
      <c r="BD1109" s="544"/>
      <c r="BE1109" s="544"/>
      <c r="BF1109" s="544"/>
      <c r="BG1109" s="544"/>
      <c r="BH1109" s="544"/>
      <c r="BI1109" s="544"/>
      <c r="BJ1109" s="544"/>
      <c r="BK1109" s="544"/>
      <c r="BL1109" s="544"/>
      <c r="BM1109" s="544"/>
      <c r="BN1109" s="544"/>
      <c r="BO1109" s="544"/>
      <c r="BP1109" s="544"/>
      <c r="BQ1109" s="544"/>
      <c r="BR1109" s="544"/>
      <c r="BS1109" s="544"/>
      <c r="BT1109" s="544"/>
      <c r="BU1109" s="544"/>
      <c r="BV1109" s="544"/>
      <c r="BW1109" s="544"/>
      <c r="BX1109" s="544"/>
    </row>
    <row r="1110" s="341" customFormat="true" ht="15" customHeight="true" x14ac:dyDescent="0.2">
      <c r="BA1110" s="544"/>
      <c r="BB1110" s="365"/>
      <c r="BC1110" s="544"/>
      <c r="BD1110" s="544"/>
      <c r="BE1110" s="544"/>
      <c r="BF1110" s="544"/>
      <c r="BG1110" s="544"/>
      <c r="BH1110" s="544"/>
      <c r="BI1110" s="544"/>
      <c r="BJ1110" s="544"/>
      <c r="BK1110" s="544"/>
      <c r="BL1110" s="544"/>
      <c r="BM1110" s="544"/>
      <c r="BN1110" s="544"/>
      <c r="BO1110" s="544"/>
      <c r="BP1110" s="544"/>
      <c r="BQ1110" s="544"/>
      <c r="BR1110" s="544"/>
      <c r="BS1110" s="544"/>
      <c r="BT1110" s="544"/>
      <c r="BU1110" s="544"/>
      <c r="BV1110" s="544"/>
      <c r="BW1110" s="544"/>
      <c r="BX1110" s="544"/>
    </row>
    <row r="1111" s="341" customFormat="true" ht="15" customHeight="true" x14ac:dyDescent="0.2">
      <c r="BA1111" s="544"/>
      <c r="BB1111" s="365"/>
      <c r="BC1111" s="544"/>
      <c r="BD1111" s="544"/>
      <c r="BE1111" s="544"/>
      <c r="BF1111" s="544"/>
      <c r="BG1111" s="544"/>
      <c r="BH1111" s="544"/>
      <c r="BI1111" s="544"/>
      <c r="BJ1111" s="544"/>
      <c r="BK1111" s="544"/>
      <c r="BL1111" s="544"/>
      <c r="BM1111" s="544"/>
      <c r="BN1111" s="544"/>
      <c r="BO1111" s="544"/>
      <c r="BP1111" s="544"/>
      <c r="BQ1111" s="544"/>
      <c r="BR1111" s="544"/>
      <c r="BS1111" s="544"/>
      <c r="BT1111" s="544"/>
      <c r="BU1111" s="544"/>
      <c r="BV1111" s="544"/>
      <c r="BW1111" s="544"/>
      <c r="BX1111" s="544"/>
    </row>
    <row r="1112" s="341" customFormat="true" ht="15" customHeight="true" x14ac:dyDescent="0.2">
      <c r="BA1112" s="544"/>
      <c r="BB1112" s="365"/>
      <c r="BC1112" s="544"/>
      <c r="BD1112" s="544"/>
      <c r="BE1112" s="544"/>
      <c r="BF1112" s="544"/>
      <c r="BG1112" s="544"/>
      <c r="BH1112" s="544"/>
      <c r="BI1112" s="544"/>
      <c r="BJ1112" s="544"/>
      <c r="BK1112" s="544"/>
      <c r="BL1112" s="544"/>
      <c r="BM1112" s="544"/>
      <c r="BN1112" s="544"/>
      <c r="BO1112" s="544"/>
      <c r="BP1112" s="544"/>
      <c r="BQ1112" s="544"/>
      <c r="BR1112" s="544"/>
      <c r="BS1112" s="544"/>
      <c r="BT1112" s="544"/>
      <c r="BU1112" s="544"/>
      <c r="BV1112" s="544"/>
      <c r="BW1112" s="544"/>
      <c r="BX1112" s="544"/>
    </row>
    <row r="1113" s="341" customFormat="true" ht="15" customHeight="true" x14ac:dyDescent="0.2">
      <c r="BA1113" s="544"/>
      <c r="BB1113" s="365"/>
      <c r="BC1113" s="544"/>
      <c r="BD1113" s="544"/>
      <c r="BE1113" s="544"/>
      <c r="BF1113" s="544"/>
      <c r="BG1113" s="544"/>
      <c r="BH1113" s="544"/>
      <c r="BI1113" s="544"/>
      <c r="BJ1113" s="544"/>
      <c r="BK1113" s="544"/>
      <c r="BL1113" s="544"/>
      <c r="BM1113" s="544"/>
      <c r="BN1113" s="544"/>
      <c r="BO1113" s="544"/>
      <c r="BP1113" s="544"/>
      <c r="BQ1113" s="544"/>
      <c r="BR1113" s="544"/>
      <c r="BS1113" s="544"/>
      <c r="BT1113" s="544"/>
      <c r="BU1113" s="544"/>
      <c r="BV1113" s="544"/>
      <c r="BW1113" s="544"/>
      <c r="BX1113" s="544"/>
    </row>
    <row r="1114" s="341" customFormat="true" ht="17.1" customHeight="true" x14ac:dyDescent="0.2">
      <c r="A1114" s="830"/>
      <c r="B1114" s="820"/>
      <c r="C1114" s="821"/>
      <c r="D1114" s="821"/>
      <c r="E1114" s="821"/>
      <c r="F1114" s="821"/>
      <c r="G1114" s="821"/>
      <c r="H1114" s="821"/>
      <c r="I1114" s="821"/>
      <c r="J1114" s="821"/>
      <c r="K1114" s="821"/>
      <c r="L1114" s="821"/>
      <c r="M1114" s="821"/>
      <c r="N1114" s="821"/>
      <c r="O1114" s="821"/>
      <c r="P1114" s="821"/>
      <c r="Q1114" s="821"/>
      <c r="R1114" s="821"/>
      <c r="S1114" s="821"/>
      <c r="T1114" s="821"/>
      <c r="U1114" s="821"/>
      <c r="V1114" s="821"/>
      <c r="W1114" s="821"/>
      <c r="X1114" s="821"/>
      <c r="BA1114" s="544"/>
      <c r="BB1114" s="365"/>
      <c r="BC1114" s="544"/>
      <c r="BD1114" s="544"/>
      <c r="BE1114" s="544"/>
      <c r="BF1114" s="544"/>
      <c r="BG1114" s="544"/>
      <c r="BH1114" s="544"/>
      <c r="BI1114" s="544"/>
      <c r="BJ1114" s="544"/>
      <c r="BK1114" s="544"/>
      <c r="BL1114" s="544"/>
      <c r="BM1114" s="544"/>
      <c r="BN1114" s="544"/>
      <c r="BO1114" s="544"/>
      <c r="BP1114" s="544"/>
      <c r="BQ1114" s="544"/>
      <c r="BR1114" s="544"/>
      <c r="BS1114" s="544"/>
      <c r="BT1114" s="544"/>
      <c r="BU1114" s="544"/>
      <c r="BV1114" s="544"/>
      <c r="BW1114" s="544"/>
      <c r="BX1114" s="544"/>
    </row>
    <row r="1115" s="341" customFormat="true" ht="17.1" customHeight="true" x14ac:dyDescent="0.2">
      <c r="A1115" s="830"/>
      <c r="B1115" s="820"/>
      <c r="C1115" s="821"/>
      <c r="D1115" s="821"/>
      <c r="E1115" s="821"/>
      <c r="F1115" s="821"/>
      <c r="G1115" s="821"/>
      <c r="H1115" s="821"/>
      <c r="I1115" s="821"/>
      <c r="J1115" s="821"/>
      <c r="K1115" s="821"/>
      <c r="L1115" s="821"/>
      <c r="M1115" s="821"/>
      <c r="N1115" s="821"/>
      <c r="O1115" s="821"/>
      <c r="P1115" s="821"/>
      <c r="Q1115" s="821"/>
      <c r="R1115" s="821"/>
      <c r="S1115" s="821"/>
      <c r="T1115" s="821"/>
      <c r="U1115" s="821"/>
      <c r="V1115" s="821"/>
      <c r="W1115" s="821"/>
      <c r="X1115" s="821"/>
      <c r="BA1115" s="544"/>
      <c r="BB1115" s="365"/>
      <c r="BC1115" s="544"/>
      <c r="BD1115" s="544"/>
      <c r="BE1115" s="544"/>
      <c r="BF1115" s="544"/>
      <c r="BG1115" s="544"/>
      <c r="BH1115" s="544"/>
      <c r="BI1115" s="544"/>
      <c r="BJ1115" s="544"/>
      <c r="BK1115" s="544"/>
      <c r="BL1115" s="544"/>
      <c r="BM1115" s="544"/>
      <c r="BN1115" s="544"/>
      <c r="BO1115" s="544"/>
      <c r="BP1115" s="544"/>
      <c r="BQ1115" s="544"/>
      <c r="BR1115" s="544"/>
      <c r="BS1115" s="544"/>
      <c r="BT1115" s="544"/>
      <c r="BU1115" s="544"/>
      <c r="BV1115" s="544"/>
      <c r="BW1115" s="544"/>
      <c r="BX1115" s="544"/>
    </row>
    <row r="1116" s="341" customFormat="true" ht="17.1" customHeight="true" x14ac:dyDescent="0.2">
      <c r="A1116" s="830"/>
      <c r="B1116" s="820"/>
      <c r="C1116" s="821"/>
      <c r="D1116" s="821"/>
      <c r="E1116" s="821"/>
      <c r="F1116" s="821"/>
      <c r="G1116" s="821"/>
      <c r="H1116" s="821"/>
      <c r="I1116" s="821"/>
      <c r="J1116" s="821"/>
      <c r="K1116" s="821"/>
      <c r="L1116" s="821"/>
      <c r="M1116" s="821"/>
      <c r="N1116" s="821"/>
      <c r="O1116" s="821"/>
      <c r="P1116" s="821"/>
      <c r="Q1116" s="821"/>
      <c r="R1116" s="821"/>
      <c r="S1116" s="821"/>
      <c r="T1116" s="821"/>
      <c r="U1116" s="821"/>
      <c r="V1116" s="821"/>
      <c r="W1116" s="821"/>
      <c r="X1116" s="821"/>
      <c r="BA1116" s="544"/>
      <c r="BB1116" s="365"/>
      <c r="BC1116" s="544"/>
      <c r="BD1116" s="544"/>
      <c r="BE1116" s="544"/>
      <c r="BF1116" s="544"/>
      <c r="BG1116" s="544"/>
      <c r="BH1116" s="544"/>
      <c r="BI1116" s="544"/>
      <c r="BJ1116" s="544"/>
      <c r="BK1116" s="544"/>
      <c r="BL1116" s="544"/>
      <c r="BM1116" s="544"/>
      <c r="BN1116" s="544"/>
      <c r="BO1116" s="544"/>
      <c r="BP1116" s="544"/>
      <c r="BQ1116" s="544"/>
      <c r="BR1116" s="544"/>
      <c r="BS1116" s="544"/>
      <c r="BT1116" s="544"/>
      <c r="BU1116" s="544"/>
      <c r="BV1116" s="544"/>
      <c r="BW1116" s="544"/>
      <c r="BX1116" s="544"/>
    </row>
    <row r="1117" s="341" customFormat="true" ht="17.1" customHeight="true" x14ac:dyDescent="0.2">
      <c r="A1117" s="831"/>
      <c r="B1117" s="822"/>
      <c r="C1117" s="823"/>
      <c r="D1117" s="823"/>
      <c r="E1117" s="823"/>
      <c r="F1117" s="823"/>
      <c r="G1117" s="823"/>
      <c r="H1117" s="823"/>
      <c r="I1117" s="823"/>
      <c r="J1117" s="823"/>
      <c r="K1117" s="823"/>
      <c r="L1117" s="823"/>
      <c r="M1117" s="823"/>
      <c r="N1117" s="823"/>
      <c r="O1117" s="823"/>
      <c r="P1117" s="823"/>
      <c r="Q1117" s="823"/>
      <c r="R1117" s="823"/>
      <c r="S1117" s="823"/>
      <c r="T1117" s="823"/>
      <c r="U1117" s="823"/>
      <c r="V1117" s="823"/>
      <c r="W1117" s="823"/>
      <c r="X1117" s="823"/>
      <c r="BA1117" s="544"/>
      <c r="BB1117" s="365"/>
      <c r="BC1117" s="544"/>
      <c r="BD1117" s="544"/>
      <c r="BE1117" s="544"/>
      <c r="BF1117" s="544"/>
      <c r="BG1117" s="544"/>
      <c r="BH1117" s="544"/>
      <c r="BI1117" s="544"/>
      <c r="BJ1117" s="544"/>
      <c r="BK1117" s="544"/>
      <c r="BL1117" s="544"/>
      <c r="BM1117" s="544"/>
      <c r="BN1117" s="544"/>
      <c r="BO1117" s="544"/>
      <c r="BP1117" s="544"/>
      <c r="BQ1117" s="544"/>
      <c r="BR1117" s="544"/>
      <c r="BS1117" s="544"/>
      <c r="BT1117" s="544"/>
      <c r="BU1117" s="544"/>
      <c r="BV1117" s="544"/>
      <c r="BW1117" s="544"/>
      <c r="BX1117" s="544"/>
    </row>
    <row r="1118" s="341" customFormat="true" ht="15" customHeight="true" x14ac:dyDescent="0.2">
      <c r="BA1118" s="544"/>
      <c r="BB1118" s="365"/>
      <c r="BC1118" s="544"/>
      <c r="BD1118" s="544"/>
      <c r="BE1118" s="544"/>
      <c r="BF1118" s="544"/>
      <c r="BG1118" s="544"/>
      <c r="BH1118" s="544"/>
      <c r="BI1118" s="544"/>
      <c r="BJ1118" s="544"/>
      <c r="BK1118" s="544"/>
      <c r="BL1118" s="544"/>
      <c r="BM1118" s="544"/>
      <c r="BN1118" s="544"/>
      <c r="BO1118" s="544"/>
      <c r="BP1118" s="544"/>
      <c r="BQ1118" s="544"/>
      <c r="BR1118" s="544"/>
      <c r="BS1118" s="544"/>
      <c r="BT1118" s="544"/>
      <c r="BU1118" s="544"/>
      <c r="BV1118" s="544"/>
      <c r="BW1118" s="544"/>
      <c r="BX1118" s="544"/>
    </row>
    <row r="1119" s="341" customFormat="true" ht="15" customHeight="true" x14ac:dyDescent="0.2">
      <c r="BA1119" s="544"/>
      <c r="BB1119" s="365"/>
      <c r="BC1119" s="544"/>
      <c r="BD1119" s="544"/>
      <c r="BE1119" s="544"/>
      <c r="BF1119" s="544"/>
      <c r="BG1119" s="544"/>
      <c r="BH1119" s="544"/>
      <c r="BI1119" s="544"/>
      <c r="BJ1119" s="544"/>
      <c r="BK1119" s="544"/>
      <c r="BL1119" s="544"/>
      <c r="BM1119" s="544"/>
      <c r="BN1119" s="544"/>
      <c r="BO1119" s="544"/>
      <c r="BP1119" s="544"/>
      <c r="BQ1119" s="544"/>
      <c r="BR1119" s="544"/>
      <c r="BS1119" s="544"/>
      <c r="BT1119" s="544"/>
      <c r="BU1119" s="544"/>
      <c r="BV1119" s="544"/>
      <c r="BW1119" s="544"/>
      <c r="BX1119" s="544"/>
    </row>
    <row r="1120" s="341" customFormat="true" ht="15" customHeight="true" x14ac:dyDescent="0.2">
      <c r="BA1120" s="544"/>
      <c r="BB1120" s="365"/>
      <c r="BC1120" s="544"/>
      <c r="BD1120" s="544"/>
      <c r="BE1120" s="544"/>
      <c r="BF1120" s="544"/>
      <c r="BG1120" s="544"/>
      <c r="BH1120" s="544"/>
      <c r="BI1120" s="544"/>
      <c r="BJ1120" s="544"/>
      <c r="BK1120" s="544"/>
      <c r="BL1120" s="544"/>
      <c r="BM1120" s="544"/>
      <c r="BN1120" s="544"/>
      <c r="BO1120" s="544"/>
      <c r="BP1120" s="544"/>
      <c r="BQ1120" s="544"/>
      <c r="BR1120" s="544"/>
      <c r="BS1120" s="544"/>
      <c r="BT1120" s="544"/>
      <c r="BU1120" s="544"/>
      <c r="BV1120" s="544"/>
      <c r="BW1120" s="544"/>
      <c r="BX1120" s="544"/>
    </row>
    <row r="1121" s="341" customFormat="true" ht="15" customHeight="true" x14ac:dyDescent="0.2">
      <c r="BA1121" s="544"/>
      <c r="BB1121" s="365"/>
      <c r="BC1121" s="544"/>
      <c r="BD1121" s="544"/>
      <c r="BE1121" s="544"/>
      <c r="BF1121" s="544"/>
      <c r="BG1121" s="544"/>
      <c r="BH1121" s="544"/>
      <c r="BI1121" s="544"/>
      <c r="BJ1121" s="544"/>
      <c r="BK1121" s="544"/>
      <c r="BL1121" s="544"/>
      <c r="BM1121" s="544"/>
      <c r="BN1121" s="544"/>
      <c r="BO1121" s="544"/>
      <c r="BP1121" s="544"/>
      <c r="BQ1121" s="544"/>
      <c r="BR1121" s="544"/>
      <c r="BS1121" s="544"/>
      <c r="BT1121" s="544"/>
      <c r="BU1121" s="544"/>
      <c r="BV1121" s="544"/>
      <c r="BW1121" s="544"/>
      <c r="BX1121" s="544"/>
    </row>
    <row r="1122" s="341" customFormat="true" ht="15" customHeight="true" x14ac:dyDescent="0.2">
      <c r="BA1122" s="544"/>
      <c r="BB1122" s="365"/>
      <c r="BC1122" s="544"/>
      <c r="BD1122" s="544"/>
      <c r="BE1122" s="544"/>
      <c r="BF1122" s="544"/>
      <c r="BG1122" s="544"/>
      <c r="BH1122" s="544"/>
      <c r="BI1122" s="544"/>
      <c r="BJ1122" s="544"/>
      <c r="BK1122" s="544"/>
      <c r="BL1122" s="544"/>
      <c r="BM1122" s="544"/>
      <c r="BN1122" s="544"/>
      <c r="BO1122" s="544"/>
      <c r="BP1122" s="544"/>
      <c r="BQ1122" s="544"/>
      <c r="BR1122" s="544"/>
      <c r="BS1122" s="544"/>
      <c r="BT1122" s="544"/>
      <c r="BU1122" s="544"/>
      <c r="BV1122" s="544"/>
      <c r="BW1122" s="544"/>
      <c r="BX1122" s="544"/>
    </row>
    <row r="1123" s="341" customFormat="true" ht="15" customHeight="true" x14ac:dyDescent="0.2">
      <c r="BA1123" s="544"/>
      <c r="BB1123" s="365"/>
      <c r="BC1123" s="544"/>
      <c r="BD1123" s="544"/>
      <c r="BE1123" s="544"/>
      <c r="BF1123" s="544"/>
      <c r="BG1123" s="544"/>
      <c r="BH1123" s="544"/>
      <c r="BI1123" s="544"/>
      <c r="BJ1123" s="544"/>
      <c r="BK1123" s="544"/>
      <c r="BL1123" s="544"/>
      <c r="BM1123" s="544"/>
      <c r="BN1123" s="544"/>
      <c r="BO1123" s="544"/>
      <c r="BP1123" s="544"/>
      <c r="BQ1123" s="544"/>
      <c r="BR1123" s="544"/>
      <c r="BS1123" s="544"/>
      <c r="BT1123" s="544"/>
      <c r="BU1123" s="544"/>
      <c r="BV1123" s="544"/>
      <c r="BW1123" s="544"/>
      <c r="BX1123" s="544"/>
    </row>
    <row r="1124" s="341" customFormat="true" ht="15" customHeight="true" x14ac:dyDescent="0.2">
      <c r="BA1124" s="544"/>
      <c r="BB1124" s="365"/>
      <c r="BC1124" s="544"/>
      <c r="BD1124" s="544"/>
      <c r="BE1124" s="544"/>
      <c r="BF1124" s="544"/>
      <c r="BG1124" s="544"/>
      <c r="BH1124" s="544"/>
      <c r="BI1124" s="544"/>
      <c r="BJ1124" s="544"/>
      <c r="BK1124" s="544"/>
      <c r="BL1124" s="544"/>
      <c r="BM1124" s="544"/>
      <c r="BN1124" s="544"/>
      <c r="BO1124" s="544"/>
      <c r="BP1124" s="544"/>
      <c r="BQ1124" s="544"/>
      <c r="BR1124" s="544"/>
      <c r="BS1124" s="544"/>
      <c r="BT1124" s="544"/>
      <c r="BU1124" s="544"/>
      <c r="BV1124" s="544"/>
      <c r="BW1124" s="544"/>
      <c r="BX1124" s="544"/>
    </row>
    <row r="1125" s="341" customFormat="true" ht="15" customHeight="true" x14ac:dyDescent="0.2">
      <c r="BA1125" s="544"/>
      <c r="BB1125" s="365"/>
      <c r="BC1125" s="544"/>
      <c r="BD1125" s="544"/>
      <c r="BE1125" s="544"/>
      <c r="BF1125" s="544"/>
      <c r="BG1125" s="544"/>
      <c r="BH1125" s="544"/>
      <c r="BI1125" s="544"/>
      <c r="BJ1125" s="544"/>
      <c r="BK1125" s="544"/>
      <c r="BL1125" s="544"/>
      <c r="BM1125" s="544"/>
      <c r="BN1125" s="544"/>
      <c r="BO1125" s="544"/>
      <c r="BP1125" s="544"/>
      <c r="BQ1125" s="544"/>
      <c r="BR1125" s="544"/>
      <c r="BS1125" s="544"/>
      <c r="BT1125" s="544"/>
      <c r="BU1125" s="544"/>
      <c r="BV1125" s="544"/>
      <c r="BW1125" s="544"/>
      <c r="BX1125" s="544"/>
    </row>
    <row r="1126" s="341" customFormat="true" ht="15" customHeight="true" x14ac:dyDescent="0.2">
      <c r="BA1126" s="544"/>
      <c r="BB1126" s="365"/>
      <c r="BC1126" s="544"/>
      <c r="BD1126" s="544"/>
      <c r="BE1126" s="544"/>
      <c r="BF1126" s="544"/>
      <c r="BG1126" s="544"/>
      <c r="BH1126" s="544"/>
      <c r="BI1126" s="544"/>
      <c r="BJ1126" s="544"/>
      <c r="BK1126" s="544"/>
      <c r="BL1126" s="544"/>
      <c r="BM1126" s="544"/>
      <c r="BN1126" s="544"/>
      <c r="BO1126" s="544"/>
      <c r="BP1126" s="544"/>
      <c r="BQ1126" s="544"/>
      <c r="BR1126" s="544"/>
      <c r="BS1126" s="544"/>
      <c r="BT1126" s="544"/>
      <c r="BU1126" s="544"/>
      <c r="BV1126" s="544"/>
      <c r="BW1126" s="544"/>
      <c r="BX1126" s="544"/>
    </row>
    <row r="1127" s="341" customFormat="true" ht="15" customHeight="true" x14ac:dyDescent="0.2">
      <c r="BA1127" s="544"/>
      <c r="BB1127" s="365"/>
      <c r="BC1127" s="544"/>
      <c r="BD1127" s="544"/>
      <c r="BE1127" s="544"/>
      <c r="BF1127" s="544"/>
      <c r="BG1127" s="544"/>
      <c r="BH1127" s="544"/>
      <c r="BI1127" s="544"/>
      <c r="BJ1127" s="544"/>
      <c r="BK1127" s="544"/>
      <c r="BL1127" s="544"/>
      <c r="BM1127" s="544"/>
      <c r="BN1127" s="544"/>
      <c r="BO1127" s="544"/>
      <c r="BP1127" s="544"/>
      <c r="BQ1127" s="544"/>
      <c r="BR1127" s="544"/>
      <c r="BS1127" s="544"/>
      <c r="BT1127" s="544"/>
      <c r="BU1127" s="544"/>
      <c r="BV1127" s="544"/>
      <c r="BW1127" s="544"/>
      <c r="BX1127" s="544"/>
    </row>
    <row r="1128" s="341" customFormat="true" ht="15" customHeight="true" x14ac:dyDescent="0.2">
      <c r="BA1128" s="544"/>
      <c r="BB1128" s="365"/>
      <c r="BC1128" s="544"/>
      <c r="BD1128" s="544"/>
      <c r="BE1128" s="544"/>
      <c r="BF1128" s="544"/>
      <c r="BG1128" s="544"/>
      <c r="BH1128" s="544"/>
      <c r="BI1128" s="544"/>
      <c r="BJ1128" s="544"/>
      <c r="BK1128" s="544"/>
      <c r="BL1128" s="544"/>
      <c r="BM1128" s="544"/>
      <c r="BN1128" s="544"/>
      <c r="BO1128" s="544"/>
      <c r="BP1128" s="544"/>
      <c r="BQ1128" s="544"/>
      <c r="BR1128" s="544"/>
      <c r="BS1128" s="544"/>
      <c r="BT1128" s="544"/>
      <c r="BU1128" s="544"/>
      <c r="BV1128" s="544"/>
      <c r="BW1128" s="544"/>
      <c r="BX1128" s="544"/>
    </row>
    <row r="1129" s="341" customFormat="true" ht="15" customHeight="true" x14ac:dyDescent="0.2">
      <c r="BA1129" s="544"/>
      <c r="BB1129" s="365"/>
      <c r="BC1129" s="544"/>
      <c r="BD1129" s="544"/>
      <c r="BE1129" s="544"/>
      <c r="BF1129" s="544"/>
      <c r="BG1129" s="544"/>
      <c r="BH1129" s="544"/>
      <c r="BI1129" s="544"/>
      <c r="BJ1129" s="544"/>
      <c r="BK1129" s="544"/>
      <c r="BL1129" s="544"/>
      <c r="BM1129" s="544"/>
      <c r="BN1129" s="544"/>
      <c r="BO1129" s="544"/>
      <c r="BP1129" s="544"/>
      <c r="BQ1129" s="544"/>
      <c r="BR1129" s="544"/>
      <c r="BS1129" s="544"/>
      <c r="BT1129" s="544"/>
      <c r="BU1129" s="544"/>
      <c r="BV1129" s="544"/>
      <c r="BW1129" s="544"/>
      <c r="BX1129" s="544"/>
    </row>
    <row r="1130" s="341" customFormat="true" ht="15" customHeight="true" x14ac:dyDescent="0.2">
      <c r="BA1130" s="544"/>
      <c r="BB1130" s="365"/>
      <c r="BC1130" s="544"/>
      <c r="BD1130" s="544"/>
      <c r="BE1130" s="544"/>
      <c r="BF1130" s="544"/>
      <c r="BG1130" s="544"/>
      <c r="BH1130" s="544"/>
      <c r="BI1130" s="544"/>
      <c r="BJ1130" s="544"/>
      <c r="BK1130" s="544"/>
      <c r="BL1130" s="544"/>
      <c r="BM1130" s="544"/>
      <c r="BN1130" s="544"/>
      <c r="BO1130" s="544"/>
      <c r="BP1130" s="544"/>
      <c r="BQ1130" s="544"/>
      <c r="BR1130" s="544"/>
      <c r="BS1130" s="544"/>
      <c r="BT1130" s="544"/>
      <c r="BU1130" s="544"/>
      <c r="BV1130" s="544"/>
      <c r="BW1130" s="544"/>
      <c r="BX1130" s="544"/>
    </row>
    <row r="1131" s="341" customFormat="true" ht="15" customHeight="true" x14ac:dyDescent="0.2">
      <c r="BA1131" s="544"/>
      <c r="BB1131" s="365"/>
      <c r="BC1131" s="544"/>
      <c r="BD1131" s="544"/>
      <c r="BE1131" s="544"/>
      <c r="BF1131" s="544"/>
      <c r="BG1131" s="544"/>
      <c r="BH1131" s="544"/>
      <c r="BI1131" s="544"/>
      <c r="BJ1131" s="544"/>
      <c r="BK1131" s="544"/>
      <c r="BL1131" s="544"/>
      <c r="BM1131" s="544"/>
      <c r="BN1131" s="544"/>
      <c r="BO1131" s="544"/>
      <c r="BP1131" s="544"/>
      <c r="BQ1131" s="544"/>
      <c r="BR1131" s="544"/>
      <c r="BS1131" s="544"/>
      <c r="BT1131" s="544"/>
      <c r="BU1131" s="544"/>
      <c r="BV1131" s="544"/>
      <c r="BW1131" s="544"/>
      <c r="BX1131" s="544"/>
    </row>
    <row r="1132" s="341" customFormat="true" ht="15" customHeight="true" x14ac:dyDescent="0.2">
      <c r="BA1132" s="544"/>
      <c r="BB1132" s="365"/>
      <c r="BC1132" s="544"/>
      <c r="BD1132" s="544"/>
      <c r="BE1132" s="544"/>
      <c r="BF1132" s="544"/>
      <c r="BG1132" s="544"/>
      <c r="BH1132" s="544"/>
      <c r="BI1132" s="544"/>
      <c r="BJ1132" s="544"/>
      <c r="BK1132" s="544"/>
      <c r="BL1132" s="544"/>
      <c r="BM1132" s="544"/>
      <c r="BN1132" s="544"/>
      <c r="BO1132" s="544"/>
      <c r="BP1132" s="544"/>
      <c r="BQ1132" s="544"/>
      <c r="BR1132" s="544"/>
      <c r="BS1132" s="544"/>
      <c r="BT1132" s="544"/>
      <c r="BU1132" s="544"/>
      <c r="BV1132" s="544"/>
      <c r="BW1132" s="544"/>
      <c r="BX1132" s="544"/>
    </row>
    <row r="1133" s="341" customFormat="true" ht="15" customHeight="true" x14ac:dyDescent="0.2">
      <c r="BA1133" s="544"/>
      <c r="BB1133" s="365"/>
      <c r="BC1133" s="544"/>
      <c r="BD1133" s="544"/>
      <c r="BE1133" s="544"/>
      <c r="BF1133" s="544"/>
      <c r="BG1133" s="544"/>
      <c r="BH1133" s="544"/>
      <c r="BI1133" s="544"/>
      <c r="BJ1133" s="544"/>
      <c r="BK1133" s="544"/>
      <c r="BL1133" s="544"/>
      <c r="BM1133" s="544"/>
      <c r="BN1133" s="544"/>
      <c r="BO1133" s="544"/>
      <c r="BP1133" s="544"/>
      <c r="BQ1133" s="544"/>
      <c r="BR1133" s="544"/>
      <c r="BS1133" s="544"/>
      <c r="BT1133" s="544"/>
      <c r="BU1133" s="544"/>
      <c r="BV1133" s="544"/>
      <c r="BW1133" s="544"/>
      <c r="BX1133" s="544"/>
    </row>
    <row r="1134" s="341" customFormat="true" ht="15" customHeight="true" x14ac:dyDescent="0.2">
      <c r="BA1134" s="544"/>
      <c r="BB1134" s="365"/>
      <c r="BC1134" s="544"/>
      <c r="BD1134" s="544"/>
      <c r="BE1134" s="544"/>
      <c r="BF1134" s="544"/>
      <c r="BG1134" s="544"/>
      <c r="BH1134" s="544"/>
      <c r="BI1134" s="544"/>
      <c r="BJ1134" s="544"/>
      <c r="BK1134" s="544"/>
      <c r="BL1134" s="544"/>
      <c r="BM1134" s="544"/>
      <c r="BN1134" s="544"/>
      <c r="BO1134" s="544"/>
      <c r="BP1134" s="544"/>
      <c r="BQ1134" s="544"/>
      <c r="BR1134" s="544"/>
      <c r="BS1134" s="544"/>
      <c r="BT1134" s="544"/>
      <c r="BU1134" s="544"/>
      <c r="BV1134" s="544"/>
      <c r="BW1134" s="544"/>
      <c r="BX1134" s="544"/>
    </row>
    <row r="1135" s="341" customFormat="true" ht="15" customHeight="true" x14ac:dyDescent="0.2">
      <c r="BA1135" s="544"/>
      <c r="BB1135" s="365"/>
      <c r="BC1135" s="544"/>
      <c r="BD1135" s="544"/>
      <c r="BE1135" s="544"/>
      <c r="BF1135" s="544"/>
      <c r="BG1135" s="544"/>
      <c r="BH1135" s="544"/>
      <c r="BI1135" s="544"/>
      <c r="BJ1135" s="544"/>
      <c r="BK1135" s="544"/>
      <c r="BL1135" s="544"/>
      <c r="BM1135" s="544"/>
      <c r="BN1135" s="544"/>
      <c r="BO1135" s="544"/>
      <c r="BP1135" s="544"/>
      <c r="BQ1135" s="544"/>
      <c r="BR1135" s="544"/>
      <c r="BS1135" s="544"/>
      <c r="BT1135" s="544"/>
      <c r="BU1135" s="544"/>
      <c r="BV1135" s="544"/>
      <c r="BW1135" s="544"/>
      <c r="BX1135" s="544"/>
    </row>
    <row r="1136" s="341" customFormat="true" ht="15" customHeight="true" x14ac:dyDescent="0.2">
      <c r="BA1136" s="544"/>
      <c r="BB1136" s="365"/>
      <c r="BC1136" s="544"/>
      <c r="BD1136" s="544"/>
      <c r="BE1136" s="544"/>
      <c r="BF1136" s="544"/>
      <c r="BG1136" s="544"/>
      <c r="BH1136" s="544"/>
      <c r="BI1136" s="544"/>
      <c r="BJ1136" s="544"/>
      <c r="BK1136" s="544"/>
      <c r="BL1136" s="544"/>
      <c r="BM1136" s="544"/>
      <c r="BN1136" s="544"/>
      <c r="BO1136" s="544"/>
      <c r="BP1136" s="544"/>
      <c r="BQ1136" s="544"/>
      <c r="BR1136" s="544"/>
      <c r="BS1136" s="544"/>
      <c r="BT1136" s="544"/>
      <c r="BU1136" s="544"/>
      <c r="BV1136" s="544"/>
      <c r="BW1136" s="544"/>
      <c r="BX1136" s="544"/>
    </row>
    <row r="1137" s="341" customFormat="true" ht="15" customHeight="true" x14ac:dyDescent="0.2">
      <c r="BA1137" s="544"/>
      <c r="BB1137" s="365"/>
      <c r="BC1137" s="544"/>
      <c r="BD1137" s="544"/>
      <c r="BE1137" s="544"/>
      <c r="BF1137" s="544"/>
      <c r="BG1137" s="544"/>
      <c r="BH1137" s="544"/>
      <c r="BI1137" s="544"/>
      <c r="BJ1137" s="544"/>
      <c r="BK1137" s="544"/>
      <c r="BL1137" s="544"/>
      <c r="BM1137" s="544"/>
      <c r="BN1137" s="544"/>
      <c r="BO1137" s="544"/>
      <c r="BP1137" s="544"/>
      <c r="BQ1137" s="544"/>
      <c r="BR1137" s="544"/>
      <c r="BS1137" s="544"/>
      <c r="BT1137" s="544"/>
      <c r="BU1137" s="544"/>
      <c r="BV1137" s="544"/>
      <c r="BW1137" s="544"/>
      <c r="BX1137" s="544"/>
    </row>
    <row r="1138" s="341" customFormat="true" ht="15" customHeight="true" x14ac:dyDescent="0.2">
      <c r="BA1138" s="544"/>
      <c r="BB1138" s="365"/>
      <c r="BC1138" s="544"/>
      <c r="BD1138" s="544"/>
      <c r="BE1138" s="544"/>
      <c r="BF1138" s="544"/>
      <c r="BG1138" s="544"/>
      <c r="BH1138" s="544"/>
      <c r="BI1138" s="544"/>
      <c r="BJ1138" s="544"/>
      <c r="BK1138" s="544"/>
      <c r="BL1138" s="544"/>
      <c r="BM1138" s="544"/>
      <c r="BN1138" s="544"/>
      <c r="BO1138" s="544"/>
      <c r="BP1138" s="544"/>
      <c r="BQ1138" s="544"/>
      <c r="BR1138" s="544"/>
      <c r="BS1138" s="544"/>
      <c r="BT1138" s="544"/>
      <c r="BU1138" s="544"/>
      <c r="BV1138" s="544"/>
      <c r="BW1138" s="544"/>
      <c r="BX1138" s="544"/>
    </row>
    <row r="1139" s="341" customFormat="true" ht="15" customHeight="true" x14ac:dyDescent="0.2">
      <c r="BA1139" s="544"/>
      <c r="BB1139" s="365"/>
      <c r="BC1139" s="544"/>
      <c r="BD1139" s="544"/>
      <c r="BE1139" s="544"/>
      <c r="BF1139" s="544"/>
      <c r="BG1139" s="544"/>
      <c r="BH1139" s="544"/>
      <c r="BI1139" s="544"/>
      <c r="BJ1139" s="544"/>
      <c r="BK1139" s="544"/>
      <c r="BL1139" s="544"/>
      <c r="BM1139" s="544"/>
      <c r="BN1139" s="544"/>
      <c r="BO1139" s="544"/>
      <c r="BP1139" s="544"/>
      <c r="BQ1139" s="544"/>
      <c r="BR1139" s="544"/>
      <c r="BS1139" s="544"/>
      <c r="BT1139" s="544"/>
      <c r="BU1139" s="544"/>
      <c r="BV1139" s="544"/>
      <c r="BW1139" s="544"/>
      <c r="BX1139" s="544"/>
    </row>
    <row r="1140" s="341" customFormat="true" ht="15" customHeight="true" x14ac:dyDescent="0.2">
      <c r="BA1140" s="544"/>
      <c r="BB1140" s="365"/>
      <c r="BC1140" s="544"/>
      <c r="BD1140" s="544"/>
      <c r="BE1140" s="544"/>
      <c r="BF1140" s="544"/>
      <c r="BG1140" s="544"/>
      <c r="BH1140" s="544"/>
      <c r="BI1140" s="544"/>
      <c r="BJ1140" s="544"/>
      <c r="BK1140" s="544"/>
      <c r="BL1140" s="544"/>
      <c r="BM1140" s="544"/>
      <c r="BN1140" s="544"/>
      <c r="BO1140" s="544"/>
      <c r="BP1140" s="544"/>
      <c r="BQ1140" s="544"/>
      <c r="BR1140" s="544"/>
      <c r="BS1140" s="544"/>
      <c r="BT1140" s="544"/>
      <c r="BU1140" s="544"/>
      <c r="BV1140" s="544"/>
      <c r="BW1140" s="544"/>
      <c r="BX1140" s="544"/>
    </row>
    <row r="1141" s="341" customFormat="true" ht="15" customHeight="true" x14ac:dyDescent="0.2">
      <c r="BA1141" s="544"/>
      <c r="BB1141" s="365"/>
      <c r="BC1141" s="544"/>
      <c r="BD1141" s="544"/>
      <c r="BE1141" s="544"/>
      <c r="BF1141" s="544"/>
      <c r="BG1141" s="544"/>
      <c r="BH1141" s="544"/>
      <c r="BI1141" s="544"/>
      <c r="BJ1141" s="544"/>
      <c r="BK1141" s="544"/>
      <c r="BL1141" s="544"/>
      <c r="BM1141" s="544"/>
      <c r="BN1141" s="544"/>
      <c r="BO1141" s="544"/>
      <c r="BP1141" s="544"/>
      <c r="BQ1141" s="544"/>
      <c r="BR1141" s="544"/>
      <c r="BS1141" s="544"/>
      <c r="BT1141" s="544"/>
      <c r="BU1141" s="544"/>
      <c r="BV1141" s="544"/>
      <c r="BW1141" s="544"/>
      <c r="BX1141" s="544"/>
    </row>
    <row r="1142" s="341" customFormat="true" ht="15" customHeight="true" x14ac:dyDescent="0.2">
      <c r="BA1142" s="544"/>
      <c r="BB1142" s="365"/>
      <c r="BC1142" s="544"/>
      <c r="BD1142" s="544"/>
      <c r="BE1142" s="544"/>
      <c r="BF1142" s="544"/>
      <c r="BG1142" s="544"/>
      <c r="BH1142" s="544"/>
      <c r="BI1142" s="544"/>
      <c r="BJ1142" s="544"/>
      <c r="BK1142" s="544"/>
      <c r="BL1142" s="544"/>
      <c r="BM1142" s="544"/>
      <c r="BN1142" s="544"/>
      <c r="BO1142" s="544"/>
      <c r="BP1142" s="544"/>
      <c r="BQ1142" s="544"/>
      <c r="BR1142" s="544"/>
      <c r="BS1142" s="544"/>
      <c r="BT1142" s="544"/>
      <c r="BU1142" s="544"/>
      <c r="BV1142" s="544"/>
      <c r="BW1142" s="544"/>
      <c r="BX1142" s="544"/>
    </row>
    <row r="1143" s="341" customFormat="true" ht="15" customHeight="true" x14ac:dyDescent="0.2">
      <c r="BA1143" s="544"/>
      <c r="BB1143" s="365"/>
      <c r="BC1143" s="544"/>
      <c r="BD1143" s="544"/>
      <c r="BE1143" s="544"/>
      <c r="BF1143" s="544"/>
      <c r="BG1143" s="544"/>
      <c r="BH1143" s="544"/>
      <c r="BI1143" s="544"/>
      <c r="BJ1143" s="544"/>
      <c r="BK1143" s="544"/>
      <c r="BL1143" s="544"/>
      <c r="BM1143" s="544"/>
      <c r="BN1143" s="544"/>
      <c r="BO1143" s="544"/>
      <c r="BP1143" s="544"/>
      <c r="BQ1143" s="544"/>
      <c r="BR1143" s="544"/>
      <c r="BS1143" s="544"/>
      <c r="BT1143" s="544"/>
      <c r="BU1143" s="544"/>
      <c r="BV1143" s="544"/>
      <c r="BW1143" s="544"/>
      <c r="BX1143" s="544"/>
    </row>
    <row r="1144" s="341" customFormat="true" ht="15" customHeight="true" x14ac:dyDescent="0.2">
      <c r="BA1144" s="544"/>
      <c r="BB1144" s="365"/>
      <c r="BC1144" s="544"/>
      <c r="BD1144" s="544"/>
      <c r="BE1144" s="544"/>
      <c r="BF1144" s="544"/>
      <c r="BG1144" s="544"/>
      <c r="BH1144" s="544"/>
      <c r="BI1144" s="544"/>
      <c r="BJ1144" s="544"/>
      <c r="BK1144" s="544"/>
      <c r="BL1144" s="544"/>
      <c r="BM1144" s="544"/>
      <c r="BN1144" s="544"/>
      <c r="BO1144" s="544"/>
      <c r="BP1144" s="544"/>
      <c r="BQ1144" s="544"/>
      <c r="BR1144" s="544"/>
      <c r="BS1144" s="544"/>
      <c r="BT1144" s="544"/>
      <c r="BU1144" s="544"/>
      <c r="BV1144" s="544"/>
      <c r="BW1144" s="544"/>
      <c r="BX1144" s="544"/>
    </row>
    <row r="1145" s="341" customFormat="true" ht="15" customHeight="true" x14ac:dyDescent="0.2">
      <c r="BA1145" s="544"/>
      <c r="BB1145" s="365"/>
      <c r="BC1145" s="544"/>
      <c r="BD1145" s="544"/>
      <c r="BE1145" s="544"/>
      <c r="BF1145" s="544"/>
      <c r="BG1145" s="544"/>
      <c r="BH1145" s="544"/>
      <c r="BI1145" s="544"/>
      <c r="BJ1145" s="544"/>
      <c r="BK1145" s="544"/>
      <c r="BL1145" s="544"/>
      <c r="BM1145" s="544"/>
      <c r="BN1145" s="544"/>
      <c r="BO1145" s="544"/>
      <c r="BP1145" s="544"/>
      <c r="BQ1145" s="544"/>
      <c r="BR1145" s="544"/>
      <c r="BS1145" s="544"/>
      <c r="BT1145" s="544"/>
      <c r="BU1145" s="544"/>
      <c r="BV1145" s="544"/>
      <c r="BW1145" s="544"/>
      <c r="BX1145" s="544"/>
    </row>
    <row r="1146" s="341" customFormat="true" ht="15" customHeight="true" x14ac:dyDescent="0.2">
      <c r="BA1146" s="544"/>
      <c r="BB1146" s="365"/>
      <c r="BC1146" s="544"/>
      <c r="BD1146" s="544"/>
      <c r="BE1146" s="544"/>
      <c r="BF1146" s="544"/>
      <c r="BG1146" s="544"/>
      <c r="BH1146" s="544"/>
      <c r="BI1146" s="544"/>
      <c r="BJ1146" s="544"/>
      <c r="BK1146" s="544"/>
      <c r="BL1146" s="544"/>
      <c r="BM1146" s="544"/>
      <c r="BN1146" s="544"/>
      <c r="BO1146" s="544"/>
      <c r="BP1146" s="544"/>
      <c r="BQ1146" s="544"/>
      <c r="BR1146" s="544"/>
      <c r="BS1146" s="544"/>
      <c r="BT1146" s="544"/>
      <c r="BU1146" s="544"/>
      <c r="BV1146" s="544"/>
      <c r="BW1146" s="544"/>
      <c r="BX1146" s="544"/>
    </row>
    <row r="1147" s="341" customFormat="true" ht="15" customHeight="true" x14ac:dyDescent="0.2">
      <c r="BA1147" s="544"/>
      <c r="BB1147" s="365"/>
      <c r="BC1147" s="544"/>
      <c r="BD1147" s="544"/>
      <c r="BE1147" s="544"/>
      <c r="BF1147" s="544"/>
      <c r="BG1147" s="544"/>
      <c r="BH1147" s="544"/>
      <c r="BI1147" s="544"/>
      <c r="BJ1147" s="544"/>
      <c r="BK1147" s="544"/>
      <c r="BL1147" s="544"/>
      <c r="BM1147" s="544"/>
      <c r="BN1147" s="544"/>
      <c r="BO1147" s="544"/>
      <c r="BP1147" s="544"/>
      <c r="BQ1147" s="544"/>
      <c r="BR1147" s="544"/>
      <c r="BS1147" s="544"/>
      <c r="BT1147" s="544"/>
      <c r="BU1147" s="544"/>
      <c r="BV1147" s="544"/>
      <c r="BW1147" s="544"/>
      <c r="BX1147" s="544"/>
    </row>
    <row r="1148" s="341" customFormat="true" ht="15" customHeight="true" x14ac:dyDescent="0.2">
      <c r="BA1148" s="544"/>
      <c r="BB1148" s="365"/>
      <c r="BC1148" s="544"/>
      <c r="BD1148" s="544"/>
      <c r="BE1148" s="544"/>
      <c r="BF1148" s="544"/>
      <c r="BG1148" s="544"/>
      <c r="BH1148" s="544"/>
      <c r="BI1148" s="544"/>
      <c r="BJ1148" s="544"/>
      <c r="BK1148" s="544"/>
      <c r="BL1148" s="544"/>
      <c r="BM1148" s="544"/>
      <c r="BN1148" s="544"/>
      <c r="BO1148" s="544"/>
      <c r="BP1148" s="544"/>
      <c r="BQ1148" s="544"/>
      <c r="BR1148" s="544"/>
      <c r="BS1148" s="544"/>
      <c r="BT1148" s="544"/>
      <c r="BU1148" s="544"/>
      <c r="BV1148" s="544"/>
      <c r="BW1148" s="544"/>
      <c r="BX1148" s="544"/>
    </row>
    <row r="1149" s="341" customFormat="true" ht="15" customHeight="true" x14ac:dyDescent="0.2">
      <c r="BA1149" s="544"/>
      <c r="BB1149" s="365"/>
      <c r="BC1149" s="544"/>
      <c r="BD1149" s="544"/>
      <c r="BE1149" s="544"/>
      <c r="BF1149" s="544"/>
      <c r="BG1149" s="544"/>
      <c r="BH1149" s="544"/>
      <c r="BI1149" s="544"/>
      <c r="BJ1149" s="544"/>
      <c r="BK1149" s="544"/>
      <c r="BL1149" s="544"/>
      <c r="BM1149" s="544"/>
      <c r="BN1149" s="544"/>
      <c r="BO1149" s="544"/>
      <c r="BP1149" s="544"/>
      <c r="BQ1149" s="544"/>
      <c r="BR1149" s="544"/>
      <c r="BS1149" s="544"/>
      <c r="BT1149" s="544"/>
      <c r="BU1149" s="544"/>
      <c r="BV1149" s="544"/>
      <c r="BW1149" s="544"/>
      <c r="BX1149" s="544"/>
    </row>
    <row r="1150" s="341" customFormat="true" ht="15" customHeight="true" x14ac:dyDescent="0.2">
      <c r="BA1150" s="544"/>
      <c r="BB1150" s="365"/>
      <c r="BC1150" s="544"/>
      <c r="BD1150" s="544"/>
      <c r="BE1150" s="544"/>
      <c r="BF1150" s="544"/>
      <c r="BG1150" s="544"/>
      <c r="BH1150" s="544"/>
      <c r="BI1150" s="544"/>
      <c r="BJ1150" s="544"/>
      <c r="BK1150" s="544"/>
      <c r="BL1150" s="544"/>
      <c r="BM1150" s="544"/>
      <c r="BN1150" s="544"/>
      <c r="BO1150" s="544"/>
      <c r="BP1150" s="544"/>
      <c r="BQ1150" s="544"/>
      <c r="BR1150" s="544"/>
      <c r="BS1150" s="544"/>
      <c r="BT1150" s="544"/>
      <c r="BU1150" s="544"/>
      <c r="BV1150" s="544"/>
      <c r="BW1150" s="544"/>
      <c r="BX1150" s="544"/>
    </row>
    <row r="1151" s="341" customFormat="true" ht="15" customHeight="true" x14ac:dyDescent="0.2">
      <c r="BA1151" s="544"/>
      <c r="BB1151" s="365"/>
      <c r="BC1151" s="544"/>
      <c r="BD1151" s="544"/>
      <c r="BE1151" s="544"/>
      <c r="BF1151" s="544"/>
      <c r="BG1151" s="544"/>
      <c r="BH1151" s="544"/>
      <c r="BI1151" s="544"/>
      <c r="BJ1151" s="544"/>
      <c r="BK1151" s="544"/>
      <c r="BL1151" s="544"/>
      <c r="BM1151" s="544"/>
      <c r="BN1151" s="544"/>
      <c r="BO1151" s="544"/>
      <c r="BP1151" s="544"/>
      <c r="BQ1151" s="544"/>
      <c r="BR1151" s="544"/>
      <c r="BS1151" s="544"/>
      <c r="BT1151" s="544"/>
      <c r="BU1151" s="544"/>
      <c r="BV1151" s="544"/>
      <c r="BW1151" s="544"/>
      <c r="BX1151" s="544"/>
    </row>
    <row r="1152" s="341" customFormat="true" ht="15" customHeight="true" x14ac:dyDescent="0.2">
      <c r="BA1152" s="544"/>
      <c r="BB1152" s="365"/>
      <c r="BC1152" s="544"/>
      <c r="BD1152" s="544"/>
      <c r="BE1152" s="544"/>
      <c r="BF1152" s="544"/>
      <c r="BG1152" s="544"/>
      <c r="BH1152" s="544"/>
      <c r="BI1152" s="544"/>
      <c r="BJ1152" s="544"/>
      <c r="BK1152" s="544"/>
      <c r="BL1152" s="544"/>
      <c r="BM1152" s="544"/>
      <c r="BN1152" s="544"/>
      <c r="BO1152" s="544"/>
      <c r="BP1152" s="544"/>
      <c r="BQ1152" s="544"/>
      <c r="BR1152" s="544"/>
      <c r="BS1152" s="544"/>
      <c r="BT1152" s="544"/>
      <c r="BU1152" s="544"/>
      <c r="BV1152" s="544"/>
      <c r="BW1152" s="544"/>
      <c r="BX1152" s="544"/>
    </row>
    <row r="1153" s="341" customFormat="true" ht="15" customHeight="true" x14ac:dyDescent="0.2">
      <c r="BA1153" s="544"/>
      <c r="BB1153" s="365"/>
      <c r="BC1153" s="544"/>
      <c r="BD1153" s="544"/>
      <c r="BE1153" s="544"/>
      <c r="BF1153" s="544"/>
      <c r="BG1153" s="544"/>
      <c r="BH1153" s="544"/>
      <c r="BI1153" s="544"/>
      <c r="BJ1153" s="544"/>
      <c r="BK1153" s="544"/>
      <c r="BL1153" s="544"/>
      <c r="BM1153" s="544"/>
      <c r="BN1153" s="544"/>
      <c r="BO1153" s="544"/>
      <c r="BP1153" s="544"/>
      <c r="BQ1153" s="544"/>
      <c r="BR1153" s="544"/>
      <c r="BS1153" s="544"/>
      <c r="BT1153" s="544"/>
      <c r="BU1153" s="544"/>
      <c r="BV1153" s="544"/>
      <c r="BW1153" s="544"/>
      <c r="BX1153" s="544"/>
    </row>
    <row r="1154" s="341" customFormat="true" ht="15" customHeight="true" x14ac:dyDescent="0.2">
      <c r="BA1154" s="544"/>
      <c r="BB1154" s="365"/>
      <c r="BC1154" s="544"/>
      <c r="BD1154" s="544"/>
      <c r="BE1154" s="544"/>
      <c r="BF1154" s="544"/>
      <c r="BG1154" s="544"/>
      <c r="BH1154" s="544"/>
      <c r="BI1154" s="544"/>
      <c r="BJ1154" s="544"/>
      <c r="BK1154" s="544"/>
      <c r="BL1154" s="544"/>
      <c r="BM1154" s="544"/>
      <c r="BN1154" s="544"/>
      <c r="BO1154" s="544"/>
      <c r="BP1154" s="544"/>
      <c r="BQ1154" s="544"/>
      <c r="BR1154" s="544"/>
      <c r="BS1154" s="544"/>
      <c r="BT1154" s="544"/>
      <c r="BU1154" s="544"/>
      <c r="BV1154" s="544"/>
      <c r="BW1154" s="544"/>
      <c r="BX1154" s="544"/>
    </row>
    <row r="1155" s="341" customFormat="true" ht="15" customHeight="true" x14ac:dyDescent="0.2">
      <c r="BA1155" s="544"/>
      <c r="BB1155" s="365"/>
      <c r="BC1155" s="544"/>
      <c r="BD1155" s="544"/>
      <c r="BE1155" s="544"/>
      <c r="BF1155" s="544"/>
      <c r="BG1155" s="544"/>
      <c r="BH1155" s="544"/>
      <c r="BI1155" s="544"/>
      <c r="BJ1155" s="544"/>
      <c r="BK1155" s="544"/>
      <c r="BL1155" s="544"/>
      <c r="BM1155" s="544"/>
      <c r="BN1155" s="544"/>
      <c r="BO1155" s="544"/>
      <c r="BP1155" s="544"/>
      <c r="BQ1155" s="544"/>
      <c r="BR1155" s="544"/>
      <c r="BS1155" s="544"/>
      <c r="BT1155" s="544"/>
      <c r="BU1155" s="544"/>
      <c r="BV1155" s="544"/>
      <c r="BW1155" s="544"/>
      <c r="BX1155" s="544"/>
    </row>
    <row r="1156" s="341" customFormat="true" ht="15" customHeight="true" x14ac:dyDescent="0.2">
      <c r="BA1156" s="544"/>
      <c r="BB1156" s="365"/>
      <c r="BC1156" s="544"/>
      <c r="BD1156" s="544"/>
      <c r="BE1156" s="544"/>
      <c r="BF1156" s="544"/>
      <c r="BG1156" s="544"/>
      <c r="BH1156" s="544"/>
      <c r="BI1156" s="544"/>
      <c r="BJ1156" s="544"/>
      <c r="BK1156" s="544"/>
      <c r="BL1156" s="544"/>
      <c r="BM1156" s="544"/>
      <c r="BN1156" s="544"/>
      <c r="BO1156" s="544"/>
      <c r="BP1156" s="544"/>
      <c r="BQ1156" s="544"/>
      <c r="BR1156" s="544"/>
      <c r="BS1156" s="544"/>
      <c r="BT1156" s="544"/>
      <c r="BU1156" s="544"/>
      <c r="BV1156" s="544"/>
      <c r="BW1156" s="544"/>
      <c r="BX1156" s="544"/>
    </row>
    <row r="1157" s="341" customFormat="true" ht="15" customHeight="true" x14ac:dyDescent="0.2">
      <c r="BA1157" s="544"/>
      <c r="BB1157" s="365"/>
      <c r="BC1157" s="544"/>
      <c r="BD1157" s="544"/>
      <c r="BE1157" s="544"/>
      <c r="BF1157" s="544"/>
      <c r="BG1157" s="544"/>
      <c r="BH1157" s="544"/>
      <c r="BI1157" s="544"/>
      <c r="BJ1157" s="544"/>
      <c r="BK1157" s="544"/>
      <c r="BL1157" s="544"/>
      <c r="BM1157" s="544"/>
      <c r="BN1157" s="544"/>
      <c r="BO1157" s="544"/>
      <c r="BP1157" s="544"/>
      <c r="BQ1157" s="544"/>
      <c r="BR1157" s="544"/>
      <c r="BS1157" s="544"/>
      <c r="BT1157" s="544"/>
      <c r="BU1157" s="544"/>
      <c r="BV1157" s="544"/>
      <c r="BW1157" s="544"/>
      <c r="BX1157" s="544"/>
    </row>
    <row r="1158" s="341" customFormat="true" ht="15" customHeight="true" x14ac:dyDescent="0.2">
      <c r="BA1158" s="544"/>
      <c r="BB1158" s="365"/>
      <c r="BC1158" s="544"/>
      <c r="BD1158" s="544"/>
      <c r="BE1158" s="544"/>
      <c r="BF1158" s="544"/>
      <c r="BG1158" s="544"/>
      <c r="BH1158" s="544"/>
      <c r="BI1158" s="544"/>
      <c r="BJ1158" s="544"/>
      <c r="BK1158" s="544"/>
      <c r="BL1158" s="544"/>
      <c r="BM1158" s="544"/>
      <c r="BN1158" s="544"/>
      <c r="BO1158" s="544"/>
      <c r="BP1158" s="544"/>
      <c r="BQ1158" s="544"/>
      <c r="BR1158" s="544"/>
      <c r="BS1158" s="544"/>
      <c r="BT1158" s="544"/>
      <c r="BU1158" s="544"/>
      <c r="BV1158" s="544"/>
      <c r="BW1158" s="544"/>
      <c r="BX1158" s="544"/>
    </row>
    <row r="1159" s="341" customFormat="true" ht="15" customHeight="true" x14ac:dyDescent="0.2">
      <c r="BA1159" s="544"/>
      <c r="BB1159" s="365"/>
      <c r="BC1159" s="544"/>
      <c r="BD1159" s="544"/>
      <c r="BE1159" s="544"/>
      <c r="BF1159" s="544"/>
      <c r="BG1159" s="544"/>
      <c r="BH1159" s="544"/>
      <c r="BI1159" s="544"/>
      <c r="BJ1159" s="544"/>
      <c r="BK1159" s="544"/>
      <c r="BL1159" s="544"/>
      <c r="BM1159" s="544"/>
      <c r="BN1159" s="544"/>
      <c r="BO1159" s="544"/>
      <c r="BP1159" s="544"/>
      <c r="BQ1159" s="544"/>
      <c r="BR1159" s="544"/>
      <c r="BS1159" s="544"/>
      <c r="BT1159" s="544"/>
      <c r="BU1159" s="544"/>
      <c r="BV1159" s="544"/>
      <c r="BW1159" s="544"/>
      <c r="BX1159" s="544"/>
    </row>
    <row r="1160" s="341" customFormat="true" ht="15" customHeight="true" x14ac:dyDescent="0.2">
      <c r="BA1160" s="544"/>
      <c r="BB1160" s="365"/>
      <c r="BC1160" s="544"/>
      <c r="BD1160" s="544"/>
      <c r="BE1160" s="544"/>
      <c r="BF1160" s="544"/>
      <c r="BG1160" s="544"/>
      <c r="BH1160" s="544"/>
      <c r="BI1160" s="544"/>
      <c r="BJ1160" s="544"/>
      <c r="BK1160" s="544"/>
      <c r="BL1160" s="544"/>
      <c r="BM1160" s="544"/>
      <c r="BN1160" s="544"/>
      <c r="BO1160" s="544"/>
      <c r="BP1160" s="544"/>
      <c r="BQ1160" s="544"/>
      <c r="BR1160" s="544"/>
      <c r="BS1160" s="544"/>
      <c r="BT1160" s="544"/>
      <c r="BU1160" s="544"/>
      <c r="BV1160" s="544"/>
      <c r="BW1160" s="544"/>
      <c r="BX1160" s="544"/>
    </row>
    <row r="1161" s="341" customFormat="true" ht="15" customHeight="true" x14ac:dyDescent="0.2">
      <c r="BA1161" s="544"/>
      <c r="BB1161" s="365"/>
      <c r="BC1161" s="544"/>
      <c r="BD1161" s="544"/>
      <c r="BE1161" s="544"/>
      <c r="BF1161" s="544"/>
      <c r="BG1161" s="544"/>
      <c r="BH1161" s="544"/>
      <c r="BI1161" s="544"/>
      <c r="BJ1161" s="544"/>
      <c r="BK1161" s="544"/>
      <c r="BL1161" s="544"/>
      <c r="BM1161" s="544"/>
      <c r="BN1161" s="544"/>
      <c r="BO1161" s="544"/>
      <c r="BP1161" s="544"/>
      <c r="BQ1161" s="544"/>
      <c r="BR1161" s="544"/>
      <c r="BS1161" s="544"/>
      <c r="BT1161" s="544"/>
      <c r="BU1161" s="544"/>
      <c r="BV1161" s="544"/>
      <c r="BW1161" s="544"/>
      <c r="BX1161" s="544"/>
    </row>
    <row r="1162" s="341" customFormat="true" ht="15" customHeight="true" x14ac:dyDescent="0.2">
      <c r="BA1162" s="544"/>
      <c r="BB1162" s="365"/>
      <c r="BC1162" s="544"/>
      <c r="BD1162" s="544"/>
      <c r="BE1162" s="544"/>
      <c r="BF1162" s="544"/>
      <c r="BG1162" s="544"/>
      <c r="BH1162" s="544"/>
      <c r="BI1162" s="544"/>
      <c r="BJ1162" s="544"/>
      <c r="BK1162" s="544"/>
      <c r="BL1162" s="544"/>
      <c r="BM1162" s="544"/>
      <c r="BN1162" s="544"/>
      <c r="BO1162" s="544"/>
      <c r="BP1162" s="544"/>
      <c r="BQ1162" s="544"/>
      <c r="BR1162" s="544"/>
      <c r="BS1162" s="544"/>
      <c r="BT1162" s="544"/>
      <c r="BU1162" s="544"/>
      <c r="BV1162" s="544"/>
      <c r="BW1162" s="544"/>
      <c r="BX1162" s="544"/>
    </row>
    <row r="1163" s="341" customFormat="true" ht="15" customHeight="true" x14ac:dyDescent="0.2">
      <c r="BA1163" s="544"/>
      <c r="BB1163" s="365"/>
      <c r="BC1163" s="544"/>
      <c r="BD1163" s="544"/>
      <c r="BE1163" s="544"/>
      <c r="BF1163" s="544"/>
      <c r="BG1163" s="544"/>
      <c r="BH1163" s="544"/>
      <c r="BI1163" s="544"/>
      <c r="BJ1163" s="544"/>
      <c r="BK1163" s="544"/>
      <c r="BL1163" s="544"/>
      <c r="BM1163" s="544"/>
      <c r="BN1163" s="544"/>
      <c r="BO1163" s="544"/>
      <c r="BP1163" s="544"/>
      <c r="BQ1163" s="544"/>
      <c r="BR1163" s="544"/>
      <c r="BS1163" s="544"/>
      <c r="BT1163" s="544"/>
      <c r="BU1163" s="544"/>
      <c r="BV1163" s="544"/>
      <c r="BW1163" s="544"/>
      <c r="BX1163" s="544"/>
    </row>
    <row r="1164" s="341" customFormat="true" ht="15" customHeight="true" x14ac:dyDescent="0.2">
      <c r="BA1164" s="544"/>
      <c r="BB1164" s="365"/>
      <c r="BC1164" s="544"/>
      <c r="BD1164" s="544"/>
      <c r="BE1164" s="544"/>
      <c r="BF1164" s="544"/>
      <c r="BG1164" s="544"/>
      <c r="BH1164" s="544"/>
      <c r="BI1164" s="544"/>
      <c r="BJ1164" s="544"/>
      <c r="BK1164" s="544"/>
      <c r="BL1164" s="544"/>
      <c r="BM1164" s="544"/>
      <c r="BN1164" s="544"/>
      <c r="BO1164" s="544"/>
      <c r="BP1164" s="544"/>
      <c r="BQ1164" s="544"/>
      <c r="BR1164" s="544"/>
      <c r="BS1164" s="544"/>
      <c r="BT1164" s="544"/>
      <c r="BU1164" s="544"/>
      <c r="BV1164" s="544"/>
      <c r="BW1164" s="544"/>
      <c r="BX1164" s="544"/>
    </row>
    <row r="1165" s="341" customFormat="true" ht="15" customHeight="true" x14ac:dyDescent="0.2">
      <c r="BA1165" s="544"/>
      <c r="BB1165" s="365"/>
      <c r="BC1165" s="544"/>
      <c r="BD1165" s="544"/>
      <c r="BE1165" s="544"/>
      <c r="BF1165" s="544"/>
      <c r="BG1165" s="544"/>
      <c r="BH1165" s="544"/>
      <c r="BI1165" s="544"/>
      <c r="BJ1165" s="544"/>
      <c r="BK1165" s="544"/>
      <c r="BL1165" s="544"/>
      <c r="BM1165" s="544"/>
      <c r="BN1165" s="544"/>
      <c r="BO1165" s="544"/>
      <c r="BP1165" s="544"/>
      <c r="BQ1165" s="544"/>
      <c r="BR1165" s="544"/>
      <c r="BS1165" s="544"/>
      <c r="BT1165" s="544"/>
      <c r="BU1165" s="544"/>
      <c r="BV1165" s="544"/>
      <c r="BW1165" s="544"/>
      <c r="BX1165" s="544"/>
    </row>
    <row r="1166" s="341" customFormat="true" ht="15" customHeight="true" x14ac:dyDescent="0.2">
      <c r="BA1166" s="544"/>
      <c r="BB1166" s="365"/>
      <c r="BC1166" s="544"/>
      <c r="BD1166" s="544"/>
      <c r="BE1166" s="544"/>
      <c r="BF1166" s="544"/>
      <c r="BG1166" s="544"/>
      <c r="BH1166" s="544"/>
      <c r="BI1166" s="544"/>
      <c r="BJ1166" s="544"/>
      <c r="BK1166" s="544"/>
      <c r="BL1166" s="544"/>
      <c r="BM1166" s="544"/>
      <c r="BN1166" s="544"/>
      <c r="BO1166" s="544"/>
      <c r="BP1166" s="544"/>
      <c r="BQ1166" s="544"/>
      <c r="BR1166" s="544"/>
      <c r="BS1166" s="544"/>
      <c r="BT1166" s="544"/>
      <c r="BU1166" s="544"/>
      <c r="BV1166" s="544"/>
      <c r="BW1166" s="544"/>
      <c r="BX1166" s="544"/>
    </row>
    <row r="1167" s="341" customFormat="true" ht="15" customHeight="true" x14ac:dyDescent="0.2">
      <c r="BA1167" s="544"/>
      <c r="BB1167" s="365"/>
      <c r="BC1167" s="544"/>
      <c r="BD1167" s="544"/>
      <c r="BE1167" s="544"/>
      <c r="BF1167" s="544"/>
      <c r="BG1167" s="544"/>
      <c r="BH1167" s="544"/>
      <c r="BI1167" s="544"/>
      <c r="BJ1167" s="544"/>
      <c r="BK1167" s="544"/>
      <c r="BL1167" s="544"/>
      <c r="BM1167" s="544"/>
      <c r="BN1167" s="544"/>
      <c r="BO1167" s="544"/>
      <c r="BP1167" s="544"/>
      <c r="BQ1167" s="544"/>
      <c r="BR1167" s="544"/>
      <c r="BS1167" s="544"/>
      <c r="BT1167" s="544"/>
      <c r="BU1167" s="544"/>
      <c r="BV1167" s="544"/>
      <c r="BW1167" s="544"/>
      <c r="BX1167" s="544"/>
    </row>
    <row r="1168" s="341" customFormat="true" ht="15" customHeight="true" x14ac:dyDescent="0.2">
      <c r="BA1168" s="544"/>
      <c r="BB1168" s="365"/>
      <c r="BC1168" s="544"/>
      <c r="BD1168" s="544"/>
      <c r="BE1168" s="544"/>
      <c r="BF1168" s="544"/>
      <c r="BG1168" s="544"/>
      <c r="BH1168" s="544"/>
      <c r="BI1168" s="544"/>
      <c r="BJ1168" s="544"/>
      <c r="BK1168" s="544"/>
      <c r="BL1168" s="544"/>
      <c r="BM1168" s="544"/>
      <c r="BN1168" s="544"/>
      <c r="BO1168" s="544"/>
      <c r="BP1168" s="544"/>
      <c r="BQ1168" s="544"/>
      <c r="BR1168" s="544"/>
      <c r="BS1168" s="544"/>
      <c r="BT1168" s="544"/>
      <c r="BU1168" s="544"/>
      <c r="BV1168" s="544"/>
      <c r="BW1168" s="544"/>
      <c r="BX1168" s="544"/>
    </row>
    <row r="1169" s="341" customFormat="true" ht="15" customHeight="true" x14ac:dyDescent="0.2">
      <c r="BA1169" s="544"/>
      <c r="BB1169" s="365"/>
      <c r="BC1169" s="544"/>
      <c r="BD1169" s="544"/>
      <c r="BE1169" s="544"/>
      <c r="BF1169" s="544"/>
      <c r="BG1169" s="544"/>
      <c r="BH1169" s="544"/>
      <c r="BI1169" s="544"/>
      <c r="BJ1169" s="544"/>
      <c r="BK1169" s="544"/>
      <c r="BL1169" s="544"/>
      <c r="BM1169" s="544"/>
      <c r="BN1169" s="544"/>
      <c r="BO1169" s="544"/>
      <c r="BP1169" s="544"/>
      <c r="BQ1169" s="544"/>
      <c r="BR1169" s="544"/>
      <c r="BS1169" s="544"/>
      <c r="BT1169" s="544"/>
      <c r="BU1169" s="544"/>
      <c r="BV1169" s="544"/>
      <c r="BW1169" s="544"/>
      <c r="BX1169" s="544"/>
    </row>
    <row r="1170" s="341" customFormat="true" ht="15" customHeight="true" x14ac:dyDescent="0.2">
      <c r="A1170" s="410"/>
      <c r="B1170" s="824"/>
      <c r="C1170" s="825"/>
      <c r="D1170" s="825"/>
      <c r="E1170" s="825"/>
      <c r="F1170" s="825"/>
      <c r="G1170" s="825"/>
      <c r="H1170" s="825"/>
      <c r="I1170" s="825"/>
      <c r="J1170" s="825"/>
      <c r="K1170" s="825"/>
      <c r="L1170" s="825"/>
      <c r="M1170" s="825"/>
      <c r="N1170" s="825"/>
      <c r="O1170" s="825"/>
      <c r="P1170" s="825"/>
      <c r="Q1170" s="825"/>
      <c r="R1170" s="825"/>
      <c r="S1170" s="825"/>
      <c r="T1170" s="825"/>
      <c r="U1170" s="825"/>
      <c r="V1170" s="825"/>
      <c r="W1170" s="825"/>
      <c r="X1170" s="825"/>
      <c r="BA1170" s="544"/>
      <c r="BB1170" s="365"/>
      <c r="BC1170" s="544"/>
      <c r="BD1170" s="544"/>
      <c r="BE1170" s="544"/>
      <c r="BF1170" s="544"/>
      <c r="BG1170" s="544"/>
      <c r="BH1170" s="544"/>
      <c r="BI1170" s="544"/>
      <c r="BJ1170" s="544"/>
      <c r="BK1170" s="544"/>
      <c r="BL1170" s="544"/>
      <c r="BM1170" s="544"/>
      <c r="BN1170" s="544"/>
      <c r="BO1170" s="544"/>
      <c r="BP1170" s="544"/>
      <c r="BQ1170" s="544"/>
      <c r="BR1170" s="544"/>
      <c r="BS1170" s="544"/>
      <c r="BT1170" s="544"/>
      <c r="BU1170" s="544"/>
      <c r="BV1170" s="544"/>
      <c r="BW1170" s="544"/>
      <c r="BX1170" s="544"/>
    </row>
    <row r="1171" s="341" customFormat="true" ht="15" customHeight="true" x14ac:dyDescent="0.2">
      <c r="A1171" s="410"/>
      <c r="B1171" s="824"/>
      <c r="C1171" s="825"/>
      <c r="D1171" s="825"/>
      <c r="E1171" s="825"/>
      <c r="F1171" s="825"/>
      <c r="G1171" s="825"/>
      <c r="H1171" s="825"/>
      <c r="I1171" s="825"/>
      <c r="J1171" s="825"/>
      <c r="K1171" s="825"/>
      <c r="L1171" s="825"/>
      <c r="M1171" s="825"/>
      <c r="N1171" s="825"/>
      <c r="O1171" s="825"/>
      <c r="P1171" s="825"/>
      <c r="Q1171" s="825"/>
      <c r="R1171" s="825"/>
      <c r="S1171" s="825"/>
      <c r="T1171" s="825"/>
      <c r="U1171" s="825"/>
      <c r="V1171" s="825"/>
      <c r="W1171" s="825"/>
      <c r="X1171" s="825"/>
      <c r="BA1171" s="544"/>
      <c r="BB1171" s="365"/>
      <c r="BC1171" s="544"/>
      <c r="BD1171" s="544"/>
      <c r="BE1171" s="544"/>
      <c r="BF1171" s="544"/>
      <c r="BG1171" s="544"/>
      <c r="BH1171" s="544"/>
      <c r="BI1171" s="544"/>
      <c r="BJ1171" s="544"/>
      <c r="BK1171" s="544"/>
      <c r="BL1171" s="544"/>
      <c r="BM1171" s="544"/>
      <c r="BN1171" s="544"/>
      <c r="BO1171" s="544"/>
      <c r="BP1171" s="544"/>
      <c r="BQ1171" s="544"/>
      <c r="BR1171" s="544"/>
      <c r="BS1171" s="544"/>
      <c r="BT1171" s="544"/>
      <c r="BU1171" s="544"/>
      <c r="BV1171" s="544"/>
      <c r="BW1171" s="544"/>
      <c r="BX1171" s="544"/>
    </row>
    <row r="1172" s="341" customFormat="true" ht="15" customHeight="true" x14ac:dyDescent="0.2">
      <c r="A1172" s="410"/>
      <c r="B1172" s="824"/>
      <c r="C1172" s="825"/>
      <c r="D1172" s="825"/>
      <c r="E1172" s="825"/>
      <c r="F1172" s="825"/>
      <c r="G1172" s="825"/>
      <c r="H1172" s="825"/>
      <c r="I1172" s="825"/>
      <c r="J1172" s="825"/>
      <c r="K1172" s="825"/>
      <c r="L1172" s="825"/>
      <c r="M1172" s="825"/>
      <c r="N1172" s="825"/>
      <c r="O1172" s="825"/>
      <c r="P1172" s="825"/>
      <c r="Q1172" s="825"/>
      <c r="R1172" s="825"/>
      <c r="S1172" s="825"/>
      <c r="T1172" s="825"/>
      <c r="U1172" s="825"/>
      <c r="V1172" s="825"/>
      <c r="W1172" s="825"/>
      <c r="X1172" s="825"/>
      <c r="BA1172" s="544"/>
      <c r="BB1172" s="365"/>
      <c r="BC1172" s="544"/>
      <c r="BD1172" s="544"/>
      <c r="BE1172" s="544"/>
      <c r="BF1172" s="544"/>
      <c r="BG1172" s="544"/>
      <c r="BH1172" s="544"/>
      <c r="BI1172" s="544"/>
      <c r="BJ1172" s="544"/>
      <c r="BK1172" s="544"/>
      <c r="BL1172" s="544"/>
      <c r="BM1172" s="544"/>
      <c r="BN1172" s="544"/>
      <c r="BO1172" s="544"/>
      <c r="BP1172" s="544"/>
      <c r="BQ1172" s="544"/>
      <c r="BR1172" s="544"/>
      <c r="BS1172" s="544"/>
      <c r="BT1172" s="544"/>
      <c r="BU1172" s="544"/>
      <c r="BV1172" s="544"/>
      <c r="BW1172" s="544"/>
      <c r="BX1172" s="544"/>
    </row>
    <row r="1173" s="341" customFormat="true" ht="15" customHeight="true" x14ac:dyDescent="0.2">
      <c r="A1173" s="410"/>
      <c r="B1173" s="824"/>
      <c r="C1173" s="825"/>
      <c r="D1173" s="825"/>
      <c r="E1173" s="825"/>
      <c r="F1173" s="825"/>
      <c r="G1173" s="825"/>
      <c r="H1173" s="825"/>
      <c r="I1173" s="825"/>
      <c r="J1173" s="825"/>
      <c r="K1173" s="825"/>
      <c r="L1173" s="825"/>
      <c r="M1173" s="825"/>
      <c r="N1173" s="825"/>
      <c r="O1173" s="825"/>
      <c r="P1173" s="825"/>
      <c r="Q1173" s="825"/>
      <c r="R1173" s="825"/>
      <c r="S1173" s="825"/>
      <c r="T1173" s="825"/>
      <c r="U1173" s="825"/>
      <c r="V1173" s="825"/>
      <c r="W1173" s="825"/>
      <c r="X1173" s="825"/>
      <c r="BA1173" s="544"/>
      <c r="BB1173" s="365"/>
      <c r="BC1173" s="544"/>
      <c r="BD1173" s="544"/>
      <c r="BE1173" s="544"/>
      <c r="BF1173" s="544"/>
      <c r="BG1173" s="544"/>
      <c r="BH1173" s="544"/>
      <c r="BI1173" s="544"/>
      <c r="BJ1173" s="544"/>
      <c r="BK1173" s="544"/>
      <c r="BL1173" s="544"/>
      <c r="BM1173" s="544"/>
      <c r="BN1173" s="544"/>
      <c r="BO1173" s="544"/>
      <c r="BP1173" s="544"/>
      <c r="BQ1173" s="544"/>
      <c r="BR1173" s="544"/>
      <c r="BS1173" s="544"/>
      <c r="BT1173" s="544"/>
      <c r="BU1173" s="544"/>
      <c r="BV1173" s="544"/>
      <c r="BW1173" s="544"/>
      <c r="BX1173" s="544"/>
    </row>
    <row r="1174" s="341" customFormat="true" ht="15" customHeight="true" x14ac:dyDescent="0.2">
      <c r="A1174" s="410"/>
      <c r="B1174" s="824"/>
      <c r="C1174" s="825"/>
      <c r="D1174" s="825"/>
      <c r="E1174" s="825"/>
      <c r="F1174" s="825"/>
      <c r="G1174" s="825"/>
      <c r="H1174" s="825"/>
      <c r="I1174" s="825"/>
      <c r="J1174" s="825"/>
      <c r="K1174" s="825"/>
      <c r="L1174" s="825"/>
      <c r="M1174" s="825"/>
      <c r="N1174" s="825"/>
      <c r="O1174" s="825"/>
      <c r="P1174" s="825"/>
      <c r="Q1174" s="825"/>
      <c r="R1174" s="825"/>
      <c r="S1174" s="825"/>
      <c r="T1174" s="825"/>
      <c r="U1174" s="825"/>
      <c r="V1174" s="825"/>
      <c r="W1174" s="825"/>
      <c r="X1174" s="825"/>
      <c r="BA1174" s="544"/>
      <c r="BB1174" s="365"/>
      <c r="BC1174" s="544"/>
      <c r="BD1174" s="544"/>
      <c r="BE1174" s="544"/>
      <c r="BF1174" s="544"/>
      <c r="BG1174" s="544"/>
      <c r="BH1174" s="544"/>
      <c r="BI1174" s="544"/>
      <c r="BJ1174" s="544"/>
      <c r="BK1174" s="544"/>
      <c r="BL1174" s="544"/>
      <c r="BM1174" s="544"/>
      <c r="BN1174" s="544"/>
      <c r="BO1174" s="544"/>
      <c r="BP1174" s="544"/>
      <c r="BQ1174" s="544"/>
      <c r="BR1174" s="544"/>
      <c r="BS1174" s="544"/>
      <c r="BT1174" s="544"/>
      <c r="BU1174" s="544"/>
      <c r="BV1174" s="544"/>
      <c r="BW1174" s="544"/>
      <c r="BX1174" s="544"/>
    </row>
    <row r="1175" s="341" customFormat="true" ht="15" customHeight="true" x14ac:dyDescent="0.2">
      <c r="A1175" s="410"/>
      <c r="B1175" s="824"/>
      <c r="C1175" s="825"/>
      <c r="D1175" s="825"/>
      <c r="E1175" s="825"/>
      <c r="F1175" s="825"/>
      <c r="G1175" s="825"/>
      <c r="H1175" s="825"/>
      <c r="I1175" s="825"/>
      <c r="J1175" s="825"/>
      <c r="K1175" s="825"/>
      <c r="L1175" s="825"/>
      <c r="M1175" s="825"/>
      <c r="N1175" s="825"/>
      <c r="O1175" s="825"/>
      <c r="P1175" s="825"/>
      <c r="Q1175" s="825"/>
      <c r="R1175" s="825"/>
      <c r="S1175" s="825"/>
      <c r="T1175" s="825"/>
      <c r="U1175" s="825"/>
      <c r="V1175" s="825"/>
      <c r="W1175" s="825"/>
      <c r="X1175" s="825"/>
      <c r="BA1175" s="544"/>
      <c r="BB1175" s="365"/>
      <c r="BC1175" s="544"/>
      <c r="BD1175" s="544"/>
      <c r="BE1175" s="544"/>
      <c r="BF1175" s="544"/>
      <c r="BG1175" s="544"/>
      <c r="BH1175" s="544"/>
      <c r="BI1175" s="544"/>
      <c r="BJ1175" s="544"/>
      <c r="BK1175" s="544"/>
      <c r="BL1175" s="544"/>
      <c r="BM1175" s="544"/>
      <c r="BN1175" s="544"/>
      <c r="BO1175" s="544"/>
      <c r="BP1175" s="544"/>
      <c r="BQ1175" s="544"/>
      <c r="BR1175" s="544"/>
      <c r="BS1175" s="544"/>
      <c r="BT1175" s="544"/>
      <c r="BU1175" s="544"/>
      <c r="BV1175" s="544"/>
      <c r="BW1175" s="544"/>
      <c r="BX1175" s="544"/>
    </row>
    <row r="1176" s="341" customFormat="true" ht="15" customHeight="true" x14ac:dyDescent="0.2">
      <c r="A1176" s="826"/>
      <c r="B1176" s="410"/>
      <c r="C1176" s="827"/>
      <c r="D1176" s="828"/>
      <c r="E1176" s="828"/>
      <c r="F1176" s="828"/>
      <c r="G1176" s="828"/>
      <c r="H1176" s="827"/>
      <c r="I1176" s="828"/>
      <c r="J1176" s="828"/>
      <c r="K1176" s="828"/>
      <c r="L1176" s="828"/>
      <c r="M1176" s="827"/>
      <c r="N1176" s="828"/>
      <c r="O1176" s="828"/>
      <c r="P1176" s="828"/>
      <c r="Q1176" s="828"/>
      <c r="R1176" s="827"/>
      <c r="S1176" s="828"/>
      <c r="T1176" s="828"/>
      <c r="U1176" s="828"/>
      <c r="BA1176" s="544"/>
      <c r="BB1176" s="365"/>
      <c r="BC1176" s="544"/>
      <c r="BD1176" s="544"/>
      <c r="BE1176" s="544"/>
      <c r="BF1176" s="544"/>
      <c r="BG1176" s="544"/>
      <c r="BH1176" s="544"/>
      <c r="BI1176" s="544"/>
      <c r="BJ1176" s="544"/>
      <c r="BK1176" s="544"/>
      <c r="BL1176" s="544"/>
      <c r="BM1176" s="544"/>
      <c r="BN1176" s="544"/>
      <c r="BO1176" s="544"/>
      <c r="BP1176" s="544"/>
      <c r="BQ1176" s="544"/>
      <c r="BR1176" s="544"/>
      <c r="BS1176" s="544"/>
      <c r="BT1176" s="544"/>
      <c r="BU1176" s="544"/>
      <c r="BV1176" s="544"/>
      <c r="BW1176" s="544"/>
      <c r="BX1176" s="544"/>
    </row>
    <row r="1177" s="341" customFormat="true" ht="15" customHeight="true" x14ac:dyDescent="0.2">
      <c r="A1177" s="828"/>
      <c r="B1177" s="828"/>
      <c r="C1177" s="827"/>
      <c r="D1177" s="827"/>
      <c r="E1177" s="827"/>
      <c r="F1177" s="827"/>
      <c r="G1177" s="827"/>
      <c r="H1177" s="827"/>
      <c r="I1177" s="827"/>
      <c r="J1177" s="827"/>
      <c r="K1177" s="827"/>
      <c r="L1177" s="827"/>
      <c r="M1177" s="827"/>
      <c r="N1177" s="827"/>
      <c r="O1177" s="827"/>
      <c r="P1177" s="827"/>
      <c r="Q1177" s="827"/>
      <c r="R1177" s="827"/>
      <c r="S1177" s="827"/>
      <c r="T1177" s="827"/>
      <c r="U1177" s="827"/>
      <c r="BA1177" s="544"/>
      <c r="BB1177" s="365"/>
      <c r="BC1177" s="544"/>
      <c r="BD1177" s="544"/>
      <c r="BE1177" s="544"/>
      <c r="BF1177" s="544"/>
      <c r="BG1177" s="544"/>
      <c r="BH1177" s="544"/>
      <c r="BI1177" s="544"/>
      <c r="BJ1177" s="544"/>
      <c r="BK1177" s="544"/>
      <c r="BL1177" s="544"/>
      <c r="BM1177" s="544"/>
      <c r="BN1177" s="544"/>
      <c r="BO1177" s="544"/>
      <c r="BP1177" s="544"/>
      <c r="BQ1177" s="544"/>
      <c r="BR1177" s="544"/>
      <c r="BS1177" s="544"/>
      <c r="BT1177" s="544"/>
      <c r="BU1177" s="544"/>
      <c r="BV1177" s="544"/>
      <c r="BW1177" s="544"/>
      <c r="BX1177" s="544"/>
    </row>
    <row r="1178" s="341" customFormat="true" ht="15" customHeight="true" x14ac:dyDescent="0.2">
      <c r="BA1178" s="544"/>
      <c r="BB1178" s="365"/>
      <c r="BC1178" s="544"/>
      <c r="BD1178" s="544"/>
      <c r="BE1178" s="544"/>
      <c r="BF1178" s="544"/>
      <c r="BG1178" s="544"/>
      <c r="BH1178" s="544"/>
      <c r="BI1178" s="544"/>
      <c r="BJ1178" s="544"/>
      <c r="BK1178" s="544"/>
      <c r="BL1178" s="544"/>
      <c r="BM1178" s="544"/>
      <c r="BN1178" s="544"/>
      <c r="BO1178" s="544"/>
      <c r="BP1178" s="544"/>
      <c r="BQ1178" s="544"/>
      <c r="BR1178" s="544"/>
      <c r="BS1178" s="544"/>
      <c r="BT1178" s="544"/>
      <c r="BU1178" s="544"/>
      <c r="BV1178" s="544"/>
      <c r="BW1178" s="544"/>
      <c r="BX1178" s="544"/>
    </row>
    <row r="1179" s="341" customFormat="true" ht="15" customHeight="true" x14ac:dyDescent="0.2">
      <c r="BA1179" s="544"/>
      <c r="BB1179" s="365"/>
      <c r="BC1179" s="544"/>
      <c r="BD1179" s="544"/>
      <c r="BE1179" s="544"/>
      <c r="BF1179" s="544"/>
      <c r="BG1179" s="544"/>
      <c r="BH1179" s="544"/>
      <c r="BI1179" s="544"/>
      <c r="BJ1179" s="544"/>
      <c r="BK1179" s="544"/>
      <c r="BL1179" s="544"/>
      <c r="BM1179" s="544"/>
      <c r="BN1179" s="544"/>
      <c r="BO1179" s="544"/>
      <c r="BP1179" s="544"/>
      <c r="BQ1179" s="544"/>
      <c r="BR1179" s="544"/>
      <c r="BS1179" s="544"/>
      <c r="BT1179" s="544"/>
      <c r="BU1179" s="544"/>
      <c r="BV1179" s="544"/>
      <c r="BW1179" s="544"/>
      <c r="BX1179" s="544"/>
    </row>
    <row r="1180" s="341" customFormat="true" ht="15" customHeight="true" x14ac:dyDescent="0.2">
      <c r="BA1180" s="544"/>
      <c r="BB1180" s="365"/>
      <c r="BC1180" s="544"/>
      <c r="BD1180" s="544"/>
      <c r="BE1180" s="544"/>
      <c r="BF1180" s="544"/>
      <c r="BG1180" s="544"/>
      <c r="BH1180" s="544"/>
      <c r="BI1180" s="544"/>
      <c r="BJ1180" s="544"/>
      <c r="BK1180" s="544"/>
      <c r="BL1180" s="544"/>
      <c r="BM1180" s="544"/>
      <c r="BN1180" s="544"/>
      <c r="BO1180" s="544"/>
      <c r="BP1180" s="544"/>
      <c r="BQ1180" s="544"/>
      <c r="BR1180" s="544"/>
      <c r="BS1180" s="544"/>
      <c r="BT1180" s="544"/>
      <c r="BU1180" s="544"/>
      <c r="BV1180" s="544"/>
      <c r="BW1180" s="544"/>
      <c r="BX1180" s="544"/>
    </row>
    <row r="1181" s="341" customFormat="true" ht="15" customHeight="true" x14ac:dyDescent="0.2">
      <c r="BA1181" s="544"/>
      <c r="BB1181" s="365"/>
      <c r="BC1181" s="544"/>
      <c r="BD1181" s="544"/>
      <c r="BE1181" s="544"/>
      <c r="BF1181" s="544"/>
      <c r="BG1181" s="544"/>
      <c r="BH1181" s="544"/>
      <c r="BI1181" s="544"/>
      <c r="BJ1181" s="544"/>
      <c r="BK1181" s="544"/>
      <c r="BL1181" s="544"/>
      <c r="BM1181" s="544"/>
      <c r="BN1181" s="544"/>
      <c r="BO1181" s="544"/>
      <c r="BP1181" s="544"/>
      <c r="BQ1181" s="544"/>
      <c r="BR1181" s="544"/>
      <c r="BS1181" s="544"/>
      <c r="BT1181" s="544"/>
      <c r="BU1181" s="544"/>
      <c r="BV1181" s="544"/>
      <c r="BW1181" s="544"/>
      <c r="BX1181" s="544"/>
    </row>
    <row r="1182" s="341" customFormat="true" ht="15" customHeight="true" x14ac:dyDescent="0.2">
      <c r="BA1182" s="544"/>
      <c r="BB1182" s="365"/>
      <c r="BC1182" s="544"/>
      <c r="BD1182" s="544"/>
      <c r="BE1182" s="544"/>
      <c r="BF1182" s="544"/>
      <c r="BG1182" s="544"/>
      <c r="BH1182" s="544"/>
      <c r="BI1182" s="544"/>
      <c r="BJ1182" s="544"/>
      <c r="BK1182" s="544"/>
      <c r="BL1182" s="544"/>
      <c r="BM1182" s="544"/>
      <c r="BN1182" s="544"/>
      <c r="BO1182" s="544"/>
      <c r="BP1182" s="544"/>
      <c r="BQ1182" s="544"/>
      <c r="BR1182" s="544"/>
      <c r="BS1182" s="544"/>
      <c r="BT1182" s="544"/>
      <c r="BU1182" s="544"/>
      <c r="BV1182" s="544"/>
      <c r="BW1182" s="544"/>
      <c r="BX1182" s="544"/>
    </row>
    <row r="1183" s="341" customFormat="true" ht="15" customHeight="true" x14ac:dyDescent="0.2">
      <c r="BA1183" s="544"/>
      <c r="BB1183" s="365"/>
      <c r="BC1183" s="544"/>
      <c r="BD1183" s="544"/>
      <c r="BE1183" s="544"/>
      <c r="BF1183" s="544"/>
      <c r="BG1183" s="544"/>
      <c r="BH1183" s="544"/>
      <c r="BI1183" s="544"/>
      <c r="BJ1183" s="544"/>
      <c r="BK1183" s="544"/>
      <c r="BL1183" s="544"/>
      <c r="BM1183" s="544"/>
      <c r="BN1183" s="544"/>
      <c r="BO1183" s="544"/>
      <c r="BP1183" s="544"/>
      <c r="BQ1183" s="544"/>
      <c r="BR1183" s="544"/>
      <c r="BS1183" s="544"/>
      <c r="BT1183" s="544"/>
      <c r="BU1183" s="544"/>
      <c r="BV1183" s="544"/>
      <c r="BW1183" s="544"/>
      <c r="BX1183" s="544"/>
    </row>
    <row r="1184" s="341" customFormat="true" ht="15" customHeight="true" x14ac:dyDescent="0.2">
      <c r="BA1184" s="544"/>
      <c r="BB1184" s="365"/>
      <c r="BC1184" s="544"/>
      <c r="BD1184" s="544"/>
      <c r="BE1184" s="544"/>
      <c r="BF1184" s="544"/>
      <c r="BG1184" s="544"/>
      <c r="BH1184" s="544"/>
      <c r="BI1184" s="544"/>
      <c r="BJ1184" s="544"/>
      <c r="BK1184" s="544"/>
      <c r="BL1184" s="544"/>
      <c r="BM1184" s="544"/>
      <c r="BN1184" s="544"/>
      <c r="BO1184" s="544"/>
      <c r="BP1184" s="544"/>
      <c r="BQ1184" s="544"/>
      <c r="BR1184" s="544"/>
      <c r="BS1184" s="544"/>
      <c r="BT1184" s="544"/>
      <c r="BU1184" s="544"/>
      <c r="BV1184" s="544"/>
      <c r="BW1184" s="544"/>
      <c r="BX1184" s="544"/>
    </row>
    <row r="1185" s="341" customFormat="true" ht="15" customHeight="true" x14ac:dyDescent="0.2">
      <c r="BA1185" s="544"/>
      <c r="BB1185" s="365"/>
      <c r="BC1185" s="544"/>
      <c r="BD1185" s="544"/>
      <c r="BE1185" s="544"/>
      <c r="BF1185" s="544"/>
      <c r="BG1185" s="544"/>
      <c r="BH1185" s="544"/>
      <c r="BI1185" s="544"/>
      <c r="BJ1185" s="544"/>
      <c r="BK1185" s="544"/>
      <c r="BL1185" s="544"/>
      <c r="BM1185" s="544"/>
      <c r="BN1185" s="544"/>
      <c r="BO1185" s="544"/>
      <c r="BP1185" s="544"/>
      <c r="BQ1185" s="544"/>
      <c r="BR1185" s="544"/>
      <c r="BS1185" s="544"/>
      <c r="BT1185" s="544"/>
      <c r="BU1185" s="544"/>
      <c r="BV1185" s="544"/>
      <c r="BW1185" s="544"/>
      <c r="BX1185" s="544"/>
    </row>
    <row r="1186" s="341" customFormat="true" ht="15" customHeight="true" x14ac:dyDescent="0.2">
      <c r="BA1186" s="544"/>
      <c r="BB1186" s="365"/>
      <c r="BC1186" s="544"/>
      <c r="BD1186" s="544"/>
      <c r="BE1186" s="544"/>
      <c r="BF1186" s="544"/>
      <c r="BG1186" s="544"/>
      <c r="BH1186" s="544"/>
      <c r="BI1186" s="544"/>
      <c r="BJ1186" s="544"/>
      <c r="BK1186" s="544"/>
      <c r="BL1186" s="544"/>
      <c r="BM1186" s="544"/>
      <c r="BN1186" s="544"/>
      <c r="BO1186" s="544"/>
      <c r="BP1186" s="544"/>
      <c r="BQ1186" s="544"/>
      <c r="BR1186" s="544"/>
      <c r="BS1186" s="544"/>
      <c r="BT1186" s="544"/>
      <c r="BU1186" s="544"/>
      <c r="BV1186" s="544"/>
      <c r="BW1186" s="544"/>
      <c r="BX1186" s="544"/>
    </row>
    <row r="1187" s="341" customFormat="true" ht="15" customHeight="true" x14ac:dyDescent="0.2">
      <c r="BA1187" s="544"/>
      <c r="BB1187" s="365"/>
      <c r="BC1187" s="544"/>
      <c r="BD1187" s="544"/>
      <c r="BE1187" s="544"/>
      <c r="BF1187" s="544"/>
      <c r="BG1187" s="544"/>
      <c r="BH1187" s="544"/>
      <c r="BI1187" s="544"/>
      <c r="BJ1187" s="544"/>
      <c r="BK1187" s="544"/>
      <c r="BL1187" s="544"/>
      <c r="BM1187" s="544"/>
      <c r="BN1187" s="544"/>
      <c r="BO1187" s="544"/>
      <c r="BP1187" s="544"/>
      <c r="BQ1187" s="544"/>
      <c r="BR1187" s="544"/>
      <c r="BS1187" s="544"/>
      <c r="BT1187" s="544"/>
      <c r="BU1187" s="544"/>
      <c r="BV1187" s="544"/>
      <c r="BW1187" s="544"/>
      <c r="BX1187" s="544"/>
    </row>
    <row r="1188" s="341" customFormat="true" ht="15" customHeight="true" x14ac:dyDescent="0.2">
      <c r="BA1188" s="544"/>
      <c r="BB1188" s="365"/>
      <c r="BC1188" s="544"/>
      <c r="BD1188" s="544"/>
      <c r="BE1188" s="544"/>
      <c r="BF1188" s="544"/>
      <c r="BG1188" s="544"/>
      <c r="BH1188" s="544"/>
      <c r="BI1188" s="544"/>
      <c r="BJ1188" s="544"/>
      <c r="BK1188" s="544"/>
      <c r="BL1188" s="544"/>
      <c r="BM1188" s="544"/>
      <c r="BN1188" s="544"/>
      <c r="BO1188" s="544"/>
      <c r="BP1188" s="544"/>
      <c r="BQ1188" s="544"/>
      <c r="BR1188" s="544"/>
      <c r="BS1188" s="544"/>
      <c r="BT1188" s="544"/>
      <c r="BU1188" s="544"/>
      <c r="BV1188" s="544"/>
      <c r="BW1188" s="544"/>
      <c r="BX1188" s="544"/>
    </row>
    <row r="1189" s="341" customFormat="true" ht="15" customHeight="true" x14ac:dyDescent="0.2">
      <c r="BA1189" s="544"/>
      <c r="BB1189" s="365"/>
      <c r="BC1189" s="544"/>
      <c r="BD1189" s="544"/>
      <c r="BE1189" s="544"/>
      <c r="BF1189" s="544"/>
      <c r="BG1189" s="544"/>
      <c r="BH1189" s="544"/>
      <c r="BI1189" s="544"/>
      <c r="BJ1189" s="544"/>
      <c r="BK1189" s="544"/>
      <c r="BL1189" s="544"/>
      <c r="BM1189" s="544"/>
      <c r="BN1189" s="544"/>
      <c r="BO1189" s="544"/>
      <c r="BP1189" s="544"/>
      <c r="BQ1189" s="544"/>
      <c r="BR1189" s="544"/>
      <c r="BS1189" s="544"/>
      <c r="BT1189" s="544"/>
      <c r="BU1189" s="544"/>
      <c r="BV1189" s="544"/>
      <c r="BW1189" s="544"/>
      <c r="BX1189" s="544"/>
    </row>
    <row r="1190" s="341" customFormat="true" ht="15" customHeight="true" x14ac:dyDescent="0.2">
      <c r="BA1190" s="544"/>
      <c r="BB1190" s="365"/>
      <c r="BC1190" s="544"/>
      <c r="BD1190" s="544"/>
      <c r="BE1190" s="544"/>
      <c r="BF1190" s="544"/>
      <c r="BG1190" s="544"/>
      <c r="BH1190" s="544"/>
      <c r="BI1190" s="544"/>
      <c r="BJ1190" s="544"/>
      <c r="BK1190" s="544"/>
      <c r="BL1190" s="544"/>
      <c r="BM1190" s="544"/>
      <c r="BN1190" s="544"/>
      <c r="BO1190" s="544"/>
      <c r="BP1190" s="544"/>
      <c r="BQ1190" s="544"/>
      <c r="BR1190" s="544"/>
      <c r="BS1190" s="544"/>
      <c r="BT1190" s="544"/>
      <c r="BU1190" s="544"/>
      <c r="BV1190" s="544"/>
      <c r="BW1190" s="544"/>
      <c r="BX1190" s="544"/>
    </row>
    <row r="1191" s="341" customFormat="true" ht="15" customHeight="true" x14ac:dyDescent="0.2">
      <c r="BA1191" s="544"/>
      <c r="BB1191" s="365"/>
      <c r="BC1191" s="544"/>
      <c r="BD1191" s="544"/>
      <c r="BE1191" s="544"/>
      <c r="BF1191" s="544"/>
      <c r="BG1191" s="544"/>
      <c r="BH1191" s="544"/>
      <c r="BI1191" s="544"/>
      <c r="BJ1191" s="544"/>
      <c r="BK1191" s="544"/>
      <c r="BL1191" s="544"/>
      <c r="BM1191" s="544"/>
      <c r="BN1191" s="544"/>
      <c r="BO1191" s="544"/>
      <c r="BP1191" s="544"/>
      <c r="BQ1191" s="544"/>
      <c r="BR1191" s="544"/>
      <c r="BS1191" s="544"/>
      <c r="BT1191" s="544"/>
      <c r="BU1191" s="544"/>
      <c r="BV1191" s="544"/>
      <c r="BW1191" s="544"/>
      <c r="BX1191" s="544"/>
    </row>
    <row r="1192" s="341" customFormat="true" ht="15" customHeight="true" x14ac:dyDescent="0.2">
      <c r="BA1192" s="544"/>
      <c r="BB1192" s="365"/>
      <c r="BC1192" s="544"/>
      <c r="BD1192" s="544"/>
      <c r="BE1192" s="544"/>
      <c r="BF1192" s="544"/>
      <c r="BG1192" s="544"/>
      <c r="BH1192" s="544"/>
      <c r="BI1192" s="544"/>
      <c r="BJ1192" s="544"/>
      <c r="BK1192" s="544"/>
      <c r="BL1192" s="544"/>
      <c r="BM1192" s="544"/>
      <c r="BN1192" s="544"/>
      <c r="BO1192" s="544"/>
      <c r="BP1192" s="544"/>
      <c r="BQ1192" s="544"/>
      <c r="BR1192" s="544"/>
      <c r="BS1192" s="544"/>
      <c r="BT1192" s="544"/>
      <c r="BU1192" s="544"/>
      <c r="BV1192" s="544"/>
      <c r="BW1192" s="544"/>
      <c r="BX1192" s="544"/>
    </row>
    <row r="1193" s="341" customFormat="true" ht="15" customHeight="true" x14ac:dyDescent="0.2">
      <c r="BA1193" s="544"/>
      <c r="BB1193" s="365"/>
      <c r="BC1193" s="544"/>
      <c r="BD1193" s="544"/>
      <c r="BE1193" s="544"/>
      <c r="BF1193" s="544"/>
      <c r="BG1193" s="544"/>
      <c r="BH1193" s="544"/>
      <c r="BI1193" s="544"/>
      <c r="BJ1193" s="544"/>
      <c r="BK1193" s="544"/>
      <c r="BL1193" s="544"/>
      <c r="BM1193" s="544"/>
      <c r="BN1193" s="544"/>
      <c r="BO1193" s="544"/>
      <c r="BP1193" s="544"/>
      <c r="BQ1193" s="544"/>
      <c r="BR1193" s="544"/>
      <c r="BS1193" s="544"/>
      <c r="BT1193" s="544"/>
      <c r="BU1193" s="544"/>
      <c r="BV1193" s="544"/>
      <c r="BW1193" s="544"/>
      <c r="BX1193" s="544"/>
    </row>
    <row r="1194" s="341" customFormat="true" ht="15" customHeight="true" x14ac:dyDescent="0.2">
      <c r="BA1194" s="544"/>
      <c r="BB1194" s="365"/>
      <c r="BC1194" s="544"/>
      <c r="BD1194" s="544"/>
      <c r="BE1194" s="544"/>
      <c r="BF1194" s="544"/>
      <c r="BG1194" s="544"/>
      <c r="BH1194" s="544"/>
      <c r="BI1194" s="544"/>
      <c r="BJ1194" s="544"/>
      <c r="BK1194" s="544"/>
      <c r="BL1194" s="544"/>
      <c r="BM1194" s="544"/>
      <c r="BN1194" s="544"/>
      <c r="BO1194" s="544"/>
      <c r="BP1194" s="544"/>
      <c r="BQ1194" s="544"/>
      <c r="BR1194" s="544"/>
      <c r="BS1194" s="544"/>
      <c r="BT1194" s="544"/>
      <c r="BU1194" s="544"/>
      <c r="BV1194" s="544"/>
      <c r="BW1194" s="544"/>
      <c r="BX1194" s="544"/>
    </row>
    <row r="1195" s="341" customFormat="true" ht="15" customHeight="true" x14ac:dyDescent="0.2">
      <c r="BA1195" s="544"/>
      <c r="BB1195" s="365"/>
      <c r="BC1195" s="544"/>
      <c r="BD1195" s="544"/>
      <c r="BE1195" s="544"/>
      <c r="BF1195" s="544"/>
      <c r="BG1195" s="544"/>
      <c r="BH1195" s="544"/>
      <c r="BI1195" s="544"/>
      <c r="BJ1195" s="544"/>
      <c r="BK1195" s="544"/>
      <c r="BL1195" s="544"/>
      <c r="BM1195" s="544"/>
      <c r="BN1195" s="544"/>
      <c r="BO1195" s="544"/>
      <c r="BP1195" s="544"/>
      <c r="BQ1195" s="544"/>
      <c r="BR1195" s="544"/>
      <c r="BS1195" s="544"/>
      <c r="BT1195" s="544"/>
      <c r="BU1195" s="544"/>
      <c r="BV1195" s="544"/>
      <c r="BW1195" s="544"/>
      <c r="BX1195" s="544"/>
    </row>
    <row r="1196" s="341" customFormat="true" ht="15" customHeight="true" x14ac:dyDescent="0.2">
      <c r="BA1196" s="544"/>
      <c r="BB1196" s="365"/>
      <c r="BC1196" s="544"/>
      <c r="BD1196" s="544"/>
      <c r="BE1196" s="544"/>
      <c r="BF1196" s="544"/>
      <c r="BG1196" s="544"/>
      <c r="BH1196" s="544"/>
      <c r="BI1196" s="544"/>
      <c r="BJ1196" s="544"/>
      <c r="BK1196" s="544"/>
      <c r="BL1196" s="544"/>
      <c r="BM1196" s="544"/>
      <c r="BN1196" s="544"/>
      <c r="BO1196" s="544"/>
      <c r="BP1196" s="544"/>
      <c r="BQ1196" s="544"/>
      <c r="BR1196" s="544"/>
      <c r="BS1196" s="544"/>
      <c r="BT1196" s="544"/>
      <c r="BU1196" s="544"/>
      <c r="BV1196" s="544"/>
      <c r="BW1196" s="544"/>
      <c r="BX1196" s="544"/>
    </row>
    <row r="1197" s="341" customFormat="true" ht="15" customHeight="true" x14ac:dyDescent="0.2">
      <c r="BA1197" s="544"/>
      <c r="BB1197" s="365"/>
      <c r="BC1197" s="544"/>
      <c r="BD1197" s="544"/>
      <c r="BE1197" s="544"/>
      <c r="BF1197" s="544"/>
      <c r="BG1197" s="544"/>
      <c r="BH1197" s="544"/>
      <c r="BI1197" s="544"/>
      <c r="BJ1197" s="544"/>
      <c r="BK1197" s="544"/>
      <c r="BL1197" s="544"/>
      <c r="BM1197" s="544"/>
      <c r="BN1197" s="544"/>
      <c r="BO1197" s="544"/>
      <c r="BP1197" s="544"/>
      <c r="BQ1197" s="544"/>
      <c r="BR1197" s="544"/>
      <c r="BS1197" s="544"/>
      <c r="BT1197" s="544"/>
      <c r="BU1197" s="544"/>
      <c r="BV1197" s="544"/>
      <c r="BW1197" s="544"/>
      <c r="BX1197" s="544"/>
    </row>
    <row r="1198" s="341" customFormat="true" ht="15" customHeight="true" x14ac:dyDescent="0.2">
      <c r="BA1198" s="544"/>
      <c r="BB1198" s="365"/>
      <c r="BC1198" s="544"/>
      <c r="BD1198" s="544"/>
      <c r="BE1198" s="544"/>
      <c r="BF1198" s="544"/>
      <c r="BG1198" s="544"/>
      <c r="BH1198" s="544"/>
      <c r="BI1198" s="544"/>
      <c r="BJ1198" s="544"/>
      <c r="BK1198" s="544"/>
      <c r="BL1198" s="544"/>
      <c r="BM1198" s="544"/>
      <c r="BN1198" s="544"/>
      <c r="BO1198" s="544"/>
      <c r="BP1198" s="544"/>
      <c r="BQ1198" s="544"/>
      <c r="BR1198" s="544"/>
      <c r="BS1198" s="544"/>
      <c r="BT1198" s="544"/>
      <c r="BU1198" s="544"/>
      <c r="BV1198" s="544"/>
      <c r="BW1198" s="544"/>
      <c r="BX1198" s="544"/>
    </row>
    <row r="1199" s="341" customFormat="true" ht="15" customHeight="true" x14ac:dyDescent="0.2">
      <c r="BA1199" s="544"/>
      <c r="BB1199" s="365"/>
      <c r="BC1199" s="544"/>
      <c r="BD1199" s="544"/>
      <c r="BE1199" s="544"/>
      <c r="BF1199" s="544"/>
      <c r="BG1199" s="544"/>
      <c r="BH1199" s="544"/>
      <c r="BI1199" s="544"/>
      <c r="BJ1199" s="544"/>
      <c r="BK1199" s="544"/>
      <c r="BL1199" s="544"/>
      <c r="BM1199" s="544"/>
      <c r="BN1199" s="544"/>
      <c r="BO1199" s="544"/>
      <c r="BP1199" s="544"/>
      <c r="BQ1199" s="544"/>
      <c r="BR1199" s="544"/>
      <c r="BS1199" s="544"/>
      <c r="BT1199" s="544"/>
      <c r="BU1199" s="544"/>
      <c r="BV1199" s="544"/>
      <c r="BW1199" s="544"/>
      <c r="BX1199" s="544"/>
    </row>
    <row r="1200" s="341" customFormat="true" ht="15" customHeight="true" x14ac:dyDescent="0.2">
      <c r="BA1200" s="544"/>
      <c r="BB1200" s="365"/>
      <c r="BC1200" s="544"/>
      <c r="BD1200" s="544"/>
      <c r="BE1200" s="544"/>
      <c r="BF1200" s="544"/>
      <c r="BG1200" s="544"/>
      <c r="BH1200" s="544"/>
      <c r="BI1200" s="544"/>
      <c r="BJ1200" s="544"/>
      <c r="BK1200" s="544"/>
      <c r="BL1200" s="544"/>
      <c r="BM1200" s="544"/>
      <c r="BN1200" s="544"/>
      <c r="BO1200" s="544"/>
      <c r="BP1200" s="544"/>
      <c r="BQ1200" s="544"/>
      <c r="BR1200" s="544"/>
      <c r="BS1200" s="544"/>
      <c r="BT1200" s="544"/>
      <c r="BU1200" s="544"/>
      <c r="BV1200" s="544"/>
      <c r="BW1200" s="544"/>
      <c r="BX1200" s="544"/>
    </row>
  </sheetData>
  <mergeCells count="846">
    <mergeCell ref="C14:G14"/>
    <mergeCell ref="H14:L14"/>
    <mergeCell ref="C27:G27"/>
    <mergeCell ref="H27:L27"/>
    <mergeCell ref="M27:Q27"/>
    <mergeCell ref="M14:Q14"/>
    <mergeCell ref="A16:A17"/>
    <mergeCell ref="A18:A21"/>
    <mergeCell ref="A22:A23"/>
    <mergeCell ref="A24:A26"/>
    <mergeCell ref="H56:L56"/>
    <mergeCell ref="M56:Q56"/>
    <mergeCell ref="A29:A30"/>
    <mergeCell ref="A35:A36"/>
    <mergeCell ref="A37:A38"/>
    <mergeCell ref="A41:A42"/>
    <mergeCell ref="A43:A44"/>
    <mergeCell ref="A45:A46"/>
    <mergeCell ref="A50:A52"/>
    <mergeCell ref="A53:A55"/>
    <mergeCell ref="A208:B208"/>
    <mergeCell ref="C220:G220"/>
    <mergeCell ref="H133:L133"/>
    <mergeCell ref="M133:Q133"/>
    <mergeCell ref="A135:A139"/>
    <mergeCell ref="A153:A158"/>
    <mergeCell ref="A151:A152"/>
    <mergeCell ref="C133:G133"/>
    <mergeCell ref="A1025:C1025"/>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J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E429"/>
    <mergeCell ref="H429:I429"/>
    <mergeCell ref="M429:O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O457:Q457"/>
    <mergeCell ref="H458:J458"/>
    <mergeCell ref="C455:D455"/>
    <mergeCell ref="H455:I455"/>
    <mergeCell ref="M455:N455"/>
    <mergeCell ref="C456:G456"/>
    <mergeCell ref="H456:I456"/>
    <mergeCell ref="M456:Q456"/>
    <mergeCell ref="C452:D452"/>
    <mergeCell ref="H452:L452"/>
    <mergeCell ref="M452:N452"/>
    <mergeCell ref="C453:D453"/>
    <mergeCell ref="H453:I454"/>
    <mergeCell ref="J453:L453"/>
    <mergeCell ref="M453:N453"/>
    <mergeCell ref="C454:D454"/>
    <mergeCell ref="M454:N454"/>
    <mergeCell ref="C459:D459"/>
    <mergeCell ref="H459:I460"/>
    <mergeCell ref="M459:N459"/>
    <mergeCell ref="C460:D460"/>
    <mergeCell ref="M460:N460"/>
    <mergeCell ref="C461:D461"/>
    <mergeCell ref="H461:I461"/>
    <mergeCell ref="M461:N461"/>
    <mergeCell ref="C457:D458"/>
    <mergeCell ref="E457:G457"/>
    <mergeCell ref="H457:I457"/>
    <mergeCell ref="M457:N458"/>
    <mergeCell ref="C465:D465"/>
    <mergeCell ref="H465:I465"/>
    <mergeCell ref="M465:N465"/>
    <mergeCell ref="C466:D466"/>
    <mergeCell ref="H466:I466"/>
    <mergeCell ref="M466:N466"/>
    <mergeCell ref="C462:E462"/>
    <mergeCell ref="H462:I462"/>
    <mergeCell ref="M462:O462"/>
    <mergeCell ref="C463:D464"/>
    <mergeCell ref="H463:I463"/>
    <mergeCell ref="M463:N464"/>
    <mergeCell ref="H464:I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J484"/>
    <mergeCell ref="M484:N484"/>
    <mergeCell ref="C489:D489"/>
    <mergeCell ref="H489:I489"/>
    <mergeCell ref="M489:N489"/>
    <mergeCell ref="C490:E490"/>
    <mergeCell ref="H490:I490"/>
    <mergeCell ref="M490:O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3:D633"/>
    <mergeCell ref="H633:I633"/>
    <mergeCell ref="M633:N633"/>
    <mergeCell ref="C634:D634"/>
    <mergeCell ref="H634:I634"/>
    <mergeCell ref="M634:N634"/>
    <mergeCell ref="C631:D631"/>
    <mergeCell ref="H631:I631"/>
    <mergeCell ref="M631:N631"/>
    <mergeCell ref="C632:D632"/>
    <mergeCell ref="H632:I632"/>
    <mergeCell ref="M632:N632"/>
    <mergeCell ref="M637:N637"/>
    <mergeCell ref="C638:D638"/>
    <mergeCell ref="H638:I638"/>
    <mergeCell ref="M638:N638"/>
    <mergeCell ref="C635:D635"/>
    <mergeCell ref="H635:I635"/>
    <mergeCell ref="M635:N635"/>
    <mergeCell ref="C636:D636"/>
    <mergeCell ref="H636:I636"/>
    <mergeCell ref="M636:N636"/>
    <mergeCell ref="BA29:BA30"/>
    <mergeCell ref="A31:A32"/>
    <mergeCell ref="BA31:BA32"/>
    <mergeCell ref="A33:A34"/>
    <mergeCell ref="BA33:BA34"/>
    <mergeCell ref="BA35:BA36"/>
    <mergeCell ref="BA37:BA38"/>
    <mergeCell ref="C643:D643"/>
    <mergeCell ref="H643:I643"/>
    <mergeCell ref="M643:N643"/>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A122:A123"/>
    <mergeCell ref="A124:A127"/>
    <mergeCell ref="A128:A129"/>
    <mergeCell ref="A130:A132"/>
    <mergeCell ref="C120:G120"/>
    <mergeCell ref="H120:L120"/>
    <mergeCell ref="M120:Q120"/>
    <mergeCell ref="A39:A40"/>
    <mergeCell ref="A58:A68"/>
    <mergeCell ref="A108:B108"/>
    <mergeCell ref="C56:G56"/>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50:BA52"/>
    <mergeCell ref="BC339:BG339"/>
    <mergeCell ref="BH339:BL339"/>
    <mergeCell ref="BM339:BQ339"/>
    <mergeCell ref="BC220:BG220"/>
    <mergeCell ref="BH220:BL220"/>
    <mergeCell ref="BM220:BQ220"/>
    <mergeCell ref="BA222:BA224"/>
    <mergeCell ref="BA225:BA226"/>
    <mergeCell ref="BA227:BA230"/>
    <mergeCell ref="BC259:BG259"/>
    <mergeCell ref="BH259:BL259"/>
    <mergeCell ref="BM259:BQ259"/>
    <mergeCell ref="BA341:BA342"/>
    <mergeCell ref="BA343:BA344"/>
    <mergeCell ref="BA345:BA346"/>
    <mergeCell ref="BA347:BA348"/>
    <mergeCell ref="BA349:BA350"/>
    <mergeCell ref="BA351:BA352"/>
    <mergeCell ref="BA353:BA354"/>
    <mergeCell ref="BA153:BA159"/>
    <mergeCell ref="BA261:BA263"/>
    <mergeCell ref="BA264:BA267"/>
    <mergeCell ref="BA268:BA270"/>
    <mergeCell ref="BA271:BA273"/>
    <mergeCell ref="BA274:BA276"/>
    <mergeCell ref="BA277:BA284"/>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0</xdr:rowOff>
                  </from>
                  <to>
                    <xdr:col>1</xdr:col>
                    <xdr:colOff>1704975</xdr:colOff>
                    <xdr:row>399</xdr:row>
                    <xdr:rowOff>190500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8382D-73E3-43CA-A6D5-7C53C3D264B8}">
  <sheetPr codeName="Feuil11"/>
  <dimension ref="A1:BQ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52" width="12.5703125" style="341" customWidth="true"/>
    <col min="53" max="53" width="31.5703125" style="544" customWidth="true"/>
    <col min="54" max="54" width="41.5703125" style="365" customWidth="true"/>
    <col min="55" max="69" width="9.140625" style="544"/>
    <col min="70" max="16384" width="9.140625" style="434"/>
  </cols>
  <sheetData>
    <row r="1" s="298" customFormat="true" ht="18" customHeight="true" x14ac:dyDescent="0.2">
      <c r="R1" s="341"/>
      <c r="S1" s="341"/>
      <c r="T1" s="341"/>
      <c r="U1" s="341"/>
      <c r="V1" s="341"/>
      <c r="W1" s="341"/>
      <c r="X1" s="341"/>
      <c r="Y1" s="341"/>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row>
    <row r="2" s="298" customFormat="true" ht="22.5" customHeight="true" x14ac:dyDescent="0.35">
      <c r="A2" s="355" t="str">
        <f>A1026</f>
        <v>Viet Nam</v>
      </c>
      <c r="B2" s="356"/>
      <c r="R2" s="341"/>
      <c r="S2" s="341"/>
      <c r="T2" s="341"/>
      <c r="U2" s="341"/>
      <c r="V2" s="341"/>
      <c r="W2" s="341"/>
      <c r="X2" s="341"/>
      <c r="Y2" s="341"/>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row>
    <row r="3" s="298" customFormat="true" ht="22.5" customHeight="true" x14ac:dyDescent="0.35">
      <c r="A3" s="325" t="str">
        <f>A1034</f>
        <v>2003</v>
      </c>
      <c r="B3" s="358"/>
      <c r="R3" s="341"/>
      <c r="S3" s="341"/>
      <c r="T3" s="341"/>
      <c r="U3" s="341"/>
      <c r="V3" s="341"/>
      <c r="W3" s="341"/>
      <c r="X3" s="341"/>
      <c r="Y3" s="341"/>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row>
    <row r="4" s="298" customFormat="true" ht="22.5" customHeight="true" x14ac:dyDescent="0.35">
      <c r="A4" s="357" t="s">
        <v>96</v>
      </c>
      <c r="B4" s="358"/>
      <c r="R4" s="341"/>
      <c r="S4" s="341"/>
      <c r="T4" s="341"/>
      <c r="U4" s="341"/>
      <c r="V4" s="341"/>
      <c r="W4" s="341"/>
      <c r="X4" s="341"/>
      <c r="Y4" s="341"/>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row>
    <row r="5" s="298" customFormat="true" ht="20.1" customHeight="true" x14ac:dyDescent="0.35">
      <c r="A5" s="357" t="s">
        <v>97</v>
      </c>
      <c r="B5" s="358"/>
      <c r="R5" s="341"/>
      <c r="S5" s="341"/>
      <c r="T5" s="341"/>
      <c r="U5" s="341"/>
      <c r="V5" s="341"/>
      <c r="W5" s="341"/>
      <c r="X5" s="341"/>
      <c r="Y5" s="341"/>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row>
    <row r="6" s="298" customFormat="true" ht="15" customHeight="true" x14ac:dyDescent="0.2">
      <c r="A6" s="359" t="s">
        <v>98</v>
      </c>
      <c r="B6" s="360"/>
      <c r="R6" s="341"/>
      <c r="S6" s="341"/>
      <c r="T6" s="341"/>
      <c r="U6" s="341"/>
      <c r="V6" s="341"/>
      <c r="W6" s="341"/>
      <c r="X6" s="341"/>
      <c r="Y6" s="341"/>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row>
    <row r="7" s="298" customFormat="true" ht="15" customHeight="true" x14ac:dyDescent="0.2">
      <c r="A7" s="361" t="s">
        <v>41</v>
      </c>
      <c r="B7" s="362"/>
      <c r="R7" s="341"/>
      <c r="S7" s="341"/>
      <c r="T7" s="341"/>
      <c r="U7" s="341"/>
      <c r="V7" s="341"/>
      <c r="W7" s="341"/>
      <c r="X7" s="341"/>
      <c r="Y7" s="341"/>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row>
    <row r="8" s="298" customFormat="true" ht="15" customHeight="true" x14ac:dyDescent="0.2">
      <c r="A8" s="361" t="s">
        <v>40</v>
      </c>
      <c r="B8" s="362"/>
      <c r="R8" s="341"/>
      <c r="S8" s="341"/>
      <c r="T8" s="341"/>
      <c r="U8" s="341"/>
      <c r="V8" s="341"/>
      <c r="W8" s="341"/>
      <c r="X8" s="341"/>
      <c r="Y8" s="341"/>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row>
    <row r="9" s="298" customFormat="true" ht="15" customHeight="true" x14ac:dyDescent="0.2">
      <c r="A9" s="361" t="s">
        <v>134</v>
      </c>
      <c r="B9" s="363" t="str">
        <f>A1025</f>
        <v>WHS03</v>
      </c>
      <c r="R9" s="341"/>
      <c r="S9" s="341"/>
      <c r="T9" s="341"/>
      <c r="U9" s="341"/>
      <c r="V9" s="341"/>
      <c r="W9" s="341"/>
      <c r="X9" s="341"/>
      <c r="Y9" s="341"/>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row>
    <row r="10" s="298" customFormat="true" ht="15" customHeight="true" x14ac:dyDescent="0.2">
      <c r="A10" s="187" t="str">
        <f>B1028</f>
        <v/>
      </c>
      <c r="B10" s="186"/>
      <c r="R10" s="341"/>
      <c r="S10" s="341"/>
      <c r="T10" s="341"/>
      <c r="U10" s="341"/>
      <c r="V10" s="341"/>
      <c r="W10" s="341"/>
      <c r="X10" s="341"/>
      <c r="Y10" s="341"/>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row>
    <row r="11" s="298" customFormat="true" ht="15" customHeight="true" x14ac:dyDescent="0.2">
      <c r="A11" s="187" t="str">
        <f>B1027</f>
        <v/>
      </c>
      <c r="B11" s="185"/>
      <c r="R11" s="341"/>
      <c r="S11" s="341"/>
      <c r="T11" s="341"/>
      <c r="U11" s="341"/>
      <c r="V11" s="341"/>
      <c r="W11" s="341"/>
      <c r="X11" s="341"/>
      <c r="Y11" s="341"/>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row>
    <row r="12" s="298" customFormat="true" ht="18" customHeight="true" x14ac:dyDescent="0.2">
      <c r="A12" s="184"/>
      <c r="B12" s="186"/>
      <c r="R12" s="341"/>
      <c r="S12" s="341"/>
      <c r="T12" s="341"/>
      <c r="U12" s="341"/>
      <c r="V12" s="341"/>
      <c r="W12" s="341"/>
      <c r="X12" s="341"/>
      <c r="Y12" s="341"/>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row>
    <row r="13" s="298" customFormat="true" ht="18" customHeight="true" x14ac:dyDescent="0.2">
      <c r="A13" s="183"/>
      <c r="B13" s="182"/>
      <c r="R13" s="341"/>
      <c r="S13" s="341"/>
      <c r="T13" s="341"/>
      <c r="U13" s="341"/>
      <c r="V13" s="341"/>
      <c r="W13" s="341"/>
      <c r="X13" s="341"/>
      <c r="Y13" s="341"/>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row>
    <row r="14" s="322" customFormat="true" ht="15" customHeight="true" x14ac:dyDescent="0.2">
      <c r="A14" s="302" t="s">
        <v>96</v>
      </c>
      <c r="B14" s="338"/>
      <c r="C14" s="990" t="s">
        <v>115</v>
      </c>
      <c r="D14" s="991"/>
      <c r="E14" s="991"/>
      <c r="F14" s="991"/>
      <c r="G14" s="992"/>
      <c r="H14" s="993" t="s">
        <v>39</v>
      </c>
      <c r="I14" s="981"/>
      <c r="J14" s="981"/>
      <c r="K14" s="981"/>
      <c r="L14" s="983"/>
      <c r="M14" s="976" t="s">
        <v>38</v>
      </c>
      <c r="N14" s="977"/>
      <c r="O14" s="977"/>
      <c r="P14" s="977"/>
      <c r="Q14" s="979"/>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AQ14" s="410"/>
      <c r="AR14" s="410"/>
      <c r="AS14" s="410"/>
      <c r="AT14" s="410"/>
      <c r="AU14" s="410"/>
      <c r="AV14" s="410"/>
      <c r="AW14" s="410"/>
      <c r="AX14" s="410"/>
      <c r="AY14" s="410"/>
      <c r="AZ14" s="881"/>
      <c r="BA14" s="347" t="s">
        <v>129</v>
      </c>
      <c r="BB14" s="302" t="s">
        <v>96</v>
      </c>
      <c r="BC14" s="976" t="s">
        <v>115</v>
      </c>
      <c r="BD14" s="977"/>
      <c r="BE14" s="977"/>
      <c r="BF14" s="977"/>
      <c r="BG14" s="978"/>
      <c r="BH14" s="976" t="s">
        <v>39</v>
      </c>
      <c r="BI14" s="977"/>
      <c r="BJ14" s="977"/>
      <c r="BK14" s="977"/>
      <c r="BL14" s="978"/>
      <c r="BM14" s="976" t="s">
        <v>38</v>
      </c>
      <c r="BN14" s="977"/>
      <c r="BO14" s="977"/>
      <c r="BP14" s="977"/>
      <c r="BQ14" s="979"/>
    </row>
    <row r="15" s="322" customFormat="true" ht="12.75" x14ac:dyDescent="0.2">
      <c r="A15" s="335" t="s">
        <v>88</v>
      </c>
      <c r="B15" s="369"/>
      <c r="C15" s="392" t="s">
        <v>0</v>
      </c>
      <c r="D15" s="546" t="s">
        <v>1</v>
      </c>
      <c r="E15" s="546" t="s">
        <v>2</v>
      </c>
      <c r="F15" s="546" t="s">
        <v>3</v>
      </c>
      <c r="G15" s="547" t="s">
        <v>4</v>
      </c>
      <c r="H15" s="374" t="s">
        <v>0</v>
      </c>
      <c r="I15" s="549" t="s">
        <v>1</v>
      </c>
      <c r="J15" s="549" t="s">
        <v>2</v>
      </c>
      <c r="K15" s="549" t="s">
        <v>3</v>
      </c>
      <c r="L15" s="550" t="s">
        <v>4</v>
      </c>
      <c r="M15" s="375" t="s">
        <v>0</v>
      </c>
      <c r="N15" s="549" t="s">
        <v>1</v>
      </c>
      <c r="O15" s="549" t="s">
        <v>2</v>
      </c>
      <c r="P15" s="549" t="s">
        <v>3</v>
      </c>
      <c r="Q15" s="550" t="s">
        <v>4</v>
      </c>
      <c r="R15" s="410"/>
      <c r="S15" s="410"/>
      <c r="T15" s="410"/>
      <c r="U15" s="410"/>
      <c r="V15" s="410"/>
      <c r="W15" s="410"/>
      <c r="X15" s="410"/>
      <c r="Y15" s="410"/>
      <c r="Z15" s="410"/>
      <c r="AA15" s="410"/>
      <c r="AB15" s="410"/>
      <c r="AC15" s="410"/>
      <c r="AD15" s="410"/>
      <c r="AE15" s="410"/>
      <c r="AF15" s="410"/>
      <c r="AG15" s="410"/>
      <c r="AH15" s="410"/>
      <c r="AI15" s="410"/>
      <c r="AJ15" s="410"/>
      <c r="AK15" s="410"/>
      <c r="AL15" s="410"/>
      <c r="AM15" s="410"/>
      <c r="AN15" s="410"/>
      <c r="AO15" s="410"/>
      <c r="AP15" s="410"/>
      <c r="AQ15" s="410"/>
      <c r="AR15" s="410"/>
      <c r="AS15" s="410"/>
      <c r="AT15" s="410"/>
      <c r="AU15" s="410"/>
      <c r="AV15" s="410"/>
      <c r="AW15" s="410"/>
      <c r="AX15" s="410"/>
      <c r="AY15" s="410"/>
      <c r="AZ15" s="881"/>
      <c r="BA15" s="335" t="s">
        <v>120</v>
      </c>
      <c r="BB15" s="334"/>
      <c r="BC15" s="421" t="s">
        <v>0</v>
      </c>
      <c r="BD15" s="520" t="s">
        <v>1</v>
      </c>
      <c r="BE15" s="520" t="s">
        <v>2</v>
      </c>
      <c r="BF15" s="520" t="s">
        <v>3</v>
      </c>
      <c r="BG15" s="422" t="s">
        <v>4</v>
      </c>
      <c r="BH15" s="421" t="s">
        <v>0</v>
      </c>
      <c r="BI15" s="520" t="s">
        <v>1</v>
      </c>
      <c r="BJ15" s="520" t="s">
        <v>2</v>
      </c>
      <c r="BK15" s="520" t="s">
        <v>3</v>
      </c>
      <c r="BL15" s="422" t="s">
        <v>4</v>
      </c>
      <c r="BM15" s="421" t="s">
        <v>0</v>
      </c>
      <c r="BN15" s="520" t="s">
        <v>1</v>
      </c>
      <c r="BO15" s="520" t="s">
        <v>2</v>
      </c>
      <c r="BP15" s="520" t="s">
        <v>3</v>
      </c>
      <c r="BQ15" s="422" t="s">
        <v>4</v>
      </c>
    </row>
    <row r="16" s="322" customFormat="true" ht="15" customHeight="true" x14ac:dyDescent="0.2">
      <c r="A16" s="985" t="s">
        <v>13</v>
      </c>
      <c r="B16" s="371" t="s">
        <v>14</v>
      </c>
      <c r="C16" s="137">
        <f>C58+C59+C60+C61+C63+C65</f>
        <v>84.334844982181764</v>
      </c>
      <c r="D16" s="136">
        <v>93.216680995647053</v>
      </c>
      <c r="E16" s="136">
        <v>94.673810054561386</v>
      </c>
      <c r="F16" s="136">
        <v>96.403381228718558</v>
      </c>
      <c r="G16" s="135">
        <v>98.857620057516499</v>
      </c>
      <c r="H16" s="134">
        <v>95.390614065223417</v>
      </c>
      <c r="I16" s="136">
        <v>96.636277213035001</v>
      </c>
      <c r="J16" s="136">
        <v>99.625238124237526</v>
      </c>
      <c r="K16" s="136">
        <v>99.650706627443554</v>
      </c>
      <c r="L16" s="133">
        <v>100</v>
      </c>
      <c r="M16" s="137">
        <v>83.953918722346003</v>
      </c>
      <c r="N16" s="136">
        <v>90.763483582423149</v>
      </c>
      <c r="O16" s="136">
        <v>95.92617030213205</v>
      </c>
      <c r="P16" s="136">
        <v>94.162208880935779</v>
      </c>
      <c r="Q16" s="133">
        <v>97.695758268635316</v>
      </c>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AQ16" s="410"/>
      <c r="AR16" s="410"/>
      <c r="AS16" s="410"/>
      <c r="AT16" s="410"/>
      <c r="AU16" s="410"/>
      <c r="AV16" s="410"/>
      <c r="AW16" s="410"/>
      <c r="AX16" s="410"/>
      <c r="AY16" s="410"/>
      <c r="AZ16" s="881"/>
      <c r="BA16" s="975" t="s">
        <v>13</v>
      </c>
      <c r="BB16" s="554" t="s">
        <v>14</v>
      </c>
      <c r="BC16" s="54" t="s">
        <v>36</v>
      </c>
      <c r="BD16" s="50" t="s">
        <v>36</v>
      </c>
      <c r="BE16" s="50" t="s">
        <v>36</v>
      </c>
      <c r="BF16" s="50" t="s">
        <v>36</v>
      </c>
      <c r="BG16" s="45" t="s">
        <v>36</v>
      </c>
      <c r="BH16" s="54" t="s">
        <v>36</v>
      </c>
      <c r="BI16" s="50" t="s">
        <v>36</v>
      </c>
      <c r="BJ16" s="50" t="s">
        <v>36</v>
      </c>
      <c r="BK16" s="50" t="s">
        <v>36</v>
      </c>
      <c r="BL16" s="45" t="s">
        <v>36</v>
      </c>
      <c r="BM16" s="54" t="s">
        <v>36</v>
      </c>
      <c r="BN16" s="50" t="s">
        <v>36</v>
      </c>
      <c r="BO16" s="50" t="s">
        <v>36</v>
      </c>
      <c r="BP16" s="50" t="s">
        <v>36</v>
      </c>
      <c r="BQ16" s="45" t="s">
        <v>36</v>
      </c>
    </row>
    <row r="17" s="322" customFormat="true" ht="15" customHeight="true" x14ac:dyDescent="0.2">
      <c r="A17" s="984"/>
      <c r="B17" s="372" t="s">
        <v>52</v>
      </c>
      <c r="C17" s="132">
        <v>15.665155017818241</v>
      </c>
      <c r="D17" s="131">
        <v>6.7833190043529559</v>
      </c>
      <c r="E17" s="131">
        <v>5.3261899454386095</v>
      </c>
      <c r="F17" s="131">
        <v>3.5966187712814319</v>
      </c>
      <c r="G17" s="130">
        <v>1.1423799424835013</v>
      </c>
      <c r="H17" s="129">
        <v>4.609385934776574</v>
      </c>
      <c r="I17" s="131">
        <v>3.3637227869649977</v>
      </c>
      <c r="J17" s="131">
        <v>0.37476187576247655</v>
      </c>
      <c r="K17" s="131">
        <v>0.34929337255645243</v>
      </c>
      <c r="L17" s="128">
        <v>0</v>
      </c>
      <c r="M17" s="132">
        <v>16.046081277653993</v>
      </c>
      <c r="N17" s="131">
        <v>9.2365164175768459</v>
      </c>
      <c r="O17" s="131">
        <v>4.0738296978679509</v>
      </c>
      <c r="P17" s="131">
        <v>5.8377911190642156</v>
      </c>
      <c r="Q17" s="128">
        <v>2.3042417313646841</v>
      </c>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AQ17" s="410"/>
      <c r="AR17" s="410"/>
      <c r="AS17" s="410"/>
      <c r="AT17" s="410"/>
      <c r="AU17" s="410"/>
      <c r="AV17" s="410"/>
      <c r="AW17" s="410"/>
      <c r="AX17" s="410"/>
      <c r="AY17" s="410"/>
      <c r="AZ17" s="881"/>
      <c r="BA17" s="972"/>
      <c r="BB17" s="553" t="s">
        <v>52</v>
      </c>
      <c r="BC17" s="53" t="s">
        <v>36</v>
      </c>
      <c r="BD17" s="49" t="s">
        <v>36</v>
      </c>
      <c r="BE17" s="49" t="s">
        <v>36</v>
      </c>
      <c r="BF17" s="49" t="s">
        <v>36</v>
      </c>
      <c r="BG17" s="44" t="s">
        <v>36</v>
      </c>
      <c r="BH17" s="53" t="s">
        <v>36</v>
      </c>
      <c r="BI17" s="49" t="s">
        <v>36</v>
      </c>
      <c r="BJ17" s="49" t="s">
        <v>36</v>
      </c>
      <c r="BK17" s="49" t="s">
        <v>36</v>
      </c>
      <c r="BL17" s="44" t="s">
        <v>36</v>
      </c>
      <c r="BM17" s="53" t="s">
        <v>36</v>
      </c>
      <c r="BN17" s="49" t="s">
        <v>36</v>
      </c>
      <c r="BO17" s="49" t="s">
        <v>36</v>
      </c>
      <c r="BP17" s="49" t="s">
        <v>36</v>
      </c>
      <c r="BQ17" s="44" t="s">
        <v>36</v>
      </c>
    </row>
    <row r="18" s="322" customFormat="true" ht="15" customHeight="true" x14ac:dyDescent="0.2">
      <c r="A18" s="984" t="s">
        <v>61</v>
      </c>
      <c r="B18" s="372" t="s">
        <v>15</v>
      </c>
      <c r="C18" s="132">
        <f>C16*C23/100</f>
        <v>83.951706594310522</v>
      </c>
      <c r="D18" s="131">
        <f>D16*D23/100</f>
        <v>92.964464510856615</v>
      </c>
      <c r="E18" s="131">
        <f t="shared" ref="E18:Q18" si="0">E16*E23/100</f>
        <v>94.673810054561386</v>
      </c>
      <c r="F18" s="131">
        <f t="shared" si="0"/>
        <v>96.403381228718558</v>
      </c>
      <c r="G18" s="130">
        <f t="shared" si="0"/>
        <v>98.717439878206235</v>
      </c>
      <c r="H18" s="129">
        <f t="shared" si="0"/>
        <v>95.390614065223417</v>
      </c>
      <c r="I18" s="131">
        <f t="shared" si="0"/>
        <v>96.636277213035015</v>
      </c>
      <c r="J18" s="131">
        <f t="shared" si="0"/>
        <v>99.625238124237526</v>
      </c>
      <c r="K18" s="131">
        <f t="shared" si="0"/>
        <v>99.650706627443554</v>
      </c>
      <c r="L18" s="128">
        <f t="shared" si="0"/>
        <v>98.300203653921798</v>
      </c>
      <c r="M18" s="132">
        <f t="shared" si="0"/>
        <v>83.491581512119097</v>
      </c>
      <c r="N18" s="131">
        <f t="shared" si="0"/>
        <v>90.457757128524193</v>
      </c>
      <c r="O18" s="131">
        <f t="shared" si="0"/>
        <v>95.92617030213205</v>
      </c>
      <c r="P18" s="131">
        <f t="shared" si="0"/>
        <v>94.162208880935779</v>
      </c>
      <c r="Q18" s="128">
        <f t="shared" si="0"/>
        <v>97.695758268635302</v>
      </c>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AQ18" s="410"/>
      <c r="AR18" s="410"/>
      <c r="AS18" s="410"/>
      <c r="AT18" s="410"/>
      <c r="AU18" s="410"/>
      <c r="AV18" s="410"/>
      <c r="AW18" s="410"/>
      <c r="AX18" s="410"/>
      <c r="AY18" s="410"/>
      <c r="AZ18" s="881"/>
      <c r="BA18" s="972" t="s">
        <v>61</v>
      </c>
      <c r="BB18" s="553" t="s">
        <v>15</v>
      </c>
      <c r="BC18" s="53" t="s">
        <v>36</v>
      </c>
      <c r="BD18" s="49" t="s">
        <v>36</v>
      </c>
      <c r="BE18" s="49" t="s">
        <v>36</v>
      </c>
      <c r="BF18" s="49" t="s">
        <v>36</v>
      </c>
      <c r="BG18" s="44" t="s">
        <v>36</v>
      </c>
      <c r="BH18" s="53" t="s">
        <v>36</v>
      </c>
      <c r="BI18" s="49" t="s">
        <v>36</v>
      </c>
      <c r="BJ18" s="49" t="s">
        <v>36</v>
      </c>
      <c r="BK18" s="49" t="s">
        <v>36</v>
      </c>
      <c r="BL18" s="44" t="s">
        <v>36</v>
      </c>
      <c r="BM18" s="53" t="s">
        <v>36</v>
      </c>
      <c r="BN18" s="49" t="s">
        <v>36</v>
      </c>
      <c r="BO18" s="49" t="s">
        <v>36</v>
      </c>
      <c r="BP18" s="49" t="s">
        <v>36</v>
      </c>
      <c r="BQ18" s="44" t="s">
        <v>36</v>
      </c>
    </row>
    <row r="19" s="322" customFormat="true" ht="15" customHeight="true" x14ac:dyDescent="0.2">
      <c r="A19" s="984"/>
      <c r="B19" s="372" t="s">
        <v>16</v>
      </c>
      <c r="C19" s="132">
        <f>C16*C22/100</f>
        <v>0.38313838787123466</v>
      </c>
      <c r="D19" s="131">
        <f>D16*D22/100</f>
        <v>0.25221648479043268</v>
      </c>
      <c r="E19" s="131">
        <f t="shared" ref="E19:Q19" si="1">E16*E22/100</f>
        <v>0</v>
      </c>
      <c r="F19" s="131">
        <f t="shared" si="1"/>
        <v>0</v>
      </c>
      <c r="G19" s="130">
        <f t="shared" si="1"/>
        <v>0.14018017931025362</v>
      </c>
      <c r="H19" s="129">
        <f t="shared" si="1"/>
        <v>0</v>
      </c>
      <c r="I19" s="131">
        <f t="shared" si="1"/>
        <v>0</v>
      </c>
      <c r="J19" s="131">
        <f t="shared" si="1"/>
        <v>0</v>
      </c>
      <c r="K19" s="131">
        <f t="shared" si="1"/>
        <v>0</v>
      </c>
      <c r="L19" s="128">
        <f t="shared" si="1"/>
        <v>1.6997963460781991</v>
      </c>
      <c r="M19" s="132">
        <f t="shared" si="1"/>
        <v>0.46233721022691038</v>
      </c>
      <c r="N19" s="131">
        <f t="shared" si="1"/>
        <v>0.30572645389895764</v>
      </c>
      <c r="O19" s="131">
        <f t="shared" si="1"/>
        <v>0</v>
      </c>
      <c r="P19" s="131">
        <f t="shared" si="1"/>
        <v>0</v>
      </c>
      <c r="Q19" s="128">
        <f t="shared" si="1"/>
        <v>0</v>
      </c>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AQ19" s="410"/>
      <c r="AR19" s="410"/>
      <c r="AS19" s="410"/>
      <c r="AT19" s="410"/>
      <c r="AU19" s="410"/>
      <c r="AV19" s="410"/>
      <c r="AW19" s="410"/>
      <c r="AX19" s="410"/>
      <c r="AY19" s="410"/>
      <c r="AZ19" s="881"/>
      <c r="BA19" s="972"/>
      <c r="BB19" s="553" t="s">
        <v>16</v>
      </c>
      <c r="BC19" s="53" t="s">
        <v>36</v>
      </c>
      <c r="BD19" s="49" t="s">
        <v>36</v>
      </c>
      <c r="BE19" s="49" t="s">
        <v>36</v>
      </c>
      <c r="BF19" s="49" t="s">
        <v>36</v>
      </c>
      <c r="BG19" s="44" t="s">
        <v>36</v>
      </c>
      <c r="BH19" s="53" t="s">
        <v>36</v>
      </c>
      <c r="BI19" s="49" t="s">
        <v>36</v>
      </c>
      <c r="BJ19" s="49" t="s">
        <v>36</v>
      </c>
      <c r="BK19" s="49" t="s">
        <v>36</v>
      </c>
      <c r="BL19" s="44" t="s">
        <v>36</v>
      </c>
      <c r="BM19" s="53" t="s">
        <v>36</v>
      </c>
      <c r="BN19" s="49" t="s">
        <v>36</v>
      </c>
      <c r="BO19" s="49" t="s">
        <v>36</v>
      </c>
      <c r="BP19" s="49" t="s">
        <v>36</v>
      </c>
      <c r="BQ19" s="44" t="s">
        <v>36</v>
      </c>
    </row>
    <row r="20" s="322" customFormat="true" ht="15" customHeight="true" x14ac:dyDescent="0.2">
      <c r="A20" s="984"/>
      <c r="B20" s="372" t="s">
        <v>22</v>
      </c>
      <c r="C20" s="132">
        <f>100-C18-C19-C21</f>
        <v>12.315403057153604</v>
      </c>
      <c r="D20" s="131">
        <f>100-D18-D19-D21</f>
        <v>6.2896739076657218</v>
      </c>
      <c r="E20" s="131">
        <f t="shared" ref="E20:Q20" si="2">100-E18-E19-E21</f>
        <v>5.1774730801220423</v>
      </c>
      <c r="F20" s="131">
        <f t="shared" si="2"/>
        <v>3.4676205098409447</v>
      </c>
      <c r="G20" s="130">
        <f t="shared" si="2"/>
        <v>1.0104260580126916</v>
      </c>
      <c r="H20" s="129">
        <f t="shared" si="2"/>
        <v>2.857366960297882</v>
      </c>
      <c r="I20" s="131">
        <f t="shared" si="2"/>
        <v>2.5589123423929934</v>
      </c>
      <c r="J20" s="131">
        <f t="shared" si="2"/>
        <v>0.37476187576247355</v>
      </c>
      <c r="K20" s="131">
        <f t="shared" si="2"/>
        <v>-0.74089526967637576</v>
      </c>
      <c r="L20" s="128">
        <f t="shared" si="2"/>
        <v>2.6645352591003757E-15</v>
      </c>
      <c r="M20" s="132">
        <f t="shared" si="2"/>
        <v>12.30766710475333</v>
      </c>
      <c r="N20" s="131">
        <f t="shared" si="2"/>
        <v>8.6603903431166742</v>
      </c>
      <c r="O20" s="131">
        <f t="shared" si="2"/>
        <v>4.07382969786795</v>
      </c>
      <c r="P20" s="131">
        <f t="shared" si="2"/>
        <v>5.6442563951907117</v>
      </c>
      <c r="Q20" s="128">
        <f t="shared" si="2"/>
        <v>2.3042417313646979</v>
      </c>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AQ20" s="410"/>
      <c r="AR20" s="410"/>
      <c r="AS20" s="410"/>
      <c r="AT20" s="410"/>
      <c r="AU20" s="410"/>
      <c r="AV20" s="410"/>
      <c r="AW20" s="410"/>
      <c r="AX20" s="410"/>
      <c r="AY20" s="410"/>
      <c r="AZ20" s="881"/>
      <c r="BA20" s="972"/>
      <c r="BB20" s="553" t="s">
        <v>22</v>
      </c>
      <c r="BC20" s="53" t="s">
        <v>36</v>
      </c>
      <c r="BD20" s="49" t="s">
        <v>36</v>
      </c>
      <c r="BE20" s="49" t="s">
        <v>36</v>
      </c>
      <c r="BF20" s="49" t="s">
        <v>36</v>
      </c>
      <c r="BG20" s="44" t="s">
        <v>36</v>
      </c>
      <c r="BH20" s="53" t="s">
        <v>36</v>
      </c>
      <c r="BI20" s="49" t="s">
        <v>36</v>
      </c>
      <c r="BJ20" s="49" t="s">
        <v>36</v>
      </c>
      <c r="BK20" s="49" t="s">
        <v>36</v>
      </c>
      <c r="BL20" s="44" t="s">
        <v>36</v>
      </c>
      <c r="BM20" s="53" t="s">
        <v>36</v>
      </c>
      <c r="BN20" s="49" t="s">
        <v>36</v>
      </c>
      <c r="BO20" s="49" t="s">
        <v>36</v>
      </c>
      <c r="BP20" s="49" t="s">
        <v>36</v>
      </c>
      <c r="BQ20" s="44" t="s">
        <v>36</v>
      </c>
    </row>
    <row r="21" s="322" customFormat="true" ht="15" customHeight="true" x14ac:dyDescent="0.2">
      <c r="A21" s="984"/>
      <c r="B21" s="372" t="s">
        <v>17</v>
      </c>
      <c r="C21" s="132">
        <v>3.3497519606646389</v>
      </c>
      <c r="D21" s="131">
        <v>0.49364509668723067</v>
      </c>
      <c r="E21" s="131">
        <v>0.14871686531657174</v>
      </c>
      <c r="F21" s="131">
        <v>0.12899826144049675</v>
      </c>
      <c r="G21" s="130">
        <v>0.13195388447081929</v>
      </c>
      <c r="H21" s="129">
        <v>1.7520189744787011</v>
      </c>
      <c r="I21" s="131">
        <v>0.80481044457199147</v>
      </c>
      <c r="J21" s="131">
        <v>0</v>
      </c>
      <c r="K21" s="131">
        <v>1.0901886422328213</v>
      </c>
      <c r="L21" s="128">
        <v>0</v>
      </c>
      <c r="M21" s="132">
        <v>3.7384141729006637</v>
      </c>
      <c r="N21" s="131">
        <v>0.57612607446017539</v>
      </c>
      <c r="O21" s="131">
        <v>0</v>
      </c>
      <c r="P21" s="131">
        <v>0.19353472387350881</v>
      </c>
      <c r="Q21" s="128">
        <v>0</v>
      </c>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AQ21" s="410"/>
      <c r="AR21" s="410"/>
      <c r="AS21" s="410"/>
      <c r="AT21" s="410"/>
      <c r="AU21" s="410"/>
      <c r="AV21" s="410"/>
      <c r="AW21" s="410"/>
      <c r="AX21" s="410"/>
      <c r="AY21" s="410"/>
      <c r="AZ21" s="881"/>
      <c r="BA21" s="972"/>
      <c r="BB21" s="553" t="s">
        <v>17</v>
      </c>
      <c r="BC21" s="53" t="s">
        <v>36</v>
      </c>
      <c r="BD21" s="49" t="s">
        <v>36</v>
      </c>
      <c r="BE21" s="49" t="s">
        <v>36</v>
      </c>
      <c r="BF21" s="49" t="s">
        <v>36</v>
      </c>
      <c r="BG21" s="44" t="s">
        <v>36</v>
      </c>
      <c r="BH21" s="53" t="s">
        <v>36</v>
      </c>
      <c r="BI21" s="49" t="s">
        <v>36</v>
      </c>
      <c r="BJ21" s="49" t="s">
        <v>36</v>
      </c>
      <c r="BK21" s="49" t="s">
        <v>36</v>
      </c>
      <c r="BL21" s="44" t="s">
        <v>36</v>
      </c>
      <c r="BM21" s="53" t="s">
        <v>36</v>
      </c>
      <c r="BN21" s="49" t="s">
        <v>36</v>
      </c>
      <c r="BO21" s="49" t="s">
        <v>36</v>
      </c>
      <c r="BP21" s="49" t="s">
        <v>36</v>
      </c>
      <c r="BQ21" s="44" t="s">
        <v>36</v>
      </c>
    </row>
    <row r="22" s="322" customFormat="true" ht="15" customHeight="true" x14ac:dyDescent="0.2">
      <c r="A22" s="984" t="s">
        <v>55</v>
      </c>
      <c r="B22" s="372" t="s">
        <v>50</v>
      </c>
      <c r="C22" s="132">
        <v>0.45430615062158941</v>
      </c>
      <c r="D22" s="131">
        <v>0.27057011909940293</v>
      </c>
      <c r="E22" s="131">
        <v>0</v>
      </c>
      <c r="F22" s="131">
        <v>0</v>
      </c>
      <c r="G22" s="130">
        <v>0.14180007492461902</v>
      </c>
      <c r="H22" s="129">
        <v>0</v>
      </c>
      <c r="I22" s="131">
        <v>0</v>
      </c>
      <c r="J22" s="131">
        <v>0</v>
      </c>
      <c r="K22" s="131">
        <v>0</v>
      </c>
      <c r="L22" s="128">
        <v>1.6997963460781991</v>
      </c>
      <c r="M22" s="132">
        <v>0.55070354935540389</v>
      </c>
      <c r="N22" s="131">
        <v>0.33683860714901348</v>
      </c>
      <c r="O22" s="131">
        <v>0</v>
      </c>
      <c r="P22" s="131">
        <v>0</v>
      </c>
      <c r="Q22" s="128">
        <v>0</v>
      </c>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AQ22" s="410"/>
      <c r="AR22" s="410"/>
      <c r="AS22" s="410"/>
      <c r="AT22" s="410"/>
      <c r="AU22" s="410"/>
      <c r="AV22" s="410"/>
      <c r="AW22" s="410"/>
      <c r="AX22" s="410"/>
      <c r="AY22" s="410"/>
      <c r="AZ22" s="881"/>
      <c r="BA22" s="972" t="s">
        <v>55</v>
      </c>
      <c r="BB22" s="553" t="s">
        <v>50</v>
      </c>
      <c r="BC22" s="53" t="s">
        <v>36</v>
      </c>
      <c r="BD22" s="49" t="s">
        <v>36</v>
      </c>
      <c r="BE22" s="49" t="s">
        <v>36</v>
      </c>
      <c r="BF22" s="49" t="s">
        <v>36</v>
      </c>
      <c r="BG22" s="44" t="s">
        <v>36</v>
      </c>
      <c r="BH22" s="53" t="s">
        <v>36</v>
      </c>
      <c r="BI22" s="49" t="s">
        <v>36</v>
      </c>
      <c r="BJ22" s="49" t="s">
        <v>36</v>
      </c>
      <c r="BK22" s="49" t="s">
        <v>36</v>
      </c>
      <c r="BL22" s="44" t="s">
        <v>36</v>
      </c>
      <c r="BM22" s="53" t="s">
        <v>36</v>
      </c>
      <c r="BN22" s="49" t="s">
        <v>36</v>
      </c>
      <c r="BO22" s="49" t="s">
        <v>36</v>
      </c>
      <c r="BP22" s="49" t="s">
        <v>36</v>
      </c>
      <c r="BQ22" s="44" t="s">
        <v>36</v>
      </c>
    </row>
    <row r="23" s="322" customFormat="true" ht="15" customHeight="true" x14ac:dyDescent="0.2">
      <c r="A23" s="986"/>
      <c r="B23" s="373" t="s">
        <v>49</v>
      </c>
      <c r="C23" s="127">
        <v>99.545693849378409</v>
      </c>
      <c r="D23" s="126">
        <v>99.729429880900597</v>
      </c>
      <c r="E23" s="126">
        <v>100</v>
      </c>
      <c r="F23" s="126">
        <v>100</v>
      </c>
      <c r="G23" s="125">
        <v>99.858199925075382</v>
      </c>
      <c r="H23" s="124">
        <v>100</v>
      </c>
      <c r="I23" s="126">
        <v>100</v>
      </c>
      <c r="J23" s="126">
        <v>100</v>
      </c>
      <c r="K23" s="126">
        <v>100</v>
      </c>
      <c r="L23" s="123">
        <v>98.300203653921798</v>
      </c>
      <c r="M23" s="127">
        <v>99.449296450644596</v>
      </c>
      <c r="N23" s="126">
        <v>99.663161392850981</v>
      </c>
      <c r="O23" s="126">
        <v>100</v>
      </c>
      <c r="P23" s="126">
        <v>100</v>
      </c>
      <c r="Q23" s="123">
        <v>100</v>
      </c>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AQ23" s="410"/>
      <c r="AR23" s="410"/>
      <c r="AS23" s="410"/>
      <c r="AT23" s="410"/>
      <c r="AU23" s="410"/>
      <c r="AV23" s="410"/>
      <c r="AW23" s="410"/>
      <c r="AX23" s="410"/>
      <c r="AY23" s="410"/>
      <c r="AZ23" s="881"/>
      <c r="BA23" s="974"/>
      <c r="BB23" s="555" t="s">
        <v>49</v>
      </c>
      <c r="BC23" s="52" t="s">
        <v>36</v>
      </c>
      <c r="BD23" s="48" t="s">
        <v>36</v>
      </c>
      <c r="BE23" s="48" t="s">
        <v>36</v>
      </c>
      <c r="BF23" s="48" t="s">
        <v>36</v>
      </c>
      <c r="BG23" s="43" t="s">
        <v>36</v>
      </c>
      <c r="BH23" s="52" t="s">
        <v>36</v>
      </c>
      <c r="BI23" s="48" t="s">
        <v>36</v>
      </c>
      <c r="BJ23" s="48" t="s">
        <v>36</v>
      </c>
      <c r="BK23" s="48" t="s">
        <v>36</v>
      </c>
      <c r="BL23" s="43" t="s">
        <v>36</v>
      </c>
      <c r="BM23" s="52" t="s">
        <v>36</v>
      </c>
      <c r="BN23" s="48" t="s">
        <v>36</v>
      </c>
      <c r="BO23" s="48" t="s">
        <v>36</v>
      </c>
      <c r="BP23" s="48" t="s">
        <v>36</v>
      </c>
      <c r="BQ23" s="43" t="s">
        <v>36</v>
      </c>
    </row>
    <row r="24" s="318" customFormat="true" ht="15" hidden="true" customHeight="true" x14ac:dyDescent="0.2">
      <c r="A24" s="987" t="s">
        <v>48</v>
      </c>
      <c r="B24" s="370" t="s">
        <v>60</v>
      </c>
      <c r="C24" s="376"/>
      <c r="D24" s="377"/>
      <c r="E24" s="377"/>
      <c r="F24" s="377"/>
      <c r="G24" s="378"/>
      <c r="H24" s="379"/>
      <c r="I24" s="377"/>
      <c r="J24" s="377"/>
      <c r="K24" s="377"/>
      <c r="L24" s="380"/>
      <c r="M24" s="376"/>
      <c r="N24" s="377"/>
      <c r="O24" s="377"/>
      <c r="P24" s="377"/>
      <c r="Q24" s="380"/>
      <c r="R24" s="828"/>
      <c r="S24" s="828"/>
      <c r="T24" s="828"/>
      <c r="U24" s="828"/>
      <c r="V24" s="828"/>
      <c r="W24" s="828"/>
      <c r="X24" s="828"/>
      <c r="Y24" s="828"/>
      <c r="Z24" s="828"/>
      <c r="AA24" s="828"/>
      <c r="AB24" s="828"/>
      <c r="AC24" s="828"/>
      <c r="AD24" s="828"/>
      <c r="AE24" s="828"/>
      <c r="AF24" s="828"/>
      <c r="AG24" s="828"/>
      <c r="AH24" s="828"/>
      <c r="AI24" s="828"/>
      <c r="AJ24" s="828"/>
      <c r="AK24" s="828"/>
      <c r="AL24" s="828"/>
      <c r="AM24" s="828"/>
      <c r="AN24" s="828"/>
      <c r="AO24" s="828"/>
      <c r="AP24" s="828"/>
      <c r="AQ24" s="828"/>
      <c r="AR24" s="828"/>
      <c r="AS24" s="828"/>
      <c r="AT24" s="828"/>
      <c r="AU24" s="828"/>
      <c r="AV24" s="828"/>
      <c r="AW24" s="828"/>
      <c r="AX24" s="828"/>
      <c r="AY24" s="828"/>
      <c r="AZ24" s="346"/>
      <c r="BB24" s="320"/>
    </row>
    <row r="25" s="318" customFormat="true" ht="15" hidden="true" customHeight="true" x14ac:dyDescent="0.2">
      <c r="A25" s="988"/>
      <c r="B25" s="367" t="s">
        <v>59</v>
      </c>
      <c r="C25" s="381"/>
      <c r="D25" s="382"/>
      <c r="E25" s="382"/>
      <c r="F25" s="382"/>
      <c r="G25" s="383"/>
      <c r="H25" s="384"/>
      <c r="I25" s="382"/>
      <c r="J25" s="382"/>
      <c r="K25" s="382"/>
      <c r="L25" s="385"/>
      <c r="M25" s="381"/>
      <c r="N25" s="382"/>
      <c r="O25" s="382"/>
      <c r="P25" s="382"/>
      <c r="Q25" s="385"/>
      <c r="R25" s="828"/>
      <c r="S25" s="828"/>
      <c r="T25" s="828"/>
      <c r="U25" s="828"/>
      <c r="V25" s="828"/>
      <c r="W25" s="828"/>
      <c r="X25" s="828"/>
      <c r="Y25" s="828"/>
      <c r="Z25" s="828"/>
      <c r="AA25" s="828"/>
      <c r="AB25" s="828"/>
      <c r="AC25" s="828"/>
      <c r="AD25" s="828"/>
      <c r="AE25" s="828"/>
      <c r="AF25" s="828"/>
      <c r="AG25" s="828"/>
      <c r="AH25" s="828"/>
      <c r="AI25" s="828"/>
      <c r="AJ25" s="828"/>
      <c r="AK25" s="828"/>
      <c r="AL25" s="828"/>
      <c r="AM25" s="828"/>
      <c r="AN25" s="828"/>
      <c r="AO25" s="828"/>
      <c r="AP25" s="828"/>
      <c r="AQ25" s="828"/>
      <c r="AR25" s="828"/>
      <c r="AS25" s="828"/>
      <c r="AT25" s="828"/>
      <c r="AU25" s="828"/>
      <c r="AV25" s="828"/>
      <c r="AW25" s="828"/>
      <c r="AX25" s="828"/>
      <c r="AY25" s="828"/>
      <c r="AZ25" s="346"/>
      <c r="BB25" s="320"/>
    </row>
    <row r="26" s="318" customFormat="true" ht="15" hidden="true" customHeight="true" x14ac:dyDescent="0.2">
      <c r="A26" s="989"/>
      <c r="B26" s="368" t="s">
        <v>47</v>
      </c>
      <c r="C26" s="386"/>
      <c r="D26" s="387"/>
      <c r="E26" s="387"/>
      <c r="F26" s="387"/>
      <c r="G26" s="388"/>
      <c r="H26" s="389"/>
      <c r="I26" s="387"/>
      <c r="J26" s="387"/>
      <c r="K26" s="387"/>
      <c r="L26" s="390"/>
      <c r="M26" s="386"/>
      <c r="N26" s="387"/>
      <c r="O26" s="387"/>
      <c r="P26" s="387"/>
      <c r="Q26" s="390"/>
      <c r="R26" s="828"/>
      <c r="S26" s="828"/>
      <c r="T26" s="828"/>
      <c r="U26" s="828"/>
      <c r="V26" s="828"/>
      <c r="W26" s="82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346"/>
      <c r="BB26" s="320"/>
    </row>
    <row r="27" s="322" customFormat="true" ht="15" customHeight="true" x14ac:dyDescent="0.2">
      <c r="A27" s="317"/>
      <c r="B27" s="369"/>
      <c r="C27" s="1014" t="s">
        <v>115</v>
      </c>
      <c r="D27" s="1015"/>
      <c r="E27" s="1015"/>
      <c r="F27" s="1015"/>
      <c r="G27" s="1016"/>
      <c r="H27" s="993" t="s">
        <v>39</v>
      </c>
      <c r="I27" s="981"/>
      <c r="J27" s="981"/>
      <c r="K27" s="981"/>
      <c r="L27" s="983"/>
      <c r="M27" s="980" t="s">
        <v>38</v>
      </c>
      <c r="N27" s="981"/>
      <c r="O27" s="981"/>
      <c r="P27" s="981"/>
      <c r="Q27" s="983"/>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AQ27" s="410"/>
      <c r="AR27" s="410"/>
      <c r="AS27" s="410"/>
      <c r="AT27" s="410"/>
      <c r="AU27" s="410"/>
      <c r="AV27" s="410"/>
      <c r="AW27" s="410"/>
      <c r="AX27" s="410"/>
      <c r="AY27" s="410"/>
      <c r="AZ27" s="881"/>
      <c r="BA27" s="347" t="s">
        <v>129</v>
      </c>
      <c r="BB27" s="302" t="s">
        <v>96</v>
      </c>
      <c r="BC27" s="976" t="s">
        <v>115</v>
      </c>
      <c r="BD27" s="977"/>
      <c r="BE27" s="977"/>
      <c r="BF27" s="977"/>
      <c r="BG27" s="978"/>
      <c r="BH27" s="976" t="s">
        <v>39</v>
      </c>
      <c r="BI27" s="977"/>
      <c r="BJ27" s="977"/>
      <c r="BK27" s="977"/>
      <c r="BL27" s="978"/>
      <c r="BM27" s="976" t="s">
        <v>38</v>
      </c>
      <c r="BN27" s="977"/>
      <c r="BO27" s="977"/>
      <c r="BP27" s="977"/>
      <c r="BQ27" s="979"/>
    </row>
    <row r="28" s="322" customFormat="true" ht="12.75" x14ac:dyDescent="0.2">
      <c r="A28" s="335" t="s">
        <v>70</v>
      </c>
      <c r="B28" s="369"/>
      <c r="C28" s="392" t="s">
        <v>0</v>
      </c>
      <c r="D28" s="546" t="s">
        <v>1</v>
      </c>
      <c r="E28" s="546" t="s">
        <v>2</v>
      </c>
      <c r="F28" s="546" t="s">
        <v>3</v>
      </c>
      <c r="G28" s="547" t="s">
        <v>4</v>
      </c>
      <c r="H28" s="374" t="s">
        <v>0</v>
      </c>
      <c r="I28" s="549" t="s">
        <v>1</v>
      </c>
      <c r="J28" s="549" t="s">
        <v>2</v>
      </c>
      <c r="K28" s="549" t="s">
        <v>3</v>
      </c>
      <c r="L28" s="550" t="s">
        <v>4</v>
      </c>
      <c r="M28" s="375" t="s">
        <v>0</v>
      </c>
      <c r="N28" s="549" t="s">
        <v>1</v>
      </c>
      <c r="O28" s="549" t="s">
        <v>2</v>
      </c>
      <c r="P28" s="549" t="s">
        <v>3</v>
      </c>
      <c r="Q28" s="550" t="s">
        <v>4</v>
      </c>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AQ28" s="410"/>
      <c r="AR28" s="410"/>
      <c r="AS28" s="410"/>
      <c r="AT28" s="410"/>
      <c r="AU28" s="410"/>
      <c r="AV28" s="410"/>
      <c r="AW28" s="410"/>
      <c r="AX28" s="410"/>
      <c r="AY28" s="410"/>
      <c r="AZ28" s="881"/>
      <c r="BA28" s="335" t="s">
        <v>120</v>
      </c>
      <c r="BB28" s="334"/>
      <c r="BC28" s="421" t="s">
        <v>0</v>
      </c>
      <c r="BD28" s="520" t="s">
        <v>1</v>
      </c>
      <c r="BE28" s="520" t="s">
        <v>2</v>
      </c>
      <c r="BF28" s="520" t="s">
        <v>3</v>
      </c>
      <c r="BG28" s="422" t="s">
        <v>4</v>
      </c>
      <c r="BH28" s="421" t="s">
        <v>0</v>
      </c>
      <c r="BI28" s="520" t="s">
        <v>1</v>
      </c>
      <c r="BJ28" s="520" t="s">
        <v>2</v>
      </c>
      <c r="BK28" s="520" t="s">
        <v>3</v>
      </c>
      <c r="BL28" s="422" t="s">
        <v>4</v>
      </c>
      <c r="BM28" s="421" t="s">
        <v>0</v>
      </c>
      <c r="BN28" s="520" t="s">
        <v>1</v>
      </c>
      <c r="BO28" s="520" t="s">
        <v>2</v>
      </c>
      <c r="BP28" s="520" t="s">
        <v>3</v>
      </c>
      <c r="BQ28" s="422" t="s">
        <v>4</v>
      </c>
    </row>
    <row r="29" s="322" customFormat="true" ht="15" customHeight="true" x14ac:dyDescent="0.2">
      <c r="A29" s="985" t="s">
        <v>58</v>
      </c>
      <c r="B29" s="371" t="s">
        <v>50</v>
      </c>
      <c r="C29" s="137">
        <v>16.168841679934367</v>
      </c>
      <c r="D29" s="136">
        <v>11.639080734308846</v>
      </c>
      <c r="E29" s="136">
        <v>12.197131929670189</v>
      </c>
      <c r="F29" s="136">
        <v>23.172000005460699</v>
      </c>
      <c r="G29" s="135">
        <v>52.446126356792952</v>
      </c>
      <c r="H29" s="134">
        <v>23.310816083678461</v>
      </c>
      <c r="I29" s="136">
        <v>30.994229888610963</v>
      </c>
      <c r="J29" s="136">
        <v>45.075278755121737</v>
      </c>
      <c r="K29" s="136">
        <v>69.998134551427242</v>
      </c>
      <c r="L29" s="133">
        <v>80.981254268443195</v>
      </c>
      <c r="M29" s="137">
        <v>16.031941072871877</v>
      </c>
      <c r="N29" s="136">
        <v>11.080890788772153</v>
      </c>
      <c r="O29" s="136">
        <v>8.5299035456844283</v>
      </c>
      <c r="P29" s="136">
        <v>17.955374139824439</v>
      </c>
      <c r="Q29" s="133">
        <v>34.110485852930175</v>
      </c>
      <c r="R29" s="410"/>
      <c r="S29" s="410"/>
      <c r="T29" s="410"/>
      <c r="U29" s="410"/>
      <c r="V29" s="410"/>
      <c r="W29" s="410"/>
      <c r="X29" s="410"/>
      <c r="Y29" s="410"/>
      <c r="Z29" s="410"/>
      <c r="AA29" s="410"/>
      <c r="AB29" s="410"/>
      <c r="AC29" s="410"/>
      <c r="AD29" s="410"/>
      <c r="AE29" s="410"/>
      <c r="AF29" s="410"/>
      <c r="AG29" s="410"/>
      <c r="AH29" s="410"/>
      <c r="AI29" s="410"/>
      <c r="AJ29" s="410"/>
      <c r="AK29" s="410"/>
      <c r="AL29" s="410"/>
      <c r="AM29" s="410"/>
      <c r="AN29" s="410"/>
      <c r="AO29" s="410"/>
      <c r="AP29" s="410"/>
      <c r="AQ29" s="410"/>
      <c r="AR29" s="410"/>
      <c r="AS29" s="410"/>
      <c r="AT29" s="410"/>
      <c r="AU29" s="410"/>
      <c r="AV29" s="410"/>
      <c r="AW29" s="410"/>
      <c r="AX29" s="410"/>
      <c r="AY29" s="410"/>
      <c r="AZ29" s="881"/>
      <c r="BA29" s="975" t="s">
        <v>58</v>
      </c>
      <c r="BB29" s="554" t="s">
        <v>50</v>
      </c>
      <c r="BC29" s="54" t="s">
        <v>36</v>
      </c>
      <c r="BD29" s="50" t="s">
        <v>36</v>
      </c>
      <c r="BE29" s="50" t="s">
        <v>36</v>
      </c>
      <c r="BF29" s="50" t="s">
        <v>36</v>
      </c>
      <c r="BG29" s="45" t="s">
        <v>36</v>
      </c>
      <c r="BH29" s="54" t="s">
        <v>36</v>
      </c>
      <c r="BI29" s="50" t="s">
        <v>36</v>
      </c>
      <c r="BJ29" s="50" t="s">
        <v>36</v>
      </c>
      <c r="BK29" s="50" t="s">
        <v>36</v>
      </c>
      <c r="BL29" s="45" t="s">
        <v>36</v>
      </c>
      <c r="BM29" s="54" t="s">
        <v>36</v>
      </c>
      <c r="BN29" s="50" t="s">
        <v>36</v>
      </c>
      <c r="BO29" s="50" t="s">
        <v>36</v>
      </c>
      <c r="BP29" s="50" t="s">
        <v>36</v>
      </c>
      <c r="BQ29" s="45" t="s">
        <v>36</v>
      </c>
    </row>
    <row r="30" s="322" customFormat="true" ht="15" customHeight="true" x14ac:dyDescent="0.2">
      <c r="A30" s="984"/>
      <c r="B30" s="372" t="s">
        <v>49</v>
      </c>
      <c r="C30" s="132">
        <v>83.83115832006564</v>
      </c>
      <c r="D30" s="131">
        <v>88.360919265691152</v>
      </c>
      <c r="E30" s="131">
        <v>87.802868070329808</v>
      </c>
      <c r="F30" s="131">
        <v>76.827999994539297</v>
      </c>
      <c r="G30" s="130">
        <v>47.553873643207048</v>
      </c>
      <c r="H30" s="129">
        <v>76.689183916321539</v>
      </c>
      <c r="I30" s="131">
        <v>69.005770111389026</v>
      </c>
      <c r="J30" s="131">
        <v>54.924721244878263</v>
      </c>
      <c r="K30" s="131">
        <v>30.001865448572769</v>
      </c>
      <c r="L30" s="128">
        <v>19.018745731556805</v>
      </c>
      <c r="M30" s="132">
        <v>83.968058927128126</v>
      </c>
      <c r="N30" s="131">
        <v>88.919109211227848</v>
      </c>
      <c r="O30" s="131">
        <v>91.470096454315581</v>
      </c>
      <c r="P30" s="131">
        <v>82.044625860175557</v>
      </c>
      <c r="Q30" s="128">
        <v>65.889514147069832</v>
      </c>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AQ30" s="410"/>
      <c r="AR30" s="410"/>
      <c r="AS30" s="410"/>
      <c r="AT30" s="410"/>
      <c r="AU30" s="410"/>
      <c r="AV30" s="410"/>
      <c r="AW30" s="410"/>
      <c r="AX30" s="410"/>
      <c r="AY30" s="410"/>
      <c r="AZ30" s="881"/>
      <c r="BA30" s="972"/>
      <c r="BB30" s="553" t="s">
        <v>49</v>
      </c>
      <c r="BC30" s="53" t="s">
        <v>36</v>
      </c>
      <c r="BD30" s="49" t="s">
        <v>36</v>
      </c>
      <c r="BE30" s="49" t="s">
        <v>36</v>
      </c>
      <c r="BF30" s="49" t="s">
        <v>36</v>
      </c>
      <c r="BG30" s="44" t="s">
        <v>36</v>
      </c>
      <c r="BH30" s="53" t="s">
        <v>36</v>
      </c>
      <c r="BI30" s="49" t="s">
        <v>36</v>
      </c>
      <c r="BJ30" s="49" t="s">
        <v>36</v>
      </c>
      <c r="BK30" s="49" t="s">
        <v>36</v>
      </c>
      <c r="BL30" s="44" t="s">
        <v>36</v>
      </c>
      <c r="BM30" s="53" t="s">
        <v>36</v>
      </c>
      <c r="BN30" s="49" t="s">
        <v>36</v>
      </c>
      <c r="BO30" s="49" t="s">
        <v>36</v>
      </c>
      <c r="BP30" s="49" t="s">
        <v>36</v>
      </c>
      <c r="BQ30" s="44" t="s">
        <v>36</v>
      </c>
    </row>
    <row r="31" s="317" customFormat="true" ht="15" customHeight="true" x14ac:dyDescent="0.2">
      <c r="A31" s="984" t="s">
        <v>104</v>
      </c>
      <c r="B31" s="372" t="s">
        <v>50</v>
      </c>
      <c r="C31" s="132">
        <v>10.318164122872119</v>
      </c>
      <c r="D31" s="131">
        <v>10.225572907782347</v>
      </c>
      <c r="E31" s="131">
        <v>10.695983777714776</v>
      </c>
      <c r="F31" s="131">
        <v>22.439883615147071</v>
      </c>
      <c r="G31" s="130">
        <v>51.956095435164784</v>
      </c>
      <c r="H31" s="129">
        <v>22.879568655861423</v>
      </c>
      <c r="I31" s="131">
        <v>29.833268689012431</v>
      </c>
      <c r="J31" s="131">
        <v>45.075278755121737</v>
      </c>
      <c r="K31" s="131">
        <v>67.709749805393116</v>
      </c>
      <c r="L31" s="128">
        <v>80.40667530988101</v>
      </c>
      <c r="M31" s="132">
        <v>9.2717504899362204</v>
      </c>
      <c r="N31" s="131">
        <v>9.713430138282618</v>
      </c>
      <c r="O31" s="131">
        <v>6.8089883581849699</v>
      </c>
      <c r="P31" s="131">
        <v>16.662689070009982</v>
      </c>
      <c r="Q31" s="128">
        <v>34.110485852930175</v>
      </c>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AQ31" s="410"/>
      <c r="AR31" s="410"/>
      <c r="AS31" s="410"/>
      <c r="AT31" s="410"/>
      <c r="AU31" s="410"/>
      <c r="AV31" s="410"/>
      <c r="AW31" s="410"/>
      <c r="AX31" s="410"/>
      <c r="AY31" s="410"/>
      <c r="AZ31" s="881"/>
      <c r="BA31" s="972" t="s">
        <v>104</v>
      </c>
      <c r="BB31" s="553" t="s">
        <v>50</v>
      </c>
      <c r="BC31" s="53" t="s">
        <v>36</v>
      </c>
      <c r="BD31" s="49" t="s">
        <v>36</v>
      </c>
      <c r="BE31" s="49" t="s">
        <v>36</v>
      </c>
      <c r="BF31" s="49" t="s">
        <v>36</v>
      </c>
      <c r="BG31" s="44" t="s">
        <v>36</v>
      </c>
      <c r="BH31" s="53" t="s">
        <v>36</v>
      </c>
      <c r="BI31" s="49" t="s">
        <v>36</v>
      </c>
      <c r="BJ31" s="49" t="s">
        <v>36</v>
      </c>
      <c r="BK31" s="49" t="s">
        <v>36</v>
      </c>
      <c r="BL31" s="44" t="s">
        <v>36</v>
      </c>
      <c r="BM31" s="53" t="s">
        <v>36</v>
      </c>
      <c r="BN31" s="49" t="s">
        <v>36</v>
      </c>
      <c r="BO31" s="49" t="s">
        <v>36</v>
      </c>
      <c r="BP31" s="49" t="s">
        <v>36</v>
      </c>
      <c r="BQ31" s="44" t="s">
        <v>36</v>
      </c>
    </row>
    <row r="32" s="317" customFormat="true" ht="15" customHeight="true" x14ac:dyDescent="0.2">
      <c r="A32" s="984"/>
      <c r="B32" s="372" t="s">
        <v>49</v>
      </c>
      <c r="C32" s="132">
        <v>89.681835877127881</v>
      </c>
      <c r="D32" s="131">
        <v>89.77442709221765</v>
      </c>
      <c r="E32" s="131">
        <v>89.304016222285227</v>
      </c>
      <c r="F32" s="131">
        <v>77.560116384852932</v>
      </c>
      <c r="G32" s="130">
        <v>48.043904564835209</v>
      </c>
      <c r="H32" s="129">
        <v>77.120431344138581</v>
      </c>
      <c r="I32" s="131">
        <v>70.166731310987572</v>
      </c>
      <c r="J32" s="131">
        <v>54.924721244878263</v>
      </c>
      <c r="K32" s="131">
        <v>32.290250194606884</v>
      </c>
      <c r="L32" s="128">
        <v>19.59332469011898</v>
      </c>
      <c r="M32" s="132">
        <v>90.728249510063776</v>
      </c>
      <c r="N32" s="131">
        <v>90.286569861717382</v>
      </c>
      <c r="O32" s="131">
        <v>93.191011641815038</v>
      </c>
      <c r="P32" s="131">
        <v>83.337310929990011</v>
      </c>
      <c r="Q32" s="128">
        <v>65.889514147069832</v>
      </c>
      <c r="R32" s="410"/>
      <c r="S32" s="410"/>
      <c r="T32" s="410"/>
      <c r="U32" s="410"/>
      <c r="V32" s="410"/>
      <c r="W32" s="410"/>
      <c r="X32" s="410"/>
      <c r="Y32" s="410"/>
      <c r="Z32" s="410"/>
      <c r="AA32" s="410"/>
      <c r="AB32" s="410"/>
      <c r="AC32" s="410"/>
      <c r="AD32" s="410"/>
      <c r="AE32" s="410"/>
      <c r="AF32" s="410"/>
      <c r="AG32" s="410"/>
      <c r="AH32" s="410"/>
      <c r="AI32" s="410"/>
      <c r="AJ32" s="410"/>
      <c r="AK32" s="410"/>
      <c r="AL32" s="410"/>
      <c r="AM32" s="410"/>
      <c r="AN32" s="410"/>
      <c r="AO32" s="410"/>
      <c r="AP32" s="410"/>
      <c r="AQ32" s="410"/>
      <c r="AR32" s="410"/>
      <c r="AS32" s="410"/>
      <c r="AT32" s="410"/>
      <c r="AU32" s="410"/>
      <c r="AV32" s="410"/>
      <c r="AW32" s="410"/>
      <c r="AX32" s="410"/>
      <c r="AY32" s="410"/>
      <c r="AZ32" s="881"/>
      <c r="BA32" s="972"/>
      <c r="BB32" s="553" t="s">
        <v>49</v>
      </c>
      <c r="BC32" s="53" t="s">
        <v>36</v>
      </c>
      <c r="BD32" s="49" t="s">
        <v>36</v>
      </c>
      <c r="BE32" s="49" t="s">
        <v>36</v>
      </c>
      <c r="BF32" s="49" t="s">
        <v>36</v>
      </c>
      <c r="BG32" s="44" t="s">
        <v>36</v>
      </c>
      <c r="BH32" s="53" t="s">
        <v>36</v>
      </c>
      <c r="BI32" s="49" t="s">
        <v>36</v>
      </c>
      <c r="BJ32" s="49" t="s">
        <v>36</v>
      </c>
      <c r="BK32" s="49" t="s">
        <v>36</v>
      </c>
      <c r="BL32" s="44" t="s">
        <v>36</v>
      </c>
      <c r="BM32" s="53" t="s">
        <v>36</v>
      </c>
      <c r="BN32" s="49" t="s">
        <v>36</v>
      </c>
      <c r="BO32" s="49" t="s">
        <v>36</v>
      </c>
      <c r="BP32" s="49" t="s">
        <v>36</v>
      </c>
      <c r="BQ32" s="44" t="s">
        <v>36</v>
      </c>
    </row>
    <row r="33" s="317" customFormat="true" ht="15" customHeight="true" x14ac:dyDescent="0.2">
      <c r="A33" s="984" t="s">
        <v>105</v>
      </c>
      <c r="B33" s="372" t="s">
        <v>50</v>
      </c>
      <c r="C33" s="79" t="s">
        <v>36</v>
      </c>
      <c r="D33" s="74" t="s">
        <v>36</v>
      </c>
      <c r="E33" s="74" t="s">
        <v>36</v>
      </c>
      <c r="F33" s="74" t="s">
        <v>36</v>
      </c>
      <c r="G33" s="69" t="s">
        <v>36</v>
      </c>
      <c r="H33" s="64" t="s">
        <v>36</v>
      </c>
      <c r="I33" s="74" t="s">
        <v>36</v>
      </c>
      <c r="J33" s="74" t="s">
        <v>36</v>
      </c>
      <c r="K33" s="74" t="s">
        <v>36</v>
      </c>
      <c r="L33" s="59" t="s">
        <v>36</v>
      </c>
      <c r="M33" s="79" t="s">
        <v>36</v>
      </c>
      <c r="N33" s="74" t="s">
        <v>36</v>
      </c>
      <c r="O33" s="74" t="s">
        <v>36</v>
      </c>
      <c r="P33" s="74" t="s">
        <v>36</v>
      </c>
      <c r="Q33" s="59" t="s">
        <v>36</v>
      </c>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5"/>
      <c r="BA33" s="972" t="s">
        <v>105</v>
      </c>
      <c r="BB33" s="553" t="s">
        <v>50</v>
      </c>
      <c r="BC33" s="53" t="s">
        <v>36</v>
      </c>
      <c r="BD33" s="49" t="s">
        <v>36</v>
      </c>
      <c r="BE33" s="49" t="s">
        <v>36</v>
      </c>
      <c r="BF33" s="49" t="s">
        <v>36</v>
      </c>
      <c r="BG33" s="44" t="s">
        <v>36</v>
      </c>
      <c r="BH33" s="53" t="s">
        <v>36</v>
      </c>
      <c r="BI33" s="49" t="s">
        <v>36</v>
      </c>
      <c r="BJ33" s="49" t="s">
        <v>36</v>
      </c>
      <c r="BK33" s="49" t="s">
        <v>36</v>
      </c>
      <c r="BL33" s="44" t="s">
        <v>36</v>
      </c>
      <c r="BM33" s="53" t="s">
        <v>36</v>
      </c>
      <c r="BN33" s="49" t="s">
        <v>36</v>
      </c>
      <c r="BO33" s="49" t="s">
        <v>36</v>
      </c>
      <c r="BP33" s="49" t="s">
        <v>36</v>
      </c>
      <c r="BQ33" s="44" t="s">
        <v>36</v>
      </c>
    </row>
    <row r="34" s="317" customFormat="true" ht="15" customHeight="true" x14ac:dyDescent="0.2">
      <c r="A34" s="984"/>
      <c r="B34" s="372" t="s">
        <v>49</v>
      </c>
      <c r="C34" s="79" t="s">
        <v>36</v>
      </c>
      <c r="D34" s="74" t="s">
        <v>36</v>
      </c>
      <c r="E34" s="74" t="s">
        <v>36</v>
      </c>
      <c r="F34" s="74" t="s">
        <v>36</v>
      </c>
      <c r="G34" s="69" t="s">
        <v>36</v>
      </c>
      <c r="H34" s="64" t="s">
        <v>36</v>
      </c>
      <c r="I34" s="74" t="s">
        <v>36</v>
      </c>
      <c r="J34" s="74" t="s">
        <v>36</v>
      </c>
      <c r="K34" s="74" t="s">
        <v>36</v>
      </c>
      <c r="L34" s="59" t="s">
        <v>36</v>
      </c>
      <c r="M34" s="79" t="s">
        <v>36</v>
      </c>
      <c r="N34" s="74" t="s">
        <v>36</v>
      </c>
      <c r="O34" s="74" t="s">
        <v>36</v>
      </c>
      <c r="P34" s="74" t="s">
        <v>36</v>
      </c>
      <c r="Q34" s="59" t="s">
        <v>36</v>
      </c>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5"/>
      <c r="BA34" s="972"/>
      <c r="BB34" s="553" t="s">
        <v>49</v>
      </c>
      <c r="BC34" s="53" t="s">
        <v>36</v>
      </c>
      <c r="BD34" s="49" t="s">
        <v>36</v>
      </c>
      <c r="BE34" s="49" t="s">
        <v>36</v>
      </c>
      <c r="BF34" s="49" t="s">
        <v>36</v>
      </c>
      <c r="BG34" s="44" t="s">
        <v>36</v>
      </c>
      <c r="BH34" s="53" t="s">
        <v>36</v>
      </c>
      <c r="BI34" s="49" t="s">
        <v>36</v>
      </c>
      <c r="BJ34" s="49" t="s">
        <v>36</v>
      </c>
      <c r="BK34" s="49" t="s">
        <v>36</v>
      </c>
      <c r="BL34" s="44" t="s">
        <v>36</v>
      </c>
      <c r="BM34" s="53" t="s">
        <v>36</v>
      </c>
      <c r="BN34" s="49" t="s">
        <v>36</v>
      </c>
      <c r="BO34" s="49" t="s">
        <v>36</v>
      </c>
      <c r="BP34" s="49" t="s">
        <v>36</v>
      </c>
      <c r="BQ34" s="44" t="s">
        <v>36</v>
      </c>
    </row>
    <row r="35" s="322" customFormat="true" ht="15" customHeight="true" x14ac:dyDescent="0.2">
      <c r="A35" s="984" t="s">
        <v>56</v>
      </c>
      <c r="B35" s="372" t="s">
        <v>50</v>
      </c>
      <c r="C35" s="79" t="s">
        <v>36</v>
      </c>
      <c r="D35" s="74" t="s">
        <v>36</v>
      </c>
      <c r="E35" s="74" t="s">
        <v>36</v>
      </c>
      <c r="F35" s="74" t="s">
        <v>36</v>
      </c>
      <c r="G35" s="69" t="s">
        <v>36</v>
      </c>
      <c r="H35" s="64" t="s">
        <v>36</v>
      </c>
      <c r="I35" s="74" t="s">
        <v>36</v>
      </c>
      <c r="J35" s="74" t="s">
        <v>36</v>
      </c>
      <c r="K35" s="74" t="s">
        <v>36</v>
      </c>
      <c r="L35" s="59" t="s">
        <v>36</v>
      </c>
      <c r="M35" s="79" t="s">
        <v>36</v>
      </c>
      <c r="N35" s="74" t="s">
        <v>36</v>
      </c>
      <c r="O35" s="74" t="s">
        <v>36</v>
      </c>
      <c r="P35" s="74" t="s">
        <v>36</v>
      </c>
      <c r="Q35" s="59" t="s">
        <v>36</v>
      </c>
      <c r="R35" s="410"/>
      <c r="S35" s="410"/>
      <c r="T35" s="410"/>
      <c r="U35" s="410"/>
      <c r="V35" s="410"/>
      <c r="W35" s="410"/>
      <c r="X35" s="410"/>
      <c r="Y35" s="410"/>
      <c r="Z35" s="410"/>
      <c r="AA35" s="410"/>
      <c r="AB35" s="410"/>
      <c r="AC35" s="410"/>
      <c r="AD35" s="410"/>
      <c r="AE35" s="410"/>
      <c r="AF35" s="410"/>
      <c r="AG35" s="410"/>
      <c r="AH35" s="410"/>
      <c r="AI35" s="410"/>
      <c r="AJ35" s="410"/>
      <c r="AK35" s="410"/>
      <c r="AL35" s="410"/>
      <c r="AM35" s="410"/>
      <c r="AN35" s="410"/>
      <c r="AO35" s="410"/>
      <c r="AP35" s="410"/>
      <c r="AQ35" s="410"/>
      <c r="AR35" s="410"/>
      <c r="AS35" s="410"/>
      <c r="AT35" s="410"/>
      <c r="AU35" s="410"/>
      <c r="AV35" s="410"/>
      <c r="AW35" s="410"/>
      <c r="AX35" s="410"/>
      <c r="AY35" s="410"/>
      <c r="AZ35" s="881"/>
      <c r="BA35" s="972" t="s">
        <v>56</v>
      </c>
      <c r="BB35" s="553" t="s">
        <v>50</v>
      </c>
      <c r="BC35" s="53" t="s">
        <v>36</v>
      </c>
      <c r="BD35" s="49" t="s">
        <v>36</v>
      </c>
      <c r="BE35" s="49" t="s">
        <v>36</v>
      </c>
      <c r="BF35" s="49" t="s">
        <v>36</v>
      </c>
      <c r="BG35" s="44" t="s">
        <v>36</v>
      </c>
      <c r="BH35" s="53" t="s">
        <v>36</v>
      </c>
      <c r="BI35" s="49" t="s">
        <v>36</v>
      </c>
      <c r="BJ35" s="49" t="s">
        <v>36</v>
      </c>
      <c r="BK35" s="49" t="s">
        <v>36</v>
      </c>
      <c r="BL35" s="44" t="s">
        <v>36</v>
      </c>
      <c r="BM35" s="53" t="s">
        <v>36</v>
      </c>
      <c r="BN35" s="49" t="s">
        <v>36</v>
      </c>
      <c r="BO35" s="49" t="s">
        <v>36</v>
      </c>
      <c r="BP35" s="49" t="s">
        <v>36</v>
      </c>
      <c r="BQ35" s="44" t="s">
        <v>36</v>
      </c>
    </row>
    <row r="36" s="322" customFormat="true" ht="15" customHeight="true" x14ac:dyDescent="0.2">
      <c r="A36" s="984"/>
      <c r="B36" s="372" t="s">
        <v>49</v>
      </c>
      <c r="C36" s="79" t="s">
        <v>36</v>
      </c>
      <c r="D36" s="74" t="s">
        <v>36</v>
      </c>
      <c r="E36" s="74" t="s">
        <v>36</v>
      </c>
      <c r="F36" s="74" t="s">
        <v>36</v>
      </c>
      <c r="G36" s="69" t="s">
        <v>36</v>
      </c>
      <c r="H36" s="64" t="s">
        <v>36</v>
      </c>
      <c r="I36" s="74" t="s">
        <v>36</v>
      </c>
      <c r="J36" s="74" t="s">
        <v>36</v>
      </c>
      <c r="K36" s="74" t="s">
        <v>36</v>
      </c>
      <c r="L36" s="59" t="s">
        <v>36</v>
      </c>
      <c r="M36" s="79" t="s">
        <v>36</v>
      </c>
      <c r="N36" s="74" t="s">
        <v>36</v>
      </c>
      <c r="O36" s="74" t="s">
        <v>36</v>
      </c>
      <c r="P36" s="74" t="s">
        <v>36</v>
      </c>
      <c r="Q36" s="59" t="s">
        <v>36</v>
      </c>
      <c r="R36" s="410"/>
      <c r="S36" s="410"/>
      <c r="T36" s="410"/>
      <c r="U36" s="410"/>
      <c r="V36" s="410"/>
      <c r="W36" s="410"/>
      <c r="X36" s="410"/>
      <c r="Y36" s="410"/>
      <c r="Z36" s="410"/>
      <c r="AA36" s="410"/>
      <c r="AB36" s="410"/>
      <c r="AC36" s="410"/>
      <c r="AD36" s="410"/>
      <c r="AE36" s="410"/>
      <c r="AF36" s="410"/>
      <c r="AG36" s="410"/>
      <c r="AH36" s="410"/>
      <c r="AI36" s="410"/>
      <c r="AJ36" s="410"/>
      <c r="AK36" s="410"/>
      <c r="AL36" s="410"/>
      <c r="AM36" s="410"/>
      <c r="AN36" s="410"/>
      <c r="AO36" s="410"/>
      <c r="AP36" s="410"/>
      <c r="AQ36" s="410"/>
      <c r="AR36" s="410"/>
      <c r="AS36" s="410"/>
      <c r="AT36" s="410"/>
      <c r="AU36" s="410"/>
      <c r="AV36" s="410"/>
      <c r="AW36" s="410"/>
      <c r="AX36" s="410"/>
      <c r="AY36" s="410"/>
      <c r="AZ36" s="881"/>
      <c r="BA36" s="972"/>
      <c r="BB36" s="553" t="s">
        <v>49</v>
      </c>
      <c r="BC36" s="53" t="s">
        <v>36</v>
      </c>
      <c r="BD36" s="49" t="s">
        <v>36</v>
      </c>
      <c r="BE36" s="49" t="s">
        <v>36</v>
      </c>
      <c r="BF36" s="49" t="s">
        <v>36</v>
      </c>
      <c r="BG36" s="44" t="s">
        <v>36</v>
      </c>
      <c r="BH36" s="53" t="s">
        <v>36</v>
      </c>
      <c r="BI36" s="49" t="s">
        <v>36</v>
      </c>
      <c r="BJ36" s="49" t="s">
        <v>36</v>
      </c>
      <c r="BK36" s="49" t="s">
        <v>36</v>
      </c>
      <c r="BL36" s="44" t="s">
        <v>36</v>
      </c>
      <c r="BM36" s="53" t="s">
        <v>36</v>
      </c>
      <c r="BN36" s="49" t="s">
        <v>36</v>
      </c>
      <c r="BO36" s="49" t="s">
        <v>36</v>
      </c>
      <c r="BP36" s="49" t="s">
        <v>36</v>
      </c>
      <c r="BQ36" s="44" t="s">
        <v>36</v>
      </c>
    </row>
    <row r="37" s="322" customFormat="true" ht="15" customHeight="true" x14ac:dyDescent="0.2">
      <c r="A37" s="984" t="s">
        <v>156</v>
      </c>
      <c r="B37" s="372" t="s">
        <v>50</v>
      </c>
      <c r="C37" s="79" t="s">
        <v>36</v>
      </c>
      <c r="D37" s="74" t="s">
        <v>36</v>
      </c>
      <c r="E37" s="74" t="s">
        <v>36</v>
      </c>
      <c r="F37" s="74" t="s">
        <v>36</v>
      </c>
      <c r="G37" s="69" t="s">
        <v>36</v>
      </c>
      <c r="H37" s="64" t="s">
        <v>36</v>
      </c>
      <c r="I37" s="74" t="s">
        <v>36</v>
      </c>
      <c r="J37" s="74" t="s">
        <v>36</v>
      </c>
      <c r="K37" s="74" t="s">
        <v>36</v>
      </c>
      <c r="L37" s="59" t="s">
        <v>36</v>
      </c>
      <c r="M37" s="79" t="s">
        <v>36</v>
      </c>
      <c r="N37" s="74" t="s">
        <v>36</v>
      </c>
      <c r="O37" s="74" t="s">
        <v>36</v>
      </c>
      <c r="P37" s="74" t="s">
        <v>36</v>
      </c>
      <c r="Q37" s="59" t="s">
        <v>36</v>
      </c>
      <c r="R37" s="410"/>
      <c r="S37" s="410"/>
      <c r="T37" s="410"/>
      <c r="U37" s="410"/>
      <c r="V37" s="410"/>
      <c r="W37" s="410"/>
      <c r="X37" s="410"/>
      <c r="Y37" s="410"/>
      <c r="Z37" s="410"/>
      <c r="AA37" s="410"/>
      <c r="AB37" s="410"/>
      <c r="AC37" s="410"/>
      <c r="AD37" s="410"/>
      <c r="AE37" s="410"/>
      <c r="AF37" s="410"/>
      <c r="AG37" s="410"/>
      <c r="AH37" s="410"/>
      <c r="AI37" s="410"/>
      <c r="AJ37" s="410"/>
      <c r="AK37" s="410"/>
      <c r="AL37" s="410"/>
      <c r="AM37" s="410"/>
      <c r="AN37" s="410"/>
      <c r="AO37" s="410"/>
      <c r="AP37" s="410"/>
      <c r="AQ37" s="410"/>
      <c r="AR37" s="410"/>
      <c r="AS37" s="410"/>
      <c r="AT37" s="410"/>
      <c r="AU37" s="410"/>
      <c r="AV37" s="410"/>
      <c r="AW37" s="410"/>
      <c r="AX37" s="410"/>
      <c r="AY37" s="410"/>
      <c r="AZ37" s="881"/>
      <c r="BA37" s="972" t="s">
        <v>126</v>
      </c>
      <c r="BB37" s="553" t="s">
        <v>50</v>
      </c>
      <c r="BC37" s="53" t="s">
        <v>36</v>
      </c>
      <c r="BD37" s="49" t="s">
        <v>36</v>
      </c>
      <c r="BE37" s="49" t="s">
        <v>36</v>
      </c>
      <c r="BF37" s="49" t="s">
        <v>36</v>
      </c>
      <c r="BG37" s="44" t="s">
        <v>36</v>
      </c>
      <c r="BH37" s="53" t="s">
        <v>36</v>
      </c>
      <c r="BI37" s="49" t="s">
        <v>36</v>
      </c>
      <c r="BJ37" s="49" t="s">
        <v>36</v>
      </c>
      <c r="BK37" s="49" t="s">
        <v>36</v>
      </c>
      <c r="BL37" s="44" t="s">
        <v>36</v>
      </c>
      <c r="BM37" s="53" t="s">
        <v>36</v>
      </c>
      <c r="BN37" s="49" t="s">
        <v>36</v>
      </c>
      <c r="BO37" s="49" t="s">
        <v>36</v>
      </c>
      <c r="BP37" s="49" t="s">
        <v>36</v>
      </c>
      <c r="BQ37" s="44" t="s">
        <v>36</v>
      </c>
    </row>
    <row r="38" s="322" customFormat="true" ht="15" customHeight="true" x14ac:dyDescent="0.2">
      <c r="A38" s="984"/>
      <c r="B38" s="372" t="s">
        <v>49</v>
      </c>
      <c r="C38" s="79" t="s">
        <v>36</v>
      </c>
      <c r="D38" s="74" t="s">
        <v>36</v>
      </c>
      <c r="E38" s="74" t="s">
        <v>36</v>
      </c>
      <c r="F38" s="74" t="s">
        <v>36</v>
      </c>
      <c r="G38" s="69" t="s">
        <v>36</v>
      </c>
      <c r="H38" s="64" t="s">
        <v>36</v>
      </c>
      <c r="I38" s="74" t="s">
        <v>36</v>
      </c>
      <c r="J38" s="74" t="s">
        <v>36</v>
      </c>
      <c r="K38" s="74" t="s">
        <v>36</v>
      </c>
      <c r="L38" s="59" t="s">
        <v>36</v>
      </c>
      <c r="M38" s="79" t="s">
        <v>36</v>
      </c>
      <c r="N38" s="74" t="s">
        <v>36</v>
      </c>
      <c r="O38" s="74" t="s">
        <v>36</v>
      </c>
      <c r="P38" s="74" t="s">
        <v>36</v>
      </c>
      <c r="Q38" s="59" t="s">
        <v>36</v>
      </c>
      <c r="R38" s="410"/>
      <c r="S38" s="410"/>
      <c r="T38" s="410"/>
      <c r="U38" s="410"/>
      <c r="V38" s="410"/>
      <c r="W38" s="410"/>
      <c r="X38" s="410"/>
      <c r="Y38" s="410"/>
      <c r="Z38" s="410"/>
      <c r="AA38" s="410"/>
      <c r="AB38" s="410"/>
      <c r="AC38" s="410"/>
      <c r="AD38" s="410"/>
      <c r="AE38" s="410"/>
      <c r="AF38" s="410"/>
      <c r="AG38" s="410"/>
      <c r="AH38" s="410"/>
      <c r="AI38" s="410"/>
      <c r="AJ38" s="410"/>
      <c r="AK38" s="410"/>
      <c r="AL38" s="410"/>
      <c r="AM38" s="410"/>
      <c r="AN38" s="410"/>
      <c r="AO38" s="410"/>
      <c r="AP38" s="410"/>
      <c r="AQ38" s="410"/>
      <c r="AR38" s="410"/>
      <c r="AS38" s="410"/>
      <c r="AT38" s="410"/>
      <c r="AU38" s="410"/>
      <c r="AV38" s="410"/>
      <c r="AW38" s="410"/>
      <c r="AX38" s="410"/>
      <c r="AY38" s="410"/>
      <c r="AZ38" s="881"/>
      <c r="BA38" s="972"/>
      <c r="BB38" s="553" t="s">
        <v>49</v>
      </c>
      <c r="BC38" s="53" t="s">
        <v>36</v>
      </c>
      <c r="BD38" s="49" t="s">
        <v>36</v>
      </c>
      <c r="BE38" s="49" t="s">
        <v>36</v>
      </c>
      <c r="BF38" s="49" t="s">
        <v>36</v>
      </c>
      <c r="BG38" s="44" t="s">
        <v>36</v>
      </c>
      <c r="BH38" s="53" t="s">
        <v>36</v>
      </c>
      <c r="BI38" s="49" t="s">
        <v>36</v>
      </c>
      <c r="BJ38" s="49" t="s">
        <v>36</v>
      </c>
      <c r="BK38" s="49" t="s">
        <v>36</v>
      </c>
      <c r="BL38" s="44" t="s">
        <v>36</v>
      </c>
      <c r="BM38" s="53" t="s">
        <v>36</v>
      </c>
      <c r="BN38" s="49" t="s">
        <v>36</v>
      </c>
      <c r="BO38" s="49" t="s">
        <v>36</v>
      </c>
      <c r="BP38" s="49" t="s">
        <v>36</v>
      </c>
      <c r="BQ38" s="44" t="s">
        <v>36</v>
      </c>
    </row>
    <row r="39" s="317" customFormat="true" ht="15" customHeight="true" x14ac:dyDescent="0.2">
      <c r="A39" s="984" t="s">
        <v>123</v>
      </c>
      <c r="B39" s="372" t="s">
        <v>50</v>
      </c>
      <c r="C39" s="79" t="s">
        <v>36</v>
      </c>
      <c r="D39" s="74" t="s">
        <v>36</v>
      </c>
      <c r="E39" s="74" t="s">
        <v>36</v>
      </c>
      <c r="F39" s="74" t="s">
        <v>36</v>
      </c>
      <c r="G39" s="69" t="s">
        <v>36</v>
      </c>
      <c r="H39" s="64" t="s">
        <v>36</v>
      </c>
      <c r="I39" s="74" t="s">
        <v>36</v>
      </c>
      <c r="J39" s="74" t="s">
        <v>36</v>
      </c>
      <c r="K39" s="74" t="s">
        <v>36</v>
      </c>
      <c r="L39" s="59" t="s">
        <v>36</v>
      </c>
      <c r="M39" s="79" t="s">
        <v>36</v>
      </c>
      <c r="N39" s="74" t="s">
        <v>36</v>
      </c>
      <c r="O39" s="74" t="s">
        <v>36</v>
      </c>
      <c r="P39" s="74" t="s">
        <v>36</v>
      </c>
      <c r="Q39" s="59" t="s">
        <v>36</v>
      </c>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5"/>
      <c r="BA39" s="972" t="s">
        <v>123</v>
      </c>
      <c r="BB39" s="553" t="s">
        <v>50</v>
      </c>
      <c r="BC39" s="53" t="s">
        <v>36</v>
      </c>
      <c r="BD39" s="49" t="s">
        <v>36</v>
      </c>
      <c r="BE39" s="49" t="s">
        <v>36</v>
      </c>
      <c r="BF39" s="49" t="s">
        <v>36</v>
      </c>
      <c r="BG39" s="44" t="s">
        <v>36</v>
      </c>
      <c r="BH39" s="53" t="s">
        <v>36</v>
      </c>
      <c r="BI39" s="49" t="s">
        <v>36</v>
      </c>
      <c r="BJ39" s="49" t="s">
        <v>36</v>
      </c>
      <c r="BK39" s="49" t="s">
        <v>36</v>
      </c>
      <c r="BL39" s="44" t="s">
        <v>36</v>
      </c>
      <c r="BM39" s="53" t="s">
        <v>36</v>
      </c>
      <c r="BN39" s="49" t="s">
        <v>36</v>
      </c>
      <c r="BO39" s="49" t="s">
        <v>36</v>
      </c>
      <c r="BP39" s="49" t="s">
        <v>36</v>
      </c>
      <c r="BQ39" s="44" t="s">
        <v>36</v>
      </c>
    </row>
    <row r="40" s="317" customFormat="true" ht="15" customHeight="true" x14ac:dyDescent="0.2">
      <c r="A40" s="984"/>
      <c r="B40" s="372" t="s">
        <v>49</v>
      </c>
      <c r="C40" s="79" t="s">
        <v>36</v>
      </c>
      <c r="D40" s="74" t="s">
        <v>36</v>
      </c>
      <c r="E40" s="74" t="s">
        <v>36</v>
      </c>
      <c r="F40" s="74" t="s">
        <v>36</v>
      </c>
      <c r="G40" s="69" t="s">
        <v>36</v>
      </c>
      <c r="H40" s="64" t="s">
        <v>36</v>
      </c>
      <c r="I40" s="74" t="s">
        <v>36</v>
      </c>
      <c r="J40" s="74" t="s">
        <v>36</v>
      </c>
      <c r="K40" s="74" t="s">
        <v>36</v>
      </c>
      <c r="L40" s="59" t="s">
        <v>36</v>
      </c>
      <c r="M40" s="79" t="s">
        <v>36</v>
      </c>
      <c r="N40" s="74" t="s">
        <v>36</v>
      </c>
      <c r="O40" s="74" t="s">
        <v>36</v>
      </c>
      <c r="P40" s="74" t="s">
        <v>36</v>
      </c>
      <c r="Q40" s="59" t="s">
        <v>36</v>
      </c>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5"/>
      <c r="BA40" s="972"/>
      <c r="BB40" s="553" t="s">
        <v>49</v>
      </c>
      <c r="BC40" s="53" t="s">
        <v>36</v>
      </c>
      <c r="BD40" s="49" t="s">
        <v>36</v>
      </c>
      <c r="BE40" s="49" t="s">
        <v>36</v>
      </c>
      <c r="BF40" s="49" t="s">
        <v>36</v>
      </c>
      <c r="BG40" s="44" t="s">
        <v>36</v>
      </c>
      <c r="BH40" s="53" t="s">
        <v>36</v>
      </c>
      <c r="BI40" s="49" t="s">
        <v>36</v>
      </c>
      <c r="BJ40" s="49" t="s">
        <v>36</v>
      </c>
      <c r="BK40" s="49" t="s">
        <v>36</v>
      </c>
      <c r="BL40" s="44" t="s">
        <v>36</v>
      </c>
      <c r="BM40" s="53" t="s">
        <v>36</v>
      </c>
      <c r="BN40" s="49" t="s">
        <v>36</v>
      </c>
      <c r="BO40" s="49" t="s">
        <v>36</v>
      </c>
      <c r="BP40" s="49" t="s">
        <v>36</v>
      </c>
      <c r="BQ40" s="44" t="s">
        <v>36</v>
      </c>
    </row>
    <row r="41" s="322" customFormat="true" ht="15" customHeight="true" x14ac:dyDescent="0.2">
      <c r="A41" s="984" t="s">
        <v>57</v>
      </c>
      <c r="B41" s="372" t="s">
        <v>50</v>
      </c>
      <c r="C41" s="132">
        <v>0.87897767870398302</v>
      </c>
      <c r="D41" s="131">
        <v>0.25130539504221222</v>
      </c>
      <c r="E41" s="131">
        <v>0.29814345980090334</v>
      </c>
      <c r="F41" s="131">
        <v>0</v>
      </c>
      <c r="G41" s="130">
        <v>0.13854814590893269</v>
      </c>
      <c r="H41" s="129">
        <v>0</v>
      </c>
      <c r="I41" s="131">
        <v>0</v>
      </c>
      <c r="J41" s="131">
        <v>0</v>
      </c>
      <c r="K41" s="131">
        <v>0</v>
      </c>
      <c r="L41" s="128">
        <v>1.6997963460781991</v>
      </c>
      <c r="M41" s="132">
        <v>1.0617147573259136</v>
      </c>
      <c r="N41" s="131">
        <v>0.30341789975909395</v>
      </c>
      <c r="O41" s="131">
        <v>0.17108830361484323</v>
      </c>
      <c r="P41" s="131">
        <v>0.19353472387350881</v>
      </c>
      <c r="Q41" s="128">
        <v>0</v>
      </c>
      <c r="R41" s="410"/>
      <c r="S41" s="410"/>
      <c r="T41" s="410"/>
      <c r="U41" s="410"/>
      <c r="V41" s="410"/>
      <c r="W41" s="410"/>
      <c r="X41" s="410"/>
      <c r="Y41" s="410"/>
      <c r="Z41" s="410"/>
      <c r="AA41" s="410"/>
      <c r="AB41" s="410"/>
      <c r="AC41" s="410"/>
      <c r="AD41" s="410"/>
      <c r="AE41" s="410"/>
      <c r="AF41" s="410"/>
      <c r="AG41" s="410"/>
      <c r="AH41" s="410"/>
      <c r="AI41" s="410"/>
      <c r="AJ41" s="410"/>
      <c r="AK41" s="410"/>
      <c r="AL41" s="410"/>
      <c r="AM41" s="410"/>
      <c r="AN41" s="410"/>
      <c r="AO41" s="410"/>
      <c r="AP41" s="410"/>
      <c r="AQ41" s="410"/>
      <c r="AR41" s="410"/>
      <c r="AS41" s="410"/>
      <c r="AT41" s="410"/>
      <c r="AU41" s="410"/>
      <c r="AV41" s="410"/>
      <c r="AW41" s="410"/>
      <c r="AX41" s="410"/>
      <c r="AY41" s="410"/>
      <c r="AZ41" s="881"/>
      <c r="BA41" s="972" t="s">
        <v>57</v>
      </c>
      <c r="BB41" s="553" t="s">
        <v>50</v>
      </c>
      <c r="BC41" s="53" t="s">
        <v>36</v>
      </c>
      <c r="BD41" s="49" t="s">
        <v>36</v>
      </c>
      <c r="BE41" s="49" t="s">
        <v>36</v>
      </c>
      <c r="BF41" s="49" t="s">
        <v>36</v>
      </c>
      <c r="BG41" s="44" t="s">
        <v>36</v>
      </c>
      <c r="BH41" s="53" t="s">
        <v>36</v>
      </c>
      <c r="BI41" s="49" t="s">
        <v>36</v>
      </c>
      <c r="BJ41" s="49" t="s">
        <v>36</v>
      </c>
      <c r="BK41" s="49" t="s">
        <v>36</v>
      </c>
      <c r="BL41" s="44" t="s">
        <v>36</v>
      </c>
      <c r="BM41" s="53" t="s">
        <v>36</v>
      </c>
      <c r="BN41" s="49" t="s">
        <v>36</v>
      </c>
      <c r="BO41" s="49" t="s">
        <v>36</v>
      </c>
      <c r="BP41" s="49" t="s">
        <v>36</v>
      </c>
      <c r="BQ41" s="44" t="s">
        <v>36</v>
      </c>
    </row>
    <row r="42" s="322" customFormat="true" ht="15" customHeight="true" x14ac:dyDescent="0.2">
      <c r="A42" s="984"/>
      <c r="B42" s="372" t="s">
        <v>49</v>
      </c>
      <c r="C42" s="132">
        <v>99.12102232129601</v>
      </c>
      <c r="D42" s="131">
        <v>99.748694604957791</v>
      </c>
      <c r="E42" s="131">
        <v>99.701856540199103</v>
      </c>
      <c r="F42" s="131">
        <v>100</v>
      </c>
      <c r="G42" s="130">
        <v>99.861451854091072</v>
      </c>
      <c r="H42" s="129">
        <v>100</v>
      </c>
      <c r="I42" s="131">
        <v>100</v>
      </c>
      <c r="J42" s="131">
        <v>100</v>
      </c>
      <c r="K42" s="131">
        <v>100</v>
      </c>
      <c r="L42" s="128">
        <v>98.300203653921798</v>
      </c>
      <c r="M42" s="132">
        <v>98.938285242674084</v>
      </c>
      <c r="N42" s="131">
        <v>99.696582100240903</v>
      </c>
      <c r="O42" s="131">
        <v>99.828911696385163</v>
      </c>
      <c r="P42" s="131">
        <v>99.806465276126488</v>
      </c>
      <c r="Q42" s="128">
        <v>100</v>
      </c>
      <c r="R42" s="410"/>
      <c r="S42" s="410"/>
      <c r="T42" s="410"/>
      <c r="U42" s="410"/>
      <c r="V42" s="410"/>
      <c r="W42" s="410"/>
      <c r="X42" s="410"/>
      <c r="Y42" s="410"/>
      <c r="Z42" s="410"/>
      <c r="AA42" s="410"/>
      <c r="AB42" s="410"/>
      <c r="AC42" s="410"/>
      <c r="AD42" s="410"/>
      <c r="AE42" s="410"/>
      <c r="AF42" s="410"/>
      <c r="AG42" s="410"/>
      <c r="AH42" s="410"/>
      <c r="AI42" s="410"/>
      <c r="AJ42" s="410"/>
      <c r="AK42" s="410"/>
      <c r="AL42" s="410"/>
      <c r="AM42" s="410"/>
      <c r="AN42" s="410"/>
      <c r="AO42" s="410"/>
      <c r="AP42" s="410"/>
      <c r="AQ42" s="410"/>
      <c r="AR42" s="410"/>
      <c r="AS42" s="410"/>
      <c r="AT42" s="410"/>
      <c r="AU42" s="410"/>
      <c r="AV42" s="410"/>
      <c r="AW42" s="410"/>
      <c r="AX42" s="410"/>
      <c r="AY42" s="410"/>
      <c r="AZ42" s="881"/>
      <c r="BA42" s="972"/>
      <c r="BB42" s="553" t="s">
        <v>49</v>
      </c>
      <c r="BC42" s="53" t="s">
        <v>36</v>
      </c>
      <c r="BD42" s="49" t="s">
        <v>36</v>
      </c>
      <c r="BE42" s="49" t="s">
        <v>36</v>
      </c>
      <c r="BF42" s="49" t="s">
        <v>36</v>
      </c>
      <c r="BG42" s="44" t="s">
        <v>36</v>
      </c>
      <c r="BH42" s="53" t="s">
        <v>36</v>
      </c>
      <c r="BI42" s="49" t="s">
        <v>36</v>
      </c>
      <c r="BJ42" s="49" t="s">
        <v>36</v>
      </c>
      <c r="BK42" s="49" t="s">
        <v>36</v>
      </c>
      <c r="BL42" s="44" t="s">
        <v>36</v>
      </c>
      <c r="BM42" s="53" t="s">
        <v>36</v>
      </c>
      <c r="BN42" s="49" t="s">
        <v>36</v>
      </c>
      <c r="BO42" s="49" t="s">
        <v>36</v>
      </c>
      <c r="BP42" s="49" t="s">
        <v>36</v>
      </c>
      <c r="BQ42" s="44" t="s">
        <v>36</v>
      </c>
    </row>
    <row r="43" s="322" customFormat="true" ht="15" customHeight="true" x14ac:dyDescent="0.2">
      <c r="A43" s="984" t="s">
        <v>54</v>
      </c>
      <c r="B43" s="372" t="s">
        <v>50</v>
      </c>
      <c r="C43" s="79" t="s">
        <v>36</v>
      </c>
      <c r="D43" s="74" t="s">
        <v>36</v>
      </c>
      <c r="E43" s="74" t="s">
        <v>36</v>
      </c>
      <c r="F43" s="74" t="s">
        <v>36</v>
      </c>
      <c r="G43" s="69" t="s">
        <v>36</v>
      </c>
      <c r="H43" s="64" t="s">
        <v>36</v>
      </c>
      <c r="I43" s="74" t="s">
        <v>36</v>
      </c>
      <c r="J43" s="74" t="s">
        <v>36</v>
      </c>
      <c r="K43" s="74" t="s">
        <v>36</v>
      </c>
      <c r="L43" s="59" t="s">
        <v>36</v>
      </c>
      <c r="M43" s="79" t="s">
        <v>36</v>
      </c>
      <c r="N43" s="74" t="s">
        <v>36</v>
      </c>
      <c r="O43" s="74" t="s">
        <v>36</v>
      </c>
      <c r="P43" s="74" t="s">
        <v>36</v>
      </c>
      <c r="Q43" s="59" t="s">
        <v>36</v>
      </c>
      <c r="R43" s="410"/>
      <c r="S43" s="410"/>
      <c r="T43" s="410"/>
      <c r="U43" s="410"/>
      <c r="V43" s="410"/>
      <c r="W43" s="410"/>
      <c r="X43" s="410"/>
      <c r="Y43" s="410"/>
      <c r="Z43" s="410"/>
      <c r="AA43" s="410"/>
      <c r="AB43" s="410"/>
      <c r="AC43" s="410"/>
      <c r="AD43" s="410"/>
      <c r="AE43" s="410"/>
      <c r="AF43" s="410"/>
      <c r="AG43" s="410"/>
      <c r="AH43" s="410"/>
      <c r="AI43" s="410"/>
      <c r="AJ43" s="410"/>
      <c r="AK43" s="410"/>
      <c r="AL43" s="410"/>
      <c r="AM43" s="410"/>
      <c r="AN43" s="410"/>
      <c r="AO43" s="410"/>
      <c r="AP43" s="410"/>
      <c r="AQ43" s="410"/>
      <c r="AR43" s="410"/>
      <c r="AS43" s="410"/>
      <c r="AT43" s="410"/>
      <c r="AU43" s="410"/>
      <c r="AV43" s="410"/>
      <c r="AW43" s="410"/>
      <c r="AX43" s="410"/>
      <c r="AY43" s="410"/>
      <c r="AZ43" s="881"/>
      <c r="BA43" s="972" t="s">
        <v>54</v>
      </c>
      <c r="BB43" s="553" t="s">
        <v>50</v>
      </c>
      <c r="BC43" s="53" t="s">
        <v>36</v>
      </c>
      <c r="BD43" s="49" t="s">
        <v>36</v>
      </c>
      <c r="BE43" s="49" t="s">
        <v>36</v>
      </c>
      <c r="BF43" s="49" t="s">
        <v>36</v>
      </c>
      <c r="BG43" s="44" t="s">
        <v>36</v>
      </c>
      <c r="BH43" s="53" t="s">
        <v>36</v>
      </c>
      <c r="BI43" s="49" t="s">
        <v>36</v>
      </c>
      <c r="BJ43" s="49" t="s">
        <v>36</v>
      </c>
      <c r="BK43" s="49" t="s">
        <v>36</v>
      </c>
      <c r="BL43" s="44" t="s">
        <v>36</v>
      </c>
      <c r="BM43" s="53" t="s">
        <v>36</v>
      </c>
      <c r="BN43" s="49" t="s">
        <v>36</v>
      </c>
      <c r="BO43" s="49" t="s">
        <v>36</v>
      </c>
      <c r="BP43" s="49" t="s">
        <v>36</v>
      </c>
      <c r="BQ43" s="44" t="s">
        <v>36</v>
      </c>
    </row>
    <row r="44" s="322" customFormat="true" ht="15" customHeight="true" x14ac:dyDescent="0.2">
      <c r="A44" s="984"/>
      <c r="B44" s="372" t="s">
        <v>49</v>
      </c>
      <c r="C44" s="79" t="s">
        <v>36</v>
      </c>
      <c r="D44" s="74" t="s">
        <v>36</v>
      </c>
      <c r="E44" s="74" t="s">
        <v>36</v>
      </c>
      <c r="F44" s="74" t="s">
        <v>36</v>
      </c>
      <c r="G44" s="69" t="s">
        <v>36</v>
      </c>
      <c r="H44" s="64" t="s">
        <v>36</v>
      </c>
      <c r="I44" s="74" t="s">
        <v>36</v>
      </c>
      <c r="J44" s="74" t="s">
        <v>36</v>
      </c>
      <c r="K44" s="74" t="s">
        <v>36</v>
      </c>
      <c r="L44" s="59" t="s">
        <v>36</v>
      </c>
      <c r="M44" s="79" t="s">
        <v>36</v>
      </c>
      <c r="N44" s="74" t="s">
        <v>36</v>
      </c>
      <c r="O44" s="74" t="s">
        <v>36</v>
      </c>
      <c r="P44" s="74" t="s">
        <v>36</v>
      </c>
      <c r="Q44" s="59" t="s">
        <v>36</v>
      </c>
      <c r="R44" s="410"/>
      <c r="S44" s="410"/>
      <c r="T44" s="410"/>
      <c r="U44" s="410"/>
      <c r="V44" s="410"/>
      <c r="W44" s="410"/>
      <c r="X44" s="410"/>
      <c r="Y44" s="410"/>
      <c r="Z44" s="410"/>
      <c r="AA44" s="410"/>
      <c r="AB44" s="410"/>
      <c r="AC44" s="410"/>
      <c r="AD44" s="410"/>
      <c r="AE44" s="410"/>
      <c r="AF44" s="410"/>
      <c r="AG44" s="410"/>
      <c r="AH44" s="410"/>
      <c r="AI44" s="410"/>
      <c r="AJ44" s="410"/>
      <c r="AK44" s="410"/>
      <c r="AL44" s="410"/>
      <c r="AM44" s="410"/>
      <c r="AN44" s="410"/>
      <c r="AO44" s="410"/>
      <c r="AP44" s="410"/>
      <c r="AQ44" s="410"/>
      <c r="AR44" s="410"/>
      <c r="AS44" s="410"/>
      <c r="AT44" s="410"/>
      <c r="AU44" s="410"/>
      <c r="AV44" s="410"/>
      <c r="AW44" s="410"/>
      <c r="AX44" s="410"/>
      <c r="AY44" s="410"/>
      <c r="AZ44" s="881"/>
      <c r="BA44" s="972"/>
      <c r="BB44" s="553" t="s">
        <v>49</v>
      </c>
      <c r="BC44" s="53" t="s">
        <v>36</v>
      </c>
      <c r="BD44" s="49" t="s">
        <v>36</v>
      </c>
      <c r="BE44" s="49" t="s">
        <v>36</v>
      </c>
      <c r="BF44" s="49" t="s">
        <v>36</v>
      </c>
      <c r="BG44" s="44" t="s">
        <v>36</v>
      </c>
      <c r="BH44" s="53" t="s">
        <v>36</v>
      </c>
      <c r="BI44" s="49" t="s">
        <v>36</v>
      </c>
      <c r="BJ44" s="49" t="s">
        <v>36</v>
      </c>
      <c r="BK44" s="49" t="s">
        <v>36</v>
      </c>
      <c r="BL44" s="44" t="s">
        <v>36</v>
      </c>
      <c r="BM44" s="53" t="s">
        <v>36</v>
      </c>
      <c r="BN44" s="49" t="s">
        <v>36</v>
      </c>
      <c r="BO44" s="49" t="s">
        <v>36</v>
      </c>
      <c r="BP44" s="49" t="s">
        <v>36</v>
      </c>
      <c r="BQ44" s="44" t="s">
        <v>36</v>
      </c>
    </row>
    <row r="45" s="322" customFormat="true" ht="15" customHeight="true" x14ac:dyDescent="0.2">
      <c r="A45" s="984" t="s">
        <v>53</v>
      </c>
      <c r="B45" s="372" t="s">
        <v>50</v>
      </c>
      <c r="C45" s="79" t="s">
        <v>36</v>
      </c>
      <c r="D45" s="74" t="s">
        <v>36</v>
      </c>
      <c r="E45" s="74" t="s">
        <v>36</v>
      </c>
      <c r="F45" s="74" t="s">
        <v>36</v>
      </c>
      <c r="G45" s="69" t="s">
        <v>36</v>
      </c>
      <c r="H45" s="64" t="s">
        <v>36</v>
      </c>
      <c r="I45" s="74" t="s">
        <v>36</v>
      </c>
      <c r="J45" s="74" t="s">
        <v>36</v>
      </c>
      <c r="K45" s="74" t="s">
        <v>36</v>
      </c>
      <c r="L45" s="59" t="s">
        <v>36</v>
      </c>
      <c r="M45" s="79" t="s">
        <v>36</v>
      </c>
      <c r="N45" s="74" t="s">
        <v>36</v>
      </c>
      <c r="O45" s="74" t="s">
        <v>36</v>
      </c>
      <c r="P45" s="74" t="s">
        <v>36</v>
      </c>
      <c r="Q45" s="59" t="s">
        <v>36</v>
      </c>
      <c r="R45" s="410"/>
      <c r="S45" s="410"/>
      <c r="T45" s="410"/>
      <c r="U45" s="410"/>
      <c r="V45" s="410"/>
      <c r="W45" s="410"/>
      <c r="X45" s="410"/>
      <c r="Y45" s="410"/>
      <c r="Z45" s="410"/>
      <c r="AA45" s="410"/>
      <c r="AB45" s="410"/>
      <c r="AC45" s="410"/>
      <c r="AD45" s="410"/>
      <c r="AE45" s="410"/>
      <c r="AF45" s="410"/>
      <c r="AG45" s="410"/>
      <c r="AH45" s="410"/>
      <c r="AI45" s="410"/>
      <c r="AJ45" s="410"/>
      <c r="AK45" s="410"/>
      <c r="AL45" s="410"/>
      <c r="AM45" s="410"/>
      <c r="AN45" s="410"/>
      <c r="AO45" s="410"/>
      <c r="AP45" s="410"/>
      <c r="AQ45" s="410"/>
      <c r="AR45" s="410"/>
      <c r="AS45" s="410"/>
      <c r="AT45" s="410"/>
      <c r="AU45" s="410"/>
      <c r="AV45" s="410"/>
      <c r="AW45" s="410"/>
      <c r="AX45" s="410"/>
      <c r="AY45" s="410"/>
      <c r="AZ45" s="881"/>
      <c r="BA45" s="972" t="s">
        <v>53</v>
      </c>
      <c r="BB45" s="553" t="s">
        <v>50</v>
      </c>
      <c r="BC45" s="53" t="s">
        <v>36</v>
      </c>
      <c r="BD45" s="49" t="s">
        <v>36</v>
      </c>
      <c r="BE45" s="49" t="s">
        <v>36</v>
      </c>
      <c r="BF45" s="49" t="s">
        <v>36</v>
      </c>
      <c r="BG45" s="44" t="s">
        <v>36</v>
      </c>
      <c r="BH45" s="53" t="s">
        <v>36</v>
      </c>
      <c r="BI45" s="49" t="s">
        <v>36</v>
      </c>
      <c r="BJ45" s="49" t="s">
        <v>36</v>
      </c>
      <c r="BK45" s="49" t="s">
        <v>36</v>
      </c>
      <c r="BL45" s="44" t="s">
        <v>36</v>
      </c>
      <c r="BM45" s="53" t="s">
        <v>36</v>
      </c>
      <c r="BN45" s="49" t="s">
        <v>36</v>
      </c>
      <c r="BO45" s="49" t="s">
        <v>36</v>
      </c>
      <c r="BP45" s="49" t="s">
        <v>36</v>
      </c>
      <c r="BQ45" s="44" t="s">
        <v>36</v>
      </c>
    </row>
    <row r="46" s="322" customFormat="true" ht="15" customHeight="true" x14ac:dyDescent="0.2">
      <c r="A46" s="984"/>
      <c r="B46" s="372" t="s">
        <v>49</v>
      </c>
      <c r="C46" s="79" t="s">
        <v>36</v>
      </c>
      <c r="D46" s="74" t="s">
        <v>36</v>
      </c>
      <c r="E46" s="74" t="s">
        <v>36</v>
      </c>
      <c r="F46" s="74" t="s">
        <v>36</v>
      </c>
      <c r="G46" s="69" t="s">
        <v>36</v>
      </c>
      <c r="H46" s="64" t="s">
        <v>36</v>
      </c>
      <c r="I46" s="74" t="s">
        <v>36</v>
      </c>
      <c r="J46" s="74" t="s">
        <v>36</v>
      </c>
      <c r="K46" s="74" t="s">
        <v>36</v>
      </c>
      <c r="L46" s="59" t="s">
        <v>36</v>
      </c>
      <c r="M46" s="79" t="s">
        <v>36</v>
      </c>
      <c r="N46" s="74" t="s">
        <v>36</v>
      </c>
      <c r="O46" s="74" t="s">
        <v>36</v>
      </c>
      <c r="P46" s="74" t="s">
        <v>36</v>
      </c>
      <c r="Q46" s="59" t="s">
        <v>36</v>
      </c>
      <c r="R46" s="410"/>
      <c r="S46" s="410"/>
      <c r="T46" s="410"/>
      <c r="U46" s="410"/>
      <c r="V46" s="410"/>
      <c r="W46" s="410"/>
      <c r="X46" s="410"/>
      <c r="Y46" s="410"/>
      <c r="Z46" s="410"/>
      <c r="AA46" s="410"/>
      <c r="AB46" s="410"/>
      <c r="AC46" s="410"/>
      <c r="AD46" s="410"/>
      <c r="AE46" s="410"/>
      <c r="AF46" s="410"/>
      <c r="AG46" s="410"/>
      <c r="AH46" s="410"/>
      <c r="AI46" s="410"/>
      <c r="AJ46" s="410"/>
      <c r="AK46" s="410"/>
      <c r="AL46" s="410"/>
      <c r="AM46" s="410"/>
      <c r="AN46" s="410"/>
      <c r="AO46" s="410"/>
      <c r="AP46" s="410"/>
      <c r="AQ46" s="410"/>
      <c r="AR46" s="410"/>
      <c r="AS46" s="410"/>
      <c r="AT46" s="410"/>
      <c r="AU46" s="410"/>
      <c r="AV46" s="410"/>
      <c r="AW46" s="410"/>
      <c r="AX46" s="410"/>
      <c r="AY46" s="410"/>
      <c r="AZ46" s="881"/>
      <c r="BA46" s="972"/>
      <c r="BB46" s="553" t="s">
        <v>49</v>
      </c>
      <c r="BC46" s="53" t="s">
        <v>36</v>
      </c>
      <c r="BD46" s="49" t="s">
        <v>36</v>
      </c>
      <c r="BE46" s="49" t="s">
        <v>36</v>
      </c>
      <c r="BF46" s="49" t="s">
        <v>36</v>
      </c>
      <c r="BG46" s="44" t="s">
        <v>36</v>
      </c>
      <c r="BH46" s="53" t="s">
        <v>36</v>
      </c>
      <c r="BI46" s="49" t="s">
        <v>36</v>
      </c>
      <c r="BJ46" s="49" t="s">
        <v>36</v>
      </c>
      <c r="BK46" s="49" t="s">
        <v>36</v>
      </c>
      <c r="BL46" s="44" t="s">
        <v>36</v>
      </c>
      <c r="BM46" s="53" t="s">
        <v>36</v>
      </c>
      <c r="BN46" s="49" t="s">
        <v>36</v>
      </c>
      <c r="BO46" s="49" t="s">
        <v>36</v>
      </c>
      <c r="BP46" s="49" t="s">
        <v>36</v>
      </c>
      <c r="BQ46" s="44" t="s">
        <v>36</v>
      </c>
    </row>
    <row r="47" s="317" customFormat="true" ht="15" customHeight="true" x14ac:dyDescent="0.2">
      <c r="A47" s="984" t="s">
        <v>102</v>
      </c>
      <c r="B47" s="372" t="s">
        <v>101</v>
      </c>
      <c r="C47" s="79" t="s">
        <v>36</v>
      </c>
      <c r="D47" s="74" t="s">
        <v>36</v>
      </c>
      <c r="E47" s="74" t="s">
        <v>36</v>
      </c>
      <c r="F47" s="74" t="s">
        <v>36</v>
      </c>
      <c r="G47" s="69" t="s">
        <v>36</v>
      </c>
      <c r="H47" s="64" t="s">
        <v>36</v>
      </c>
      <c r="I47" s="74" t="s">
        <v>36</v>
      </c>
      <c r="J47" s="74" t="s">
        <v>36</v>
      </c>
      <c r="K47" s="74" t="s">
        <v>36</v>
      </c>
      <c r="L47" s="59" t="s">
        <v>36</v>
      </c>
      <c r="M47" s="79" t="s">
        <v>36</v>
      </c>
      <c r="N47" s="74" t="s">
        <v>36</v>
      </c>
      <c r="O47" s="74" t="s">
        <v>36</v>
      </c>
      <c r="P47" s="74" t="s">
        <v>36</v>
      </c>
      <c r="Q47" s="59" t="s">
        <v>36</v>
      </c>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5"/>
      <c r="BA47" s="972" t="s">
        <v>102</v>
      </c>
      <c r="BB47" s="553" t="s">
        <v>101</v>
      </c>
      <c r="BC47" s="53" t="s">
        <v>36</v>
      </c>
      <c r="BD47" s="49" t="s">
        <v>36</v>
      </c>
      <c r="BE47" s="49" t="s">
        <v>36</v>
      </c>
      <c r="BF47" s="49" t="s">
        <v>36</v>
      </c>
      <c r="BG47" s="44" t="s">
        <v>36</v>
      </c>
      <c r="BH47" s="53" t="s">
        <v>36</v>
      </c>
      <c r="BI47" s="49" t="s">
        <v>36</v>
      </c>
      <c r="BJ47" s="49" t="s">
        <v>36</v>
      </c>
      <c r="BK47" s="49" t="s">
        <v>36</v>
      </c>
      <c r="BL47" s="44" t="s">
        <v>36</v>
      </c>
      <c r="BM47" s="53" t="s">
        <v>36</v>
      </c>
      <c r="BN47" s="49" t="s">
        <v>36</v>
      </c>
      <c r="BO47" s="49" t="s">
        <v>36</v>
      </c>
      <c r="BP47" s="49" t="s">
        <v>36</v>
      </c>
      <c r="BQ47" s="44" t="s">
        <v>36</v>
      </c>
    </row>
    <row r="48" s="317" customFormat="true" ht="15" customHeight="true" x14ac:dyDescent="0.2">
      <c r="A48" s="984"/>
      <c r="B48" s="372" t="s">
        <v>100</v>
      </c>
      <c r="C48" s="79" t="s">
        <v>36</v>
      </c>
      <c r="D48" s="74" t="s">
        <v>36</v>
      </c>
      <c r="E48" s="74" t="s">
        <v>36</v>
      </c>
      <c r="F48" s="74" t="s">
        <v>36</v>
      </c>
      <c r="G48" s="69" t="s">
        <v>36</v>
      </c>
      <c r="H48" s="64" t="s">
        <v>36</v>
      </c>
      <c r="I48" s="74" t="s">
        <v>36</v>
      </c>
      <c r="J48" s="74" t="s">
        <v>36</v>
      </c>
      <c r="K48" s="74" t="s">
        <v>36</v>
      </c>
      <c r="L48" s="59" t="s">
        <v>36</v>
      </c>
      <c r="M48" s="79" t="s">
        <v>36</v>
      </c>
      <c r="N48" s="74" t="s">
        <v>36</v>
      </c>
      <c r="O48" s="74" t="s">
        <v>36</v>
      </c>
      <c r="P48" s="74" t="s">
        <v>36</v>
      </c>
      <c r="Q48" s="59" t="s">
        <v>36</v>
      </c>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5"/>
      <c r="BA48" s="972"/>
      <c r="BB48" s="553" t="s">
        <v>100</v>
      </c>
      <c r="BC48" s="53" t="s">
        <v>36</v>
      </c>
      <c r="BD48" s="49" t="s">
        <v>36</v>
      </c>
      <c r="BE48" s="49" t="s">
        <v>36</v>
      </c>
      <c r="BF48" s="49" t="s">
        <v>36</v>
      </c>
      <c r="BG48" s="44" t="s">
        <v>36</v>
      </c>
      <c r="BH48" s="53" t="s">
        <v>36</v>
      </c>
      <c r="BI48" s="49" t="s">
        <v>36</v>
      </c>
      <c r="BJ48" s="49" t="s">
        <v>36</v>
      </c>
      <c r="BK48" s="49" t="s">
        <v>36</v>
      </c>
      <c r="BL48" s="44" t="s">
        <v>36</v>
      </c>
      <c r="BM48" s="53" t="s">
        <v>36</v>
      </c>
      <c r="BN48" s="49" t="s">
        <v>36</v>
      </c>
      <c r="BO48" s="49" t="s">
        <v>36</v>
      </c>
      <c r="BP48" s="49" t="s">
        <v>36</v>
      </c>
      <c r="BQ48" s="44" t="s">
        <v>36</v>
      </c>
    </row>
    <row r="49" s="317" customFormat="true" ht="15" customHeight="true" x14ac:dyDescent="0.2">
      <c r="A49" s="984"/>
      <c r="B49" s="372" t="s">
        <v>69</v>
      </c>
      <c r="C49" s="79" t="s">
        <v>36</v>
      </c>
      <c r="D49" s="74" t="s">
        <v>36</v>
      </c>
      <c r="E49" s="74" t="s">
        <v>36</v>
      </c>
      <c r="F49" s="74" t="s">
        <v>36</v>
      </c>
      <c r="G49" s="69" t="s">
        <v>36</v>
      </c>
      <c r="H49" s="64" t="s">
        <v>36</v>
      </c>
      <c r="I49" s="74" t="s">
        <v>36</v>
      </c>
      <c r="J49" s="74" t="s">
        <v>36</v>
      </c>
      <c r="K49" s="74" t="s">
        <v>36</v>
      </c>
      <c r="L49" s="59" t="s">
        <v>36</v>
      </c>
      <c r="M49" s="79" t="s">
        <v>36</v>
      </c>
      <c r="N49" s="74" t="s">
        <v>36</v>
      </c>
      <c r="O49" s="74" t="s">
        <v>36</v>
      </c>
      <c r="P49" s="74" t="s">
        <v>36</v>
      </c>
      <c r="Q49" s="59" t="s">
        <v>36</v>
      </c>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5"/>
      <c r="BA49" s="972"/>
      <c r="BB49" s="553" t="s">
        <v>69</v>
      </c>
      <c r="BC49" s="53" t="s">
        <v>36</v>
      </c>
      <c r="BD49" s="49" t="s">
        <v>36</v>
      </c>
      <c r="BE49" s="49" t="s">
        <v>36</v>
      </c>
      <c r="BF49" s="49" t="s">
        <v>36</v>
      </c>
      <c r="BG49" s="44" t="s">
        <v>36</v>
      </c>
      <c r="BH49" s="53" t="s">
        <v>36</v>
      </c>
      <c r="BI49" s="49" t="s">
        <v>36</v>
      </c>
      <c r="BJ49" s="49" t="s">
        <v>36</v>
      </c>
      <c r="BK49" s="49" t="s">
        <v>36</v>
      </c>
      <c r="BL49" s="44" t="s">
        <v>36</v>
      </c>
      <c r="BM49" s="53" t="s">
        <v>36</v>
      </c>
      <c r="BN49" s="49" t="s">
        <v>36</v>
      </c>
      <c r="BO49" s="49" t="s">
        <v>36</v>
      </c>
      <c r="BP49" s="49" t="s">
        <v>36</v>
      </c>
      <c r="BQ49" s="44" t="s">
        <v>36</v>
      </c>
    </row>
    <row r="50" s="317" customFormat="true" ht="15" customHeight="true" x14ac:dyDescent="0.2">
      <c r="A50" s="984" t="s">
        <v>103</v>
      </c>
      <c r="B50" s="372" t="s">
        <v>101</v>
      </c>
      <c r="C50" s="79" t="s">
        <v>36</v>
      </c>
      <c r="D50" s="74" t="s">
        <v>36</v>
      </c>
      <c r="E50" s="74" t="s">
        <v>36</v>
      </c>
      <c r="F50" s="74" t="s">
        <v>36</v>
      </c>
      <c r="G50" s="69" t="s">
        <v>36</v>
      </c>
      <c r="H50" s="64" t="s">
        <v>36</v>
      </c>
      <c r="I50" s="74" t="s">
        <v>36</v>
      </c>
      <c r="J50" s="74" t="s">
        <v>36</v>
      </c>
      <c r="K50" s="74" t="s">
        <v>36</v>
      </c>
      <c r="L50" s="59" t="s">
        <v>36</v>
      </c>
      <c r="M50" s="79" t="s">
        <v>36</v>
      </c>
      <c r="N50" s="74" t="s">
        <v>36</v>
      </c>
      <c r="O50" s="74" t="s">
        <v>36</v>
      </c>
      <c r="P50" s="74" t="s">
        <v>36</v>
      </c>
      <c r="Q50" s="59" t="s">
        <v>36</v>
      </c>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5"/>
      <c r="BA50" s="972" t="s">
        <v>103</v>
      </c>
      <c r="BB50" s="553" t="s">
        <v>101</v>
      </c>
      <c r="BC50" s="53" t="s">
        <v>36</v>
      </c>
      <c r="BD50" s="49" t="s">
        <v>36</v>
      </c>
      <c r="BE50" s="49" t="s">
        <v>36</v>
      </c>
      <c r="BF50" s="49" t="s">
        <v>36</v>
      </c>
      <c r="BG50" s="44" t="s">
        <v>36</v>
      </c>
      <c r="BH50" s="53" t="s">
        <v>36</v>
      </c>
      <c r="BI50" s="49" t="s">
        <v>36</v>
      </c>
      <c r="BJ50" s="49" t="s">
        <v>36</v>
      </c>
      <c r="BK50" s="49" t="s">
        <v>36</v>
      </c>
      <c r="BL50" s="44" t="s">
        <v>36</v>
      </c>
      <c r="BM50" s="53" t="s">
        <v>36</v>
      </c>
      <c r="BN50" s="49" t="s">
        <v>36</v>
      </c>
      <c r="BO50" s="49" t="s">
        <v>36</v>
      </c>
      <c r="BP50" s="49" t="s">
        <v>36</v>
      </c>
      <c r="BQ50" s="44" t="s">
        <v>36</v>
      </c>
    </row>
    <row r="51" s="317" customFormat="true" ht="15" customHeight="true" x14ac:dyDescent="0.2">
      <c r="A51" s="984"/>
      <c r="B51" s="372" t="s">
        <v>100</v>
      </c>
      <c r="C51" s="79" t="s">
        <v>36</v>
      </c>
      <c r="D51" s="74" t="s">
        <v>36</v>
      </c>
      <c r="E51" s="74" t="s">
        <v>36</v>
      </c>
      <c r="F51" s="74" t="s">
        <v>36</v>
      </c>
      <c r="G51" s="69" t="s">
        <v>36</v>
      </c>
      <c r="H51" s="64" t="s">
        <v>36</v>
      </c>
      <c r="I51" s="74" t="s">
        <v>36</v>
      </c>
      <c r="J51" s="74" t="s">
        <v>36</v>
      </c>
      <c r="K51" s="74" t="s">
        <v>36</v>
      </c>
      <c r="L51" s="59" t="s">
        <v>36</v>
      </c>
      <c r="M51" s="79" t="s">
        <v>36</v>
      </c>
      <c r="N51" s="74" t="s">
        <v>36</v>
      </c>
      <c r="O51" s="74" t="s">
        <v>36</v>
      </c>
      <c r="P51" s="74" t="s">
        <v>36</v>
      </c>
      <c r="Q51" s="59" t="s">
        <v>36</v>
      </c>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5"/>
      <c r="BA51" s="972"/>
      <c r="BB51" s="553" t="s">
        <v>100</v>
      </c>
      <c r="BC51" s="53" t="s">
        <v>36</v>
      </c>
      <c r="BD51" s="49" t="s">
        <v>36</v>
      </c>
      <c r="BE51" s="49" t="s">
        <v>36</v>
      </c>
      <c r="BF51" s="49" t="s">
        <v>36</v>
      </c>
      <c r="BG51" s="44" t="s">
        <v>36</v>
      </c>
      <c r="BH51" s="53" t="s">
        <v>36</v>
      </c>
      <c r="BI51" s="49" t="s">
        <v>36</v>
      </c>
      <c r="BJ51" s="49" t="s">
        <v>36</v>
      </c>
      <c r="BK51" s="49" t="s">
        <v>36</v>
      </c>
      <c r="BL51" s="44" t="s">
        <v>36</v>
      </c>
      <c r="BM51" s="53" t="s">
        <v>36</v>
      </c>
      <c r="BN51" s="49" t="s">
        <v>36</v>
      </c>
      <c r="BO51" s="49" t="s">
        <v>36</v>
      </c>
      <c r="BP51" s="49" t="s">
        <v>36</v>
      </c>
      <c r="BQ51" s="44" t="s">
        <v>36</v>
      </c>
    </row>
    <row r="52" s="317" customFormat="true" ht="15" customHeight="true" x14ac:dyDescent="0.2">
      <c r="A52" s="984"/>
      <c r="B52" s="372" t="s">
        <v>69</v>
      </c>
      <c r="C52" s="79" t="s">
        <v>36</v>
      </c>
      <c r="D52" s="74" t="s">
        <v>36</v>
      </c>
      <c r="E52" s="74" t="s">
        <v>36</v>
      </c>
      <c r="F52" s="74" t="s">
        <v>36</v>
      </c>
      <c r="G52" s="69" t="s">
        <v>36</v>
      </c>
      <c r="H52" s="64" t="s">
        <v>36</v>
      </c>
      <c r="I52" s="74" t="s">
        <v>36</v>
      </c>
      <c r="J52" s="74" t="s">
        <v>36</v>
      </c>
      <c r="K52" s="74" t="s">
        <v>36</v>
      </c>
      <c r="L52" s="59" t="s">
        <v>36</v>
      </c>
      <c r="M52" s="79" t="s">
        <v>36</v>
      </c>
      <c r="N52" s="74" t="s">
        <v>36</v>
      </c>
      <c r="O52" s="74" t="s">
        <v>36</v>
      </c>
      <c r="P52" s="74" t="s">
        <v>36</v>
      </c>
      <c r="Q52" s="59" t="s">
        <v>36</v>
      </c>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5"/>
      <c r="BA52" s="972"/>
      <c r="BB52" s="553" t="s">
        <v>69</v>
      </c>
      <c r="BC52" s="53" t="s">
        <v>36</v>
      </c>
      <c r="BD52" s="49" t="s">
        <v>36</v>
      </c>
      <c r="BE52" s="49" t="s">
        <v>36</v>
      </c>
      <c r="BF52" s="49" t="s">
        <v>36</v>
      </c>
      <c r="BG52" s="44" t="s">
        <v>36</v>
      </c>
      <c r="BH52" s="53" t="s">
        <v>36</v>
      </c>
      <c r="BI52" s="49" t="s">
        <v>36</v>
      </c>
      <c r="BJ52" s="49" t="s">
        <v>36</v>
      </c>
      <c r="BK52" s="49" t="s">
        <v>36</v>
      </c>
      <c r="BL52" s="44" t="s">
        <v>36</v>
      </c>
      <c r="BM52" s="53" t="s">
        <v>36</v>
      </c>
      <c r="BN52" s="49" t="s">
        <v>36</v>
      </c>
      <c r="BO52" s="49" t="s">
        <v>36</v>
      </c>
      <c r="BP52" s="49" t="s">
        <v>36</v>
      </c>
      <c r="BQ52" s="44" t="s">
        <v>36</v>
      </c>
    </row>
    <row r="53" s="317" customFormat="true" ht="15" customHeight="true" x14ac:dyDescent="0.2">
      <c r="A53" s="984" t="s">
        <v>106</v>
      </c>
      <c r="B53" s="372" t="s">
        <v>101</v>
      </c>
      <c r="C53" s="79" t="s">
        <v>36</v>
      </c>
      <c r="D53" s="74" t="s">
        <v>36</v>
      </c>
      <c r="E53" s="74" t="s">
        <v>36</v>
      </c>
      <c r="F53" s="74" t="s">
        <v>36</v>
      </c>
      <c r="G53" s="69" t="s">
        <v>36</v>
      </c>
      <c r="H53" s="64" t="s">
        <v>36</v>
      </c>
      <c r="I53" s="74" t="s">
        <v>36</v>
      </c>
      <c r="J53" s="74" t="s">
        <v>36</v>
      </c>
      <c r="K53" s="74" t="s">
        <v>36</v>
      </c>
      <c r="L53" s="59" t="s">
        <v>36</v>
      </c>
      <c r="M53" s="79" t="s">
        <v>36</v>
      </c>
      <c r="N53" s="74" t="s">
        <v>36</v>
      </c>
      <c r="O53" s="74" t="s">
        <v>36</v>
      </c>
      <c r="P53" s="74" t="s">
        <v>36</v>
      </c>
      <c r="Q53" s="59" t="s">
        <v>36</v>
      </c>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5"/>
      <c r="BA53" s="972" t="s">
        <v>106</v>
      </c>
      <c r="BB53" s="553" t="s">
        <v>101</v>
      </c>
      <c r="BC53" s="53" t="s">
        <v>36</v>
      </c>
      <c r="BD53" s="49" t="s">
        <v>36</v>
      </c>
      <c r="BE53" s="49" t="s">
        <v>36</v>
      </c>
      <c r="BF53" s="49" t="s">
        <v>36</v>
      </c>
      <c r="BG53" s="44" t="s">
        <v>36</v>
      </c>
      <c r="BH53" s="53" t="s">
        <v>36</v>
      </c>
      <c r="BI53" s="49" t="s">
        <v>36</v>
      </c>
      <c r="BJ53" s="49" t="s">
        <v>36</v>
      </c>
      <c r="BK53" s="49" t="s">
        <v>36</v>
      </c>
      <c r="BL53" s="44" t="s">
        <v>36</v>
      </c>
      <c r="BM53" s="53" t="s">
        <v>36</v>
      </c>
      <c r="BN53" s="49" t="s">
        <v>36</v>
      </c>
      <c r="BO53" s="49" t="s">
        <v>36</v>
      </c>
      <c r="BP53" s="49" t="s">
        <v>36</v>
      </c>
      <c r="BQ53" s="44" t="s">
        <v>36</v>
      </c>
    </row>
    <row r="54" s="317" customFormat="true" ht="15" customHeight="true" x14ac:dyDescent="0.2">
      <c r="A54" s="984"/>
      <c r="B54" s="372" t="s">
        <v>100</v>
      </c>
      <c r="C54" s="79" t="s">
        <v>36</v>
      </c>
      <c r="D54" s="74" t="s">
        <v>36</v>
      </c>
      <c r="E54" s="74" t="s">
        <v>36</v>
      </c>
      <c r="F54" s="74" t="s">
        <v>36</v>
      </c>
      <c r="G54" s="69" t="s">
        <v>36</v>
      </c>
      <c r="H54" s="64" t="s">
        <v>36</v>
      </c>
      <c r="I54" s="74" t="s">
        <v>36</v>
      </c>
      <c r="J54" s="74" t="s">
        <v>36</v>
      </c>
      <c r="K54" s="74" t="s">
        <v>36</v>
      </c>
      <c r="L54" s="59" t="s">
        <v>36</v>
      </c>
      <c r="M54" s="79" t="s">
        <v>36</v>
      </c>
      <c r="N54" s="74" t="s">
        <v>36</v>
      </c>
      <c r="O54" s="74" t="s">
        <v>36</v>
      </c>
      <c r="P54" s="74" t="s">
        <v>36</v>
      </c>
      <c r="Q54" s="59" t="s">
        <v>36</v>
      </c>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5"/>
      <c r="BA54" s="972"/>
      <c r="BB54" s="553" t="s">
        <v>100</v>
      </c>
      <c r="BC54" s="53" t="s">
        <v>36</v>
      </c>
      <c r="BD54" s="49" t="s">
        <v>36</v>
      </c>
      <c r="BE54" s="49" t="s">
        <v>36</v>
      </c>
      <c r="BF54" s="49" t="s">
        <v>36</v>
      </c>
      <c r="BG54" s="44" t="s">
        <v>36</v>
      </c>
      <c r="BH54" s="53" t="s">
        <v>36</v>
      </c>
      <c r="BI54" s="49" t="s">
        <v>36</v>
      </c>
      <c r="BJ54" s="49" t="s">
        <v>36</v>
      </c>
      <c r="BK54" s="49" t="s">
        <v>36</v>
      </c>
      <c r="BL54" s="44" t="s">
        <v>36</v>
      </c>
      <c r="BM54" s="53" t="s">
        <v>36</v>
      </c>
      <c r="BN54" s="49" t="s">
        <v>36</v>
      </c>
      <c r="BO54" s="49" t="s">
        <v>36</v>
      </c>
      <c r="BP54" s="49" t="s">
        <v>36</v>
      </c>
      <c r="BQ54" s="44" t="s">
        <v>36</v>
      </c>
    </row>
    <row r="55" s="317" customFormat="true" ht="15" customHeight="true" x14ac:dyDescent="0.2">
      <c r="A55" s="986"/>
      <c r="B55" s="373" t="s">
        <v>69</v>
      </c>
      <c r="C55" s="78" t="s">
        <v>36</v>
      </c>
      <c r="D55" s="73" t="s">
        <v>36</v>
      </c>
      <c r="E55" s="73" t="s">
        <v>36</v>
      </c>
      <c r="F55" s="73" t="s">
        <v>36</v>
      </c>
      <c r="G55" s="68" t="s">
        <v>36</v>
      </c>
      <c r="H55" s="63" t="s">
        <v>36</v>
      </c>
      <c r="I55" s="73" t="s">
        <v>36</v>
      </c>
      <c r="J55" s="73" t="s">
        <v>36</v>
      </c>
      <c r="K55" s="73" t="s">
        <v>36</v>
      </c>
      <c r="L55" s="58" t="s">
        <v>36</v>
      </c>
      <c r="M55" s="78" t="s">
        <v>36</v>
      </c>
      <c r="N55" s="73" t="s">
        <v>36</v>
      </c>
      <c r="O55" s="73" t="s">
        <v>36</v>
      </c>
      <c r="P55" s="73" t="s">
        <v>36</v>
      </c>
      <c r="Q55" s="58" t="s">
        <v>36</v>
      </c>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5"/>
      <c r="BA55" s="974"/>
      <c r="BB55" s="555" t="s">
        <v>69</v>
      </c>
      <c r="BC55" s="51" t="s">
        <v>36</v>
      </c>
      <c r="BD55" s="47" t="s">
        <v>36</v>
      </c>
      <c r="BE55" s="47" t="s">
        <v>36</v>
      </c>
      <c r="BF55" s="47" t="s">
        <v>36</v>
      </c>
      <c r="BG55" s="42" t="s">
        <v>36</v>
      </c>
      <c r="BH55" s="51" t="s">
        <v>36</v>
      </c>
      <c r="BI55" s="47" t="s">
        <v>36</v>
      </c>
      <c r="BJ55" s="47" t="s">
        <v>36</v>
      </c>
      <c r="BK55" s="47" t="s">
        <v>36</v>
      </c>
      <c r="BL55" s="42" t="s">
        <v>36</v>
      </c>
      <c r="BM55" s="51" t="s">
        <v>36</v>
      </c>
      <c r="BN55" s="47" t="s">
        <v>36</v>
      </c>
      <c r="BO55" s="47" t="s">
        <v>36</v>
      </c>
      <c r="BP55" s="47" t="s">
        <v>36</v>
      </c>
      <c r="BQ55" s="42" t="s">
        <v>36</v>
      </c>
    </row>
    <row r="56" s="322" customFormat="true" ht="15" customHeight="true" x14ac:dyDescent="0.2">
      <c r="A56" s="319"/>
      <c r="B56" s="369"/>
      <c r="C56" s="1014" t="s">
        <v>115</v>
      </c>
      <c r="D56" s="1015"/>
      <c r="E56" s="1015"/>
      <c r="F56" s="1015"/>
      <c r="G56" s="1016"/>
      <c r="H56" s="993" t="s">
        <v>39</v>
      </c>
      <c r="I56" s="981"/>
      <c r="J56" s="981"/>
      <c r="K56" s="981"/>
      <c r="L56" s="983"/>
      <c r="M56" s="980" t="s">
        <v>38</v>
      </c>
      <c r="N56" s="981"/>
      <c r="O56" s="981"/>
      <c r="P56" s="981"/>
      <c r="Q56" s="983"/>
      <c r="R56" s="410"/>
      <c r="S56" s="410"/>
      <c r="T56" s="410"/>
      <c r="U56" s="410"/>
      <c r="V56" s="410"/>
      <c r="W56" s="410"/>
      <c r="X56" s="410"/>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881"/>
      <c r="BA56" s="347" t="s">
        <v>129</v>
      </c>
      <c r="BB56" s="302" t="s">
        <v>96</v>
      </c>
      <c r="BC56" s="980" t="s">
        <v>115</v>
      </c>
      <c r="BD56" s="981"/>
      <c r="BE56" s="981"/>
      <c r="BF56" s="981"/>
      <c r="BG56" s="982"/>
      <c r="BH56" s="980" t="s">
        <v>39</v>
      </c>
      <c r="BI56" s="981"/>
      <c r="BJ56" s="981"/>
      <c r="BK56" s="981"/>
      <c r="BL56" s="982"/>
      <c r="BM56" s="980" t="s">
        <v>38</v>
      </c>
      <c r="BN56" s="981"/>
      <c r="BO56" s="981"/>
      <c r="BP56" s="981"/>
      <c r="BQ56" s="983"/>
    </row>
    <row r="57" s="322" customFormat="true" ht="12.75" x14ac:dyDescent="0.2">
      <c r="A57" s="335" t="s">
        <v>70</v>
      </c>
      <c r="B57" s="369"/>
      <c r="C57" s="392" t="s">
        <v>0</v>
      </c>
      <c r="D57" s="546" t="s">
        <v>1</v>
      </c>
      <c r="E57" s="546" t="s">
        <v>2</v>
      </c>
      <c r="F57" s="546" t="s">
        <v>3</v>
      </c>
      <c r="G57" s="547" t="s">
        <v>4</v>
      </c>
      <c r="H57" s="374" t="s">
        <v>0</v>
      </c>
      <c r="I57" s="549" t="s">
        <v>1</v>
      </c>
      <c r="J57" s="549" t="s">
        <v>2</v>
      </c>
      <c r="K57" s="549" t="s">
        <v>3</v>
      </c>
      <c r="L57" s="550" t="s">
        <v>4</v>
      </c>
      <c r="M57" s="375" t="s">
        <v>0</v>
      </c>
      <c r="N57" s="549" t="s">
        <v>1</v>
      </c>
      <c r="O57" s="549" t="s">
        <v>2</v>
      </c>
      <c r="P57" s="549" t="s">
        <v>3</v>
      </c>
      <c r="Q57" s="550" t="s">
        <v>4</v>
      </c>
      <c r="R57" s="410"/>
      <c r="S57" s="410"/>
      <c r="T57" s="410"/>
      <c r="U57" s="410"/>
      <c r="V57" s="410"/>
      <c r="W57" s="410"/>
      <c r="X57" s="410"/>
      <c r="Y57" s="410"/>
      <c r="Z57" s="410"/>
      <c r="AA57" s="410"/>
      <c r="AB57" s="410"/>
      <c r="AC57" s="410"/>
      <c r="AD57" s="410"/>
      <c r="AE57" s="410"/>
      <c r="AF57" s="410"/>
      <c r="AG57" s="410"/>
      <c r="AH57" s="410"/>
      <c r="AI57" s="410"/>
      <c r="AJ57" s="410"/>
      <c r="AK57" s="410"/>
      <c r="AL57" s="410"/>
      <c r="AM57" s="410"/>
      <c r="AN57" s="410"/>
      <c r="AO57" s="410"/>
      <c r="AP57" s="410"/>
      <c r="AQ57" s="410"/>
      <c r="AR57" s="410"/>
      <c r="AS57" s="410"/>
      <c r="AT57" s="410"/>
      <c r="AU57" s="410"/>
      <c r="AV57" s="410"/>
      <c r="AW57" s="410"/>
      <c r="AX57" s="410"/>
      <c r="AY57" s="410"/>
      <c r="AZ57" s="881"/>
      <c r="BA57" s="335" t="s">
        <v>120</v>
      </c>
      <c r="BB57" s="334"/>
      <c r="BC57" s="421" t="s">
        <v>0</v>
      </c>
      <c r="BD57" s="520" t="s">
        <v>1</v>
      </c>
      <c r="BE57" s="520" t="s">
        <v>2</v>
      </c>
      <c r="BF57" s="520" t="s">
        <v>3</v>
      </c>
      <c r="BG57" s="422" t="s">
        <v>4</v>
      </c>
      <c r="BH57" s="421" t="s">
        <v>0</v>
      </c>
      <c r="BI57" s="520" t="s">
        <v>1</v>
      </c>
      <c r="BJ57" s="520" t="s">
        <v>2</v>
      </c>
      <c r="BK57" s="520" t="s">
        <v>3</v>
      </c>
      <c r="BL57" s="422" t="s">
        <v>4</v>
      </c>
      <c r="BM57" s="421" t="s">
        <v>0</v>
      </c>
      <c r="BN57" s="520" t="s">
        <v>1</v>
      </c>
      <c r="BO57" s="520" t="s">
        <v>2</v>
      </c>
      <c r="BP57" s="520" t="s">
        <v>3</v>
      </c>
      <c r="BQ57" s="422" t="s">
        <v>4</v>
      </c>
    </row>
    <row r="58" s="322" customFormat="true" ht="15" customHeight="true" x14ac:dyDescent="0.2">
      <c r="A58" s="985" t="s">
        <v>225</v>
      </c>
      <c r="B58" s="371" t="s">
        <v>226</v>
      </c>
      <c r="C58" s="137">
        <v>10.318164122872119</v>
      </c>
      <c r="D58" s="136">
        <v>10.225572907782347</v>
      </c>
      <c r="E58" s="136">
        <v>10.707800305890053</v>
      </c>
      <c r="F58" s="136">
        <v>22.439883615147071</v>
      </c>
      <c r="G58" s="135">
        <v>52.011628446079186</v>
      </c>
      <c r="H58" s="134">
        <v>23.029398760994201</v>
      </c>
      <c r="I58" s="136">
        <v>29.833268689012431</v>
      </c>
      <c r="J58" s="136">
        <v>45.075278755121737</v>
      </c>
      <c r="K58" s="136">
        <v>67.709749805393116</v>
      </c>
      <c r="L58" s="133">
        <v>80.40667530988101</v>
      </c>
      <c r="M58" s="137">
        <v>9.2717504899362204</v>
      </c>
      <c r="N58" s="136">
        <v>9.713430138282618</v>
      </c>
      <c r="O58" s="136">
        <v>6.8089883581849699</v>
      </c>
      <c r="P58" s="136">
        <v>16.662689070009982</v>
      </c>
      <c r="Q58" s="133">
        <v>34.154496444371112</v>
      </c>
      <c r="R58" s="410"/>
      <c r="S58" s="410"/>
      <c r="T58" s="410"/>
      <c r="U58" s="410"/>
      <c r="V58" s="410"/>
      <c r="W58" s="410"/>
      <c r="X58" s="410"/>
      <c r="Y58" s="410"/>
      <c r="Z58" s="410"/>
      <c r="AA58" s="410"/>
      <c r="AB58" s="410"/>
      <c r="AC58" s="410"/>
      <c r="AD58" s="410"/>
      <c r="AE58" s="410"/>
      <c r="AF58" s="410"/>
      <c r="AG58" s="410"/>
      <c r="AH58" s="410"/>
      <c r="AI58" s="410"/>
      <c r="AJ58" s="410"/>
      <c r="AK58" s="410"/>
      <c r="AL58" s="410"/>
      <c r="AM58" s="410"/>
      <c r="AN58" s="410"/>
      <c r="AO58" s="410"/>
      <c r="AP58" s="410"/>
      <c r="AQ58" s="410"/>
      <c r="AR58" s="410"/>
      <c r="AS58" s="410"/>
      <c r="AT58" s="410"/>
      <c r="AU58" s="410"/>
      <c r="AV58" s="410"/>
      <c r="AW58" s="410"/>
      <c r="AX58" s="410"/>
      <c r="AY58" s="410"/>
      <c r="AZ58" s="881"/>
      <c r="BA58" s="552"/>
      <c r="BB58" s="554"/>
      <c r="BC58" s="411"/>
      <c r="BD58" s="403"/>
      <c r="BE58" s="403"/>
      <c r="BF58" s="403"/>
      <c r="BG58" s="412"/>
      <c r="BH58" s="411"/>
      <c r="BI58" s="403"/>
      <c r="BJ58" s="403"/>
      <c r="BK58" s="403"/>
      <c r="BL58" s="412"/>
      <c r="BM58" s="411"/>
      <c r="BN58" s="403"/>
      <c r="BO58" s="403"/>
      <c r="BP58" s="403"/>
      <c r="BQ58" s="412"/>
    </row>
    <row r="59" s="322" customFormat="true" ht="15" customHeight="true" x14ac:dyDescent="0.2">
      <c r="A59" s="984"/>
      <c r="B59" s="372" t="s">
        <v>227</v>
      </c>
      <c r="C59" s="132">
        <v>5.850677557062248</v>
      </c>
      <c r="D59" s="131">
        <v>1.4135078265264995</v>
      </c>
      <c r="E59" s="131">
        <v>1.5028065650384428</v>
      </c>
      <c r="F59" s="131">
        <v>0.73211639031362785</v>
      </c>
      <c r="G59" s="130">
        <v>0.49055468871057251</v>
      </c>
      <c r="H59" s="129">
        <v>0.4340715128520285</v>
      </c>
      <c r="I59" s="131">
        <v>1.1609611995985341</v>
      </c>
      <c r="J59" s="131">
        <v>0</v>
      </c>
      <c r="K59" s="131">
        <v>2.2883847460341182</v>
      </c>
      <c r="L59" s="128">
        <v>0.57457895856217467</v>
      </c>
      <c r="M59" s="132">
        <v>6.7601905829356559</v>
      </c>
      <c r="N59" s="131">
        <v>1.367460650489535</v>
      </c>
      <c r="O59" s="131">
        <v>1.7209151874994584</v>
      </c>
      <c r="P59" s="131">
        <v>1.2926850698144552</v>
      </c>
      <c r="Q59" s="128">
        <v>0</v>
      </c>
      <c r="R59" s="410"/>
      <c r="S59" s="410"/>
      <c r="T59" s="410"/>
      <c r="U59" s="410"/>
      <c r="V59" s="410"/>
      <c r="W59" s="410"/>
      <c r="X59" s="410"/>
      <c r="Y59" s="410"/>
      <c r="Z59" s="410"/>
      <c r="AA59" s="410"/>
      <c r="AB59" s="410"/>
      <c r="AC59" s="410"/>
      <c r="AD59" s="410"/>
      <c r="AE59" s="410"/>
      <c r="AF59" s="410"/>
      <c r="AG59" s="410"/>
      <c r="AH59" s="410"/>
      <c r="AI59" s="410"/>
      <c r="AJ59" s="410"/>
      <c r="AK59" s="410"/>
      <c r="AL59" s="410"/>
      <c r="AM59" s="410"/>
      <c r="AN59" s="410"/>
      <c r="AO59" s="410"/>
      <c r="AP59" s="410"/>
      <c r="AQ59" s="410"/>
      <c r="AR59" s="410"/>
      <c r="AS59" s="410"/>
      <c r="AT59" s="410"/>
      <c r="AU59" s="410"/>
      <c r="AV59" s="410"/>
      <c r="AW59" s="410"/>
      <c r="AX59" s="410"/>
      <c r="AY59" s="410"/>
      <c r="AZ59" s="881"/>
      <c r="BA59" s="884"/>
      <c r="BB59" s="553"/>
      <c r="BC59" s="414"/>
      <c r="BD59" s="407"/>
      <c r="BE59" s="407"/>
      <c r="BF59" s="407"/>
      <c r="BG59" s="418"/>
      <c r="BH59" s="414"/>
      <c r="BI59" s="407"/>
      <c r="BJ59" s="407"/>
      <c r="BK59" s="407"/>
      <c r="BL59" s="418"/>
      <c r="BM59" s="414"/>
      <c r="BN59" s="407"/>
      <c r="BO59" s="407"/>
      <c r="BP59" s="407"/>
      <c r="BQ59" s="418"/>
    </row>
    <row r="60" s="322" customFormat="true" ht="15" customHeight="true" x14ac:dyDescent="0.2">
      <c r="A60" s="984"/>
      <c r="B60" s="372" t="s">
        <v>228</v>
      </c>
      <c r="C60" s="132">
        <v>34.086999264277104</v>
      </c>
      <c r="D60" s="131">
        <v>44.983502427156459</v>
      </c>
      <c r="E60" s="131">
        <v>40.315141590225757</v>
      </c>
      <c r="F60" s="131">
        <v>43.332879544381505</v>
      </c>
      <c r="G60" s="130">
        <v>30.950471962640673</v>
      </c>
      <c r="H60" s="129">
        <v>38.136557027343649</v>
      </c>
      <c r="I60" s="131">
        <v>42.707501491522954</v>
      </c>
      <c r="J60" s="131">
        <v>37.980622390854393</v>
      </c>
      <c r="K60" s="131">
        <v>18.65785035092917</v>
      </c>
      <c r="L60" s="128">
        <v>15.700872993926355</v>
      </c>
      <c r="M60" s="132">
        <v>35.036797697706938</v>
      </c>
      <c r="N60" s="131">
        <v>41.243738666859286</v>
      </c>
      <c r="O60" s="131">
        <v>47.601752965950304</v>
      </c>
      <c r="P60" s="131">
        <v>36.233194430221346</v>
      </c>
      <c r="Q60" s="128">
        <v>41.883678900589096</v>
      </c>
      <c r="R60" s="410"/>
      <c r="S60" s="410"/>
      <c r="T60" s="410"/>
      <c r="U60" s="410"/>
      <c r="V60" s="410"/>
      <c r="W60" s="410"/>
      <c r="X60" s="410"/>
      <c r="Y60" s="410"/>
      <c r="Z60" s="410"/>
      <c r="AA60" s="410"/>
      <c r="AB60" s="410"/>
      <c r="AC60" s="410"/>
      <c r="AD60" s="410"/>
      <c r="AE60" s="410"/>
      <c r="AF60" s="410"/>
      <c r="AG60" s="410"/>
      <c r="AH60" s="410"/>
      <c r="AI60" s="410"/>
      <c r="AJ60" s="410"/>
      <c r="AK60" s="410"/>
      <c r="AL60" s="410"/>
      <c r="AM60" s="410"/>
      <c r="AN60" s="410"/>
      <c r="AO60" s="410"/>
      <c r="AP60" s="410"/>
      <c r="AQ60" s="410"/>
      <c r="AR60" s="410"/>
      <c r="AS60" s="410"/>
      <c r="AT60" s="410"/>
      <c r="AU60" s="410"/>
      <c r="AV60" s="410"/>
      <c r="AW60" s="410"/>
      <c r="AX60" s="410"/>
      <c r="AY60" s="410"/>
      <c r="AZ60" s="881"/>
      <c r="BA60" s="884"/>
      <c r="BB60" s="553"/>
      <c r="BC60" s="414"/>
      <c r="BD60" s="407"/>
      <c r="BE60" s="407"/>
      <c r="BF60" s="407"/>
      <c r="BG60" s="418"/>
      <c r="BH60" s="414"/>
      <c r="BI60" s="407"/>
      <c r="BJ60" s="407"/>
      <c r="BK60" s="407"/>
      <c r="BL60" s="418"/>
      <c r="BM60" s="414"/>
      <c r="BN60" s="407"/>
      <c r="BO60" s="407"/>
      <c r="BP60" s="407"/>
      <c r="BQ60" s="418"/>
    </row>
    <row r="61" s="322" customFormat="true" ht="15" customHeight="true" x14ac:dyDescent="0.2">
      <c r="A61" s="984"/>
      <c r="B61" s="372" t="s">
        <v>229</v>
      </c>
      <c r="C61" s="132">
        <v>13.73777181863117</v>
      </c>
      <c r="D61" s="131">
        <v>25.303806012154634</v>
      </c>
      <c r="E61" s="131">
        <v>30.362961360097255</v>
      </c>
      <c r="F61" s="131">
        <v>20.71351734909306</v>
      </c>
      <c r="G61" s="130">
        <v>12.836507307757389</v>
      </c>
      <c r="H61" s="129">
        <v>14.826967143144273</v>
      </c>
      <c r="I61" s="131">
        <v>21.500691214021856</v>
      </c>
      <c r="J61" s="131">
        <v>15.687136701869278</v>
      </c>
      <c r="K61" s="131">
        <v>9.9926007076024899</v>
      </c>
      <c r="L61" s="128">
        <v>2.3657173266952873</v>
      </c>
      <c r="M61" s="132">
        <v>12.808148437239103</v>
      </c>
      <c r="N61" s="131">
        <v>26.498054791981929</v>
      </c>
      <c r="O61" s="131">
        <v>25.815014077231837</v>
      </c>
      <c r="P61" s="131">
        <v>29.178497898464112</v>
      </c>
      <c r="Q61" s="128">
        <v>16.601013009504655</v>
      </c>
      <c r="R61" s="410"/>
      <c r="S61" s="410"/>
      <c r="T61" s="410"/>
      <c r="U61" s="410"/>
      <c r="V61" s="410"/>
      <c r="W61" s="410"/>
      <c r="X61" s="410"/>
      <c r="Y61" s="410"/>
      <c r="Z61" s="410"/>
      <c r="AA61" s="410"/>
      <c r="AB61" s="410"/>
      <c r="AC61" s="410"/>
      <c r="AD61" s="410"/>
      <c r="AE61" s="410"/>
      <c r="AF61" s="410"/>
      <c r="AG61" s="410"/>
      <c r="AH61" s="410"/>
      <c r="AI61" s="410"/>
      <c r="AJ61" s="410"/>
      <c r="AK61" s="410"/>
      <c r="AL61" s="410"/>
      <c r="AM61" s="410"/>
      <c r="AN61" s="410"/>
      <c r="AO61" s="410"/>
      <c r="AP61" s="410"/>
      <c r="AQ61" s="410"/>
      <c r="AR61" s="410"/>
      <c r="AS61" s="410"/>
      <c r="AT61" s="410"/>
      <c r="AU61" s="410"/>
      <c r="AV61" s="410"/>
      <c r="AW61" s="410"/>
      <c r="AX61" s="410"/>
      <c r="AY61" s="410"/>
      <c r="AZ61" s="881"/>
      <c r="BA61" s="884"/>
      <c r="BB61" s="553"/>
      <c r="BC61" s="414"/>
      <c r="BD61" s="407"/>
      <c r="BE61" s="407"/>
      <c r="BF61" s="407"/>
      <c r="BG61" s="418"/>
      <c r="BH61" s="414"/>
      <c r="BI61" s="407"/>
      <c r="BJ61" s="407"/>
      <c r="BK61" s="407"/>
      <c r="BL61" s="418"/>
      <c r="BM61" s="414"/>
      <c r="BN61" s="407"/>
      <c r="BO61" s="407"/>
      <c r="BP61" s="407"/>
      <c r="BQ61" s="418"/>
    </row>
    <row r="62" s="322" customFormat="true" ht="15" customHeight="true" x14ac:dyDescent="0.2">
      <c r="A62" s="984"/>
      <c r="B62" s="372" t="s">
        <v>230</v>
      </c>
      <c r="C62" s="132">
        <v>12.669729525610107</v>
      </c>
      <c r="D62" s="131">
        <v>6.3445434268510654</v>
      </c>
      <c r="E62" s="131">
        <v>5.0901441662579137</v>
      </c>
      <c r="F62" s="131">
        <v>3.4980345150102119</v>
      </c>
      <c r="G62" s="130">
        <v>0.97692445507763825</v>
      </c>
      <c r="H62" s="129">
        <v>2.5629236080025732</v>
      </c>
      <c r="I62" s="131">
        <v>2.7955381017097118</v>
      </c>
      <c r="J62" s="131">
        <v>0.37476187576247655</v>
      </c>
      <c r="K62" s="131">
        <v>0</v>
      </c>
      <c r="L62" s="128">
        <v>0</v>
      </c>
      <c r="M62" s="132">
        <v>12.695669181446126</v>
      </c>
      <c r="N62" s="131">
        <v>8.7224984472189924</v>
      </c>
      <c r="O62" s="131">
        <v>4.0738296978679509</v>
      </c>
      <c r="P62" s="131">
        <v>5.6793504171895357</v>
      </c>
      <c r="Q62" s="128">
        <v>2.1781911051375595</v>
      </c>
      <c r="R62" s="410"/>
      <c r="S62" s="410"/>
      <c r="T62" s="410"/>
      <c r="U62" s="410"/>
      <c r="V62" s="410"/>
      <c r="W62" s="410"/>
      <c r="X62" s="410"/>
      <c r="Y62" s="410"/>
      <c r="Z62" s="410"/>
      <c r="AA62" s="410"/>
      <c r="AB62" s="410"/>
      <c r="AC62" s="410"/>
      <c r="AD62" s="410"/>
      <c r="AE62" s="410"/>
      <c r="AF62" s="410"/>
      <c r="AG62" s="410"/>
      <c r="AH62" s="410"/>
      <c r="AI62" s="410"/>
      <c r="AJ62" s="410"/>
      <c r="AK62" s="410"/>
      <c r="AL62" s="410"/>
      <c r="AM62" s="410"/>
      <c r="AN62" s="410"/>
      <c r="AO62" s="410"/>
      <c r="AP62" s="410"/>
      <c r="AQ62" s="410"/>
      <c r="AR62" s="410"/>
      <c r="AS62" s="410"/>
      <c r="AT62" s="410"/>
      <c r="AU62" s="410"/>
      <c r="AV62" s="410"/>
      <c r="AW62" s="410"/>
      <c r="AX62" s="410"/>
      <c r="AY62" s="410"/>
      <c r="AZ62" s="881"/>
      <c r="BA62" s="884"/>
      <c r="BB62" s="553"/>
      <c r="BC62" s="414"/>
      <c r="BD62" s="407"/>
      <c r="BE62" s="407"/>
      <c r="BF62" s="407"/>
      <c r="BG62" s="418"/>
      <c r="BH62" s="414"/>
      <c r="BI62" s="407"/>
      <c r="BJ62" s="407"/>
      <c r="BK62" s="407"/>
      <c r="BL62" s="418"/>
      <c r="BM62" s="414"/>
      <c r="BN62" s="407"/>
      <c r="BO62" s="407"/>
      <c r="BP62" s="407"/>
      <c r="BQ62" s="418"/>
    </row>
    <row r="63" s="322" customFormat="true" ht="15" customHeight="true" x14ac:dyDescent="0.2">
      <c r="A63" s="984"/>
      <c r="B63" s="372" t="s">
        <v>231</v>
      </c>
      <c r="C63" s="132">
        <v>5.3281546627614462</v>
      </c>
      <c r="D63" s="131">
        <v>7.8639270799345002</v>
      </c>
      <c r="E63" s="131">
        <v>9.4128843622609466</v>
      </c>
      <c r="F63" s="131">
        <v>7.2379996036821437</v>
      </c>
      <c r="G63" s="130">
        <v>1.7929012250636231</v>
      </c>
      <c r="H63" s="129">
        <v>8.5287298274203653</v>
      </c>
      <c r="I63" s="131">
        <v>1.4338546188792312</v>
      </c>
      <c r="J63" s="131">
        <v>0.88220027639211596</v>
      </c>
      <c r="K63" s="131">
        <v>1.002121017484654</v>
      </c>
      <c r="L63" s="128">
        <v>0.95215541093516487</v>
      </c>
      <c r="M63" s="132">
        <v>4.8517094932887792</v>
      </c>
      <c r="N63" s="131">
        <v>7.0339065964390848</v>
      </c>
      <c r="O63" s="131">
        <v>11.744619286339653</v>
      </c>
      <c r="P63" s="131">
        <v>8.3667020583692349</v>
      </c>
      <c r="Q63" s="128">
        <v>3.5301149408268491</v>
      </c>
      <c r="R63" s="410"/>
      <c r="S63" s="410"/>
      <c r="T63" s="410"/>
      <c r="U63" s="410"/>
      <c r="V63" s="410"/>
      <c r="W63" s="410"/>
      <c r="X63" s="410"/>
      <c r="Y63" s="410"/>
      <c r="Z63" s="410"/>
      <c r="AA63" s="410"/>
      <c r="AB63" s="410"/>
      <c r="AC63" s="410"/>
      <c r="AD63" s="410"/>
      <c r="AE63" s="410"/>
      <c r="AF63" s="410"/>
      <c r="AG63" s="410"/>
      <c r="AH63" s="410"/>
      <c r="AI63" s="410"/>
      <c r="AJ63" s="410"/>
      <c r="AK63" s="410"/>
      <c r="AL63" s="410"/>
      <c r="AM63" s="410"/>
      <c r="AN63" s="410"/>
      <c r="AO63" s="410"/>
      <c r="AP63" s="410"/>
      <c r="AQ63" s="410"/>
      <c r="AR63" s="410"/>
      <c r="AS63" s="410"/>
      <c r="AT63" s="410"/>
      <c r="AU63" s="410"/>
      <c r="AV63" s="410"/>
      <c r="AW63" s="410"/>
      <c r="AX63" s="410"/>
      <c r="AY63" s="410"/>
      <c r="AZ63" s="881"/>
      <c r="BA63" s="884"/>
      <c r="BB63" s="553"/>
      <c r="BC63" s="414"/>
      <c r="BD63" s="407"/>
      <c r="BE63" s="407"/>
      <c r="BF63" s="407"/>
      <c r="BG63" s="418"/>
      <c r="BH63" s="414"/>
      <c r="BI63" s="407"/>
      <c r="BJ63" s="407"/>
      <c r="BK63" s="407"/>
      <c r="BL63" s="418"/>
      <c r="BM63" s="414"/>
      <c r="BN63" s="407"/>
      <c r="BO63" s="407"/>
      <c r="BP63" s="407"/>
      <c r="BQ63" s="418"/>
    </row>
    <row r="64" s="322" customFormat="true" ht="15" customHeight="true" x14ac:dyDescent="0.2">
      <c r="A64" s="984"/>
      <c r="B64" s="372" t="s">
        <v>232</v>
      </c>
      <c r="C64" s="132">
        <v>2.995425492208136</v>
      </c>
      <c r="D64" s="131">
        <v>0.43877557750188989</v>
      </c>
      <c r="E64" s="131">
        <v>0.13145364747783195</v>
      </c>
      <c r="F64" s="131">
        <v>9.8584256271219653E-2</v>
      </c>
      <c r="G64" s="130">
        <v>5.9792018131580311E-2</v>
      </c>
      <c r="H64" s="129">
        <v>1.4217833413853747</v>
      </c>
      <c r="I64" s="131">
        <v>0.56818468525528576</v>
      </c>
      <c r="J64" s="131">
        <v>0</v>
      </c>
      <c r="K64" s="131">
        <v>0.34929337255645243</v>
      </c>
      <c r="L64" s="128">
        <v>0</v>
      </c>
      <c r="M64" s="132">
        <v>3.3504120962078665</v>
      </c>
      <c r="N64" s="131">
        <v>0.51401797035785357</v>
      </c>
      <c r="O64" s="131">
        <v>0</v>
      </c>
      <c r="P64" s="131">
        <v>0.15844070187467882</v>
      </c>
      <c r="Q64" s="128">
        <v>0</v>
      </c>
      <c r="R64" s="410"/>
      <c r="S64" s="410"/>
      <c r="T64" s="410"/>
      <c r="U64" s="410"/>
      <c r="V64" s="410"/>
      <c r="W64" s="410"/>
      <c r="X64" s="410"/>
      <c r="Y64" s="410"/>
      <c r="Z64" s="410"/>
      <c r="AA64" s="410"/>
      <c r="AB64" s="410"/>
      <c r="AC64" s="410"/>
      <c r="AD64" s="410"/>
      <c r="AE64" s="410"/>
      <c r="AF64" s="410"/>
      <c r="AG64" s="410"/>
      <c r="AH64" s="410"/>
      <c r="AI64" s="410"/>
      <c r="AJ64" s="410"/>
      <c r="AK64" s="410"/>
      <c r="AL64" s="410"/>
      <c r="AM64" s="410"/>
      <c r="AN64" s="410"/>
      <c r="AO64" s="410"/>
      <c r="AP64" s="410"/>
      <c r="AQ64" s="410"/>
      <c r="AR64" s="410"/>
      <c r="AS64" s="410"/>
      <c r="AT64" s="410"/>
      <c r="AU64" s="410"/>
      <c r="AV64" s="410"/>
      <c r="AW64" s="410"/>
      <c r="AX64" s="410"/>
      <c r="AY64" s="410"/>
      <c r="AZ64" s="881"/>
      <c r="BA64" s="884"/>
      <c r="BB64" s="553"/>
      <c r="BC64" s="414"/>
      <c r="BD64" s="407"/>
      <c r="BE64" s="407"/>
      <c r="BF64" s="407"/>
      <c r="BG64" s="418"/>
      <c r="BH64" s="414"/>
      <c r="BI64" s="407"/>
      <c r="BJ64" s="407"/>
      <c r="BK64" s="407"/>
      <c r="BL64" s="418"/>
      <c r="BM64" s="414"/>
      <c r="BN64" s="407"/>
      <c r="BO64" s="407"/>
      <c r="BP64" s="407"/>
      <c r="BQ64" s="418"/>
    </row>
    <row r="65" s="322" customFormat="true" ht="15" customHeight="true" x14ac:dyDescent="0.2">
      <c r="A65" s="984"/>
      <c r="B65" s="372" t="s">
        <v>233</v>
      </c>
      <c r="C65" s="132">
        <v>15.013077556577667</v>
      </c>
      <c r="D65" s="131">
        <v>3.4263647420926073</v>
      </c>
      <c r="E65" s="131">
        <v>2.4768080027518029</v>
      </c>
      <c r="F65" s="131">
        <v>1.9469847261011592</v>
      </c>
      <c r="G65" s="130">
        <v>0.88121989653934307</v>
      </c>
      <c r="H65" s="129">
        <v>11.059568778857534</v>
      </c>
      <c r="I65" s="131">
        <v>0</v>
      </c>
      <c r="J65" s="131">
        <v>0</v>
      </c>
      <c r="K65" s="131">
        <v>0</v>
      </c>
      <c r="L65" s="128">
        <v>0</v>
      </c>
      <c r="M65" s="132">
        <v>15.225322021239309</v>
      </c>
      <c r="N65" s="131">
        <v>4.9068927383707059</v>
      </c>
      <c r="O65" s="131">
        <v>2.2348804269258284</v>
      </c>
      <c r="P65" s="131">
        <v>2.4284403540566579</v>
      </c>
      <c r="Q65" s="128">
        <v>1.6525055995707318</v>
      </c>
      <c r="R65" s="410"/>
      <c r="S65" s="410"/>
      <c r="T65" s="410"/>
      <c r="U65" s="410"/>
      <c r="V65" s="410"/>
      <c r="W65" s="410"/>
      <c r="X65" s="410"/>
      <c r="Y65" s="410"/>
      <c r="Z65" s="410"/>
      <c r="AA65" s="410"/>
      <c r="AB65" s="410"/>
      <c r="AC65" s="410"/>
      <c r="AD65" s="410"/>
      <c r="AE65" s="410"/>
      <c r="AF65" s="410"/>
      <c r="AG65" s="410"/>
      <c r="AH65" s="410"/>
      <c r="AI65" s="410"/>
      <c r="AJ65" s="410"/>
      <c r="AK65" s="410"/>
      <c r="AL65" s="410"/>
      <c r="AM65" s="410"/>
      <c r="AN65" s="410"/>
      <c r="AO65" s="410"/>
      <c r="AP65" s="410"/>
      <c r="AQ65" s="410"/>
      <c r="AR65" s="410"/>
      <c r="AS65" s="410"/>
      <c r="AT65" s="410"/>
      <c r="AU65" s="410"/>
      <c r="AV65" s="410"/>
      <c r="AW65" s="410"/>
      <c r="AX65" s="410"/>
      <c r="AY65" s="410"/>
      <c r="AZ65" s="881"/>
      <c r="BA65" s="884"/>
      <c r="BB65" s="553"/>
      <c r="BC65" s="414"/>
      <c r="BD65" s="407"/>
      <c r="BE65" s="407"/>
      <c r="BF65" s="407"/>
      <c r="BG65" s="418"/>
      <c r="BH65" s="414"/>
      <c r="BI65" s="407"/>
      <c r="BJ65" s="407"/>
      <c r="BK65" s="407"/>
      <c r="BL65" s="418"/>
      <c r="BM65" s="414"/>
      <c r="BN65" s="407"/>
      <c r="BO65" s="407"/>
      <c r="BP65" s="407"/>
      <c r="BQ65" s="418"/>
    </row>
    <row r="66" s="322" customFormat="true" ht="15" customHeight="true" x14ac:dyDescent="0.2">
      <c r="A66" s="155"/>
      <c r="B66" s="149"/>
      <c r="C66" s="132"/>
      <c r="D66" s="131"/>
      <c r="E66" s="131"/>
      <c r="F66" s="131"/>
      <c r="G66" s="130"/>
      <c r="H66" s="129"/>
      <c r="I66" s="131"/>
      <c r="J66" s="131"/>
      <c r="K66" s="131"/>
      <c r="L66" s="128"/>
      <c r="M66" s="132"/>
      <c r="N66" s="131"/>
      <c r="O66" s="131"/>
      <c r="P66" s="131"/>
      <c r="Q66" s="128"/>
      <c r="R66" s="410"/>
      <c r="S66" s="410"/>
      <c r="T66" s="410"/>
      <c r="U66" s="410"/>
      <c r="V66" s="410"/>
      <c r="W66" s="410"/>
      <c r="X66" s="410"/>
      <c r="Y66" s="410"/>
      <c r="Z66" s="410"/>
      <c r="AA66" s="410"/>
      <c r="AB66" s="410"/>
      <c r="AC66" s="410"/>
      <c r="AD66" s="410"/>
      <c r="AE66" s="410"/>
      <c r="AF66" s="410"/>
      <c r="AG66" s="410"/>
      <c r="AH66" s="410"/>
      <c r="AI66" s="410"/>
      <c r="AJ66" s="410"/>
      <c r="AK66" s="410"/>
      <c r="AL66" s="410"/>
      <c r="AM66" s="410"/>
      <c r="AN66" s="410"/>
      <c r="AO66" s="410"/>
      <c r="AP66" s="410"/>
      <c r="AQ66" s="410"/>
      <c r="AR66" s="410"/>
      <c r="AS66" s="410"/>
      <c r="AT66" s="410"/>
      <c r="AU66" s="410"/>
      <c r="AV66" s="410"/>
      <c r="AW66" s="410"/>
      <c r="AX66" s="410"/>
      <c r="AY66" s="410"/>
      <c r="AZ66" s="881"/>
      <c r="BA66" s="884"/>
      <c r="BB66" s="553"/>
      <c r="BC66" s="414"/>
      <c r="BD66" s="407"/>
      <c r="BE66" s="407"/>
      <c r="BF66" s="407"/>
      <c r="BG66" s="418"/>
      <c r="BH66" s="414"/>
      <c r="BI66" s="407"/>
      <c r="BJ66" s="407"/>
      <c r="BK66" s="407"/>
      <c r="BL66" s="418"/>
      <c r="BM66" s="414"/>
      <c r="BN66" s="407"/>
      <c r="BO66" s="407"/>
      <c r="BP66" s="407"/>
      <c r="BQ66" s="418"/>
    </row>
    <row r="67" s="322" customFormat="true" ht="15" customHeight="true" x14ac:dyDescent="0.2">
      <c r="A67" s="155"/>
      <c r="B67" s="149"/>
      <c r="C67" s="132"/>
      <c r="D67" s="131"/>
      <c r="E67" s="131"/>
      <c r="F67" s="131"/>
      <c r="G67" s="130"/>
      <c r="H67" s="129"/>
      <c r="I67" s="131"/>
      <c r="J67" s="131"/>
      <c r="K67" s="131"/>
      <c r="L67" s="128"/>
      <c r="M67" s="132"/>
      <c r="N67" s="131"/>
      <c r="O67" s="131"/>
      <c r="P67" s="131"/>
      <c r="Q67" s="128"/>
      <c r="R67" s="410"/>
      <c r="S67" s="410"/>
      <c r="T67" s="410"/>
      <c r="U67" s="410"/>
      <c r="V67" s="410"/>
      <c r="W67" s="410"/>
      <c r="X67" s="410"/>
      <c r="Y67" s="410"/>
      <c r="Z67" s="410"/>
      <c r="AA67" s="410"/>
      <c r="AB67" s="410"/>
      <c r="AC67" s="410"/>
      <c r="AD67" s="410"/>
      <c r="AE67" s="410"/>
      <c r="AF67" s="410"/>
      <c r="AG67" s="410"/>
      <c r="AH67" s="410"/>
      <c r="AI67" s="410"/>
      <c r="AJ67" s="410"/>
      <c r="AK67" s="410"/>
      <c r="AL67" s="410"/>
      <c r="AM67" s="410"/>
      <c r="AN67" s="410"/>
      <c r="AO67" s="410"/>
      <c r="AP67" s="410"/>
      <c r="AQ67" s="410"/>
      <c r="AR67" s="410"/>
      <c r="AS67" s="410"/>
      <c r="AT67" s="410"/>
      <c r="AU67" s="410"/>
      <c r="AV67" s="410"/>
      <c r="AW67" s="410"/>
      <c r="AX67" s="410"/>
      <c r="AY67" s="410"/>
      <c r="AZ67" s="881"/>
      <c r="BA67" s="884"/>
      <c r="BB67" s="553"/>
      <c r="BC67" s="414"/>
      <c r="BD67" s="407"/>
      <c r="BE67" s="407"/>
      <c r="BF67" s="407"/>
      <c r="BG67" s="418"/>
      <c r="BH67" s="414"/>
      <c r="BI67" s="407"/>
      <c r="BJ67" s="407"/>
      <c r="BK67" s="407"/>
      <c r="BL67" s="418"/>
      <c r="BM67" s="414"/>
      <c r="BN67" s="407"/>
      <c r="BO67" s="407"/>
      <c r="BP67" s="407"/>
      <c r="BQ67" s="418"/>
    </row>
    <row r="68" s="322" customFormat="true" ht="15" customHeight="true" x14ac:dyDescent="0.2">
      <c r="A68" s="155"/>
      <c r="B68" s="149"/>
      <c r="C68" s="132"/>
      <c r="D68" s="131"/>
      <c r="E68" s="131"/>
      <c r="F68" s="131"/>
      <c r="G68" s="130"/>
      <c r="H68" s="129"/>
      <c r="I68" s="131"/>
      <c r="J68" s="131"/>
      <c r="K68" s="131"/>
      <c r="L68" s="128"/>
      <c r="M68" s="132"/>
      <c r="N68" s="131"/>
      <c r="O68" s="131"/>
      <c r="P68" s="131"/>
      <c r="Q68" s="128"/>
      <c r="R68" s="410"/>
      <c r="S68" s="410"/>
      <c r="T68" s="410"/>
      <c r="U68" s="410"/>
      <c r="V68" s="410"/>
      <c r="W68" s="410"/>
      <c r="X68" s="410"/>
      <c r="Y68" s="410"/>
      <c r="Z68" s="410"/>
      <c r="AA68" s="410"/>
      <c r="AB68" s="410"/>
      <c r="AC68" s="410"/>
      <c r="AD68" s="410"/>
      <c r="AE68" s="410"/>
      <c r="AF68" s="410"/>
      <c r="AG68" s="410"/>
      <c r="AH68" s="410"/>
      <c r="AI68" s="410"/>
      <c r="AJ68" s="410"/>
      <c r="AK68" s="410"/>
      <c r="AL68" s="410"/>
      <c r="AM68" s="410"/>
      <c r="AN68" s="410"/>
      <c r="AO68" s="410"/>
      <c r="AP68" s="410"/>
      <c r="AQ68" s="410"/>
      <c r="AR68" s="410"/>
      <c r="AS68" s="410"/>
      <c r="AT68" s="410"/>
      <c r="AU68" s="410"/>
      <c r="AV68" s="410"/>
      <c r="AW68" s="410"/>
      <c r="AX68" s="410"/>
      <c r="AY68" s="410"/>
      <c r="AZ68" s="881"/>
      <c r="BA68" s="884"/>
      <c r="BB68" s="553"/>
      <c r="BC68" s="414"/>
      <c r="BD68" s="407"/>
      <c r="BE68" s="407"/>
      <c r="BF68" s="407"/>
      <c r="BG68" s="418"/>
      <c r="BH68" s="414"/>
      <c r="BI68" s="407"/>
      <c r="BJ68" s="407"/>
      <c r="BK68" s="407"/>
      <c r="BL68" s="418"/>
      <c r="BM68" s="414"/>
      <c r="BN68" s="407"/>
      <c r="BO68" s="407"/>
      <c r="BP68" s="407"/>
      <c r="BQ68" s="418"/>
    </row>
    <row r="69" s="322" customFormat="true" ht="15" customHeight="true" x14ac:dyDescent="0.2">
      <c r="A69" s="155"/>
      <c r="B69" s="149"/>
      <c r="C69" s="132"/>
      <c r="D69" s="131"/>
      <c r="E69" s="131"/>
      <c r="F69" s="131"/>
      <c r="G69" s="130"/>
      <c r="H69" s="129"/>
      <c r="I69" s="131"/>
      <c r="J69" s="131"/>
      <c r="K69" s="131"/>
      <c r="L69" s="128"/>
      <c r="M69" s="132"/>
      <c r="N69" s="131"/>
      <c r="O69" s="131"/>
      <c r="P69" s="131"/>
      <c r="Q69" s="128"/>
      <c r="R69" s="410"/>
      <c r="S69" s="410"/>
      <c r="T69" s="410"/>
      <c r="U69" s="410"/>
      <c r="V69" s="410"/>
      <c r="W69" s="410"/>
      <c r="X69" s="410"/>
      <c r="Y69" s="410"/>
      <c r="Z69" s="410"/>
      <c r="AA69" s="410"/>
      <c r="AB69" s="410"/>
      <c r="AC69" s="410"/>
      <c r="AD69" s="410"/>
      <c r="AE69" s="410"/>
      <c r="AF69" s="410"/>
      <c r="AG69" s="410"/>
      <c r="AH69" s="410"/>
      <c r="AI69" s="410"/>
      <c r="AJ69" s="410"/>
      <c r="AK69" s="410"/>
      <c r="AL69" s="410"/>
      <c r="AM69" s="410"/>
      <c r="AN69" s="410"/>
      <c r="AO69" s="410"/>
      <c r="AP69" s="410"/>
      <c r="AQ69" s="410"/>
      <c r="AR69" s="410"/>
      <c r="AS69" s="410"/>
      <c r="AT69" s="410"/>
      <c r="AU69" s="410"/>
      <c r="AV69" s="410"/>
      <c r="AW69" s="410"/>
      <c r="AX69" s="410"/>
      <c r="AY69" s="410"/>
      <c r="AZ69" s="881"/>
      <c r="BA69" s="884"/>
      <c r="BB69" s="553"/>
      <c r="BC69" s="414"/>
      <c r="BD69" s="407"/>
      <c r="BE69" s="407"/>
      <c r="BF69" s="407"/>
      <c r="BG69" s="418"/>
      <c r="BH69" s="414"/>
      <c r="BI69" s="407"/>
      <c r="BJ69" s="407"/>
      <c r="BK69" s="407"/>
      <c r="BL69" s="418"/>
      <c r="BM69" s="414"/>
      <c r="BN69" s="407"/>
      <c r="BO69" s="407"/>
      <c r="BP69" s="407"/>
      <c r="BQ69" s="418"/>
    </row>
    <row r="70" s="322" customFormat="true" ht="15" customHeight="true" x14ac:dyDescent="0.2">
      <c r="A70" s="155"/>
      <c r="B70" s="149"/>
      <c r="C70" s="132"/>
      <c r="D70" s="131"/>
      <c r="E70" s="131"/>
      <c r="F70" s="131"/>
      <c r="G70" s="130"/>
      <c r="H70" s="129"/>
      <c r="I70" s="131"/>
      <c r="J70" s="131"/>
      <c r="K70" s="131"/>
      <c r="L70" s="128"/>
      <c r="M70" s="132"/>
      <c r="N70" s="131"/>
      <c r="O70" s="131"/>
      <c r="P70" s="131"/>
      <c r="Q70" s="128"/>
      <c r="R70" s="410"/>
      <c r="S70" s="410"/>
      <c r="T70" s="410"/>
      <c r="U70" s="410"/>
      <c r="V70" s="410"/>
      <c r="W70" s="410"/>
      <c r="X70" s="410"/>
      <c r="Y70" s="410"/>
      <c r="Z70" s="410"/>
      <c r="AA70" s="410"/>
      <c r="AB70" s="410"/>
      <c r="AC70" s="410"/>
      <c r="AD70" s="410"/>
      <c r="AE70" s="410"/>
      <c r="AF70" s="410"/>
      <c r="AG70" s="410"/>
      <c r="AH70" s="410"/>
      <c r="AI70" s="410"/>
      <c r="AJ70" s="410"/>
      <c r="AK70" s="410"/>
      <c r="AL70" s="410"/>
      <c r="AM70" s="410"/>
      <c r="AN70" s="410"/>
      <c r="AO70" s="410"/>
      <c r="AP70" s="410"/>
      <c r="AQ70" s="410"/>
      <c r="AR70" s="410"/>
      <c r="AS70" s="410"/>
      <c r="AT70" s="410"/>
      <c r="AU70" s="410"/>
      <c r="AV70" s="410"/>
      <c r="AW70" s="410"/>
      <c r="AX70" s="410"/>
      <c r="AY70" s="410"/>
      <c r="AZ70" s="881"/>
      <c r="BA70" s="884"/>
      <c r="BB70" s="553"/>
      <c r="BC70" s="414"/>
      <c r="BD70" s="407"/>
      <c r="BE70" s="407"/>
      <c r="BF70" s="407"/>
      <c r="BG70" s="418"/>
      <c r="BH70" s="414"/>
      <c r="BI70" s="407"/>
      <c r="BJ70" s="407"/>
      <c r="BK70" s="407"/>
      <c r="BL70" s="418"/>
      <c r="BM70" s="414"/>
      <c r="BN70" s="407"/>
      <c r="BO70" s="407"/>
      <c r="BP70" s="407"/>
      <c r="BQ70" s="418"/>
    </row>
    <row r="71" s="322" customFormat="true" ht="15" customHeight="true" x14ac:dyDescent="0.2">
      <c r="A71" s="155"/>
      <c r="B71" s="149"/>
      <c r="C71" s="132"/>
      <c r="D71" s="131"/>
      <c r="E71" s="131"/>
      <c r="F71" s="131"/>
      <c r="G71" s="130"/>
      <c r="H71" s="129"/>
      <c r="I71" s="131"/>
      <c r="J71" s="131"/>
      <c r="K71" s="131"/>
      <c r="L71" s="128"/>
      <c r="M71" s="132"/>
      <c r="N71" s="131"/>
      <c r="O71" s="131"/>
      <c r="P71" s="131"/>
      <c r="Q71" s="128"/>
      <c r="R71" s="410"/>
      <c r="S71" s="410"/>
      <c r="T71" s="410"/>
      <c r="U71" s="410"/>
      <c r="V71" s="410"/>
      <c r="W71" s="410"/>
      <c r="X71" s="410"/>
      <c r="Y71" s="410"/>
      <c r="Z71" s="410"/>
      <c r="AA71" s="410"/>
      <c r="AB71" s="410"/>
      <c r="AC71" s="410"/>
      <c r="AD71" s="410"/>
      <c r="AE71" s="410"/>
      <c r="AF71" s="410"/>
      <c r="AG71" s="410"/>
      <c r="AH71" s="410"/>
      <c r="AI71" s="410"/>
      <c r="AJ71" s="410"/>
      <c r="AK71" s="410"/>
      <c r="AL71" s="410"/>
      <c r="AM71" s="410"/>
      <c r="AN71" s="410"/>
      <c r="AO71" s="410"/>
      <c r="AP71" s="410"/>
      <c r="AQ71" s="410"/>
      <c r="AR71" s="410"/>
      <c r="AS71" s="410"/>
      <c r="AT71" s="410"/>
      <c r="AU71" s="410"/>
      <c r="AV71" s="410"/>
      <c r="AW71" s="410"/>
      <c r="AX71" s="410"/>
      <c r="AY71" s="410"/>
      <c r="AZ71" s="881"/>
      <c r="BA71" s="884"/>
      <c r="BB71" s="553"/>
      <c r="BC71" s="414"/>
      <c r="BD71" s="407"/>
      <c r="BE71" s="407"/>
      <c r="BF71" s="407"/>
      <c r="BG71" s="418"/>
      <c r="BH71" s="414"/>
      <c r="BI71" s="407"/>
      <c r="BJ71" s="407"/>
      <c r="BK71" s="407"/>
      <c r="BL71" s="418"/>
      <c r="BM71" s="414"/>
      <c r="BN71" s="407"/>
      <c r="BO71" s="407"/>
      <c r="BP71" s="407"/>
      <c r="BQ71" s="418"/>
    </row>
    <row r="72" s="322" customFormat="true" ht="15" customHeight="true" x14ac:dyDescent="0.2">
      <c r="A72" s="155"/>
      <c r="B72" s="149"/>
      <c r="C72" s="132"/>
      <c r="D72" s="131"/>
      <c r="E72" s="131"/>
      <c r="F72" s="131"/>
      <c r="G72" s="130"/>
      <c r="H72" s="129"/>
      <c r="I72" s="131"/>
      <c r="J72" s="131"/>
      <c r="K72" s="131"/>
      <c r="L72" s="128"/>
      <c r="M72" s="132"/>
      <c r="N72" s="131"/>
      <c r="O72" s="131"/>
      <c r="P72" s="131"/>
      <c r="Q72" s="128"/>
      <c r="R72" s="410"/>
      <c r="S72" s="410"/>
      <c r="T72" s="410"/>
      <c r="U72" s="410"/>
      <c r="V72" s="410"/>
      <c r="W72" s="410"/>
      <c r="X72" s="410"/>
      <c r="Y72" s="410"/>
      <c r="Z72" s="410"/>
      <c r="AA72" s="410"/>
      <c r="AB72" s="410"/>
      <c r="AC72" s="410"/>
      <c r="AD72" s="410"/>
      <c r="AE72" s="410"/>
      <c r="AF72" s="410"/>
      <c r="AG72" s="410"/>
      <c r="AH72" s="410"/>
      <c r="AI72" s="410"/>
      <c r="AJ72" s="410"/>
      <c r="AK72" s="410"/>
      <c r="AL72" s="410"/>
      <c r="AM72" s="410"/>
      <c r="AN72" s="410"/>
      <c r="AO72" s="410"/>
      <c r="AP72" s="410"/>
      <c r="AQ72" s="410"/>
      <c r="AR72" s="410"/>
      <c r="AS72" s="410"/>
      <c r="AT72" s="410"/>
      <c r="AU72" s="410"/>
      <c r="AV72" s="410"/>
      <c r="AW72" s="410"/>
      <c r="AX72" s="410"/>
      <c r="AY72" s="410"/>
      <c r="AZ72" s="881"/>
      <c r="BA72" s="884"/>
      <c r="BB72" s="553"/>
      <c r="BC72" s="414"/>
      <c r="BD72" s="407"/>
      <c r="BE72" s="407"/>
      <c r="BF72" s="407"/>
      <c r="BG72" s="418"/>
      <c r="BH72" s="414"/>
      <c r="BI72" s="407"/>
      <c r="BJ72" s="407"/>
      <c r="BK72" s="407"/>
      <c r="BL72" s="418"/>
      <c r="BM72" s="414"/>
      <c r="BN72" s="407"/>
      <c r="BO72" s="407"/>
      <c r="BP72" s="407"/>
      <c r="BQ72" s="418"/>
    </row>
    <row r="73" s="322" customFormat="true" ht="15" customHeight="true" x14ac:dyDescent="0.2">
      <c r="A73" s="155"/>
      <c r="B73" s="149"/>
      <c r="C73" s="132"/>
      <c r="D73" s="131"/>
      <c r="E73" s="131"/>
      <c r="F73" s="131"/>
      <c r="G73" s="130"/>
      <c r="H73" s="129"/>
      <c r="I73" s="131"/>
      <c r="J73" s="131"/>
      <c r="K73" s="131"/>
      <c r="L73" s="128"/>
      <c r="M73" s="132"/>
      <c r="N73" s="131"/>
      <c r="O73" s="131"/>
      <c r="P73" s="131"/>
      <c r="Q73" s="128"/>
      <c r="R73" s="410"/>
      <c r="S73" s="410"/>
      <c r="T73" s="410"/>
      <c r="U73" s="410"/>
      <c r="V73" s="410"/>
      <c r="W73" s="410"/>
      <c r="X73" s="410"/>
      <c r="Y73" s="410"/>
      <c r="Z73" s="410"/>
      <c r="AA73" s="410"/>
      <c r="AB73" s="410"/>
      <c r="AC73" s="410"/>
      <c r="AD73" s="410"/>
      <c r="AE73" s="410"/>
      <c r="AF73" s="410"/>
      <c r="AG73" s="410"/>
      <c r="AH73" s="410"/>
      <c r="AI73" s="410"/>
      <c r="AJ73" s="410"/>
      <c r="AK73" s="410"/>
      <c r="AL73" s="410"/>
      <c r="AM73" s="410"/>
      <c r="AN73" s="410"/>
      <c r="AO73" s="410"/>
      <c r="AP73" s="410"/>
      <c r="AQ73" s="410"/>
      <c r="AR73" s="410"/>
      <c r="AS73" s="410"/>
      <c r="AT73" s="410"/>
      <c r="AU73" s="410"/>
      <c r="AV73" s="410"/>
      <c r="AW73" s="410"/>
      <c r="AX73" s="410"/>
      <c r="AY73" s="410"/>
      <c r="AZ73" s="881"/>
      <c r="BA73" s="884"/>
      <c r="BB73" s="553"/>
      <c r="BC73" s="414"/>
      <c r="BD73" s="407"/>
      <c r="BE73" s="407"/>
      <c r="BF73" s="407"/>
      <c r="BG73" s="418"/>
      <c r="BH73" s="414"/>
      <c r="BI73" s="407"/>
      <c r="BJ73" s="407"/>
      <c r="BK73" s="407"/>
      <c r="BL73" s="418"/>
      <c r="BM73" s="414"/>
      <c r="BN73" s="407"/>
      <c r="BO73" s="407"/>
      <c r="BP73" s="407"/>
      <c r="BQ73" s="418"/>
    </row>
    <row r="74" s="322" customFormat="true" ht="15" customHeight="true" x14ac:dyDescent="0.2">
      <c r="A74" s="155"/>
      <c r="B74" s="149"/>
      <c r="C74" s="132"/>
      <c r="D74" s="131"/>
      <c r="E74" s="131"/>
      <c r="F74" s="131"/>
      <c r="G74" s="130"/>
      <c r="H74" s="129"/>
      <c r="I74" s="131"/>
      <c r="J74" s="131"/>
      <c r="K74" s="131"/>
      <c r="L74" s="128"/>
      <c r="M74" s="132"/>
      <c r="N74" s="131"/>
      <c r="O74" s="131"/>
      <c r="P74" s="131"/>
      <c r="Q74" s="128"/>
      <c r="R74" s="410"/>
      <c r="S74" s="410"/>
      <c r="T74" s="410"/>
      <c r="U74" s="410"/>
      <c r="V74" s="410"/>
      <c r="W74" s="410"/>
      <c r="X74" s="410"/>
      <c r="Y74" s="410"/>
      <c r="Z74" s="410"/>
      <c r="AA74" s="410"/>
      <c r="AB74" s="410"/>
      <c r="AC74" s="410"/>
      <c r="AD74" s="410"/>
      <c r="AE74" s="410"/>
      <c r="AF74" s="410"/>
      <c r="AG74" s="410"/>
      <c r="AH74" s="410"/>
      <c r="AI74" s="410"/>
      <c r="AJ74" s="410"/>
      <c r="AK74" s="410"/>
      <c r="AL74" s="410"/>
      <c r="AM74" s="410"/>
      <c r="AN74" s="410"/>
      <c r="AO74" s="410"/>
      <c r="AP74" s="410"/>
      <c r="AQ74" s="410"/>
      <c r="AR74" s="410"/>
      <c r="AS74" s="410"/>
      <c r="AT74" s="410"/>
      <c r="AU74" s="410"/>
      <c r="AV74" s="410"/>
      <c r="AW74" s="410"/>
      <c r="AX74" s="410"/>
      <c r="AY74" s="410"/>
      <c r="AZ74" s="881"/>
      <c r="BA74" s="884"/>
      <c r="BB74" s="553"/>
      <c r="BC74" s="414"/>
      <c r="BD74" s="407"/>
      <c r="BE74" s="407"/>
      <c r="BF74" s="407"/>
      <c r="BG74" s="418"/>
      <c r="BH74" s="414"/>
      <c r="BI74" s="407"/>
      <c r="BJ74" s="407"/>
      <c r="BK74" s="407"/>
      <c r="BL74" s="418"/>
      <c r="BM74" s="414"/>
      <c r="BN74" s="407"/>
      <c r="BO74" s="407"/>
      <c r="BP74" s="407"/>
      <c r="BQ74" s="418"/>
    </row>
    <row r="75" s="322" customFormat="true" ht="15" customHeight="true" x14ac:dyDescent="0.2">
      <c r="A75" s="155"/>
      <c r="B75" s="149"/>
      <c r="C75" s="132"/>
      <c r="D75" s="131"/>
      <c r="E75" s="131"/>
      <c r="F75" s="131"/>
      <c r="G75" s="130"/>
      <c r="H75" s="129"/>
      <c r="I75" s="131"/>
      <c r="J75" s="131"/>
      <c r="K75" s="131"/>
      <c r="L75" s="128"/>
      <c r="M75" s="132"/>
      <c r="N75" s="131"/>
      <c r="O75" s="131"/>
      <c r="P75" s="131"/>
      <c r="Q75" s="128"/>
      <c r="R75" s="410"/>
      <c r="S75" s="410"/>
      <c r="T75" s="410"/>
      <c r="U75" s="410"/>
      <c r="V75" s="410"/>
      <c r="W75" s="410"/>
      <c r="X75" s="410"/>
      <c r="Y75" s="410"/>
      <c r="Z75" s="410"/>
      <c r="AA75" s="410"/>
      <c r="AB75" s="410"/>
      <c r="AC75" s="410"/>
      <c r="AD75" s="410"/>
      <c r="AE75" s="410"/>
      <c r="AF75" s="410"/>
      <c r="AG75" s="410"/>
      <c r="AH75" s="410"/>
      <c r="AI75" s="410"/>
      <c r="AJ75" s="410"/>
      <c r="AK75" s="410"/>
      <c r="AL75" s="410"/>
      <c r="AM75" s="410"/>
      <c r="AN75" s="410"/>
      <c r="AO75" s="410"/>
      <c r="AP75" s="410"/>
      <c r="AQ75" s="410"/>
      <c r="AR75" s="410"/>
      <c r="AS75" s="410"/>
      <c r="AT75" s="410"/>
      <c r="AU75" s="410"/>
      <c r="AV75" s="410"/>
      <c r="AW75" s="410"/>
      <c r="AX75" s="410"/>
      <c r="AY75" s="410"/>
      <c r="AZ75" s="881"/>
      <c r="BA75" s="884"/>
      <c r="BB75" s="553"/>
      <c r="BC75" s="414"/>
      <c r="BD75" s="407"/>
      <c r="BE75" s="407"/>
      <c r="BF75" s="407"/>
      <c r="BG75" s="418"/>
      <c r="BH75" s="414"/>
      <c r="BI75" s="407"/>
      <c r="BJ75" s="407"/>
      <c r="BK75" s="407"/>
      <c r="BL75" s="418"/>
      <c r="BM75" s="414"/>
      <c r="BN75" s="407"/>
      <c r="BO75" s="407"/>
      <c r="BP75" s="407"/>
      <c r="BQ75" s="418"/>
    </row>
    <row r="76" s="322" customFormat="true" ht="15" customHeight="true" x14ac:dyDescent="0.2">
      <c r="A76" s="155"/>
      <c r="B76" s="149"/>
      <c r="C76" s="132"/>
      <c r="D76" s="131"/>
      <c r="E76" s="131"/>
      <c r="F76" s="131"/>
      <c r="G76" s="130"/>
      <c r="H76" s="129"/>
      <c r="I76" s="131"/>
      <c r="J76" s="131"/>
      <c r="K76" s="131"/>
      <c r="L76" s="128"/>
      <c r="M76" s="132"/>
      <c r="N76" s="131"/>
      <c r="O76" s="131"/>
      <c r="P76" s="131"/>
      <c r="Q76" s="128"/>
      <c r="R76" s="410"/>
      <c r="S76" s="410"/>
      <c r="T76" s="410"/>
      <c r="U76" s="410"/>
      <c r="V76" s="410"/>
      <c r="W76" s="410"/>
      <c r="X76" s="410"/>
      <c r="Y76" s="410"/>
      <c r="Z76" s="410"/>
      <c r="AA76" s="410"/>
      <c r="AB76" s="410"/>
      <c r="AC76" s="410"/>
      <c r="AD76" s="410"/>
      <c r="AE76" s="410"/>
      <c r="AF76" s="410"/>
      <c r="AG76" s="410"/>
      <c r="AH76" s="410"/>
      <c r="AI76" s="410"/>
      <c r="AJ76" s="410"/>
      <c r="AK76" s="410"/>
      <c r="AL76" s="410"/>
      <c r="AM76" s="410"/>
      <c r="AN76" s="410"/>
      <c r="AO76" s="410"/>
      <c r="AP76" s="410"/>
      <c r="AQ76" s="410"/>
      <c r="AR76" s="410"/>
      <c r="AS76" s="410"/>
      <c r="AT76" s="410"/>
      <c r="AU76" s="410"/>
      <c r="AV76" s="410"/>
      <c r="AW76" s="410"/>
      <c r="AX76" s="410"/>
      <c r="AY76" s="410"/>
      <c r="AZ76" s="881"/>
      <c r="BA76" s="884"/>
      <c r="BB76" s="553"/>
      <c r="BC76" s="414"/>
      <c r="BD76" s="407"/>
      <c r="BE76" s="407"/>
      <c r="BF76" s="407"/>
      <c r="BG76" s="418"/>
      <c r="BH76" s="414"/>
      <c r="BI76" s="407"/>
      <c r="BJ76" s="407"/>
      <c r="BK76" s="407"/>
      <c r="BL76" s="418"/>
      <c r="BM76" s="414"/>
      <c r="BN76" s="407"/>
      <c r="BO76" s="407"/>
      <c r="BP76" s="407"/>
      <c r="BQ76" s="418"/>
    </row>
    <row r="77" s="322" customFormat="true" ht="15" customHeight="true" x14ac:dyDescent="0.2">
      <c r="A77" s="155"/>
      <c r="B77" s="149"/>
      <c r="C77" s="132"/>
      <c r="D77" s="131"/>
      <c r="E77" s="131"/>
      <c r="F77" s="131"/>
      <c r="G77" s="130"/>
      <c r="H77" s="129"/>
      <c r="I77" s="131"/>
      <c r="J77" s="131"/>
      <c r="K77" s="131"/>
      <c r="L77" s="128"/>
      <c r="M77" s="132"/>
      <c r="N77" s="131"/>
      <c r="O77" s="131"/>
      <c r="P77" s="131"/>
      <c r="Q77" s="128"/>
      <c r="R77" s="410"/>
      <c r="S77" s="410"/>
      <c r="T77" s="410"/>
      <c r="U77" s="410"/>
      <c r="V77" s="410"/>
      <c r="W77" s="410"/>
      <c r="X77" s="410"/>
      <c r="Y77" s="410"/>
      <c r="Z77" s="410"/>
      <c r="AA77" s="410"/>
      <c r="AB77" s="410"/>
      <c r="AC77" s="410"/>
      <c r="AD77" s="410"/>
      <c r="AE77" s="410"/>
      <c r="AF77" s="410"/>
      <c r="AG77" s="410"/>
      <c r="AH77" s="410"/>
      <c r="AI77" s="410"/>
      <c r="AJ77" s="410"/>
      <c r="AK77" s="410"/>
      <c r="AL77" s="410"/>
      <c r="AM77" s="410"/>
      <c r="AN77" s="410"/>
      <c r="AO77" s="410"/>
      <c r="AP77" s="410"/>
      <c r="AQ77" s="410"/>
      <c r="AR77" s="410"/>
      <c r="AS77" s="410"/>
      <c r="AT77" s="410"/>
      <c r="AU77" s="410"/>
      <c r="AV77" s="410"/>
      <c r="AW77" s="410"/>
      <c r="AX77" s="410"/>
      <c r="AY77" s="410"/>
      <c r="AZ77" s="881"/>
      <c r="BA77" s="884"/>
      <c r="BB77" s="553"/>
      <c r="BC77" s="414"/>
      <c r="BD77" s="407"/>
      <c r="BE77" s="407"/>
      <c r="BF77" s="407"/>
      <c r="BG77" s="418"/>
      <c r="BH77" s="414"/>
      <c r="BI77" s="407"/>
      <c r="BJ77" s="407"/>
      <c r="BK77" s="407"/>
      <c r="BL77" s="418"/>
      <c r="BM77" s="414"/>
      <c r="BN77" s="407"/>
      <c r="BO77" s="407"/>
      <c r="BP77" s="407"/>
      <c r="BQ77" s="418"/>
    </row>
    <row r="78" s="437" customFormat="true" ht="15" customHeight="true" x14ac:dyDescent="0.2">
      <c r="A78" s="155"/>
      <c r="B78" s="149"/>
      <c r="C78" s="118"/>
      <c r="D78" s="117"/>
      <c r="E78" s="117"/>
      <c r="F78" s="117"/>
      <c r="G78" s="116"/>
      <c r="H78" s="115"/>
      <c r="I78" s="117"/>
      <c r="J78" s="117"/>
      <c r="K78" s="117"/>
      <c r="L78" s="114"/>
      <c r="M78" s="118"/>
      <c r="N78" s="117"/>
      <c r="O78" s="117"/>
      <c r="P78" s="117"/>
      <c r="Q78" s="114"/>
      <c r="R78" s="828"/>
      <c r="S78" s="828"/>
      <c r="T78" s="828"/>
      <c r="U78" s="828"/>
      <c r="V78" s="828"/>
      <c r="W78" s="828"/>
      <c r="X78" s="828"/>
      <c r="Y78" s="828"/>
      <c r="Z78" s="828"/>
      <c r="AA78" s="828"/>
      <c r="AB78" s="828"/>
      <c r="AC78" s="828"/>
      <c r="AD78" s="828"/>
      <c r="AE78" s="828"/>
      <c r="AF78" s="828"/>
      <c r="AG78" s="828"/>
      <c r="AH78" s="828"/>
      <c r="AI78" s="828"/>
      <c r="AJ78" s="828"/>
      <c r="AK78" s="828"/>
      <c r="AL78" s="828"/>
      <c r="AM78" s="828"/>
      <c r="AN78" s="828"/>
      <c r="AO78" s="828"/>
      <c r="AP78" s="828"/>
      <c r="AQ78" s="828"/>
      <c r="AR78" s="828"/>
      <c r="AS78" s="828"/>
      <c r="AT78" s="828"/>
      <c r="AU78" s="828"/>
      <c r="AV78" s="828"/>
      <c r="AW78" s="828"/>
      <c r="AX78" s="828"/>
      <c r="AY78" s="828"/>
      <c r="AZ78" s="346"/>
      <c r="BA78" s="884"/>
      <c r="BB78" s="553"/>
      <c r="BC78" s="414"/>
      <c r="BD78" s="407"/>
      <c r="BE78" s="407"/>
      <c r="BF78" s="407"/>
      <c r="BG78" s="418"/>
      <c r="BH78" s="414"/>
      <c r="BI78" s="407"/>
      <c r="BJ78" s="407"/>
      <c r="BK78" s="407"/>
      <c r="BL78" s="418"/>
      <c r="BM78" s="414"/>
      <c r="BN78" s="407"/>
      <c r="BO78" s="407"/>
      <c r="BP78" s="407"/>
      <c r="BQ78" s="418"/>
    </row>
    <row r="79" s="437" customFormat="true" ht="15" customHeight="true" x14ac:dyDescent="0.2">
      <c r="A79" s="155"/>
      <c r="B79" s="149"/>
      <c r="C79" s="118"/>
      <c r="D79" s="117"/>
      <c r="E79" s="117"/>
      <c r="F79" s="117"/>
      <c r="G79" s="116"/>
      <c r="H79" s="115"/>
      <c r="I79" s="117"/>
      <c r="J79" s="117"/>
      <c r="K79" s="117"/>
      <c r="L79" s="114"/>
      <c r="M79" s="118"/>
      <c r="N79" s="117"/>
      <c r="O79" s="117"/>
      <c r="P79" s="117"/>
      <c r="Q79" s="114"/>
      <c r="R79" s="828"/>
      <c r="S79" s="828"/>
      <c r="T79" s="828"/>
      <c r="U79" s="828"/>
      <c r="V79" s="828"/>
      <c r="W79" s="828"/>
      <c r="X79" s="828"/>
      <c r="Y79" s="828"/>
      <c r="Z79" s="828"/>
      <c r="AA79" s="828"/>
      <c r="AB79" s="828"/>
      <c r="AC79" s="828"/>
      <c r="AD79" s="828"/>
      <c r="AE79" s="828"/>
      <c r="AF79" s="828"/>
      <c r="AG79" s="828"/>
      <c r="AH79" s="828"/>
      <c r="AI79" s="828"/>
      <c r="AJ79" s="828"/>
      <c r="AK79" s="828"/>
      <c r="AL79" s="828"/>
      <c r="AM79" s="828"/>
      <c r="AN79" s="828"/>
      <c r="AO79" s="828"/>
      <c r="AP79" s="828"/>
      <c r="AQ79" s="828"/>
      <c r="AR79" s="828"/>
      <c r="AS79" s="828"/>
      <c r="AT79" s="828"/>
      <c r="AU79" s="828"/>
      <c r="AV79" s="828"/>
      <c r="AW79" s="828"/>
      <c r="AX79" s="828"/>
      <c r="AY79" s="828"/>
      <c r="AZ79" s="346"/>
      <c r="BA79" s="884"/>
      <c r="BB79" s="553"/>
      <c r="BC79" s="414"/>
      <c r="BD79" s="407"/>
      <c r="BE79" s="407"/>
      <c r="BF79" s="407"/>
      <c r="BG79" s="418"/>
      <c r="BH79" s="414"/>
      <c r="BI79" s="407"/>
      <c r="BJ79" s="407"/>
      <c r="BK79" s="407"/>
      <c r="BL79" s="418"/>
      <c r="BM79" s="414"/>
      <c r="BN79" s="407"/>
      <c r="BO79" s="407"/>
      <c r="BP79" s="407"/>
      <c r="BQ79" s="418"/>
    </row>
    <row r="80" s="437" customFormat="true" ht="15" customHeight="true" x14ac:dyDescent="0.2">
      <c r="A80" s="155"/>
      <c r="B80" s="149"/>
      <c r="C80" s="118"/>
      <c r="D80" s="117"/>
      <c r="E80" s="117"/>
      <c r="F80" s="117"/>
      <c r="G80" s="116"/>
      <c r="H80" s="115"/>
      <c r="I80" s="117"/>
      <c r="J80" s="117"/>
      <c r="K80" s="117"/>
      <c r="L80" s="114"/>
      <c r="M80" s="118"/>
      <c r="N80" s="117"/>
      <c r="O80" s="117"/>
      <c r="P80" s="117"/>
      <c r="Q80" s="114"/>
      <c r="R80" s="828"/>
      <c r="S80" s="828"/>
      <c r="T80" s="828"/>
      <c r="U80" s="828"/>
      <c r="V80" s="828"/>
      <c r="W80" s="828"/>
      <c r="X80" s="828"/>
      <c r="Y80" s="828"/>
      <c r="Z80" s="828"/>
      <c r="AA80" s="828"/>
      <c r="AB80" s="828"/>
      <c r="AC80" s="828"/>
      <c r="AD80" s="828"/>
      <c r="AE80" s="828"/>
      <c r="AF80" s="828"/>
      <c r="AG80" s="828"/>
      <c r="AH80" s="828"/>
      <c r="AI80" s="828"/>
      <c r="AJ80" s="828"/>
      <c r="AK80" s="828"/>
      <c r="AL80" s="828"/>
      <c r="AM80" s="828"/>
      <c r="AN80" s="828"/>
      <c r="AO80" s="828"/>
      <c r="AP80" s="828"/>
      <c r="AQ80" s="828"/>
      <c r="AR80" s="828"/>
      <c r="AS80" s="828"/>
      <c r="AT80" s="828"/>
      <c r="AU80" s="828"/>
      <c r="AV80" s="828"/>
      <c r="AW80" s="828"/>
      <c r="AX80" s="828"/>
      <c r="AY80" s="828"/>
      <c r="AZ80" s="346"/>
      <c r="BA80" s="884"/>
      <c r="BB80" s="553"/>
      <c r="BC80" s="414"/>
      <c r="BD80" s="407"/>
      <c r="BE80" s="407"/>
      <c r="BF80" s="407"/>
      <c r="BG80" s="418"/>
      <c r="BH80" s="414"/>
      <c r="BI80" s="407"/>
      <c r="BJ80" s="407"/>
      <c r="BK80" s="407"/>
      <c r="BL80" s="418"/>
      <c r="BM80" s="414"/>
      <c r="BN80" s="407"/>
      <c r="BO80" s="407"/>
      <c r="BP80" s="407"/>
      <c r="BQ80" s="418"/>
    </row>
    <row r="81" s="437" customFormat="true" ht="15" customHeight="true" x14ac:dyDescent="0.2">
      <c r="A81" s="155"/>
      <c r="B81" s="149"/>
      <c r="C81" s="118"/>
      <c r="D81" s="117"/>
      <c r="E81" s="117"/>
      <c r="F81" s="117"/>
      <c r="G81" s="116"/>
      <c r="H81" s="115"/>
      <c r="I81" s="117"/>
      <c r="J81" s="117"/>
      <c r="K81" s="117"/>
      <c r="L81" s="114"/>
      <c r="M81" s="118"/>
      <c r="N81" s="117"/>
      <c r="O81" s="117"/>
      <c r="P81" s="117"/>
      <c r="Q81" s="114"/>
      <c r="R81" s="828"/>
      <c r="S81" s="828"/>
      <c r="T81" s="828"/>
      <c r="U81" s="828"/>
      <c r="V81" s="828"/>
      <c r="W81" s="828"/>
      <c r="X81" s="828"/>
      <c r="Y81" s="828"/>
      <c r="Z81" s="828"/>
      <c r="AA81" s="828"/>
      <c r="AB81" s="828"/>
      <c r="AC81" s="828"/>
      <c r="AD81" s="828"/>
      <c r="AE81" s="828"/>
      <c r="AF81" s="828"/>
      <c r="AG81" s="828"/>
      <c r="AH81" s="828"/>
      <c r="AI81" s="828"/>
      <c r="AJ81" s="828"/>
      <c r="AK81" s="828"/>
      <c r="AL81" s="828"/>
      <c r="AM81" s="828"/>
      <c r="AN81" s="828"/>
      <c r="AO81" s="828"/>
      <c r="AP81" s="828"/>
      <c r="AQ81" s="828"/>
      <c r="AR81" s="828"/>
      <c r="AS81" s="828"/>
      <c r="AT81" s="828"/>
      <c r="AU81" s="828"/>
      <c r="AV81" s="828"/>
      <c r="AW81" s="828"/>
      <c r="AX81" s="828"/>
      <c r="AY81" s="828"/>
      <c r="AZ81" s="346"/>
      <c r="BA81" s="884"/>
      <c r="BB81" s="553"/>
      <c r="BC81" s="414"/>
      <c r="BD81" s="407"/>
      <c r="BE81" s="407"/>
      <c r="BF81" s="407"/>
      <c r="BG81" s="418"/>
      <c r="BH81" s="414"/>
      <c r="BI81" s="407"/>
      <c r="BJ81" s="407"/>
      <c r="BK81" s="407"/>
      <c r="BL81" s="418"/>
      <c r="BM81" s="414"/>
      <c r="BN81" s="407"/>
      <c r="BO81" s="407"/>
      <c r="BP81" s="407"/>
      <c r="BQ81" s="418"/>
    </row>
    <row r="82" s="437" customFormat="true" ht="15" customHeight="true" x14ac:dyDescent="0.2">
      <c r="A82" s="155"/>
      <c r="B82" s="149"/>
      <c r="C82" s="118"/>
      <c r="D82" s="117"/>
      <c r="E82" s="117"/>
      <c r="F82" s="117"/>
      <c r="G82" s="116"/>
      <c r="H82" s="115"/>
      <c r="I82" s="117"/>
      <c r="J82" s="117"/>
      <c r="K82" s="117"/>
      <c r="L82" s="114"/>
      <c r="M82" s="118"/>
      <c r="N82" s="117"/>
      <c r="O82" s="117"/>
      <c r="P82" s="117"/>
      <c r="Q82" s="114"/>
      <c r="R82" s="828"/>
      <c r="S82" s="828"/>
      <c r="T82" s="828"/>
      <c r="U82" s="828"/>
      <c r="V82" s="828"/>
      <c r="W82" s="828"/>
      <c r="X82" s="828"/>
      <c r="Y82" s="828"/>
      <c r="Z82" s="828"/>
      <c r="AA82" s="828"/>
      <c r="AB82" s="828"/>
      <c r="AC82" s="828"/>
      <c r="AD82" s="828"/>
      <c r="AE82" s="828"/>
      <c r="AF82" s="828"/>
      <c r="AG82" s="828"/>
      <c r="AH82" s="828"/>
      <c r="AI82" s="828"/>
      <c r="AJ82" s="828"/>
      <c r="AK82" s="828"/>
      <c r="AL82" s="828"/>
      <c r="AM82" s="828"/>
      <c r="AN82" s="828"/>
      <c r="AO82" s="828"/>
      <c r="AP82" s="828"/>
      <c r="AQ82" s="828"/>
      <c r="AR82" s="828"/>
      <c r="AS82" s="828"/>
      <c r="AT82" s="828"/>
      <c r="AU82" s="828"/>
      <c r="AV82" s="828"/>
      <c r="AW82" s="828"/>
      <c r="AX82" s="828"/>
      <c r="AY82" s="828"/>
      <c r="AZ82" s="346"/>
      <c r="BA82" s="884"/>
      <c r="BB82" s="553"/>
      <c r="BC82" s="414"/>
      <c r="BD82" s="407"/>
      <c r="BE82" s="407"/>
      <c r="BF82" s="407"/>
      <c r="BG82" s="418"/>
      <c r="BH82" s="414"/>
      <c r="BI82" s="407"/>
      <c r="BJ82" s="407"/>
      <c r="BK82" s="407"/>
      <c r="BL82" s="418"/>
      <c r="BM82" s="414"/>
      <c r="BN82" s="407"/>
      <c r="BO82" s="407"/>
      <c r="BP82" s="407"/>
      <c r="BQ82" s="418"/>
    </row>
    <row r="83" s="437" customFormat="true" ht="15" customHeight="true" x14ac:dyDescent="0.2">
      <c r="A83" s="155"/>
      <c r="B83" s="149"/>
      <c r="C83" s="118"/>
      <c r="D83" s="117"/>
      <c r="E83" s="117"/>
      <c r="F83" s="117"/>
      <c r="G83" s="116"/>
      <c r="H83" s="115"/>
      <c r="I83" s="117"/>
      <c r="J83" s="117"/>
      <c r="K83" s="117"/>
      <c r="L83" s="114"/>
      <c r="M83" s="118"/>
      <c r="N83" s="117"/>
      <c r="O83" s="117"/>
      <c r="P83" s="117"/>
      <c r="Q83" s="114"/>
      <c r="R83" s="828"/>
      <c r="S83" s="828"/>
      <c r="T83" s="828"/>
      <c r="U83" s="828"/>
      <c r="V83" s="828"/>
      <c r="W83" s="828"/>
      <c r="X83" s="828"/>
      <c r="Y83" s="828"/>
      <c r="Z83" s="828"/>
      <c r="AA83" s="828"/>
      <c r="AB83" s="828"/>
      <c r="AC83" s="828"/>
      <c r="AD83" s="828"/>
      <c r="AE83" s="828"/>
      <c r="AF83" s="828"/>
      <c r="AG83" s="828"/>
      <c r="AH83" s="828"/>
      <c r="AI83" s="828"/>
      <c r="AJ83" s="828"/>
      <c r="AK83" s="828"/>
      <c r="AL83" s="828"/>
      <c r="AM83" s="828"/>
      <c r="AN83" s="828"/>
      <c r="AO83" s="828"/>
      <c r="AP83" s="828"/>
      <c r="AQ83" s="828"/>
      <c r="AR83" s="828"/>
      <c r="AS83" s="828"/>
      <c r="AT83" s="828"/>
      <c r="AU83" s="828"/>
      <c r="AV83" s="828"/>
      <c r="AW83" s="828"/>
      <c r="AX83" s="828"/>
      <c r="AY83" s="828"/>
      <c r="AZ83" s="346"/>
      <c r="BA83" s="884"/>
      <c r="BB83" s="553"/>
      <c r="BC83" s="414"/>
      <c r="BD83" s="407"/>
      <c r="BE83" s="407"/>
      <c r="BF83" s="407"/>
      <c r="BG83" s="418"/>
      <c r="BH83" s="414"/>
      <c r="BI83" s="407"/>
      <c r="BJ83" s="407"/>
      <c r="BK83" s="407"/>
      <c r="BL83" s="418"/>
      <c r="BM83" s="414"/>
      <c r="BN83" s="407"/>
      <c r="BO83" s="407"/>
      <c r="BP83" s="407"/>
      <c r="BQ83" s="418"/>
    </row>
    <row r="84" s="437" customFormat="true" ht="15" customHeight="true" x14ac:dyDescent="0.2">
      <c r="A84" s="155"/>
      <c r="B84" s="149"/>
      <c r="C84" s="118"/>
      <c r="D84" s="117"/>
      <c r="E84" s="117"/>
      <c r="F84" s="117"/>
      <c r="G84" s="116"/>
      <c r="H84" s="115"/>
      <c r="I84" s="117"/>
      <c r="J84" s="117"/>
      <c r="K84" s="117"/>
      <c r="L84" s="114"/>
      <c r="M84" s="118"/>
      <c r="N84" s="117"/>
      <c r="O84" s="117"/>
      <c r="P84" s="117"/>
      <c r="Q84" s="114"/>
      <c r="R84" s="828"/>
      <c r="S84" s="828"/>
      <c r="T84" s="828"/>
      <c r="U84" s="828"/>
      <c r="V84" s="828"/>
      <c r="W84" s="828"/>
      <c r="X84" s="828"/>
      <c r="Y84" s="828"/>
      <c r="Z84" s="828"/>
      <c r="AA84" s="828"/>
      <c r="AB84" s="828"/>
      <c r="AC84" s="828"/>
      <c r="AD84" s="828"/>
      <c r="AE84" s="828"/>
      <c r="AF84" s="828"/>
      <c r="AG84" s="828"/>
      <c r="AH84" s="828"/>
      <c r="AI84" s="828"/>
      <c r="AJ84" s="828"/>
      <c r="AK84" s="828"/>
      <c r="AL84" s="828"/>
      <c r="AM84" s="828"/>
      <c r="AN84" s="828"/>
      <c r="AO84" s="828"/>
      <c r="AP84" s="828"/>
      <c r="AQ84" s="828"/>
      <c r="AR84" s="828"/>
      <c r="AS84" s="828"/>
      <c r="AT84" s="828"/>
      <c r="AU84" s="828"/>
      <c r="AV84" s="828"/>
      <c r="AW84" s="828"/>
      <c r="AX84" s="828"/>
      <c r="AY84" s="828"/>
      <c r="AZ84" s="346"/>
      <c r="BA84" s="884"/>
      <c r="BB84" s="553"/>
      <c r="BC84" s="414"/>
      <c r="BD84" s="407"/>
      <c r="BE84" s="407"/>
      <c r="BF84" s="407"/>
      <c r="BG84" s="418"/>
      <c r="BH84" s="414"/>
      <c r="BI84" s="407"/>
      <c r="BJ84" s="407"/>
      <c r="BK84" s="407"/>
      <c r="BL84" s="418"/>
      <c r="BM84" s="414"/>
      <c r="BN84" s="407"/>
      <c r="BO84" s="407"/>
      <c r="BP84" s="407"/>
      <c r="BQ84" s="418"/>
    </row>
    <row r="85" s="437" customFormat="true" ht="15" customHeight="true" x14ac:dyDescent="0.2">
      <c r="A85" s="155"/>
      <c r="B85" s="149"/>
      <c r="C85" s="118"/>
      <c r="D85" s="117"/>
      <c r="E85" s="117"/>
      <c r="F85" s="117"/>
      <c r="G85" s="116"/>
      <c r="H85" s="115"/>
      <c r="I85" s="117"/>
      <c r="J85" s="117"/>
      <c r="K85" s="117"/>
      <c r="L85" s="114"/>
      <c r="M85" s="118"/>
      <c r="N85" s="117"/>
      <c r="O85" s="117"/>
      <c r="P85" s="117"/>
      <c r="Q85" s="114"/>
      <c r="R85" s="828"/>
      <c r="S85" s="828"/>
      <c r="T85" s="828"/>
      <c r="U85" s="828"/>
      <c r="V85" s="828"/>
      <c r="W85" s="828"/>
      <c r="X85" s="828"/>
      <c r="Y85" s="828"/>
      <c r="Z85" s="828"/>
      <c r="AA85" s="828"/>
      <c r="AB85" s="828"/>
      <c r="AC85" s="828"/>
      <c r="AD85" s="828"/>
      <c r="AE85" s="828"/>
      <c r="AF85" s="828"/>
      <c r="AG85" s="828"/>
      <c r="AH85" s="828"/>
      <c r="AI85" s="828"/>
      <c r="AJ85" s="828"/>
      <c r="AK85" s="828"/>
      <c r="AL85" s="828"/>
      <c r="AM85" s="828"/>
      <c r="AN85" s="828"/>
      <c r="AO85" s="828"/>
      <c r="AP85" s="828"/>
      <c r="AQ85" s="828"/>
      <c r="AR85" s="828"/>
      <c r="AS85" s="828"/>
      <c r="AT85" s="828"/>
      <c r="AU85" s="828"/>
      <c r="AV85" s="828"/>
      <c r="AW85" s="828"/>
      <c r="AX85" s="828"/>
      <c r="AY85" s="828"/>
      <c r="AZ85" s="346"/>
      <c r="BA85" s="884"/>
      <c r="BB85" s="553"/>
      <c r="BC85" s="414"/>
      <c r="BD85" s="407"/>
      <c r="BE85" s="407"/>
      <c r="BF85" s="407"/>
      <c r="BG85" s="418"/>
      <c r="BH85" s="414"/>
      <c r="BI85" s="407"/>
      <c r="BJ85" s="407"/>
      <c r="BK85" s="407"/>
      <c r="BL85" s="418"/>
      <c r="BM85" s="414"/>
      <c r="BN85" s="407"/>
      <c r="BO85" s="407"/>
      <c r="BP85" s="407"/>
      <c r="BQ85" s="418"/>
    </row>
    <row r="86" s="437" customFormat="true" ht="15" customHeight="true" x14ac:dyDescent="0.2">
      <c r="A86" s="155"/>
      <c r="B86" s="149"/>
      <c r="C86" s="118"/>
      <c r="D86" s="117"/>
      <c r="E86" s="117"/>
      <c r="F86" s="117"/>
      <c r="G86" s="116"/>
      <c r="H86" s="115"/>
      <c r="I86" s="117"/>
      <c r="J86" s="117"/>
      <c r="K86" s="117"/>
      <c r="L86" s="114"/>
      <c r="M86" s="118"/>
      <c r="N86" s="117"/>
      <c r="O86" s="117"/>
      <c r="P86" s="117"/>
      <c r="Q86" s="114"/>
      <c r="R86" s="828"/>
      <c r="S86" s="828"/>
      <c r="T86" s="828"/>
      <c r="U86" s="828"/>
      <c r="V86" s="828"/>
      <c r="W86" s="828"/>
      <c r="X86" s="828"/>
      <c r="Y86" s="828"/>
      <c r="Z86" s="828"/>
      <c r="AA86" s="828"/>
      <c r="AB86" s="828"/>
      <c r="AC86" s="828"/>
      <c r="AD86" s="828"/>
      <c r="AE86" s="828"/>
      <c r="AF86" s="828"/>
      <c r="AG86" s="828"/>
      <c r="AH86" s="828"/>
      <c r="AI86" s="828"/>
      <c r="AJ86" s="828"/>
      <c r="AK86" s="828"/>
      <c r="AL86" s="828"/>
      <c r="AM86" s="828"/>
      <c r="AN86" s="828"/>
      <c r="AO86" s="828"/>
      <c r="AP86" s="828"/>
      <c r="AQ86" s="828"/>
      <c r="AR86" s="828"/>
      <c r="AS86" s="828"/>
      <c r="AT86" s="828"/>
      <c r="AU86" s="828"/>
      <c r="AV86" s="828"/>
      <c r="AW86" s="828"/>
      <c r="AX86" s="828"/>
      <c r="AY86" s="828"/>
      <c r="AZ86" s="346"/>
      <c r="BA86" s="884"/>
      <c r="BB86" s="553"/>
      <c r="BC86" s="414"/>
      <c r="BD86" s="407"/>
      <c r="BE86" s="407"/>
      <c r="BF86" s="407"/>
      <c r="BG86" s="418"/>
      <c r="BH86" s="414"/>
      <c r="BI86" s="407"/>
      <c r="BJ86" s="407"/>
      <c r="BK86" s="407"/>
      <c r="BL86" s="418"/>
      <c r="BM86" s="414"/>
      <c r="BN86" s="407"/>
      <c r="BO86" s="407"/>
      <c r="BP86" s="407"/>
      <c r="BQ86" s="418"/>
    </row>
    <row r="87" s="437" customFormat="true" ht="15" customHeight="true" x14ac:dyDescent="0.2">
      <c r="A87" s="155"/>
      <c r="B87" s="149"/>
      <c r="C87" s="118"/>
      <c r="D87" s="117"/>
      <c r="E87" s="117"/>
      <c r="F87" s="117"/>
      <c r="G87" s="116"/>
      <c r="H87" s="115"/>
      <c r="I87" s="117"/>
      <c r="J87" s="117"/>
      <c r="K87" s="117"/>
      <c r="L87" s="114"/>
      <c r="M87" s="118"/>
      <c r="N87" s="117"/>
      <c r="O87" s="117"/>
      <c r="P87" s="117"/>
      <c r="Q87" s="114"/>
      <c r="R87" s="828"/>
      <c r="S87" s="828"/>
      <c r="T87" s="828"/>
      <c r="U87" s="828"/>
      <c r="V87" s="828"/>
      <c r="W87" s="828"/>
      <c r="X87" s="828"/>
      <c r="Y87" s="828"/>
      <c r="Z87" s="828"/>
      <c r="AA87" s="828"/>
      <c r="AB87" s="828"/>
      <c r="AC87" s="828"/>
      <c r="AD87" s="828"/>
      <c r="AE87" s="828"/>
      <c r="AF87" s="828"/>
      <c r="AG87" s="828"/>
      <c r="AH87" s="828"/>
      <c r="AI87" s="828"/>
      <c r="AJ87" s="828"/>
      <c r="AK87" s="828"/>
      <c r="AL87" s="828"/>
      <c r="AM87" s="828"/>
      <c r="AN87" s="828"/>
      <c r="AO87" s="828"/>
      <c r="AP87" s="828"/>
      <c r="AQ87" s="828"/>
      <c r="AR87" s="828"/>
      <c r="AS87" s="828"/>
      <c r="AT87" s="828"/>
      <c r="AU87" s="828"/>
      <c r="AV87" s="828"/>
      <c r="AW87" s="828"/>
      <c r="AX87" s="828"/>
      <c r="AY87" s="828"/>
      <c r="AZ87" s="346"/>
      <c r="BA87" s="884"/>
      <c r="BB87" s="553"/>
      <c r="BC87" s="414"/>
      <c r="BD87" s="407"/>
      <c r="BE87" s="407"/>
      <c r="BF87" s="407"/>
      <c r="BG87" s="418"/>
      <c r="BH87" s="414"/>
      <c r="BI87" s="407"/>
      <c r="BJ87" s="407"/>
      <c r="BK87" s="407"/>
      <c r="BL87" s="418"/>
      <c r="BM87" s="414"/>
      <c r="BN87" s="407"/>
      <c r="BO87" s="407"/>
      <c r="BP87" s="407"/>
      <c r="BQ87" s="418"/>
    </row>
    <row r="88" s="437" customFormat="true" ht="15" customHeight="true" x14ac:dyDescent="0.2">
      <c r="A88" s="155"/>
      <c r="B88" s="149"/>
      <c r="C88" s="118"/>
      <c r="D88" s="117"/>
      <c r="E88" s="117"/>
      <c r="F88" s="117"/>
      <c r="G88" s="116"/>
      <c r="H88" s="115"/>
      <c r="I88" s="117"/>
      <c r="J88" s="117"/>
      <c r="K88" s="117"/>
      <c r="L88" s="114"/>
      <c r="M88" s="118"/>
      <c r="N88" s="117"/>
      <c r="O88" s="117"/>
      <c r="P88" s="117"/>
      <c r="Q88" s="114"/>
      <c r="R88" s="828"/>
      <c r="S88" s="828"/>
      <c r="T88" s="828"/>
      <c r="U88" s="828"/>
      <c r="V88" s="828"/>
      <c r="W88" s="828"/>
      <c r="X88" s="828"/>
      <c r="Y88" s="828"/>
      <c r="Z88" s="828"/>
      <c r="AA88" s="828"/>
      <c r="AB88" s="828"/>
      <c r="AC88" s="828"/>
      <c r="AD88" s="828"/>
      <c r="AE88" s="828"/>
      <c r="AF88" s="828"/>
      <c r="AG88" s="828"/>
      <c r="AH88" s="828"/>
      <c r="AI88" s="828"/>
      <c r="AJ88" s="828"/>
      <c r="AK88" s="828"/>
      <c r="AL88" s="828"/>
      <c r="AM88" s="828"/>
      <c r="AN88" s="828"/>
      <c r="AO88" s="828"/>
      <c r="AP88" s="828"/>
      <c r="AQ88" s="828"/>
      <c r="AR88" s="828"/>
      <c r="AS88" s="828"/>
      <c r="AT88" s="828"/>
      <c r="AU88" s="828"/>
      <c r="AV88" s="828"/>
      <c r="AW88" s="828"/>
      <c r="AX88" s="828"/>
      <c r="AY88" s="828"/>
      <c r="AZ88" s="346"/>
      <c r="BA88" s="884"/>
      <c r="BB88" s="553"/>
      <c r="BC88" s="414"/>
      <c r="BD88" s="407"/>
      <c r="BE88" s="407"/>
      <c r="BF88" s="407"/>
      <c r="BG88" s="418"/>
      <c r="BH88" s="414"/>
      <c r="BI88" s="407"/>
      <c r="BJ88" s="407"/>
      <c r="BK88" s="407"/>
      <c r="BL88" s="418"/>
      <c r="BM88" s="414"/>
      <c r="BN88" s="407"/>
      <c r="BO88" s="407"/>
      <c r="BP88" s="407"/>
      <c r="BQ88" s="418"/>
    </row>
    <row r="89" s="437" customFormat="true" ht="15" customHeight="true" x14ac:dyDescent="0.2">
      <c r="A89" s="155"/>
      <c r="B89" s="149"/>
      <c r="C89" s="118"/>
      <c r="D89" s="117"/>
      <c r="E89" s="117"/>
      <c r="F89" s="117"/>
      <c r="G89" s="116"/>
      <c r="H89" s="115"/>
      <c r="I89" s="117"/>
      <c r="J89" s="117"/>
      <c r="K89" s="117"/>
      <c r="L89" s="114"/>
      <c r="M89" s="118"/>
      <c r="N89" s="117"/>
      <c r="O89" s="117"/>
      <c r="P89" s="117"/>
      <c r="Q89" s="114"/>
      <c r="R89" s="828"/>
      <c r="S89" s="828"/>
      <c r="T89" s="828"/>
      <c r="U89" s="828"/>
      <c r="V89" s="828"/>
      <c r="W89" s="828"/>
      <c r="X89" s="828"/>
      <c r="Y89" s="828"/>
      <c r="Z89" s="828"/>
      <c r="AA89" s="828"/>
      <c r="AB89" s="828"/>
      <c r="AC89" s="828"/>
      <c r="AD89" s="828"/>
      <c r="AE89" s="828"/>
      <c r="AF89" s="828"/>
      <c r="AG89" s="828"/>
      <c r="AH89" s="828"/>
      <c r="AI89" s="828"/>
      <c r="AJ89" s="828"/>
      <c r="AK89" s="828"/>
      <c r="AL89" s="828"/>
      <c r="AM89" s="828"/>
      <c r="AN89" s="828"/>
      <c r="AO89" s="828"/>
      <c r="AP89" s="828"/>
      <c r="AQ89" s="828"/>
      <c r="AR89" s="828"/>
      <c r="AS89" s="828"/>
      <c r="AT89" s="828"/>
      <c r="AU89" s="828"/>
      <c r="AV89" s="828"/>
      <c r="AW89" s="828"/>
      <c r="AX89" s="828"/>
      <c r="AY89" s="828"/>
      <c r="AZ89" s="346"/>
      <c r="BA89" s="884"/>
      <c r="BB89" s="553"/>
      <c r="BC89" s="414"/>
      <c r="BD89" s="407"/>
      <c r="BE89" s="407"/>
      <c r="BF89" s="407"/>
      <c r="BG89" s="418"/>
      <c r="BH89" s="414"/>
      <c r="BI89" s="407"/>
      <c r="BJ89" s="407"/>
      <c r="BK89" s="407"/>
      <c r="BL89" s="418"/>
      <c r="BM89" s="414"/>
      <c r="BN89" s="407"/>
      <c r="BO89" s="407"/>
      <c r="BP89" s="407"/>
      <c r="BQ89" s="418"/>
    </row>
    <row r="90" s="437" customFormat="true" ht="15" customHeight="true" x14ac:dyDescent="0.2">
      <c r="A90" s="155"/>
      <c r="B90" s="149"/>
      <c r="C90" s="118"/>
      <c r="D90" s="117"/>
      <c r="E90" s="117"/>
      <c r="F90" s="117"/>
      <c r="G90" s="116"/>
      <c r="H90" s="115"/>
      <c r="I90" s="117"/>
      <c r="J90" s="117"/>
      <c r="K90" s="117"/>
      <c r="L90" s="114"/>
      <c r="M90" s="118"/>
      <c r="N90" s="117"/>
      <c r="O90" s="117"/>
      <c r="P90" s="117"/>
      <c r="Q90" s="114"/>
      <c r="R90" s="828"/>
      <c r="S90" s="828"/>
      <c r="T90" s="828"/>
      <c r="U90" s="828"/>
      <c r="V90" s="828"/>
      <c r="W90" s="828"/>
      <c r="X90" s="828"/>
      <c r="Y90" s="828"/>
      <c r="Z90" s="828"/>
      <c r="AA90" s="828"/>
      <c r="AB90" s="828"/>
      <c r="AC90" s="828"/>
      <c r="AD90" s="828"/>
      <c r="AE90" s="828"/>
      <c r="AF90" s="828"/>
      <c r="AG90" s="828"/>
      <c r="AH90" s="828"/>
      <c r="AI90" s="828"/>
      <c r="AJ90" s="828"/>
      <c r="AK90" s="828"/>
      <c r="AL90" s="828"/>
      <c r="AM90" s="828"/>
      <c r="AN90" s="828"/>
      <c r="AO90" s="828"/>
      <c r="AP90" s="828"/>
      <c r="AQ90" s="828"/>
      <c r="AR90" s="828"/>
      <c r="AS90" s="828"/>
      <c r="AT90" s="828"/>
      <c r="AU90" s="828"/>
      <c r="AV90" s="828"/>
      <c r="AW90" s="828"/>
      <c r="AX90" s="828"/>
      <c r="AY90" s="828"/>
      <c r="AZ90" s="346"/>
      <c r="BA90" s="884"/>
      <c r="BB90" s="553"/>
      <c r="BC90" s="414"/>
      <c r="BD90" s="407"/>
      <c r="BE90" s="407"/>
      <c r="BF90" s="407"/>
      <c r="BG90" s="418"/>
      <c r="BH90" s="414"/>
      <c r="BI90" s="407"/>
      <c r="BJ90" s="407"/>
      <c r="BK90" s="407"/>
      <c r="BL90" s="418"/>
      <c r="BM90" s="414"/>
      <c r="BN90" s="407"/>
      <c r="BO90" s="407"/>
      <c r="BP90" s="407"/>
      <c r="BQ90" s="418"/>
    </row>
    <row r="91" s="437" customFormat="true" ht="15" customHeight="true" x14ac:dyDescent="0.2">
      <c r="A91" s="178"/>
      <c r="B91" s="148"/>
      <c r="C91" s="113"/>
      <c r="D91" s="120"/>
      <c r="E91" s="120"/>
      <c r="F91" s="120"/>
      <c r="G91" s="119"/>
      <c r="H91" s="112"/>
      <c r="I91" s="120"/>
      <c r="J91" s="120"/>
      <c r="K91" s="120"/>
      <c r="L91" s="111"/>
      <c r="M91" s="113"/>
      <c r="N91" s="120"/>
      <c r="O91" s="120"/>
      <c r="P91" s="120"/>
      <c r="Q91" s="111"/>
      <c r="R91" s="828"/>
      <c r="S91" s="828"/>
      <c r="T91" s="828"/>
      <c r="U91" s="828"/>
      <c r="V91" s="828"/>
      <c r="W91" s="828"/>
      <c r="X91" s="828"/>
      <c r="Y91" s="828"/>
      <c r="Z91" s="828"/>
      <c r="AA91" s="828"/>
      <c r="AB91" s="828"/>
      <c r="AC91" s="828"/>
      <c r="AD91" s="828"/>
      <c r="AE91" s="828"/>
      <c r="AF91" s="828"/>
      <c r="AG91" s="828"/>
      <c r="AH91" s="828"/>
      <c r="AI91" s="828"/>
      <c r="AJ91" s="828"/>
      <c r="AK91" s="828"/>
      <c r="AL91" s="828"/>
      <c r="AM91" s="828"/>
      <c r="AN91" s="828"/>
      <c r="AO91" s="828"/>
      <c r="AP91" s="828"/>
      <c r="AQ91" s="828"/>
      <c r="AR91" s="828"/>
      <c r="AS91" s="828"/>
      <c r="AT91" s="828"/>
      <c r="AU91" s="828"/>
      <c r="AV91" s="828"/>
      <c r="AW91" s="828"/>
      <c r="AX91" s="828"/>
      <c r="AY91" s="828"/>
      <c r="AZ91" s="346"/>
      <c r="BA91" s="884"/>
      <c r="BB91" s="553"/>
      <c r="BC91" s="414"/>
      <c r="BD91" s="407"/>
      <c r="BE91" s="407"/>
      <c r="BF91" s="407"/>
      <c r="BG91" s="418"/>
      <c r="BH91" s="414"/>
      <c r="BI91" s="407"/>
      <c r="BJ91" s="407"/>
      <c r="BK91" s="407"/>
      <c r="BL91" s="418"/>
      <c r="BM91" s="414"/>
      <c r="BN91" s="407"/>
      <c r="BO91" s="407"/>
      <c r="BP91" s="407"/>
      <c r="BQ91" s="418"/>
    </row>
    <row r="92" s="437" customFormat="true" ht="15" customHeight="true" x14ac:dyDescent="0.2">
      <c r="A92" s="178"/>
      <c r="B92" s="148"/>
      <c r="C92" s="113"/>
      <c r="D92" s="120"/>
      <c r="E92" s="120"/>
      <c r="F92" s="120"/>
      <c r="G92" s="119"/>
      <c r="H92" s="112"/>
      <c r="I92" s="120"/>
      <c r="J92" s="120"/>
      <c r="K92" s="120"/>
      <c r="L92" s="111"/>
      <c r="M92" s="113"/>
      <c r="N92" s="120"/>
      <c r="O92" s="120"/>
      <c r="P92" s="120"/>
      <c r="Q92" s="111"/>
      <c r="R92" s="828"/>
      <c r="S92" s="828"/>
      <c r="T92" s="828"/>
      <c r="U92" s="828"/>
      <c r="V92" s="828"/>
      <c r="W92" s="828"/>
      <c r="X92" s="828"/>
      <c r="Y92" s="828"/>
      <c r="Z92" s="828"/>
      <c r="AA92" s="828"/>
      <c r="AB92" s="828"/>
      <c r="AC92" s="828"/>
      <c r="AD92" s="828"/>
      <c r="AE92" s="828"/>
      <c r="AF92" s="828"/>
      <c r="AG92" s="828"/>
      <c r="AH92" s="828"/>
      <c r="AI92" s="828"/>
      <c r="AJ92" s="828"/>
      <c r="AK92" s="828"/>
      <c r="AL92" s="828"/>
      <c r="AM92" s="828"/>
      <c r="AN92" s="828"/>
      <c r="AO92" s="828"/>
      <c r="AP92" s="828"/>
      <c r="AQ92" s="828"/>
      <c r="AR92" s="828"/>
      <c r="AS92" s="828"/>
      <c r="AT92" s="828"/>
      <c r="AU92" s="828"/>
      <c r="AV92" s="828"/>
      <c r="AW92" s="828"/>
      <c r="AX92" s="828"/>
      <c r="AY92" s="828"/>
      <c r="AZ92" s="346"/>
      <c r="BA92" s="884"/>
      <c r="BB92" s="553"/>
      <c r="BC92" s="414"/>
      <c r="BD92" s="407"/>
      <c r="BE92" s="407"/>
      <c r="BF92" s="407"/>
      <c r="BG92" s="418"/>
      <c r="BH92" s="414"/>
      <c r="BI92" s="407"/>
      <c r="BJ92" s="407"/>
      <c r="BK92" s="407"/>
      <c r="BL92" s="418"/>
      <c r="BM92" s="414"/>
      <c r="BN92" s="407"/>
      <c r="BO92" s="407"/>
      <c r="BP92" s="407"/>
      <c r="BQ92" s="418"/>
    </row>
    <row r="93" s="437" customFormat="true" ht="15" customHeight="true" x14ac:dyDescent="0.2">
      <c r="A93" s="154"/>
      <c r="B93" s="147"/>
      <c r="C93" s="170"/>
      <c r="D93" s="169"/>
      <c r="E93" s="169"/>
      <c r="F93" s="169"/>
      <c r="G93" s="158"/>
      <c r="H93" s="160"/>
      <c r="I93" s="169"/>
      <c r="J93" s="169"/>
      <c r="K93" s="169"/>
      <c r="L93" s="164"/>
      <c r="M93" s="170"/>
      <c r="N93" s="169"/>
      <c r="O93" s="169"/>
      <c r="P93" s="169"/>
      <c r="Q93" s="164"/>
      <c r="R93" s="828"/>
      <c r="S93" s="828"/>
      <c r="T93" s="828"/>
      <c r="U93" s="828"/>
      <c r="V93" s="828"/>
      <c r="W93" s="828"/>
      <c r="X93" s="828"/>
      <c r="Y93" s="828"/>
      <c r="Z93" s="828"/>
      <c r="AA93" s="828"/>
      <c r="AB93" s="828"/>
      <c r="AC93" s="828"/>
      <c r="AD93" s="828"/>
      <c r="AE93" s="828"/>
      <c r="AF93" s="828"/>
      <c r="AG93" s="828"/>
      <c r="AH93" s="828"/>
      <c r="AI93" s="828"/>
      <c r="AJ93" s="828"/>
      <c r="AK93" s="828"/>
      <c r="AL93" s="828"/>
      <c r="AM93" s="828"/>
      <c r="AN93" s="828"/>
      <c r="AO93" s="828"/>
      <c r="AP93" s="828"/>
      <c r="AQ93" s="828"/>
      <c r="AR93" s="828"/>
      <c r="AS93" s="828"/>
      <c r="AT93" s="828"/>
      <c r="AU93" s="828"/>
      <c r="AV93" s="828"/>
      <c r="AW93" s="828"/>
      <c r="AX93" s="828"/>
      <c r="AY93" s="828"/>
      <c r="AZ93" s="346"/>
      <c r="BA93" s="884"/>
      <c r="BB93" s="553"/>
      <c r="BC93" s="414"/>
      <c r="BD93" s="407"/>
      <c r="BE93" s="407"/>
      <c r="BF93" s="407"/>
      <c r="BG93" s="418"/>
      <c r="BH93" s="414"/>
      <c r="BI93" s="407"/>
      <c r="BJ93" s="407"/>
      <c r="BK93" s="407"/>
      <c r="BL93" s="418"/>
      <c r="BM93" s="414"/>
      <c r="BN93" s="407"/>
      <c r="BO93" s="407"/>
      <c r="BP93" s="407"/>
      <c r="BQ93" s="418"/>
    </row>
    <row r="94" s="437" customFormat="true" ht="15" customHeight="true" x14ac:dyDescent="0.2">
      <c r="A94" s="80"/>
      <c r="B94" s="147"/>
      <c r="C94" s="170"/>
      <c r="D94" s="168"/>
      <c r="E94" s="168"/>
      <c r="F94" s="168"/>
      <c r="G94" s="157"/>
      <c r="H94" s="160"/>
      <c r="I94" s="168"/>
      <c r="J94" s="168"/>
      <c r="K94" s="168"/>
      <c r="L94" s="163"/>
      <c r="M94" s="170"/>
      <c r="N94" s="168"/>
      <c r="O94" s="168"/>
      <c r="P94" s="168"/>
      <c r="Q94" s="163"/>
      <c r="R94" s="828"/>
      <c r="S94" s="828"/>
      <c r="T94" s="828"/>
      <c r="U94" s="828"/>
      <c r="V94" s="828"/>
      <c r="W94" s="828"/>
      <c r="X94" s="828"/>
      <c r="Y94" s="828"/>
      <c r="Z94" s="828"/>
      <c r="AA94" s="828"/>
      <c r="AB94" s="828"/>
      <c r="AC94" s="828"/>
      <c r="AD94" s="828"/>
      <c r="AE94" s="828"/>
      <c r="AF94" s="828"/>
      <c r="AG94" s="828"/>
      <c r="AH94" s="828"/>
      <c r="AI94" s="828"/>
      <c r="AJ94" s="828"/>
      <c r="AK94" s="828"/>
      <c r="AL94" s="828"/>
      <c r="AM94" s="828"/>
      <c r="AN94" s="828"/>
      <c r="AO94" s="828"/>
      <c r="AP94" s="828"/>
      <c r="AQ94" s="828"/>
      <c r="AR94" s="828"/>
      <c r="AS94" s="828"/>
      <c r="AT94" s="828"/>
      <c r="AU94" s="828"/>
      <c r="AV94" s="828"/>
      <c r="AW94" s="828"/>
      <c r="AX94" s="828"/>
      <c r="AY94" s="828"/>
      <c r="AZ94" s="346"/>
      <c r="BA94" s="884"/>
      <c r="BB94" s="553"/>
      <c r="BC94" s="414"/>
      <c r="BD94" s="407"/>
      <c r="BE94" s="407"/>
      <c r="BF94" s="407"/>
      <c r="BG94" s="418"/>
      <c r="BH94" s="414"/>
      <c r="BI94" s="407"/>
      <c r="BJ94" s="407"/>
      <c r="BK94" s="407"/>
      <c r="BL94" s="418"/>
      <c r="BM94" s="414"/>
      <c r="BN94" s="407"/>
      <c r="BO94" s="407"/>
      <c r="BP94" s="407"/>
      <c r="BQ94" s="418"/>
    </row>
    <row r="95" s="437" customFormat="true" ht="15" customHeight="true" x14ac:dyDescent="0.2">
      <c r="A95" s="154"/>
      <c r="B95" s="146"/>
      <c r="C95" s="110"/>
      <c r="D95" s="109"/>
      <c r="E95" s="109"/>
      <c r="F95" s="109"/>
      <c r="G95" s="108"/>
      <c r="H95" s="107"/>
      <c r="I95" s="109"/>
      <c r="J95" s="109"/>
      <c r="K95" s="109"/>
      <c r="L95" s="106"/>
      <c r="M95" s="110"/>
      <c r="N95" s="109"/>
      <c r="O95" s="109"/>
      <c r="P95" s="109"/>
      <c r="Q95" s="106"/>
      <c r="R95" s="828"/>
      <c r="S95" s="828"/>
      <c r="T95" s="828"/>
      <c r="U95" s="828"/>
      <c r="V95" s="828"/>
      <c r="W95" s="828"/>
      <c r="X95" s="828"/>
      <c r="Y95" s="828"/>
      <c r="Z95" s="828"/>
      <c r="AA95" s="828"/>
      <c r="AB95" s="828"/>
      <c r="AC95" s="828"/>
      <c r="AD95" s="828"/>
      <c r="AE95" s="828"/>
      <c r="AF95" s="828"/>
      <c r="AG95" s="828"/>
      <c r="AH95" s="828"/>
      <c r="AI95" s="828"/>
      <c r="AJ95" s="828"/>
      <c r="AK95" s="828"/>
      <c r="AL95" s="828"/>
      <c r="AM95" s="828"/>
      <c r="AN95" s="828"/>
      <c r="AO95" s="828"/>
      <c r="AP95" s="828"/>
      <c r="AQ95" s="828"/>
      <c r="AR95" s="828"/>
      <c r="AS95" s="828"/>
      <c r="AT95" s="828"/>
      <c r="AU95" s="828"/>
      <c r="AV95" s="828"/>
      <c r="AW95" s="828"/>
      <c r="AX95" s="828"/>
      <c r="AY95" s="828"/>
      <c r="AZ95" s="346"/>
      <c r="BA95" s="884"/>
      <c r="BB95" s="553"/>
      <c r="BC95" s="414"/>
      <c r="BD95" s="407"/>
      <c r="BE95" s="407"/>
      <c r="BF95" s="407"/>
      <c r="BG95" s="418"/>
      <c r="BH95" s="414"/>
      <c r="BI95" s="407"/>
      <c r="BJ95" s="407"/>
      <c r="BK95" s="407"/>
      <c r="BL95" s="418"/>
      <c r="BM95" s="414"/>
      <c r="BN95" s="407"/>
      <c r="BO95" s="407"/>
      <c r="BP95" s="407"/>
      <c r="BQ95" s="418"/>
    </row>
    <row r="96" s="318" customFormat="true" ht="15" customHeight="true" x14ac:dyDescent="0.2">
      <c r="A96" s="80"/>
      <c r="B96" s="146"/>
      <c r="C96" s="110"/>
      <c r="D96" s="109"/>
      <c r="E96" s="109"/>
      <c r="F96" s="109"/>
      <c r="G96" s="108"/>
      <c r="H96" s="107"/>
      <c r="I96" s="109"/>
      <c r="J96" s="109"/>
      <c r="K96" s="109"/>
      <c r="L96" s="106"/>
      <c r="M96" s="110"/>
      <c r="N96" s="109"/>
      <c r="O96" s="109"/>
      <c r="P96" s="109"/>
      <c r="Q96" s="106"/>
      <c r="R96" s="828"/>
      <c r="S96" s="828"/>
      <c r="T96" s="828"/>
      <c r="U96" s="828"/>
      <c r="V96" s="828"/>
      <c r="W96" s="828"/>
      <c r="X96" s="828"/>
      <c r="Y96" s="828"/>
      <c r="Z96" s="828"/>
      <c r="AA96" s="828"/>
      <c r="AB96" s="828"/>
      <c r="AC96" s="828"/>
      <c r="AD96" s="828"/>
      <c r="AE96" s="828"/>
      <c r="AF96" s="828"/>
      <c r="AG96" s="828"/>
      <c r="AH96" s="828"/>
      <c r="AI96" s="828"/>
      <c r="AJ96" s="828"/>
      <c r="AK96" s="828"/>
      <c r="AL96" s="828"/>
      <c r="AM96" s="828"/>
      <c r="AN96" s="828"/>
      <c r="AO96" s="828"/>
      <c r="AP96" s="828"/>
      <c r="AQ96" s="828"/>
      <c r="AR96" s="828"/>
      <c r="AS96" s="828"/>
      <c r="AT96" s="828"/>
      <c r="AU96" s="828"/>
      <c r="AV96" s="828"/>
      <c r="AW96" s="828"/>
      <c r="AX96" s="828"/>
      <c r="AY96" s="828"/>
      <c r="AZ96" s="346"/>
      <c r="BA96" s="884"/>
      <c r="BB96" s="553"/>
      <c r="BC96" s="414"/>
      <c r="BD96" s="407"/>
      <c r="BE96" s="407"/>
      <c r="BF96" s="407"/>
      <c r="BG96" s="418"/>
      <c r="BH96" s="414"/>
      <c r="BI96" s="407"/>
      <c r="BJ96" s="407"/>
      <c r="BK96" s="407"/>
      <c r="BL96" s="418"/>
      <c r="BM96" s="414"/>
      <c r="BN96" s="407"/>
      <c r="BO96" s="407"/>
      <c r="BP96" s="407"/>
      <c r="BQ96" s="418"/>
    </row>
    <row r="97" s="318" customFormat="true" ht="15" customHeight="true" x14ac:dyDescent="0.2">
      <c r="A97" s="154"/>
      <c r="B97" s="146"/>
      <c r="C97" s="110"/>
      <c r="D97" s="109"/>
      <c r="E97" s="109"/>
      <c r="F97" s="109"/>
      <c r="G97" s="108"/>
      <c r="H97" s="107"/>
      <c r="I97" s="109"/>
      <c r="J97" s="109"/>
      <c r="K97" s="109"/>
      <c r="L97" s="106"/>
      <c r="M97" s="110"/>
      <c r="N97" s="109"/>
      <c r="O97" s="109"/>
      <c r="P97" s="109"/>
      <c r="Q97" s="106"/>
      <c r="R97" s="828"/>
      <c r="S97" s="828"/>
      <c r="T97" s="828"/>
      <c r="U97" s="828"/>
      <c r="V97" s="828"/>
      <c r="W97" s="828"/>
      <c r="X97" s="828"/>
      <c r="Y97" s="828"/>
      <c r="Z97" s="828"/>
      <c r="AA97" s="828"/>
      <c r="AB97" s="828"/>
      <c r="AC97" s="828"/>
      <c r="AD97" s="828"/>
      <c r="AE97" s="828"/>
      <c r="AF97" s="828"/>
      <c r="AG97" s="828"/>
      <c r="AH97" s="828"/>
      <c r="AI97" s="828"/>
      <c r="AJ97" s="828"/>
      <c r="AK97" s="828"/>
      <c r="AL97" s="828"/>
      <c r="AM97" s="828"/>
      <c r="AN97" s="828"/>
      <c r="AO97" s="828"/>
      <c r="AP97" s="828"/>
      <c r="AQ97" s="828"/>
      <c r="AR97" s="828"/>
      <c r="AS97" s="828"/>
      <c r="AT97" s="828"/>
      <c r="AU97" s="828"/>
      <c r="AV97" s="828"/>
      <c r="AW97" s="828"/>
      <c r="AX97" s="828"/>
      <c r="AY97" s="828"/>
      <c r="AZ97" s="346"/>
      <c r="BA97" s="884"/>
      <c r="BB97" s="553"/>
      <c r="BC97" s="414"/>
      <c r="BD97" s="407"/>
      <c r="BE97" s="407"/>
      <c r="BF97" s="407"/>
      <c r="BG97" s="418"/>
      <c r="BH97" s="414"/>
      <c r="BI97" s="407"/>
      <c r="BJ97" s="407"/>
      <c r="BK97" s="407"/>
      <c r="BL97" s="418"/>
      <c r="BM97" s="414"/>
      <c r="BN97" s="407"/>
      <c r="BO97" s="407"/>
      <c r="BP97" s="407"/>
      <c r="BQ97" s="418"/>
    </row>
    <row r="98" s="318" customFormat="true" ht="15" customHeight="true" x14ac:dyDescent="0.2">
      <c r="A98" s="80"/>
      <c r="B98" s="146"/>
      <c r="C98" s="110"/>
      <c r="D98" s="109"/>
      <c r="E98" s="109"/>
      <c r="F98" s="109"/>
      <c r="G98" s="108"/>
      <c r="H98" s="107"/>
      <c r="I98" s="109"/>
      <c r="J98" s="109"/>
      <c r="K98" s="109"/>
      <c r="L98" s="106"/>
      <c r="M98" s="110"/>
      <c r="N98" s="109"/>
      <c r="O98" s="109"/>
      <c r="P98" s="109"/>
      <c r="Q98" s="106"/>
      <c r="R98" s="828"/>
      <c r="S98" s="828"/>
      <c r="T98" s="828"/>
      <c r="U98" s="828"/>
      <c r="V98" s="828"/>
      <c r="W98" s="828"/>
      <c r="X98" s="828"/>
      <c r="Y98" s="828"/>
      <c r="Z98" s="828"/>
      <c r="AA98" s="828"/>
      <c r="AB98" s="828"/>
      <c r="AC98" s="828"/>
      <c r="AD98" s="828"/>
      <c r="AE98" s="828"/>
      <c r="AF98" s="828"/>
      <c r="AG98" s="828"/>
      <c r="AH98" s="828"/>
      <c r="AI98" s="828"/>
      <c r="AJ98" s="828"/>
      <c r="AK98" s="828"/>
      <c r="AL98" s="828"/>
      <c r="AM98" s="828"/>
      <c r="AN98" s="828"/>
      <c r="AO98" s="828"/>
      <c r="AP98" s="828"/>
      <c r="AQ98" s="828"/>
      <c r="AR98" s="828"/>
      <c r="AS98" s="828"/>
      <c r="AT98" s="828"/>
      <c r="AU98" s="828"/>
      <c r="AV98" s="828"/>
      <c r="AW98" s="828"/>
      <c r="AX98" s="828"/>
      <c r="AY98" s="828"/>
      <c r="AZ98" s="346"/>
      <c r="BA98" s="884"/>
      <c r="BB98" s="553"/>
      <c r="BC98" s="414"/>
      <c r="BD98" s="407"/>
      <c r="BE98" s="407"/>
      <c r="BF98" s="407"/>
      <c r="BG98" s="418"/>
      <c r="BH98" s="414"/>
      <c r="BI98" s="407"/>
      <c r="BJ98" s="407"/>
      <c r="BK98" s="407"/>
      <c r="BL98" s="418"/>
      <c r="BM98" s="414"/>
      <c r="BN98" s="407"/>
      <c r="BO98" s="407"/>
      <c r="BP98" s="407"/>
      <c r="BQ98" s="418"/>
    </row>
    <row r="99" s="318" customFormat="true" ht="15" customHeight="true" x14ac:dyDescent="0.2">
      <c r="A99" s="80"/>
      <c r="B99" s="146"/>
      <c r="C99" s="110"/>
      <c r="D99" s="109"/>
      <c r="E99" s="109"/>
      <c r="F99" s="109"/>
      <c r="G99" s="108"/>
      <c r="H99" s="107"/>
      <c r="I99" s="109"/>
      <c r="J99" s="109"/>
      <c r="K99" s="109"/>
      <c r="L99" s="106"/>
      <c r="M99" s="110"/>
      <c r="N99" s="109"/>
      <c r="O99" s="109"/>
      <c r="P99" s="109"/>
      <c r="Q99" s="106"/>
      <c r="R99" s="828"/>
      <c r="S99" s="828"/>
      <c r="T99" s="828"/>
      <c r="U99" s="828"/>
      <c r="V99" s="828"/>
      <c r="W99" s="828"/>
      <c r="X99" s="828"/>
      <c r="Y99" s="828"/>
      <c r="Z99" s="828"/>
      <c r="AA99" s="828"/>
      <c r="AB99" s="828"/>
      <c r="AC99" s="828"/>
      <c r="AD99" s="828"/>
      <c r="AE99" s="828"/>
      <c r="AF99" s="828"/>
      <c r="AG99" s="828"/>
      <c r="AH99" s="828"/>
      <c r="AI99" s="828"/>
      <c r="AJ99" s="828"/>
      <c r="AK99" s="828"/>
      <c r="AL99" s="828"/>
      <c r="AM99" s="828"/>
      <c r="AN99" s="828"/>
      <c r="AO99" s="828"/>
      <c r="AP99" s="828"/>
      <c r="AQ99" s="828"/>
      <c r="AR99" s="828"/>
      <c r="AS99" s="828"/>
      <c r="AT99" s="828"/>
      <c r="AU99" s="828"/>
      <c r="AV99" s="828"/>
      <c r="AW99" s="828"/>
      <c r="AX99" s="828"/>
      <c r="AY99" s="828"/>
      <c r="AZ99" s="346"/>
      <c r="BA99" s="884"/>
      <c r="BB99" s="553"/>
      <c r="BC99" s="414"/>
      <c r="BD99" s="407"/>
      <c r="BE99" s="407"/>
      <c r="BF99" s="407"/>
      <c r="BG99" s="418"/>
      <c r="BH99" s="414"/>
      <c r="BI99" s="407"/>
      <c r="BJ99" s="407"/>
      <c r="BK99" s="407"/>
      <c r="BL99" s="418"/>
      <c r="BM99" s="414"/>
      <c r="BN99" s="407"/>
      <c r="BO99" s="407"/>
      <c r="BP99" s="407"/>
      <c r="BQ99" s="418"/>
    </row>
    <row r="100" s="318" customFormat="true" ht="15" customHeight="true" x14ac:dyDescent="0.2">
      <c r="A100" s="80"/>
      <c r="B100" s="146"/>
      <c r="C100" s="110"/>
      <c r="D100" s="109"/>
      <c r="E100" s="109"/>
      <c r="F100" s="109"/>
      <c r="G100" s="108"/>
      <c r="H100" s="107"/>
      <c r="I100" s="109"/>
      <c r="J100" s="109"/>
      <c r="K100" s="109"/>
      <c r="L100" s="106"/>
      <c r="M100" s="110"/>
      <c r="N100" s="109"/>
      <c r="O100" s="109"/>
      <c r="P100" s="109"/>
      <c r="Q100" s="106"/>
      <c r="R100" s="828"/>
      <c r="S100" s="828"/>
      <c r="T100" s="828"/>
      <c r="U100" s="828"/>
      <c r="V100" s="828"/>
      <c r="W100" s="828"/>
      <c r="X100" s="828"/>
      <c r="Y100" s="828"/>
      <c r="Z100" s="828"/>
      <c r="AA100" s="828"/>
      <c r="AB100" s="828"/>
      <c r="AC100" s="828"/>
      <c r="AD100" s="828"/>
      <c r="AE100" s="828"/>
      <c r="AF100" s="828"/>
      <c r="AG100" s="828"/>
      <c r="AH100" s="828"/>
      <c r="AI100" s="828"/>
      <c r="AJ100" s="828"/>
      <c r="AK100" s="828"/>
      <c r="AL100" s="828"/>
      <c r="AM100" s="828"/>
      <c r="AN100" s="828"/>
      <c r="AO100" s="828"/>
      <c r="AP100" s="828"/>
      <c r="AQ100" s="828"/>
      <c r="AR100" s="828"/>
      <c r="AS100" s="828"/>
      <c r="AT100" s="828"/>
      <c r="AU100" s="828"/>
      <c r="AV100" s="828"/>
      <c r="AW100" s="828"/>
      <c r="AX100" s="828"/>
      <c r="AY100" s="828"/>
      <c r="AZ100" s="346"/>
      <c r="BA100" s="884"/>
      <c r="BB100" s="553"/>
      <c r="BC100" s="414"/>
      <c r="BD100" s="407"/>
      <c r="BE100" s="407"/>
      <c r="BF100" s="407"/>
      <c r="BG100" s="418"/>
      <c r="BH100" s="414"/>
      <c r="BI100" s="407"/>
      <c r="BJ100" s="407"/>
      <c r="BK100" s="407"/>
      <c r="BL100" s="418"/>
      <c r="BM100" s="414"/>
      <c r="BN100" s="407"/>
      <c r="BO100" s="407"/>
      <c r="BP100" s="407"/>
      <c r="BQ100" s="418"/>
    </row>
    <row r="101" s="318" customFormat="true" ht="15" customHeight="true" x14ac:dyDescent="0.2">
      <c r="A101" s="154"/>
      <c r="B101" s="146"/>
      <c r="C101" s="110"/>
      <c r="D101" s="109"/>
      <c r="E101" s="109"/>
      <c r="F101" s="109"/>
      <c r="G101" s="108"/>
      <c r="H101" s="107"/>
      <c r="I101" s="109"/>
      <c r="J101" s="109"/>
      <c r="K101" s="109"/>
      <c r="L101" s="106"/>
      <c r="M101" s="110"/>
      <c r="N101" s="109"/>
      <c r="O101" s="109"/>
      <c r="P101" s="109"/>
      <c r="Q101" s="106"/>
      <c r="R101" s="828"/>
      <c r="S101" s="828"/>
      <c r="T101" s="828"/>
      <c r="U101" s="828"/>
      <c r="V101" s="828"/>
      <c r="W101" s="828"/>
      <c r="X101" s="828"/>
      <c r="Y101" s="828"/>
      <c r="Z101" s="828"/>
      <c r="AA101" s="828"/>
      <c r="AB101" s="828"/>
      <c r="AC101" s="828"/>
      <c r="AD101" s="828"/>
      <c r="AE101" s="828"/>
      <c r="AF101" s="828"/>
      <c r="AG101" s="828"/>
      <c r="AH101" s="828"/>
      <c r="AI101" s="828"/>
      <c r="AJ101" s="828"/>
      <c r="AK101" s="828"/>
      <c r="AL101" s="828"/>
      <c r="AM101" s="828"/>
      <c r="AN101" s="828"/>
      <c r="AO101" s="828"/>
      <c r="AP101" s="828"/>
      <c r="AQ101" s="828"/>
      <c r="AR101" s="828"/>
      <c r="AS101" s="828"/>
      <c r="AT101" s="828"/>
      <c r="AU101" s="828"/>
      <c r="AV101" s="828"/>
      <c r="AW101" s="828"/>
      <c r="AX101" s="828"/>
      <c r="AY101" s="828"/>
      <c r="AZ101" s="346"/>
      <c r="BA101" s="884"/>
      <c r="BB101" s="553"/>
      <c r="BC101" s="414"/>
      <c r="BD101" s="407"/>
      <c r="BE101" s="407"/>
      <c r="BF101" s="407"/>
      <c r="BG101" s="418"/>
      <c r="BH101" s="414"/>
      <c r="BI101" s="407"/>
      <c r="BJ101" s="407"/>
      <c r="BK101" s="407"/>
      <c r="BL101" s="418"/>
      <c r="BM101" s="414"/>
      <c r="BN101" s="407"/>
      <c r="BO101" s="407"/>
      <c r="BP101" s="407"/>
      <c r="BQ101" s="418"/>
    </row>
    <row r="102" s="318" customFormat="true" ht="15" customHeight="true" x14ac:dyDescent="0.2">
      <c r="A102" s="80"/>
      <c r="B102" s="146"/>
      <c r="C102" s="110"/>
      <c r="D102" s="109"/>
      <c r="E102" s="109"/>
      <c r="F102" s="109"/>
      <c r="G102" s="108"/>
      <c r="H102" s="107"/>
      <c r="I102" s="109"/>
      <c r="J102" s="109"/>
      <c r="K102" s="109"/>
      <c r="L102" s="106"/>
      <c r="M102" s="110"/>
      <c r="N102" s="109"/>
      <c r="O102" s="109"/>
      <c r="P102" s="109"/>
      <c r="Q102" s="106"/>
      <c r="R102" s="828"/>
      <c r="S102" s="828"/>
      <c r="T102" s="828"/>
      <c r="U102" s="828"/>
      <c r="V102" s="828"/>
      <c r="W102" s="828"/>
      <c r="X102" s="828"/>
      <c r="Y102" s="828"/>
      <c r="Z102" s="828"/>
      <c r="AA102" s="828"/>
      <c r="AB102" s="828"/>
      <c r="AC102" s="828"/>
      <c r="AD102" s="828"/>
      <c r="AE102" s="828"/>
      <c r="AF102" s="828"/>
      <c r="AG102" s="828"/>
      <c r="AH102" s="828"/>
      <c r="AI102" s="828"/>
      <c r="AJ102" s="828"/>
      <c r="AK102" s="828"/>
      <c r="AL102" s="828"/>
      <c r="AM102" s="828"/>
      <c r="AN102" s="828"/>
      <c r="AO102" s="828"/>
      <c r="AP102" s="828"/>
      <c r="AQ102" s="828"/>
      <c r="AR102" s="828"/>
      <c r="AS102" s="828"/>
      <c r="AT102" s="828"/>
      <c r="AU102" s="828"/>
      <c r="AV102" s="828"/>
      <c r="AW102" s="828"/>
      <c r="AX102" s="828"/>
      <c r="AY102" s="828"/>
      <c r="AZ102" s="346"/>
      <c r="BA102" s="884"/>
      <c r="BB102" s="553"/>
      <c r="BC102" s="414"/>
      <c r="BD102" s="407"/>
      <c r="BE102" s="407"/>
      <c r="BF102" s="407"/>
      <c r="BG102" s="418"/>
      <c r="BH102" s="414"/>
      <c r="BI102" s="407"/>
      <c r="BJ102" s="407"/>
      <c r="BK102" s="407"/>
      <c r="BL102" s="418"/>
      <c r="BM102" s="414"/>
      <c r="BN102" s="407"/>
      <c r="BO102" s="407"/>
      <c r="BP102" s="407"/>
      <c r="BQ102" s="418"/>
    </row>
    <row r="103" s="318" customFormat="true" ht="15" customHeight="true" x14ac:dyDescent="0.2">
      <c r="A103" s="80"/>
      <c r="B103" s="146"/>
      <c r="C103" s="110"/>
      <c r="D103" s="109"/>
      <c r="E103" s="109"/>
      <c r="F103" s="109"/>
      <c r="G103" s="108"/>
      <c r="H103" s="107"/>
      <c r="I103" s="109"/>
      <c r="J103" s="109"/>
      <c r="K103" s="109"/>
      <c r="L103" s="106"/>
      <c r="M103" s="110"/>
      <c r="N103" s="109"/>
      <c r="O103" s="109"/>
      <c r="P103" s="109"/>
      <c r="Q103" s="106"/>
      <c r="R103" s="828"/>
      <c r="S103" s="828"/>
      <c r="T103" s="828"/>
      <c r="U103" s="828"/>
      <c r="V103" s="828"/>
      <c r="W103" s="828"/>
      <c r="X103" s="828"/>
      <c r="Y103" s="828"/>
      <c r="Z103" s="828"/>
      <c r="AA103" s="828"/>
      <c r="AB103" s="828"/>
      <c r="AC103" s="828"/>
      <c r="AD103" s="828"/>
      <c r="AE103" s="828"/>
      <c r="AF103" s="828"/>
      <c r="AG103" s="828"/>
      <c r="AH103" s="828"/>
      <c r="AI103" s="828"/>
      <c r="AJ103" s="828"/>
      <c r="AK103" s="828"/>
      <c r="AL103" s="828"/>
      <c r="AM103" s="828"/>
      <c r="AN103" s="828"/>
      <c r="AO103" s="828"/>
      <c r="AP103" s="828"/>
      <c r="AQ103" s="828"/>
      <c r="AR103" s="828"/>
      <c r="AS103" s="828"/>
      <c r="AT103" s="828"/>
      <c r="AU103" s="828"/>
      <c r="AV103" s="828"/>
      <c r="AW103" s="828"/>
      <c r="AX103" s="828"/>
      <c r="AY103" s="828"/>
      <c r="AZ103" s="346"/>
      <c r="BA103" s="884"/>
      <c r="BB103" s="553"/>
      <c r="BC103" s="414"/>
      <c r="BD103" s="407"/>
      <c r="BE103" s="407"/>
      <c r="BF103" s="407"/>
      <c r="BG103" s="418"/>
      <c r="BH103" s="414"/>
      <c r="BI103" s="407"/>
      <c r="BJ103" s="407"/>
      <c r="BK103" s="407"/>
      <c r="BL103" s="418"/>
      <c r="BM103" s="414"/>
      <c r="BN103" s="407"/>
      <c r="BO103" s="407"/>
      <c r="BP103" s="407"/>
      <c r="BQ103" s="418"/>
    </row>
    <row r="104" s="318" customFormat="true" ht="15" customHeight="true" x14ac:dyDescent="0.2">
      <c r="A104" s="80"/>
      <c r="B104" s="146"/>
      <c r="C104" s="110"/>
      <c r="D104" s="109"/>
      <c r="E104" s="109"/>
      <c r="F104" s="109"/>
      <c r="G104" s="108"/>
      <c r="H104" s="107"/>
      <c r="I104" s="109"/>
      <c r="J104" s="109"/>
      <c r="K104" s="109"/>
      <c r="L104" s="106"/>
      <c r="M104" s="110"/>
      <c r="N104" s="109"/>
      <c r="O104" s="109"/>
      <c r="P104" s="109"/>
      <c r="Q104" s="106"/>
      <c r="R104" s="828"/>
      <c r="S104" s="828"/>
      <c r="T104" s="828"/>
      <c r="U104" s="828"/>
      <c r="V104" s="828"/>
      <c r="W104" s="828"/>
      <c r="X104" s="828"/>
      <c r="Y104" s="828"/>
      <c r="Z104" s="828"/>
      <c r="AA104" s="828"/>
      <c r="AB104" s="828"/>
      <c r="AC104" s="828"/>
      <c r="AD104" s="828"/>
      <c r="AE104" s="828"/>
      <c r="AF104" s="828"/>
      <c r="AG104" s="828"/>
      <c r="AH104" s="828"/>
      <c r="AI104" s="828"/>
      <c r="AJ104" s="828"/>
      <c r="AK104" s="828"/>
      <c r="AL104" s="828"/>
      <c r="AM104" s="828"/>
      <c r="AN104" s="828"/>
      <c r="AO104" s="828"/>
      <c r="AP104" s="828"/>
      <c r="AQ104" s="828"/>
      <c r="AR104" s="828"/>
      <c r="AS104" s="828"/>
      <c r="AT104" s="828"/>
      <c r="AU104" s="828"/>
      <c r="AV104" s="828"/>
      <c r="AW104" s="828"/>
      <c r="AX104" s="828"/>
      <c r="AY104" s="828"/>
      <c r="AZ104" s="346"/>
      <c r="BA104" s="884"/>
      <c r="BB104" s="553"/>
      <c r="BC104" s="414"/>
      <c r="BD104" s="407"/>
      <c r="BE104" s="407"/>
      <c r="BF104" s="407"/>
      <c r="BG104" s="418"/>
      <c r="BH104" s="414"/>
      <c r="BI104" s="407"/>
      <c r="BJ104" s="407"/>
      <c r="BK104" s="407"/>
      <c r="BL104" s="418"/>
      <c r="BM104" s="414"/>
      <c r="BN104" s="407"/>
      <c r="BO104" s="407"/>
      <c r="BP104" s="407"/>
      <c r="BQ104" s="418"/>
    </row>
    <row r="105" s="318" customFormat="true" ht="15" customHeight="true" x14ac:dyDescent="0.2">
      <c r="A105" s="150"/>
      <c r="B105" s="145"/>
      <c r="C105" s="105"/>
      <c r="D105" s="104"/>
      <c r="E105" s="104"/>
      <c r="F105" s="104"/>
      <c r="G105" s="103"/>
      <c r="H105" s="102"/>
      <c r="I105" s="104"/>
      <c r="J105" s="104"/>
      <c r="K105" s="104"/>
      <c r="L105" s="101"/>
      <c r="M105" s="105"/>
      <c r="N105" s="104"/>
      <c r="O105" s="104"/>
      <c r="P105" s="104"/>
      <c r="Q105" s="101"/>
      <c r="R105" s="828"/>
      <c r="S105" s="828"/>
      <c r="T105" s="828"/>
      <c r="U105" s="828"/>
      <c r="V105" s="828"/>
      <c r="W105" s="828"/>
      <c r="X105" s="828"/>
      <c r="Y105" s="828"/>
      <c r="Z105" s="828"/>
      <c r="AA105" s="828"/>
      <c r="AB105" s="828"/>
      <c r="AC105" s="828"/>
      <c r="AD105" s="828"/>
      <c r="AE105" s="828"/>
      <c r="AF105" s="828"/>
      <c r="AG105" s="828"/>
      <c r="AH105" s="828"/>
      <c r="AI105" s="828"/>
      <c r="AJ105" s="828"/>
      <c r="AK105" s="828"/>
      <c r="AL105" s="828"/>
      <c r="AM105" s="828"/>
      <c r="AN105" s="828"/>
      <c r="AO105" s="828"/>
      <c r="AP105" s="828"/>
      <c r="AQ105" s="828"/>
      <c r="AR105" s="828"/>
      <c r="AS105" s="828"/>
      <c r="AT105" s="828"/>
      <c r="AU105" s="828"/>
      <c r="AV105" s="828"/>
      <c r="AW105" s="828"/>
      <c r="AX105" s="828"/>
      <c r="AY105" s="828"/>
      <c r="AZ105" s="346"/>
      <c r="BA105" s="884"/>
      <c r="BB105" s="553"/>
      <c r="BC105" s="417"/>
      <c r="BD105" s="416"/>
      <c r="BE105" s="416"/>
      <c r="BF105" s="416"/>
      <c r="BG105" s="420"/>
      <c r="BH105" s="417"/>
      <c r="BI105" s="416"/>
      <c r="BJ105" s="416"/>
      <c r="BK105" s="416"/>
      <c r="BL105" s="420"/>
      <c r="BM105" s="417"/>
      <c r="BN105" s="416"/>
      <c r="BO105" s="416"/>
      <c r="BP105" s="416"/>
      <c r="BQ105" s="420"/>
    </row>
    <row r="106" s="318" customFormat="true" ht="250.15" customHeight="true" x14ac:dyDescent="0.2">
      <c r="A106" s="438"/>
      <c r="B106" s="181"/>
      <c r="C106" s="180"/>
      <c r="D106" s="180"/>
      <c r="E106" s="180"/>
      <c r="F106" s="180"/>
      <c r="G106" s="180"/>
      <c r="H106" s="180"/>
      <c r="I106" s="180"/>
      <c r="J106" s="180"/>
      <c r="K106" s="180"/>
      <c r="L106" s="180"/>
      <c r="M106" s="180"/>
      <c r="N106" s="180"/>
      <c r="O106" s="180"/>
      <c r="P106" s="180"/>
      <c r="Q106" s="180"/>
      <c r="R106" s="346"/>
      <c r="S106" s="346"/>
      <c r="T106" s="346"/>
      <c r="U106" s="346"/>
      <c r="V106" s="346"/>
      <c r="W106" s="346"/>
      <c r="X106" s="346"/>
      <c r="Y106" s="346"/>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1"/>
      <c r="BB106" s="402"/>
      <c r="BC106" s="402"/>
      <c r="BD106" s="402"/>
      <c r="BE106" s="402"/>
      <c r="BF106" s="402"/>
      <c r="BG106" s="402"/>
      <c r="BH106" s="402"/>
      <c r="BI106" s="402"/>
      <c r="BJ106" s="402"/>
      <c r="BK106" s="402"/>
      <c r="BL106" s="402"/>
      <c r="BM106" s="402"/>
      <c r="BN106" s="402"/>
      <c r="BO106" s="402"/>
      <c r="BP106" s="402"/>
      <c r="BQ106" s="402"/>
    </row>
    <row r="107" s="298" customFormat="true" ht="18" customHeight="true" x14ac:dyDescent="0.2">
      <c r="A107" s="438"/>
      <c r="B107" s="299"/>
      <c r="C107" s="391"/>
      <c r="D107" s="391"/>
      <c r="E107" s="391"/>
      <c r="F107" s="391"/>
      <c r="G107" s="391"/>
      <c r="H107" s="391"/>
      <c r="I107" s="391"/>
      <c r="J107" s="391"/>
      <c r="K107" s="391"/>
      <c r="L107" s="391"/>
      <c r="M107" s="391"/>
      <c r="N107" s="391"/>
      <c r="O107" s="391"/>
      <c r="P107" s="391"/>
      <c r="Q107" s="391"/>
      <c r="R107" s="341"/>
      <c r="S107" s="341"/>
      <c r="T107" s="341"/>
      <c r="U107" s="341"/>
      <c r="V107" s="341"/>
      <c r="W107" s="341"/>
      <c r="X107" s="341"/>
      <c r="Y107" s="341"/>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row>
    <row r="108" s="298" customFormat="true" ht="22.5" customHeight="true" x14ac:dyDescent="0.35">
      <c r="A108" s="1012" t="str">
        <f>A1026</f>
        <v>Viet Nam</v>
      </c>
      <c r="B108" s="1013"/>
      <c r="C108" s="300"/>
      <c r="D108" s="300"/>
      <c r="E108" s="300"/>
      <c r="F108" s="300"/>
      <c r="G108" s="300"/>
      <c r="H108" s="300"/>
      <c r="I108" s="300"/>
      <c r="J108" s="300"/>
      <c r="K108" s="300"/>
      <c r="L108" s="300"/>
      <c r="M108" s="300"/>
      <c r="N108" s="300"/>
      <c r="O108" s="300"/>
      <c r="P108" s="300"/>
      <c r="Q108" s="300"/>
      <c r="R108" s="341"/>
      <c r="S108" s="341"/>
      <c r="T108" s="341"/>
      <c r="U108" s="341"/>
      <c r="V108" s="341"/>
      <c r="W108" s="341"/>
      <c r="X108" s="341"/>
      <c r="Y108" s="341"/>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row>
    <row r="109" s="298" customFormat="true" ht="22.5" customHeight="true" x14ac:dyDescent="0.35">
      <c r="A109" s="325" t="str">
        <f>A1034</f>
        <v>2003</v>
      </c>
      <c r="B109" s="326"/>
      <c r="C109" s="300"/>
      <c r="D109" s="300"/>
      <c r="E109" s="300"/>
      <c r="F109" s="300"/>
      <c r="G109" s="300"/>
      <c r="H109" s="300"/>
      <c r="I109" s="300"/>
      <c r="J109" s="300"/>
      <c r="K109" s="300"/>
      <c r="L109" s="300"/>
      <c r="M109" s="300"/>
      <c r="N109" s="300"/>
      <c r="O109" s="300"/>
      <c r="P109" s="300"/>
      <c r="Q109" s="300"/>
      <c r="R109" s="341"/>
      <c r="S109" s="341"/>
      <c r="T109" s="341"/>
      <c r="U109" s="341"/>
      <c r="V109" s="341"/>
      <c r="W109" s="341"/>
      <c r="X109" s="341"/>
      <c r="Y109" s="341"/>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row>
    <row r="110" s="298" customFormat="true" ht="22.5" customHeight="true" x14ac:dyDescent="0.35">
      <c r="A110" s="327" t="s">
        <v>99</v>
      </c>
      <c r="B110" s="328"/>
      <c r="C110" s="300"/>
      <c r="D110" s="300"/>
      <c r="E110" s="300"/>
      <c r="F110" s="300"/>
      <c r="G110" s="300"/>
      <c r="H110" s="300"/>
      <c r="I110" s="300"/>
      <c r="J110" s="300"/>
      <c r="K110" s="300"/>
      <c r="L110" s="300"/>
      <c r="M110" s="300"/>
      <c r="N110" s="300"/>
      <c r="O110" s="300"/>
      <c r="P110" s="300"/>
      <c r="Q110" s="300"/>
      <c r="R110" s="341"/>
      <c r="S110" s="341"/>
      <c r="T110" s="341"/>
      <c r="U110" s="341"/>
      <c r="V110" s="341"/>
      <c r="W110" s="341"/>
      <c r="X110" s="341"/>
      <c r="Y110" s="341"/>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row>
    <row r="111" s="298" customFormat="true" ht="20.1" customHeight="true" x14ac:dyDescent="0.35">
      <c r="A111" s="329" t="s">
        <v>97</v>
      </c>
      <c r="B111" s="326"/>
      <c r="C111" s="300"/>
      <c r="D111" s="300"/>
      <c r="E111" s="300"/>
      <c r="F111" s="300"/>
      <c r="G111" s="300"/>
      <c r="H111" s="300"/>
      <c r="I111" s="300"/>
      <c r="J111" s="300"/>
      <c r="K111" s="300"/>
      <c r="L111" s="300"/>
      <c r="M111" s="300"/>
      <c r="N111" s="300"/>
      <c r="O111" s="300"/>
      <c r="P111" s="300"/>
      <c r="Q111" s="300"/>
      <c r="R111" s="341"/>
      <c r="S111" s="341"/>
      <c r="T111" s="341"/>
      <c r="U111" s="341"/>
      <c r="V111" s="341"/>
      <c r="W111" s="341"/>
      <c r="X111" s="341"/>
      <c r="Y111" s="341"/>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row>
    <row r="112" s="298" customFormat="true" ht="15" customHeight="true" x14ac:dyDescent="0.2">
      <c r="A112" s="551" t="s">
        <v>98</v>
      </c>
      <c r="B112" s="352"/>
      <c r="C112" s="300"/>
      <c r="D112" s="300"/>
      <c r="E112" s="300"/>
      <c r="F112" s="300"/>
      <c r="G112" s="300"/>
      <c r="H112" s="300"/>
      <c r="I112" s="300"/>
      <c r="J112" s="300"/>
      <c r="K112" s="300"/>
      <c r="L112" s="300"/>
      <c r="M112" s="300"/>
      <c r="N112" s="300"/>
      <c r="O112" s="300"/>
      <c r="P112" s="300"/>
      <c r="Q112" s="300"/>
      <c r="R112" s="341"/>
      <c r="S112" s="341"/>
      <c r="T112" s="341"/>
      <c r="U112" s="341"/>
      <c r="V112" s="341"/>
      <c r="W112" s="341"/>
      <c r="X112" s="341"/>
      <c r="Y112" s="341"/>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row>
    <row r="113" s="298" customFormat="true" ht="15" customHeight="true" x14ac:dyDescent="0.2">
      <c r="A113" s="333" t="s">
        <v>41</v>
      </c>
      <c r="B113" s="332"/>
      <c r="C113" s="300"/>
      <c r="D113" s="300"/>
      <c r="E113" s="300"/>
      <c r="F113" s="300"/>
      <c r="G113" s="300"/>
      <c r="H113" s="300"/>
      <c r="I113" s="300"/>
      <c r="J113" s="300"/>
      <c r="K113" s="300"/>
      <c r="L113" s="300"/>
      <c r="M113" s="300"/>
      <c r="N113" s="300"/>
      <c r="O113" s="300"/>
      <c r="P113" s="300"/>
      <c r="Q113" s="300"/>
      <c r="R113" s="341"/>
      <c r="S113" s="341"/>
      <c r="T113" s="341"/>
      <c r="U113" s="341"/>
      <c r="V113" s="341"/>
      <c r="W113" s="341"/>
      <c r="X113" s="341"/>
      <c r="Y113" s="341"/>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row>
    <row r="114" s="298" customFormat="true" ht="15" customHeight="true" x14ac:dyDescent="0.2">
      <c r="A114" s="331" t="s">
        <v>40</v>
      </c>
      <c r="B114" s="332"/>
      <c r="C114" s="300"/>
      <c r="D114" s="300"/>
      <c r="E114" s="300"/>
      <c r="F114" s="300"/>
      <c r="G114" s="300"/>
      <c r="H114" s="300"/>
      <c r="I114" s="300"/>
      <c r="J114" s="300"/>
      <c r="K114" s="300"/>
      <c r="L114" s="300"/>
      <c r="M114" s="300"/>
      <c r="N114" s="300"/>
      <c r="O114" s="300"/>
      <c r="P114" s="300"/>
      <c r="Q114" s="300"/>
      <c r="R114" s="341"/>
      <c r="S114" s="341"/>
      <c r="T114" s="341"/>
      <c r="U114" s="341"/>
      <c r="V114" s="341"/>
      <c r="W114" s="341"/>
      <c r="X114" s="341"/>
      <c r="Y114" s="341"/>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row>
    <row r="115" s="298" customFormat="true" ht="15" customHeight="true" x14ac:dyDescent="0.2">
      <c r="A115" s="331" t="s">
        <v>134</v>
      </c>
      <c r="B115" s="351" t="str">
        <f>A1025</f>
        <v>WHS03</v>
      </c>
      <c r="C115" s="300"/>
      <c r="D115" s="300"/>
      <c r="E115" s="300"/>
      <c r="F115" s="300"/>
      <c r="G115" s="300"/>
      <c r="H115" s="300"/>
      <c r="I115" s="300"/>
      <c r="J115" s="300"/>
      <c r="K115" s="300"/>
      <c r="L115" s="300"/>
      <c r="M115" s="300"/>
      <c r="N115" s="300"/>
      <c r="O115" s="300"/>
      <c r="P115" s="300"/>
      <c r="Q115" s="300"/>
      <c r="R115" s="341"/>
      <c r="S115" s="341"/>
      <c r="T115" s="341"/>
      <c r="U115" s="341"/>
      <c r="V115" s="341"/>
      <c r="W115" s="341"/>
      <c r="X115" s="341"/>
      <c r="Y115" s="341"/>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row>
    <row r="116" s="298" customFormat="true" ht="15" customHeight="true" x14ac:dyDescent="0.2">
      <c r="A116" s="187" t="str">
        <f>B1030</f>
        <v/>
      </c>
      <c r="B116" s="186"/>
      <c r="C116" s="300"/>
      <c r="D116" s="300"/>
      <c r="E116" s="300"/>
      <c r="F116" s="300"/>
      <c r="G116" s="300"/>
      <c r="H116" s="300"/>
      <c r="I116" s="300"/>
      <c r="J116" s="300"/>
      <c r="K116" s="300"/>
      <c r="L116" s="300"/>
      <c r="M116" s="300"/>
      <c r="N116" s="300"/>
      <c r="O116" s="300"/>
      <c r="P116" s="300"/>
      <c r="Q116" s="300"/>
      <c r="R116" s="341"/>
      <c r="S116" s="341"/>
      <c r="T116" s="341"/>
      <c r="U116" s="341"/>
      <c r="V116" s="341"/>
      <c r="W116" s="341"/>
      <c r="X116" s="341"/>
      <c r="Y116" s="341"/>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row>
    <row r="117" s="298" customFormat="true" ht="15" customHeight="true" x14ac:dyDescent="0.2">
      <c r="A117" s="187" t="str">
        <f>B1029</f>
        <v/>
      </c>
      <c r="B117" s="185"/>
      <c r="C117" s="300"/>
      <c r="D117" s="300"/>
      <c r="E117" s="300"/>
      <c r="F117" s="300"/>
      <c r="G117" s="300"/>
      <c r="H117" s="300"/>
      <c r="I117" s="300"/>
      <c r="J117" s="300"/>
      <c r="K117" s="300"/>
      <c r="L117" s="300"/>
      <c r="M117" s="300"/>
      <c r="N117" s="300"/>
      <c r="O117" s="300"/>
      <c r="P117" s="300"/>
      <c r="Q117" s="300"/>
      <c r="R117" s="341"/>
      <c r="S117" s="341"/>
      <c r="T117" s="341"/>
      <c r="U117" s="341"/>
      <c r="V117" s="341"/>
      <c r="W117" s="341"/>
      <c r="X117" s="341"/>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row>
    <row r="118" s="298" customFormat="true" ht="21" customHeight="true" x14ac:dyDescent="0.2">
      <c r="A118" s="184"/>
      <c r="B118" s="186"/>
      <c r="C118" s="300"/>
      <c r="D118" s="300"/>
      <c r="E118" s="300"/>
      <c r="F118" s="300"/>
      <c r="G118" s="300"/>
      <c r="H118" s="300"/>
      <c r="I118" s="300"/>
      <c r="J118" s="300"/>
      <c r="K118" s="300"/>
      <c r="L118" s="300"/>
      <c r="M118" s="300"/>
      <c r="N118" s="300"/>
      <c r="O118" s="300"/>
      <c r="P118" s="300"/>
      <c r="Q118" s="300"/>
      <c r="R118" s="341"/>
      <c r="S118" s="341"/>
      <c r="T118" s="341"/>
      <c r="U118" s="341"/>
      <c r="V118" s="341"/>
      <c r="W118" s="341"/>
      <c r="X118" s="341"/>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row>
    <row r="119" s="298" customFormat="true" ht="15" customHeight="true" x14ac:dyDescent="0.2">
      <c r="A119" s="183"/>
      <c r="B119" s="182"/>
      <c r="C119" s="300"/>
      <c r="D119" s="300"/>
      <c r="E119" s="300"/>
      <c r="F119" s="300"/>
      <c r="G119" s="300"/>
      <c r="H119" s="300"/>
      <c r="I119" s="300"/>
      <c r="J119" s="300"/>
      <c r="K119" s="300"/>
      <c r="L119" s="300"/>
      <c r="M119" s="300"/>
      <c r="N119" s="300"/>
      <c r="O119" s="300"/>
      <c r="P119" s="300"/>
      <c r="Q119" s="300"/>
      <c r="R119" s="341"/>
      <c r="S119" s="341"/>
      <c r="T119" s="341"/>
      <c r="U119" s="341"/>
      <c r="V119" s="341"/>
      <c r="W119" s="341"/>
      <c r="X119" s="341"/>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row>
    <row r="120" s="322" customFormat="true" ht="15" customHeight="true" x14ac:dyDescent="0.2">
      <c r="A120" s="303" t="s">
        <v>99</v>
      </c>
      <c r="B120" s="337"/>
      <c r="C120" s="990" t="s">
        <v>115</v>
      </c>
      <c r="D120" s="991"/>
      <c r="E120" s="991"/>
      <c r="F120" s="991"/>
      <c r="G120" s="992"/>
      <c r="H120" s="993" t="s">
        <v>39</v>
      </c>
      <c r="I120" s="981"/>
      <c r="J120" s="981"/>
      <c r="K120" s="981"/>
      <c r="L120" s="983"/>
      <c r="M120" s="976" t="s">
        <v>38</v>
      </c>
      <c r="N120" s="977"/>
      <c r="O120" s="977"/>
      <c r="P120" s="977"/>
      <c r="Q120" s="979"/>
      <c r="R120" s="410"/>
      <c r="S120" s="410"/>
      <c r="T120" s="410"/>
      <c r="U120" s="410"/>
      <c r="V120" s="410"/>
      <c r="W120" s="410"/>
      <c r="X120" s="410"/>
      <c r="Y120" s="410"/>
      <c r="Z120" s="410"/>
      <c r="AA120" s="410"/>
      <c r="AB120" s="410"/>
      <c r="AC120" s="410"/>
      <c r="AD120" s="410"/>
      <c r="AE120" s="410"/>
      <c r="AF120" s="410"/>
      <c r="AG120" s="410"/>
      <c r="AH120" s="410"/>
      <c r="AI120" s="410"/>
      <c r="AJ120" s="410"/>
      <c r="AK120" s="410"/>
      <c r="AL120" s="410"/>
      <c r="AM120" s="410"/>
      <c r="AN120" s="410"/>
      <c r="AO120" s="410"/>
      <c r="AP120" s="410"/>
      <c r="AQ120" s="410"/>
      <c r="AR120" s="410"/>
      <c r="AS120" s="410"/>
      <c r="AT120" s="410"/>
      <c r="AU120" s="410"/>
      <c r="AV120" s="410"/>
      <c r="AW120" s="410"/>
      <c r="AX120" s="410"/>
      <c r="AY120" s="410"/>
      <c r="AZ120" s="881"/>
      <c r="BA120" s="347" t="s">
        <v>129</v>
      </c>
      <c r="BB120" s="303" t="s">
        <v>99</v>
      </c>
      <c r="BC120" s="976" t="s">
        <v>115</v>
      </c>
      <c r="BD120" s="977"/>
      <c r="BE120" s="977"/>
      <c r="BF120" s="977"/>
      <c r="BG120" s="978"/>
      <c r="BH120" s="976" t="s">
        <v>39</v>
      </c>
      <c r="BI120" s="977"/>
      <c r="BJ120" s="977"/>
      <c r="BK120" s="977"/>
      <c r="BL120" s="978"/>
      <c r="BM120" s="976" t="s">
        <v>38</v>
      </c>
      <c r="BN120" s="977"/>
      <c r="BO120" s="977"/>
      <c r="BP120" s="977"/>
      <c r="BQ120" s="979"/>
    </row>
    <row r="121" s="322" customFormat="true" ht="12.75" x14ac:dyDescent="0.2">
      <c r="A121" s="335" t="s">
        <v>88</v>
      </c>
      <c r="B121" s="369"/>
      <c r="C121" s="392" t="s">
        <v>0</v>
      </c>
      <c r="D121" s="546" t="s">
        <v>1</v>
      </c>
      <c r="E121" s="546" t="s">
        <v>2</v>
      </c>
      <c r="F121" s="546" t="s">
        <v>3</v>
      </c>
      <c r="G121" s="547" t="s">
        <v>4</v>
      </c>
      <c r="H121" s="374" t="s">
        <v>0</v>
      </c>
      <c r="I121" s="549" t="s">
        <v>1</v>
      </c>
      <c r="J121" s="549" t="s">
        <v>2</v>
      </c>
      <c r="K121" s="549" t="s">
        <v>3</v>
      </c>
      <c r="L121" s="550" t="s">
        <v>4</v>
      </c>
      <c r="M121" s="375" t="s">
        <v>0</v>
      </c>
      <c r="N121" s="549" t="s">
        <v>1</v>
      </c>
      <c r="O121" s="549" t="s">
        <v>2</v>
      </c>
      <c r="P121" s="549" t="s">
        <v>3</v>
      </c>
      <c r="Q121" s="550" t="s">
        <v>4</v>
      </c>
      <c r="R121" s="410"/>
      <c r="S121" s="410"/>
      <c r="T121" s="410"/>
      <c r="U121" s="410"/>
      <c r="V121" s="410"/>
      <c r="W121" s="410"/>
      <c r="X121" s="410"/>
      <c r="Y121" s="410"/>
      <c r="Z121" s="410"/>
      <c r="AA121" s="410"/>
      <c r="AB121" s="410"/>
      <c r="AC121" s="410"/>
      <c r="AD121" s="410"/>
      <c r="AE121" s="410"/>
      <c r="AF121" s="410"/>
      <c r="AG121" s="410"/>
      <c r="AH121" s="410"/>
      <c r="AI121" s="410"/>
      <c r="AJ121" s="410"/>
      <c r="AK121" s="410"/>
      <c r="AL121" s="410"/>
      <c r="AM121" s="410"/>
      <c r="AN121" s="410"/>
      <c r="AO121" s="410"/>
      <c r="AP121" s="410"/>
      <c r="AQ121" s="410"/>
      <c r="AR121" s="410"/>
      <c r="AS121" s="410"/>
      <c r="AT121" s="410"/>
      <c r="AU121" s="410"/>
      <c r="AV121" s="410"/>
      <c r="AW121" s="410"/>
      <c r="AX121" s="410"/>
      <c r="AY121" s="410"/>
      <c r="AZ121" s="881"/>
      <c r="BA121" s="335" t="s">
        <v>117</v>
      </c>
      <c r="BB121" s="334"/>
      <c r="BC121" s="421" t="s">
        <v>0</v>
      </c>
      <c r="BD121" s="520" t="s">
        <v>1</v>
      </c>
      <c r="BE121" s="520" t="s">
        <v>2</v>
      </c>
      <c r="BF121" s="520" t="s">
        <v>3</v>
      </c>
      <c r="BG121" s="422" t="s">
        <v>4</v>
      </c>
      <c r="BH121" s="421" t="s">
        <v>0</v>
      </c>
      <c r="BI121" s="520" t="s">
        <v>1</v>
      </c>
      <c r="BJ121" s="520" t="s">
        <v>2</v>
      </c>
      <c r="BK121" s="520" t="s">
        <v>3</v>
      </c>
      <c r="BL121" s="422" t="s">
        <v>4</v>
      </c>
      <c r="BM121" s="421" t="s">
        <v>0</v>
      </c>
      <c r="BN121" s="520" t="s">
        <v>1</v>
      </c>
      <c r="BO121" s="520" t="s">
        <v>2</v>
      </c>
      <c r="BP121" s="520" t="s">
        <v>3</v>
      </c>
      <c r="BQ121" s="422" t="s">
        <v>4</v>
      </c>
    </row>
    <row r="122" s="322" customFormat="true" ht="15" customHeight="true" x14ac:dyDescent="0.2">
      <c r="A122" s="985" t="s">
        <v>18</v>
      </c>
      <c r="B122" s="371" t="s">
        <v>14</v>
      </c>
      <c r="C122" s="137">
        <v>24.356306400180674</v>
      </c>
      <c r="D122" s="136">
        <v>59.325283292598421</v>
      </c>
      <c r="E122" s="136">
        <v>71.023888155635248</v>
      </c>
      <c r="F122" s="136">
        <v>80.207810300576668</v>
      </c>
      <c r="G122" s="135">
        <v>95.283797425510144</v>
      </c>
      <c r="H122" s="134">
        <v>55.464615250414795</v>
      </c>
      <c r="I122" s="136">
        <v>91.599383045809844</v>
      </c>
      <c r="J122" s="136">
        <v>92.899864388563131</v>
      </c>
      <c r="K122" s="136">
        <v>98.638024787274887</v>
      </c>
      <c r="L122" s="133">
        <v>100</v>
      </c>
      <c r="M122" s="137">
        <v>21.855317149666082</v>
      </c>
      <c r="N122" s="136">
        <v>55.826388220414735</v>
      </c>
      <c r="O122" s="136">
        <v>68.64447562132861</v>
      </c>
      <c r="P122" s="136">
        <v>72.87393472481611</v>
      </c>
      <c r="Q122" s="133">
        <v>88.303931979457886</v>
      </c>
      <c r="R122" s="410"/>
      <c r="S122" s="410"/>
      <c r="T122" s="410"/>
      <c r="U122" s="410"/>
      <c r="V122" s="410"/>
      <c r="W122" s="410"/>
      <c r="X122" s="410"/>
      <c r="Y122" s="410"/>
      <c r="Z122" s="410"/>
      <c r="AA122" s="410"/>
      <c r="AB122" s="410"/>
      <c r="AC122" s="410"/>
      <c r="AD122" s="410"/>
      <c r="AE122" s="410"/>
      <c r="AF122" s="410"/>
      <c r="AG122" s="410"/>
      <c r="AH122" s="410"/>
      <c r="AI122" s="410"/>
      <c r="AJ122" s="410"/>
      <c r="AK122" s="410"/>
      <c r="AL122" s="410"/>
      <c r="AM122" s="410"/>
      <c r="AN122" s="410"/>
      <c r="AO122" s="410"/>
      <c r="AP122" s="410"/>
      <c r="AQ122" s="410"/>
      <c r="AR122" s="410"/>
      <c r="AS122" s="410"/>
      <c r="AT122" s="410"/>
      <c r="AU122" s="410"/>
      <c r="AV122" s="410"/>
      <c r="AW122" s="410"/>
      <c r="AX122" s="410"/>
      <c r="AY122" s="410"/>
      <c r="AZ122" s="881"/>
      <c r="BA122" s="975" t="s">
        <v>18</v>
      </c>
      <c r="BB122" s="554" t="s">
        <v>14</v>
      </c>
      <c r="BC122" s="425">
        <v>808965.58813476563</v>
      </c>
      <c r="BD122" s="423">
        <v>1966567.0902099609</v>
      </c>
      <c r="BE122" s="423">
        <v>2358706.9064941406</v>
      </c>
      <c r="BF122" s="423">
        <v>2662665.3186035156</v>
      </c>
      <c r="BG122" s="429">
        <v>3163785.1888427734</v>
      </c>
      <c r="BH122" s="425">
        <v>312434.2861328125</v>
      </c>
      <c r="BI122" s="423">
        <v>527606.95373535156</v>
      </c>
      <c r="BJ122" s="423">
        <v>530901.09899902344</v>
      </c>
      <c r="BK122" s="423">
        <v>560042.8017578125</v>
      </c>
      <c r="BL122" s="429">
        <v>570504.70629882813</v>
      </c>
      <c r="BM122" s="425">
        <v>600315.51892089844</v>
      </c>
      <c r="BN122" s="423">
        <v>1525874.68359375</v>
      </c>
      <c r="BO122" s="423">
        <v>1897842.0158691406</v>
      </c>
      <c r="BP122" s="423">
        <v>2005709.8623046875</v>
      </c>
      <c r="BQ122" s="429">
        <v>2429458.1646728516</v>
      </c>
    </row>
    <row r="123" s="322" customFormat="true" ht="15" customHeight="true" x14ac:dyDescent="0.2">
      <c r="A123" s="984"/>
      <c r="B123" s="372" t="s">
        <v>52</v>
      </c>
      <c r="C123" s="132">
        <v>75.643693599819329</v>
      </c>
      <c r="D123" s="131">
        <v>40.674716707401579</v>
      </c>
      <c r="E123" s="131">
        <v>28.976111844364748</v>
      </c>
      <c r="F123" s="131">
        <v>19.792189699423339</v>
      </c>
      <c r="G123" s="130">
        <v>4.7162025744898628</v>
      </c>
      <c r="H123" s="129">
        <v>44.535384749585205</v>
      </c>
      <c r="I123" s="131">
        <v>8.4006169541901521</v>
      </c>
      <c r="J123" s="131">
        <v>7.1001356114368672</v>
      </c>
      <c r="K123" s="131">
        <v>1.3619752127251066</v>
      </c>
      <c r="L123" s="128">
        <v>0</v>
      </c>
      <c r="M123" s="132">
        <v>78.144682850333908</v>
      </c>
      <c r="N123" s="131">
        <v>44.173611779585265</v>
      </c>
      <c r="O123" s="131">
        <v>31.35552437867139</v>
      </c>
      <c r="P123" s="131">
        <v>27.12606527518388</v>
      </c>
      <c r="Q123" s="128">
        <v>11.696068020542116</v>
      </c>
      <c r="R123" s="410"/>
      <c r="S123" s="410"/>
      <c r="T123" s="410"/>
      <c r="U123" s="410"/>
      <c r="V123" s="410"/>
      <c r="W123" s="410"/>
      <c r="X123" s="410"/>
      <c r="Y123" s="410"/>
      <c r="Z123" s="410"/>
      <c r="AA123" s="410"/>
      <c r="AB123" s="410"/>
      <c r="AC123" s="410"/>
      <c r="AD123" s="410"/>
      <c r="AE123" s="410"/>
      <c r="AF123" s="410"/>
      <c r="AG123" s="410"/>
      <c r="AH123" s="410"/>
      <c r="AI123" s="410"/>
      <c r="AJ123" s="410"/>
      <c r="AK123" s="410"/>
      <c r="AL123" s="410"/>
      <c r="AM123" s="410"/>
      <c r="AN123" s="410"/>
      <c r="AO123" s="410"/>
      <c r="AP123" s="410"/>
      <c r="AQ123" s="410"/>
      <c r="AR123" s="410"/>
      <c r="AS123" s="410"/>
      <c r="AT123" s="410"/>
      <c r="AU123" s="410"/>
      <c r="AV123" s="410"/>
      <c r="AW123" s="410"/>
      <c r="AX123" s="410"/>
      <c r="AY123" s="410"/>
      <c r="AZ123" s="881"/>
      <c r="BA123" s="972"/>
      <c r="BB123" s="553" t="s">
        <v>52</v>
      </c>
      <c r="BC123" s="426">
        <v>2512414.8167724609</v>
      </c>
      <c r="BD123" s="424">
        <v>1348321.5728759766</v>
      </c>
      <c r="BE123" s="424">
        <v>962298.13525390625</v>
      </c>
      <c r="BF123" s="424">
        <v>657042.9599609375</v>
      </c>
      <c r="BG123" s="430">
        <v>156595.89831542969</v>
      </c>
      <c r="BH123" s="426">
        <v>250869.51525878906</v>
      </c>
      <c r="BI123" s="424">
        <v>48387.049926757813</v>
      </c>
      <c r="BJ123" s="424">
        <v>40575.622192382813</v>
      </c>
      <c r="BK123" s="424">
        <v>7732.9652099609375</v>
      </c>
      <c r="BL123" s="430">
        <v>0</v>
      </c>
      <c r="BM123" s="426">
        <v>2146455.5062255859</v>
      </c>
      <c r="BN123" s="424">
        <v>1207375.1866455078</v>
      </c>
      <c r="BO123" s="424">
        <v>866899.06298828125</v>
      </c>
      <c r="BP123" s="424">
        <v>746590.90185546875</v>
      </c>
      <c r="BQ123" s="430">
        <v>321787.57287597656</v>
      </c>
    </row>
    <row r="124" s="322" customFormat="true" ht="15" customHeight="true" x14ac:dyDescent="0.2">
      <c r="A124" s="984" t="s">
        <v>51</v>
      </c>
      <c r="B124" s="372" t="s">
        <v>15</v>
      </c>
      <c r="C124" s="132">
        <f>C122*C129/100</f>
        <v>21.835693090541291</v>
      </c>
      <c r="D124" s="131">
        <f>D122*D129/100</f>
        <v>53.493081734143374</v>
      </c>
      <c r="E124" s="131">
        <f t="shared" ref="E124:Q124" si="3">E122*E129/100</f>
        <v>66.909749188000262</v>
      </c>
      <c r="F124" s="131">
        <f t="shared" si="3"/>
        <v>77.12231315917785</v>
      </c>
      <c r="G124" s="130">
        <f t="shared" si="3"/>
        <v>91.018206521306652</v>
      </c>
      <c r="H124" s="129">
        <f t="shared" si="3"/>
        <v>51.256913738946508</v>
      </c>
      <c r="I124" s="131">
        <f t="shared" si="3"/>
        <v>84.211170747606218</v>
      </c>
      <c r="J124" s="131">
        <f t="shared" si="3"/>
        <v>89.391198520592823</v>
      </c>
      <c r="K124" s="131">
        <f t="shared" si="3"/>
        <v>92.071921511769148</v>
      </c>
      <c r="L124" s="128">
        <f t="shared" si="3"/>
        <v>95.163828609726181</v>
      </c>
      <c r="M124" s="132">
        <f t="shared" si="3"/>
        <v>19.557949876032765</v>
      </c>
      <c r="N124" s="131">
        <f t="shared" si="3"/>
        <v>49.491687538291259</v>
      </c>
      <c r="O124" s="131">
        <f t="shared" si="3"/>
        <v>64.889105946552959</v>
      </c>
      <c r="P124" s="131">
        <f t="shared" si="3"/>
        <v>69.878177832323416</v>
      </c>
      <c r="Q124" s="128">
        <f t="shared" si="3"/>
        <v>85.18792382272261</v>
      </c>
      <c r="R124" s="410"/>
      <c r="S124" s="410"/>
      <c r="T124" s="410"/>
      <c r="U124" s="410"/>
      <c r="V124" s="410"/>
      <c r="W124" s="410"/>
      <c r="X124" s="410"/>
      <c r="Y124" s="410"/>
      <c r="Z124" s="410"/>
      <c r="AA124" s="410"/>
      <c r="AB124" s="410"/>
      <c r="AC124" s="410"/>
      <c r="AD124" s="410"/>
      <c r="AE124" s="410"/>
      <c r="AF124" s="410"/>
      <c r="AG124" s="410"/>
      <c r="AH124" s="410"/>
      <c r="AI124" s="410"/>
      <c r="AJ124" s="410"/>
      <c r="AK124" s="410"/>
      <c r="AL124" s="410"/>
      <c r="AM124" s="410"/>
      <c r="AN124" s="410"/>
      <c r="AO124" s="410"/>
      <c r="AP124" s="410"/>
      <c r="AQ124" s="410"/>
      <c r="AR124" s="410"/>
      <c r="AS124" s="410"/>
      <c r="AT124" s="410"/>
      <c r="AU124" s="410"/>
      <c r="AV124" s="410"/>
      <c r="AW124" s="410"/>
      <c r="AX124" s="410"/>
      <c r="AY124" s="410"/>
      <c r="AZ124" s="881"/>
      <c r="BA124" s="972" t="s">
        <v>51</v>
      </c>
      <c r="BB124" s="553" t="s">
        <v>15</v>
      </c>
      <c r="BC124" s="426">
        <v>709107.87426757813</v>
      </c>
      <c r="BD124" s="424">
        <v>1718376.3052978516</v>
      </c>
      <c r="BE124" s="424">
        <v>2159855.4827880859</v>
      </c>
      <c r="BF124" s="424">
        <v>2495043.0720214844</v>
      </c>
      <c r="BG124" s="430">
        <v>2926904.5999755859</v>
      </c>
      <c r="BH124" s="426">
        <v>284286.26123046875</v>
      </c>
      <c r="BI124" s="424">
        <v>473318.07702636719</v>
      </c>
      <c r="BJ124" s="424">
        <v>495365.4521484375</v>
      </c>
      <c r="BK124" s="424">
        <v>512000.61926269531</v>
      </c>
      <c r="BL124" s="430">
        <v>522548.77465820313</v>
      </c>
      <c r="BM124" s="426">
        <v>521062.38391113281</v>
      </c>
      <c r="BN124" s="424">
        <v>1307580.8723144531</v>
      </c>
      <c r="BO124" s="424">
        <v>1752034.388671875</v>
      </c>
      <c r="BP124" s="424">
        <v>1870664.4262695313</v>
      </c>
      <c r="BQ124" s="430">
        <v>2270426.0788574219</v>
      </c>
    </row>
    <row r="125" s="322" customFormat="true" ht="15" customHeight="true" x14ac:dyDescent="0.2">
      <c r="A125" s="984"/>
      <c r="B125" s="372" t="s">
        <v>16</v>
      </c>
      <c r="C125" s="132">
        <f>C122*C128/100</f>
        <v>2.5206133096393808</v>
      </c>
      <c r="D125" s="131">
        <f>D122*D128/100</f>
        <v>5.8322015584550524</v>
      </c>
      <c r="E125" s="131">
        <f t="shared" ref="E125:Q125" si="4">E122*E128/100</f>
        <v>4.1141389676349807</v>
      </c>
      <c r="F125" s="131">
        <f t="shared" si="4"/>
        <v>3.0854971413988168</v>
      </c>
      <c r="G125" s="130">
        <f t="shared" si="4"/>
        <v>4.2655909042034992</v>
      </c>
      <c r="H125" s="129">
        <f t="shared" si="4"/>
        <v>4.2077015114682892</v>
      </c>
      <c r="I125" s="131">
        <f t="shared" si="4"/>
        <v>7.3882122982036318</v>
      </c>
      <c r="J125" s="131">
        <f t="shared" si="4"/>
        <v>3.5086658679702913</v>
      </c>
      <c r="K125" s="131">
        <f t="shared" si="4"/>
        <v>6.5661032755057365</v>
      </c>
      <c r="L125" s="128">
        <f t="shared" si="4"/>
        <v>4.8361713902738286</v>
      </c>
      <c r="M125" s="132">
        <f t="shared" si="4"/>
        <v>2.2973672736333164</v>
      </c>
      <c r="N125" s="131">
        <f t="shared" si="4"/>
        <v>6.3347006821234659</v>
      </c>
      <c r="O125" s="131">
        <f t="shared" si="4"/>
        <v>3.7553696747756504</v>
      </c>
      <c r="P125" s="131">
        <f t="shared" si="4"/>
        <v>2.9957568924926847</v>
      </c>
      <c r="Q125" s="128">
        <f t="shared" si="4"/>
        <v>3.1160081567352718</v>
      </c>
      <c r="R125" s="410"/>
      <c r="S125" s="410"/>
      <c r="T125" s="410"/>
      <c r="U125" s="410"/>
      <c r="V125" s="410"/>
      <c r="W125" s="410"/>
      <c r="X125" s="410"/>
      <c r="Y125" s="410"/>
      <c r="Z125" s="410"/>
      <c r="AA125" s="410"/>
      <c r="AB125" s="410"/>
      <c r="AC125" s="410"/>
      <c r="AD125" s="410"/>
      <c r="AE125" s="410"/>
      <c r="AF125" s="410"/>
      <c r="AG125" s="410"/>
      <c r="AH125" s="410"/>
      <c r="AI125" s="410"/>
      <c r="AJ125" s="410"/>
      <c r="AK125" s="410"/>
      <c r="AL125" s="410"/>
      <c r="AM125" s="410"/>
      <c r="AN125" s="410"/>
      <c r="AO125" s="410"/>
      <c r="AP125" s="410"/>
      <c r="AQ125" s="410"/>
      <c r="AR125" s="410"/>
      <c r="AS125" s="410"/>
      <c r="AT125" s="410"/>
      <c r="AU125" s="410"/>
      <c r="AV125" s="410"/>
      <c r="AW125" s="410"/>
      <c r="AX125" s="410"/>
      <c r="AY125" s="410"/>
      <c r="AZ125" s="881"/>
      <c r="BA125" s="972"/>
      <c r="BB125" s="553" t="s">
        <v>16</v>
      </c>
      <c r="BC125" s="426">
        <v>79880.3076171875</v>
      </c>
      <c r="BD125" s="424">
        <v>196037.86083984375</v>
      </c>
      <c r="BE125" s="424">
        <v>136239.06018066406</v>
      </c>
      <c r="BF125" s="424">
        <v>101533.37072753906</v>
      </c>
      <c r="BG125" s="430">
        <v>137370.81579589844</v>
      </c>
      <c r="BH125" s="426">
        <v>23337.17822265625</v>
      </c>
      <c r="BI125" s="424">
        <v>41526.253662109375</v>
      </c>
      <c r="BJ125" s="424">
        <v>19443.433837890625</v>
      </c>
      <c r="BK125" s="424">
        <v>36513.291870117188</v>
      </c>
      <c r="BL125" s="430">
        <v>26555.630126953125</v>
      </c>
      <c r="BM125" s="426">
        <v>59275.728759765625</v>
      </c>
      <c r="BN125" s="424">
        <v>172650.75170898438</v>
      </c>
      <c r="BO125" s="424">
        <v>105804.88427734375</v>
      </c>
      <c r="BP125" s="424">
        <v>82420.297607421875</v>
      </c>
      <c r="BQ125" s="430">
        <v>83533.965087890625</v>
      </c>
    </row>
    <row r="126" s="322" customFormat="true" ht="15" customHeight="true" x14ac:dyDescent="0.2">
      <c r="A126" s="984"/>
      <c r="B126" s="372" t="s">
        <v>22</v>
      </c>
      <c r="C126" s="132">
        <f>100-C124-C125-C127</f>
        <v>42.495348600567361</v>
      </c>
      <c r="D126" s="131">
        <f>100-D124-D125-D127</f>
        <v>24.908486928345184</v>
      </c>
      <c r="E126" s="131">
        <f t="shared" ref="E126:Q126" si="5">100-E124-E125-E127</f>
        <v>20.430382520820228</v>
      </c>
      <c r="F126" s="131">
        <f t="shared" si="5"/>
        <v>14.494804601274133</v>
      </c>
      <c r="G126" s="130">
        <f t="shared" si="5"/>
        <v>3.2283052440009703</v>
      </c>
      <c r="H126" s="129">
        <f t="shared" si="5"/>
        <v>27.540252180553466</v>
      </c>
      <c r="I126" s="131">
        <f t="shared" si="5"/>
        <v>7.0542684747032558</v>
      </c>
      <c r="J126" s="131">
        <f t="shared" si="5"/>
        <v>5.0648545227860389</v>
      </c>
      <c r="K126" s="131">
        <f t="shared" si="5"/>
        <v>0.23314215318571097</v>
      </c>
      <c r="L126" s="128">
        <f t="shared" si="5"/>
        <v>-9.7699626167013776E-15</v>
      </c>
      <c r="M126" s="132">
        <f t="shared" si="5"/>
        <v>44.032014198940971</v>
      </c>
      <c r="N126" s="131">
        <f t="shared" si="5"/>
        <v>25.693605287775693</v>
      </c>
      <c r="O126" s="131">
        <f t="shared" si="5"/>
        <v>22.26577403138532</v>
      </c>
      <c r="P126" s="131">
        <f t="shared" si="5"/>
        <v>18.869832452157883</v>
      </c>
      <c r="Q126" s="128">
        <f t="shared" si="5"/>
        <v>8.3322797860062714</v>
      </c>
      <c r="R126" s="410"/>
      <c r="S126" s="410"/>
      <c r="T126" s="410"/>
      <c r="U126" s="410"/>
      <c r="V126" s="410"/>
      <c r="W126" s="410"/>
      <c r="X126" s="410"/>
      <c r="Y126" s="410"/>
      <c r="Z126" s="410"/>
      <c r="AA126" s="410"/>
      <c r="AB126" s="410"/>
      <c r="AC126" s="410"/>
      <c r="AD126" s="410"/>
      <c r="AE126" s="410"/>
      <c r="AF126" s="410"/>
      <c r="AG126" s="410"/>
      <c r="AH126" s="410"/>
      <c r="AI126" s="410"/>
      <c r="AJ126" s="410"/>
      <c r="AK126" s="410"/>
      <c r="AL126" s="410"/>
      <c r="AM126" s="410"/>
      <c r="AN126" s="410"/>
      <c r="AO126" s="410"/>
      <c r="AP126" s="410"/>
      <c r="AQ126" s="410"/>
      <c r="AR126" s="410"/>
      <c r="AS126" s="410"/>
      <c r="AT126" s="410"/>
      <c r="AU126" s="410"/>
      <c r="AV126" s="410"/>
      <c r="AW126" s="410"/>
      <c r="AX126" s="410"/>
      <c r="AY126" s="410"/>
      <c r="AZ126" s="881"/>
      <c r="BA126" s="972"/>
      <c r="BB126" s="553" t="s">
        <v>22</v>
      </c>
      <c r="BC126" s="426">
        <v>1418054.3609619141</v>
      </c>
      <c r="BD126" s="424">
        <v>833911.1591796875</v>
      </c>
      <c r="BE126" s="424">
        <v>683844.71667480469</v>
      </c>
      <c r="BF126" s="424">
        <v>484686.21057128906</v>
      </c>
      <c r="BG126" s="430">
        <v>108672.64001464844</v>
      </c>
      <c r="BH126" s="426">
        <v>155952.89721679688</v>
      </c>
      <c r="BI126" s="424">
        <v>40803.992797851563</v>
      </c>
      <c r="BJ126" s="424">
        <v>29271.986328125</v>
      </c>
      <c r="BK126" s="424">
        <v>1453.8665771484375</v>
      </c>
      <c r="BL126" s="430">
        <v>0</v>
      </c>
      <c r="BM126" s="426">
        <v>1216273.4342041016</v>
      </c>
      <c r="BN126" s="424">
        <v>710705.27355957031</v>
      </c>
      <c r="BO126" s="424">
        <v>619227.15063476563</v>
      </c>
      <c r="BP126" s="424">
        <v>523699.39672851563</v>
      </c>
      <c r="BQ126" s="430">
        <v>231781.08935546875</v>
      </c>
    </row>
    <row r="127" s="322" customFormat="true" ht="15" customHeight="true" x14ac:dyDescent="0.2">
      <c r="A127" s="984"/>
      <c r="B127" s="372" t="s">
        <v>19</v>
      </c>
      <c r="C127" s="132">
        <v>33.148344999251954</v>
      </c>
      <c r="D127" s="131">
        <v>15.766229779056387</v>
      </c>
      <c r="E127" s="131">
        <v>8.5457293235445313</v>
      </c>
      <c r="F127" s="131">
        <v>5.2973850981491992</v>
      </c>
      <c r="G127" s="130">
        <v>1.4878973304888783</v>
      </c>
      <c r="H127" s="129">
        <v>16.995132569031739</v>
      </c>
      <c r="I127" s="131">
        <v>1.3463484794868943</v>
      </c>
      <c r="J127" s="131">
        <v>2.0352810886508457</v>
      </c>
      <c r="K127" s="131">
        <v>1.1288330595394049</v>
      </c>
      <c r="L127" s="128">
        <v>0</v>
      </c>
      <c r="M127" s="132">
        <v>34.112668651392951</v>
      </c>
      <c r="N127" s="131">
        <v>18.480006491809579</v>
      </c>
      <c r="O127" s="131">
        <v>9.0897503472860706</v>
      </c>
      <c r="P127" s="131">
        <v>8.2562328230260142</v>
      </c>
      <c r="Q127" s="128">
        <v>3.3637882345358459</v>
      </c>
      <c r="R127" s="410"/>
      <c r="S127" s="410"/>
      <c r="T127" s="410"/>
      <c r="U127" s="410"/>
      <c r="V127" s="410"/>
      <c r="W127" s="410"/>
      <c r="X127" s="410"/>
      <c r="Y127" s="410"/>
      <c r="Z127" s="410"/>
      <c r="AA127" s="410"/>
      <c r="AB127" s="410"/>
      <c r="AC127" s="410"/>
      <c r="AD127" s="410"/>
      <c r="AE127" s="410"/>
      <c r="AF127" s="410"/>
      <c r="AG127" s="410"/>
      <c r="AH127" s="410"/>
      <c r="AI127" s="410"/>
      <c r="AJ127" s="410"/>
      <c r="AK127" s="410"/>
      <c r="AL127" s="410"/>
      <c r="AM127" s="410"/>
      <c r="AN127" s="410"/>
      <c r="AO127" s="410"/>
      <c r="AP127" s="410"/>
      <c r="AQ127" s="410"/>
      <c r="AR127" s="410"/>
      <c r="AS127" s="410"/>
      <c r="AT127" s="410"/>
      <c r="AU127" s="410"/>
      <c r="AV127" s="410"/>
      <c r="AW127" s="410"/>
      <c r="AX127" s="410"/>
      <c r="AY127" s="410"/>
      <c r="AZ127" s="881"/>
      <c r="BA127" s="972"/>
      <c r="BB127" s="553" t="s">
        <v>19</v>
      </c>
      <c r="BC127" s="426">
        <v>1094360.4558105469</v>
      </c>
      <c r="BD127" s="424">
        <v>514410.41369628906</v>
      </c>
      <c r="BE127" s="424">
        <v>278453.41857910156</v>
      </c>
      <c r="BF127" s="424">
        <v>172356.74938964844</v>
      </c>
      <c r="BG127" s="430">
        <v>47923.25830078125</v>
      </c>
      <c r="BH127" s="426">
        <v>94916.618041992188</v>
      </c>
      <c r="BI127" s="424">
        <v>7583.05712890625</v>
      </c>
      <c r="BJ127" s="424">
        <v>11303.635864257813</v>
      </c>
      <c r="BK127" s="424">
        <v>6279.0986328125</v>
      </c>
      <c r="BL127" s="430">
        <v>0</v>
      </c>
      <c r="BM127" s="426">
        <v>930182.07202148438</v>
      </c>
      <c r="BN127" s="424">
        <v>496669.9130859375</v>
      </c>
      <c r="BO127" s="424">
        <v>247671.91235351563</v>
      </c>
      <c r="BP127" s="424">
        <v>222891.50512695313</v>
      </c>
      <c r="BQ127" s="430">
        <v>90006.483520507813</v>
      </c>
    </row>
    <row r="128" s="322" customFormat="true" ht="15" customHeight="true" x14ac:dyDescent="0.2">
      <c r="A128" s="984" t="s">
        <v>168</v>
      </c>
      <c r="B128" s="372" t="s">
        <v>50</v>
      </c>
      <c r="C128" s="132">
        <v>10.348914438113173</v>
      </c>
      <c r="D128" s="131">
        <v>9.8308869924649702</v>
      </c>
      <c r="E128" s="131">
        <v>5.7926129848307282</v>
      </c>
      <c r="F128" s="131">
        <v>3.8468786641051502</v>
      </c>
      <c r="G128" s="130">
        <v>4.4767221914493938</v>
      </c>
      <c r="H128" s="129">
        <v>7.5862808972371294</v>
      </c>
      <c r="I128" s="131">
        <v>8.0657882755702701</v>
      </c>
      <c r="J128" s="131">
        <v>3.7768256079416211</v>
      </c>
      <c r="K128" s="131">
        <v>6.656766789142778</v>
      </c>
      <c r="L128" s="128">
        <v>4.8361713902738286</v>
      </c>
      <c r="M128" s="132">
        <v>10.511708697251356</v>
      </c>
      <c r="N128" s="131">
        <v>11.347144037175912</v>
      </c>
      <c r="O128" s="131">
        <v>5.4707529495772196</v>
      </c>
      <c r="P128" s="131">
        <v>4.1108757250519714</v>
      </c>
      <c r="Q128" s="128">
        <v>3.5287309261156654</v>
      </c>
      <c r="R128" s="410"/>
      <c r="S128" s="410"/>
      <c r="T128" s="410"/>
      <c r="U128" s="410"/>
      <c r="V128" s="410"/>
      <c r="W128" s="410"/>
      <c r="X128" s="410"/>
      <c r="Y128" s="410"/>
      <c r="Z128" s="410"/>
      <c r="AA128" s="410"/>
      <c r="AB128" s="410"/>
      <c r="AC128" s="410"/>
      <c r="AD128" s="410"/>
      <c r="AE128" s="410"/>
      <c r="AF128" s="410"/>
      <c r="AG128" s="410"/>
      <c r="AH128" s="410"/>
      <c r="AI128" s="410"/>
      <c r="AJ128" s="410"/>
      <c r="AK128" s="410"/>
      <c r="AL128" s="410"/>
      <c r="AM128" s="410"/>
      <c r="AN128" s="410"/>
      <c r="AO128" s="410"/>
      <c r="AP128" s="410"/>
      <c r="AQ128" s="410"/>
      <c r="AR128" s="410"/>
      <c r="AS128" s="410"/>
      <c r="AT128" s="410"/>
      <c r="AU128" s="410"/>
      <c r="AV128" s="410"/>
      <c r="AW128" s="410"/>
      <c r="AX128" s="410"/>
      <c r="AY128" s="410"/>
      <c r="AZ128" s="881"/>
      <c r="BA128" s="972" t="s">
        <v>109</v>
      </c>
      <c r="BB128" s="553" t="s">
        <v>50</v>
      </c>
      <c r="BC128" s="53" t="s">
        <v>36</v>
      </c>
      <c r="BD128" s="49" t="s">
        <v>36</v>
      </c>
      <c r="BE128" s="49" t="s">
        <v>36</v>
      </c>
      <c r="BF128" s="49" t="s">
        <v>36</v>
      </c>
      <c r="BG128" s="44" t="s">
        <v>36</v>
      </c>
      <c r="BH128" s="53" t="s">
        <v>36</v>
      </c>
      <c r="BI128" s="49" t="s">
        <v>36</v>
      </c>
      <c r="BJ128" s="49" t="s">
        <v>36</v>
      </c>
      <c r="BK128" s="49" t="s">
        <v>36</v>
      </c>
      <c r="BL128" s="44" t="s">
        <v>36</v>
      </c>
      <c r="BM128" s="53" t="s">
        <v>36</v>
      </c>
      <c r="BN128" s="49" t="s">
        <v>36</v>
      </c>
      <c r="BO128" s="49" t="s">
        <v>36</v>
      </c>
      <c r="BP128" s="49" t="s">
        <v>36</v>
      </c>
      <c r="BQ128" s="44" t="s">
        <v>36</v>
      </c>
    </row>
    <row r="129" s="322" customFormat="true" ht="15" customHeight="true" x14ac:dyDescent="0.2">
      <c r="A129" s="986"/>
      <c r="B129" s="373" t="s">
        <v>49</v>
      </c>
      <c r="C129" s="127">
        <v>89.651085561886816</v>
      </c>
      <c r="D129" s="126">
        <v>90.169113007535032</v>
      </c>
      <c r="E129" s="126">
        <v>94.207387015169274</v>
      </c>
      <c r="F129" s="126">
        <v>96.153121335894852</v>
      </c>
      <c r="G129" s="125">
        <v>95.523277808550617</v>
      </c>
      <c r="H129" s="124">
        <v>92.413719102762869</v>
      </c>
      <c r="I129" s="126">
        <v>91.93421172442973</v>
      </c>
      <c r="J129" s="126">
        <v>96.223174392058368</v>
      </c>
      <c r="K129" s="126">
        <v>93.343233210857221</v>
      </c>
      <c r="L129" s="123">
        <v>95.163828609726181</v>
      </c>
      <c r="M129" s="127">
        <v>89.48829130274865</v>
      </c>
      <c r="N129" s="126">
        <v>88.652855962824077</v>
      </c>
      <c r="O129" s="126">
        <v>94.529247050422782</v>
      </c>
      <c r="P129" s="126">
        <v>95.889124274948017</v>
      </c>
      <c r="Q129" s="123">
        <v>96.471269073884329</v>
      </c>
      <c r="R129" s="410"/>
      <c r="S129" s="410"/>
      <c r="T129" s="410"/>
      <c r="U129" s="410"/>
      <c r="V129" s="410"/>
      <c r="W129" s="410"/>
      <c r="X129" s="410"/>
      <c r="Y129" s="410"/>
      <c r="Z129" s="410"/>
      <c r="AA129" s="410"/>
      <c r="AB129" s="410"/>
      <c r="AC129" s="410"/>
      <c r="AD129" s="410"/>
      <c r="AE129" s="410"/>
      <c r="AF129" s="410"/>
      <c r="AG129" s="410"/>
      <c r="AH129" s="410"/>
      <c r="AI129" s="410"/>
      <c r="AJ129" s="410"/>
      <c r="AK129" s="410"/>
      <c r="AL129" s="410"/>
      <c r="AM129" s="410"/>
      <c r="AN129" s="410"/>
      <c r="AO129" s="410"/>
      <c r="AP129" s="410"/>
      <c r="AQ129" s="410"/>
      <c r="AR129" s="410"/>
      <c r="AS129" s="410"/>
      <c r="AT129" s="410"/>
      <c r="AU129" s="410"/>
      <c r="AV129" s="410"/>
      <c r="AW129" s="410"/>
      <c r="AX129" s="410"/>
      <c r="AY129" s="410"/>
      <c r="AZ129" s="881"/>
      <c r="BA129" s="974"/>
      <c r="BB129" s="555" t="s">
        <v>49</v>
      </c>
      <c r="BC129" s="52" t="s">
        <v>36</v>
      </c>
      <c r="BD129" s="48" t="s">
        <v>36</v>
      </c>
      <c r="BE129" s="48" t="s">
        <v>36</v>
      </c>
      <c r="BF129" s="48" t="s">
        <v>36</v>
      </c>
      <c r="BG129" s="43" t="s">
        <v>36</v>
      </c>
      <c r="BH129" s="52" t="s">
        <v>36</v>
      </c>
      <c r="BI129" s="48" t="s">
        <v>36</v>
      </c>
      <c r="BJ129" s="48" t="s">
        <v>36</v>
      </c>
      <c r="BK129" s="48" t="s">
        <v>36</v>
      </c>
      <c r="BL129" s="43" t="s">
        <v>36</v>
      </c>
      <c r="BM129" s="52" t="s">
        <v>36</v>
      </c>
      <c r="BN129" s="48" t="s">
        <v>36</v>
      </c>
      <c r="BO129" s="48" t="s">
        <v>36</v>
      </c>
      <c r="BP129" s="48" t="s">
        <v>36</v>
      </c>
      <c r="BQ129" s="43" t="s">
        <v>36</v>
      </c>
    </row>
    <row r="130" s="318" customFormat="true" ht="15" hidden="true" customHeight="true" x14ac:dyDescent="0.2">
      <c r="A130" s="987" t="s">
        <v>48</v>
      </c>
      <c r="B130" s="370" t="s">
        <v>43</v>
      </c>
      <c r="C130" s="376"/>
      <c r="D130" s="377"/>
      <c r="E130" s="377"/>
      <c r="F130" s="377"/>
      <c r="G130" s="378"/>
      <c r="H130" s="379"/>
      <c r="I130" s="377"/>
      <c r="J130" s="377"/>
      <c r="K130" s="377"/>
      <c r="L130" s="380"/>
      <c r="M130" s="376"/>
      <c r="N130" s="377"/>
      <c r="O130" s="377"/>
      <c r="P130" s="377"/>
      <c r="Q130" s="380"/>
      <c r="R130" s="828"/>
      <c r="S130" s="828"/>
      <c r="T130" s="828"/>
      <c r="U130" s="828"/>
      <c r="V130" s="828"/>
      <c r="W130" s="828"/>
      <c r="X130" s="828"/>
      <c r="Y130" s="828"/>
      <c r="Z130" s="828"/>
      <c r="AA130" s="828"/>
      <c r="AB130" s="828"/>
      <c r="AC130" s="828"/>
      <c r="AD130" s="828"/>
      <c r="AE130" s="828"/>
      <c r="AF130" s="828"/>
      <c r="AG130" s="828"/>
      <c r="AH130" s="828"/>
      <c r="AI130" s="828"/>
      <c r="AJ130" s="828"/>
      <c r="AK130" s="828"/>
      <c r="AL130" s="828"/>
      <c r="AM130" s="828"/>
      <c r="AN130" s="828"/>
      <c r="AO130" s="828"/>
      <c r="AP130" s="828"/>
      <c r="AQ130" s="828"/>
      <c r="AR130" s="828"/>
      <c r="AS130" s="828"/>
      <c r="AT130" s="828"/>
      <c r="AU130" s="828"/>
      <c r="AV130" s="828"/>
      <c r="AW130" s="828"/>
      <c r="AX130" s="828"/>
      <c r="AY130" s="828"/>
      <c r="AZ130" s="346"/>
      <c r="BB130" s="320"/>
    </row>
    <row r="131" s="318" customFormat="true" ht="15" hidden="true" customHeight="true" x14ac:dyDescent="0.2">
      <c r="A131" s="988"/>
      <c r="B131" s="367" t="s">
        <v>47</v>
      </c>
      <c r="C131" s="381"/>
      <c r="D131" s="382"/>
      <c r="E131" s="382"/>
      <c r="F131" s="382"/>
      <c r="G131" s="383"/>
      <c r="H131" s="384"/>
      <c r="I131" s="382"/>
      <c r="J131" s="382"/>
      <c r="K131" s="382"/>
      <c r="L131" s="385"/>
      <c r="M131" s="381"/>
      <c r="N131" s="382"/>
      <c r="O131" s="382"/>
      <c r="P131" s="382"/>
      <c r="Q131" s="385"/>
      <c r="R131" s="828"/>
      <c r="S131" s="828"/>
      <c r="T131" s="828"/>
      <c r="U131" s="828"/>
      <c r="V131" s="828"/>
      <c r="W131" s="828"/>
      <c r="X131" s="828"/>
      <c r="Y131" s="828"/>
      <c r="Z131" s="828"/>
      <c r="AA131" s="828"/>
      <c r="AB131" s="828"/>
      <c r="AC131" s="828"/>
      <c r="AD131" s="828"/>
      <c r="AE131" s="828"/>
      <c r="AF131" s="828"/>
      <c r="AG131" s="828"/>
      <c r="AH131" s="828"/>
      <c r="AI131" s="828"/>
      <c r="AJ131" s="828"/>
      <c r="AK131" s="828"/>
      <c r="AL131" s="828"/>
      <c r="AM131" s="828"/>
      <c r="AN131" s="828"/>
      <c r="AO131" s="828"/>
      <c r="AP131" s="828"/>
      <c r="AQ131" s="828"/>
      <c r="AR131" s="828"/>
      <c r="AS131" s="828"/>
      <c r="AT131" s="828"/>
      <c r="AU131" s="828"/>
      <c r="AV131" s="828"/>
      <c r="AW131" s="828"/>
      <c r="AX131" s="828"/>
      <c r="AY131" s="828"/>
      <c r="AZ131" s="346"/>
      <c r="BB131" s="320"/>
    </row>
    <row r="132" s="318" customFormat="true" ht="15" hidden="true" customHeight="true" x14ac:dyDescent="0.2">
      <c r="A132" s="989"/>
      <c r="B132" s="368" t="s">
        <v>47</v>
      </c>
      <c r="C132" s="386"/>
      <c r="D132" s="387"/>
      <c r="E132" s="387"/>
      <c r="F132" s="387"/>
      <c r="G132" s="388"/>
      <c r="H132" s="389"/>
      <c r="I132" s="387"/>
      <c r="J132" s="387"/>
      <c r="K132" s="387"/>
      <c r="L132" s="390"/>
      <c r="M132" s="386"/>
      <c r="N132" s="387"/>
      <c r="O132" s="387"/>
      <c r="P132" s="387"/>
      <c r="Q132" s="390"/>
      <c r="R132" s="828"/>
      <c r="S132" s="828"/>
      <c r="T132" s="828"/>
      <c r="U132" s="828"/>
      <c r="V132" s="828"/>
      <c r="W132" s="828"/>
      <c r="X132" s="828"/>
      <c r="Y132" s="828"/>
      <c r="Z132" s="828"/>
      <c r="AA132" s="828"/>
      <c r="AB132" s="828"/>
      <c r="AC132" s="828"/>
      <c r="AD132" s="828"/>
      <c r="AE132" s="828"/>
      <c r="AF132" s="828"/>
      <c r="AG132" s="828"/>
      <c r="AH132" s="828"/>
      <c r="AI132" s="828"/>
      <c r="AJ132" s="828"/>
      <c r="AK132" s="828"/>
      <c r="AL132" s="828"/>
      <c r="AM132" s="828"/>
      <c r="AN132" s="828"/>
      <c r="AO132" s="828"/>
      <c r="AP132" s="828"/>
      <c r="AQ132" s="828"/>
      <c r="AR132" s="828"/>
      <c r="AS132" s="828"/>
      <c r="AT132" s="828"/>
      <c r="AU132" s="828"/>
      <c r="AV132" s="828"/>
      <c r="AW132" s="828"/>
      <c r="AX132" s="828"/>
      <c r="AY132" s="828"/>
      <c r="AZ132" s="346"/>
      <c r="BB132" s="320"/>
    </row>
    <row r="133" s="322" customFormat="true" ht="15" customHeight="true" x14ac:dyDescent="0.2">
      <c r="A133" s="317"/>
      <c r="B133" s="369"/>
      <c r="C133" s="1014" t="s">
        <v>115</v>
      </c>
      <c r="D133" s="1015"/>
      <c r="E133" s="1015"/>
      <c r="F133" s="1015"/>
      <c r="G133" s="1016"/>
      <c r="H133" s="993" t="s">
        <v>39</v>
      </c>
      <c r="I133" s="981"/>
      <c r="J133" s="981"/>
      <c r="K133" s="981"/>
      <c r="L133" s="983"/>
      <c r="M133" s="980" t="s">
        <v>38</v>
      </c>
      <c r="N133" s="981"/>
      <c r="O133" s="981"/>
      <c r="P133" s="981"/>
      <c r="Q133" s="983"/>
      <c r="R133" s="410"/>
      <c r="S133" s="410"/>
      <c r="T133" s="410"/>
      <c r="U133" s="410"/>
      <c r="V133" s="410"/>
      <c r="W133" s="410"/>
      <c r="X133" s="410"/>
      <c r="Y133" s="410"/>
      <c r="Z133" s="410"/>
      <c r="AA133" s="410"/>
      <c r="AB133" s="410"/>
      <c r="AC133" s="410"/>
      <c r="AD133" s="410"/>
      <c r="AE133" s="410"/>
      <c r="AF133" s="410"/>
      <c r="AG133" s="410"/>
      <c r="AH133" s="410"/>
      <c r="AI133" s="410"/>
      <c r="AJ133" s="410"/>
      <c r="AK133" s="410"/>
      <c r="AL133" s="410"/>
      <c r="AM133" s="410"/>
      <c r="AN133" s="410"/>
      <c r="AO133" s="410"/>
      <c r="AP133" s="410"/>
      <c r="AQ133" s="410"/>
      <c r="AR133" s="410"/>
      <c r="AS133" s="410"/>
      <c r="AT133" s="410"/>
      <c r="AU133" s="410"/>
      <c r="AV133" s="410"/>
      <c r="AW133" s="410"/>
      <c r="AX133" s="410"/>
      <c r="AY133" s="410"/>
      <c r="AZ133" s="881"/>
      <c r="BA133" s="347" t="s">
        <v>129</v>
      </c>
      <c r="BB133" s="303" t="s">
        <v>99</v>
      </c>
      <c r="BC133" s="976" t="s">
        <v>115</v>
      </c>
      <c r="BD133" s="977"/>
      <c r="BE133" s="977"/>
      <c r="BF133" s="977"/>
      <c r="BG133" s="978"/>
      <c r="BH133" s="976" t="s">
        <v>39</v>
      </c>
      <c r="BI133" s="977"/>
      <c r="BJ133" s="977"/>
      <c r="BK133" s="977"/>
      <c r="BL133" s="978"/>
      <c r="BM133" s="976" t="s">
        <v>38</v>
      </c>
      <c r="BN133" s="977"/>
      <c r="BO133" s="977"/>
      <c r="BP133" s="977"/>
      <c r="BQ133" s="979"/>
    </row>
    <row r="134" s="322" customFormat="true" ht="12.75" x14ac:dyDescent="0.2">
      <c r="A134" s="335" t="s">
        <v>70</v>
      </c>
      <c r="B134" s="369"/>
      <c r="C134" s="392" t="s">
        <v>0</v>
      </c>
      <c r="D134" s="546" t="s">
        <v>1</v>
      </c>
      <c r="E134" s="546" t="s">
        <v>2</v>
      </c>
      <c r="F134" s="546" t="s">
        <v>3</v>
      </c>
      <c r="G134" s="547" t="s">
        <v>4</v>
      </c>
      <c r="H134" s="374" t="s">
        <v>0</v>
      </c>
      <c r="I134" s="549" t="s">
        <v>1</v>
      </c>
      <c r="J134" s="549" t="s">
        <v>2</v>
      </c>
      <c r="K134" s="549" t="s">
        <v>3</v>
      </c>
      <c r="L134" s="550" t="s">
        <v>4</v>
      </c>
      <c r="M134" s="375" t="s">
        <v>0</v>
      </c>
      <c r="N134" s="549" t="s">
        <v>1</v>
      </c>
      <c r="O134" s="549" t="s">
        <v>2</v>
      </c>
      <c r="P134" s="549" t="s">
        <v>3</v>
      </c>
      <c r="Q134" s="550" t="s">
        <v>4</v>
      </c>
      <c r="R134" s="410"/>
      <c r="S134" s="410"/>
      <c r="T134" s="410"/>
      <c r="U134" s="410"/>
      <c r="V134" s="410"/>
      <c r="W134" s="410"/>
      <c r="X134" s="410"/>
      <c r="Y134" s="410"/>
      <c r="Z134" s="410"/>
      <c r="AA134" s="410"/>
      <c r="AB134" s="410"/>
      <c r="AC134" s="410"/>
      <c r="AD134" s="410"/>
      <c r="AE134" s="410"/>
      <c r="AF134" s="410"/>
      <c r="AG134" s="410"/>
      <c r="AH134" s="410"/>
      <c r="AI134" s="410"/>
      <c r="AJ134" s="410"/>
      <c r="AK134" s="410"/>
      <c r="AL134" s="410"/>
      <c r="AM134" s="410"/>
      <c r="AN134" s="410"/>
      <c r="AO134" s="410"/>
      <c r="AP134" s="410"/>
      <c r="AQ134" s="410"/>
      <c r="AR134" s="410"/>
      <c r="AS134" s="410"/>
      <c r="AT134" s="410"/>
      <c r="AU134" s="410"/>
      <c r="AV134" s="410"/>
      <c r="AW134" s="410"/>
      <c r="AX134" s="410"/>
      <c r="AY134" s="410"/>
      <c r="AZ134" s="881"/>
      <c r="BA134" s="335" t="s">
        <v>117</v>
      </c>
      <c r="BB134" s="334"/>
      <c r="BC134" s="421" t="s">
        <v>0</v>
      </c>
      <c r="BD134" s="520" t="s">
        <v>1</v>
      </c>
      <c r="BE134" s="520" t="s">
        <v>2</v>
      </c>
      <c r="BF134" s="520" t="s">
        <v>3</v>
      </c>
      <c r="BG134" s="422" t="s">
        <v>4</v>
      </c>
      <c r="BH134" s="421" t="s">
        <v>0</v>
      </c>
      <c r="BI134" s="520" t="s">
        <v>1</v>
      </c>
      <c r="BJ134" s="520" t="s">
        <v>2</v>
      </c>
      <c r="BK134" s="520" t="s">
        <v>3</v>
      </c>
      <c r="BL134" s="422" t="s">
        <v>4</v>
      </c>
      <c r="BM134" s="421" t="s">
        <v>0</v>
      </c>
      <c r="BN134" s="520" t="s">
        <v>1</v>
      </c>
      <c r="BO134" s="520" t="s">
        <v>2</v>
      </c>
      <c r="BP134" s="520" t="s">
        <v>3</v>
      </c>
      <c r="BQ134" s="422" t="s">
        <v>4</v>
      </c>
    </row>
    <row r="135" s="322" customFormat="true" ht="15" customHeight="true" x14ac:dyDescent="0.2">
      <c r="A135" s="985" t="s">
        <v>46</v>
      </c>
      <c r="B135" s="371" t="s">
        <v>45</v>
      </c>
      <c r="C135" s="137">
        <v>1.6946903448321389</v>
      </c>
      <c r="D135" s="136">
        <v>0.61979693610626674</v>
      </c>
      <c r="E135" s="136">
        <v>0.47593001857624084</v>
      </c>
      <c r="F135" s="136">
        <v>1.6366116202477534</v>
      </c>
      <c r="G135" s="135">
        <v>2.5365319415052996</v>
      </c>
      <c r="H135" s="134">
        <v>0</v>
      </c>
      <c r="I135" s="136">
        <v>3.2227780467781941</v>
      </c>
      <c r="J135" s="136">
        <v>4.1155013332906689</v>
      </c>
      <c r="K135" s="136">
        <v>3.2920688806006084</v>
      </c>
      <c r="L135" s="133">
        <v>5.0589111025872811</v>
      </c>
      <c r="M135" s="137">
        <v>1.9705379350350463</v>
      </c>
      <c r="N135" s="136">
        <v>0.83075194165105215</v>
      </c>
      <c r="O135" s="136">
        <v>0.49352585015669592</v>
      </c>
      <c r="P135" s="136">
        <v>0.36015036116893373</v>
      </c>
      <c r="Q135" s="133">
        <v>1.4962948947045169</v>
      </c>
      <c r="R135" s="410"/>
      <c r="S135" s="410"/>
      <c r="T135" s="410"/>
      <c r="U135" s="410"/>
      <c r="V135" s="410"/>
      <c r="W135" s="410"/>
      <c r="X135" s="410"/>
      <c r="Y135" s="410"/>
      <c r="Z135" s="410"/>
      <c r="AA135" s="410"/>
      <c r="AB135" s="410"/>
      <c r="AC135" s="410"/>
      <c r="AD135" s="410"/>
      <c r="AE135" s="410"/>
      <c r="AF135" s="410"/>
      <c r="AG135" s="410"/>
      <c r="AH135" s="410"/>
      <c r="AI135" s="410"/>
      <c r="AJ135" s="410"/>
      <c r="AK135" s="410"/>
      <c r="AL135" s="410"/>
      <c r="AM135" s="410"/>
      <c r="AN135" s="410"/>
      <c r="AO135" s="410"/>
      <c r="AP135" s="410"/>
      <c r="AQ135" s="410"/>
      <c r="AR135" s="410"/>
      <c r="AS135" s="410"/>
      <c r="AT135" s="410"/>
      <c r="AU135" s="410"/>
      <c r="AV135" s="410"/>
      <c r="AW135" s="410"/>
      <c r="AX135" s="410"/>
      <c r="AY135" s="410"/>
      <c r="AZ135" s="881"/>
      <c r="BA135" s="975" t="s">
        <v>46</v>
      </c>
      <c r="BB135" s="554" t="s">
        <v>45</v>
      </c>
      <c r="BC135" s="54" t="s">
        <v>36</v>
      </c>
      <c r="BD135" s="50" t="s">
        <v>36</v>
      </c>
      <c r="BE135" s="50" t="s">
        <v>36</v>
      </c>
      <c r="BF135" s="50" t="s">
        <v>36</v>
      </c>
      <c r="BG135" s="45" t="s">
        <v>36</v>
      </c>
      <c r="BH135" s="54" t="s">
        <v>36</v>
      </c>
      <c r="BI135" s="50" t="s">
        <v>36</v>
      </c>
      <c r="BJ135" s="50" t="s">
        <v>36</v>
      </c>
      <c r="BK135" s="50" t="s">
        <v>36</v>
      </c>
      <c r="BL135" s="45" t="s">
        <v>36</v>
      </c>
      <c r="BM135" s="54" t="s">
        <v>36</v>
      </c>
      <c r="BN135" s="50" t="s">
        <v>36</v>
      </c>
      <c r="BO135" s="50" t="s">
        <v>36</v>
      </c>
      <c r="BP135" s="50" t="s">
        <v>36</v>
      </c>
      <c r="BQ135" s="45" t="s">
        <v>36</v>
      </c>
    </row>
    <row r="136" s="322" customFormat="true" ht="15" customHeight="true" x14ac:dyDescent="0.2">
      <c r="A136" s="984"/>
      <c r="B136" s="372" t="s">
        <v>44</v>
      </c>
      <c r="C136" s="132">
        <v>1.7366152576721861</v>
      </c>
      <c r="D136" s="131">
        <v>8.3001471594190406</v>
      </c>
      <c r="E136" s="131">
        <v>14.395113065303544</v>
      </c>
      <c r="F136" s="131">
        <v>28.442207460534135</v>
      </c>
      <c r="G136" s="130">
        <v>71.181614774662989</v>
      </c>
      <c r="H136" s="129">
        <v>14.099512665120217</v>
      </c>
      <c r="I136" s="131">
        <v>35.80445685631004</v>
      </c>
      <c r="J136" s="131">
        <v>58.28007225318914</v>
      </c>
      <c r="K136" s="131">
        <v>76.015016814033828</v>
      </c>
      <c r="L136" s="128">
        <v>85.043415849614803</v>
      </c>
      <c r="M136" s="132">
        <v>0.69173529907217934</v>
      </c>
      <c r="N136" s="131">
        <v>6.9315215478032126</v>
      </c>
      <c r="O136" s="131">
        <v>10.711360263859557</v>
      </c>
      <c r="P136" s="131">
        <v>21.354177035725115</v>
      </c>
      <c r="Q136" s="128">
        <v>54.185269499359322</v>
      </c>
      <c r="R136" s="410"/>
      <c r="S136" s="410"/>
      <c r="T136" s="410"/>
      <c r="U136" s="410"/>
      <c r="V136" s="410"/>
      <c r="W136" s="410"/>
      <c r="X136" s="410"/>
      <c r="Y136" s="410"/>
      <c r="Z136" s="410"/>
      <c r="AA136" s="410"/>
      <c r="AB136" s="410"/>
      <c r="AC136" s="410"/>
      <c r="AD136" s="410"/>
      <c r="AE136" s="410"/>
      <c r="AF136" s="410"/>
      <c r="AG136" s="410"/>
      <c r="AH136" s="410"/>
      <c r="AI136" s="410"/>
      <c r="AJ136" s="410"/>
      <c r="AK136" s="410"/>
      <c r="AL136" s="410"/>
      <c r="AM136" s="410"/>
      <c r="AN136" s="410"/>
      <c r="AO136" s="410"/>
      <c r="AP136" s="410"/>
      <c r="AQ136" s="410"/>
      <c r="AR136" s="410"/>
      <c r="AS136" s="410"/>
      <c r="AT136" s="410"/>
      <c r="AU136" s="410"/>
      <c r="AV136" s="410"/>
      <c r="AW136" s="410"/>
      <c r="AX136" s="410"/>
      <c r="AY136" s="410"/>
      <c r="AZ136" s="881"/>
      <c r="BA136" s="972"/>
      <c r="BB136" s="553" t="s">
        <v>44</v>
      </c>
      <c r="BC136" s="53" t="s">
        <v>36</v>
      </c>
      <c r="BD136" s="49" t="s">
        <v>36</v>
      </c>
      <c r="BE136" s="49" t="s">
        <v>36</v>
      </c>
      <c r="BF136" s="49" t="s">
        <v>36</v>
      </c>
      <c r="BG136" s="44" t="s">
        <v>36</v>
      </c>
      <c r="BH136" s="53" t="s">
        <v>36</v>
      </c>
      <c r="BI136" s="49" t="s">
        <v>36</v>
      </c>
      <c r="BJ136" s="49" t="s">
        <v>36</v>
      </c>
      <c r="BK136" s="49" t="s">
        <v>36</v>
      </c>
      <c r="BL136" s="44" t="s">
        <v>36</v>
      </c>
      <c r="BM136" s="53" t="s">
        <v>36</v>
      </c>
      <c r="BN136" s="49" t="s">
        <v>36</v>
      </c>
      <c r="BO136" s="49" t="s">
        <v>36</v>
      </c>
      <c r="BP136" s="49" t="s">
        <v>36</v>
      </c>
      <c r="BQ136" s="44" t="s">
        <v>36</v>
      </c>
    </row>
    <row r="137" s="322" customFormat="true" ht="15" customHeight="true" x14ac:dyDescent="0.2">
      <c r="A137" s="984"/>
      <c r="B137" s="372" t="s">
        <v>43</v>
      </c>
      <c r="C137" s="132">
        <v>20.925000797676351</v>
      </c>
      <c r="D137" s="131">
        <v>50.405339197073118</v>
      </c>
      <c r="E137" s="131">
        <v>56.152845071755465</v>
      </c>
      <c r="F137" s="131">
        <v>50.12899121979477</v>
      </c>
      <c r="G137" s="130">
        <v>21.565650709341856</v>
      </c>
      <c r="H137" s="129">
        <v>41.365102585294579</v>
      </c>
      <c r="I137" s="131">
        <v>52.572148142721609</v>
      </c>
      <c r="J137" s="131">
        <v>30.504290802083322</v>
      </c>
      <c r="K137" s="131">
        <v>19.330939092640456</v>
      </c>
      <c r="L137" s="128">
        <v>9.8976730477979231</v>
      </c>
      <c r="M137" s="132">
        <v>19.193043915558857</v>
      </c>
      <c r="N137" s="131">
        <v>48.064114730960469</v>
      </c>
      <c r="O137" s="131">
        <v>57.439589507312363</v>
      </c>
      <c r="P137" s="131">
        <v>51.15960732792206</v>
      </c>
      <c r="Q137" s="128">
        <v>32.622367585394038</v>
      </c>
      <c r="R137" s="410"/>
      <c r="S137" s="410"/>
      <c r="T137" s="410"/>
      <c r="U137" s="410"/>
      <c r="V137" s="410"/>
      <c r="W137" s="410"/>
      <c r="X137" s="410"/>
      <c r="Y137" s="410"/>
      <c r="Z137" s="410"/>
      <c r="AA137" s="410"/>
      <c r="AB137" s="410"/>
      <c r="AC137" s="410"/>
      <c r="AD137" s="410"/>
      <c r="AE137" s="410"/>
      <c r="AF137" s="410"/>
      <c r="AG137" s="410"/>
      <c r="AH137" s="410"/>
      <c r="AI137" s="410"/>
      <c r="AJ137" s="410"/>
      <c r="AK137" s="410"/>
      <c r="AL137" s="410"/>
      <c r="AM137" s="410"/>
      <c r="AN137" s="410"/>
      <c r="AO137" s="410"/>
      <c r="AP137" s="410"/>
      <c r="AQ137" s="410"/>
      <c r="AR137" s="410"/>
      <c r="AS137" s="410"/>
      <c r="AT137" s="410"/>
      <c r="AU137" s="410"/>
      <c r="AV137" s="410"/>
      <c r="AW137" s="410"/>
      <c r="AX137" s="410"/>
      <c r="AY137" s="410"/>
      <c r="AZ137" s="881"/>
      <c r="BA137" s="972"/>
      <c r="BB137" s="553" t="s">
        <v>43</v>
      </c>
      <c r="BC137" s="53" t="s">
        <v>36</v>
      </c>
      <c r="BD137" s="49" t="s">
        <v>36</v>
      </c>
      <c r="BE137" s="49" t="s">
        <v>36</v>
      </c>
      <c r="BF137" s="49" t="s">
        <v>36</v>
      </c>
      <c r="BG137" s="44" t="s">
        <v>36</v>
      </c>
      <c r="BH137" s="53" t="s">
        <v>36</v>
      </c>
      <c r="BI137" s="49" t="s">
        <v>36</v>
      </c>
      <c r="BJ137" s="49" t="s">
        <v>36</v>
      </c>
      <c r="BK137" s="49" t="s">
        <v>36</v>
      </c>
      <c r="BL137" s="44" t="s">
        <v>36</v>
      </c>
      <c r="BM137" s="53" t="s">
        <v>36</v>
      </c>
      <c r="BN137" s="49" t="s">
        <v>36</v>
      </c>
      <c r="BO137" s="49" t="s">
        <v>36</v>
      </c>
      <c r="BP137" s="49" t="s">
        <v>36</v>
      </c>
      <c r="BQ137" s="44" t="s">
        <v>36</v>
      </c>
    </row>
    <row r="138" s="322" customFormat="true" ht="15" customHeight="true" x14ac:dyDescent="0.2">
      <c r="A138" s="984"/>
      <c r="B138" s="372" t="s">
        <v>42</v>
      </c>
      <c r="C138" s="132">
        <v>42.694728940617189</v>
      </c>
      <c r="D138" s="131">
        <v>25.156535978598221</v>
      </c>
      <c r="E138" s="131">
        <v>20.591498901033152</v>
      </c>
      <c r="F138" s="131">
        <v>14.600265140793717</v>
      </c>
      <c r="G138" s="130">
        <v>3.2728966092159473</v>
      </c>
      <c r="H138" s="129">
        <v>27.685397618749679</v>
      </c>
      <c r="I138" s="131">
        <v>7.0841002750764863</v>
      </c>
      <c r="J138" s="131">
        <v>5.122166003034943</v>
      </c>
      <c r="K138" s="131">
        <v>0.25606351340298711</v>
      </c>
      <c r="L138" s="128">
        <v>0</v>
      </c>
      <c r="M138" s="132">
        <v>44.280117383983189</v>
      </c>
      <c r="N138" s="131">
        <v>26.002206431911695</v>
      </c>
      <c r="O138" s="131">
        <v>22.397292656810823</v>
      </c>
      <c r="P138" s="131">
        <v>19.027695066905906</v>
      </c>
      <c r="Q138" s="128">
        <v>8.4245869495456223</v>
      </c>
      <c r="R138" s="410"/>
      <c r="S138" s="410"/>
      <c r="T138" s="410"/>
      <c r="U138" s="410"/>
      <c r="V138" s="410"/>
      <c r="W138" s="410"/>
      <c r="X138" s="410"/>
      <c r="Y138" s="410"/>
      <c r="Z138" s="410"/>
      <c r="AA138" s="410"/>
      <c r="AB138" s="410"/>
      <c r="AC138" s="410"/>
      <c r="AD138" s="410"/>
      <c r="AE138" s="410"/>
      <c r="AF138" s="410"/>
      <c r="AG138" s="410"/>
      <c r="AH138" s="410"/>
      <c r="AI138" s="410"/>
      <c r="AJ138" s="410"/>
      <c r="AK138" s="410"/>
      <c r="AL138" s="410"/>
      <c r="AM138" s="410"/>
      <c r="AN138" s="410"/>
      <c r="AO138" s="410"/>
      <c r="AP138" s="410"/>
      <c r="AQ138" s="410"/>
      <c r="AR138" s="410"/>
      <c r="AS138" s="410"/>
      <c r="AT138" s="410"/>
      <c r="AU138" s="410"/>
      <c r="AV138" s="410"/>
      <c r="AW138" s="410"/>
      <c r="AX138" s="410"/>
      <c r="AY138" s="410"/>
      <c r="AZ138" s="881"/>
      <c r="BA138" s="972"/>
      <c r="BB138" s="553" t="s">
        <v>42</v>
      </c>
      <c r="BC138" s="53" t="s">
        <v>36</v>
      </c>
      <c r="BD138" s="49" t="s">
        <v>36</v>
      </c>
      <c r="BE138" s="49" t="s">
        <v>36</v>
      </c>
      <c r="BF138" s="49" t="s">
        <v>36</v>
      </c>
      <c r="BG138" s="44" t="s">
        <v>36</v>
      </c>
      <c r="BH138" s="53" t="s">
        <v>36</v>
      </c>
      <c r="BI138" s="49" t="s">
        <v>36</v>
      </c>
      <c r="BJ138" s="49" t="s">
        <v>36</v>
      </c>
      <c r="BK138" s="49" t="s">
        <v>36</v>
      </c>
      <c r="BL138" s="44" t="s">
        <v>36</v>
      </c>
      <c r="BM138" s="53" t="s">
        <v>36</v>
      </c>
      <c r="BN138" s="49" t="s">
        <v>36</v>
      </c>
      <c r="BO138" s="49" t="s">
        <v>36</v>
      </c>
      <c r="BP138" s="49" t="s">
        <v>36</v>
      </c>
      <c r="BQ138" s="44" t="s">
        <v>36</v>
      </c>
    </row>
    <row r="139" s="322" customFormat="true" ht="15" customHeight="true" x14ac:dyDescent="0.2">
      <c r="A139" s="984"/>
      <c r="B139" s="372" t="s">
        <v>19</v>
      </c>
      <c r="C139" s="132">
        <v>32.948964659202133</v>
      </c>
      <c r="D139" s="131">
        <v>15.518180728803351</v>
      </c>
      <c r="E139" s="131">
        <v>8.3846129433315948</v>
      </c>
      <c r="F139" s="131">
        <v>5.1919245586296201</v>
      </c>
      <c r="G139" s="130">
        <v>1.443305965273916</v>
      </c>
      <c r="H139" s="129">
        <v>16.84998713083553</v>
      </c>
      <c r="I139" s="131">
        <v>1.316516679113666</v>
      </c>
      <c r="J139" s="131">
        <v>1.9779696084019238</v>
      </c>
      <c r="K139" s="131">
        <v>1.1059116993221194</v>
      </c>
      <c r="L139" s="128">
        <v>0</v>
      </c>
      <c r="M139" s="132">
        <v>33.864565466350733</v>
      </c>
      <c r="N139" s="131">
        <v>18.171405347673574</v>
      </c>
      <c r="O139" s="131">
        <v>8.9582317218605674</v>
      </c>
      <c r="P139" s="131">
        <v>8.0983702082779754</v>
      </c>
      <c r="Q139" s="128">
        <v>3.2714810709964945</v>
      </c>
      <c r="R139" s="410"/>
      <c r="S139" s="410"/>
      <c r="T139" s="410"/>
      <c r="U139" s="410"/>
      <c r="V139" s="410"/>
      <c r="W139" s="410"/>
      <c r="X139" s="410"/>
      <c r="Y139" s="410"/>
      <c r="Z139" s="410"/>
      <c r="AA139" s="410"/>
      <c r="AB139" s="410"/>
      <c r="AC139" s="410"/>
      <c r="AD139" s="410"/>
      <c r="AE139" s="410"/>
      <c r="AF139" s="410"/>
      <c r="AG139" s="410"/>
      <c r="AH139" s="410"/>
      <c r="AI139" s="410"/>
      <c r="AJ139" s="410"/>
      <c r="AK139" s="410"/>
      <c r="AL139" s="410"/>
      <c r="AM139" s="410"/>
      <c r="AN139" s="410"/>
      <c r="AO139" s="410"/>
      <c r="AP139" s="410"/>
      <c r="AQ139" s="410"/>
      <c r="AR139" s="410"/>
      <c r="AS139" s="410"/>
      <c r="AT139" s="410"/>
      <c r="AU139" s="410"/>
      <c r="AV139" s="410"/>
      <c r="AW139" s="410"/>
      <c r="AX139" s="410"/>
      <c r="AY139" s="410"/>
      <c r="AZ139" s="881"/>
      <c r="BA139" s="972"/>
      <c r="BB139" s="553" t="s">
        <v>19</v>
      </c>
      <c r="BC139" s="53" t="s">
        <v>36</v>
      </c>
      <c r="BD139" s="49" t="s">
        <v>36</v>
      </c>
      <c r="BE139" s="49" t="s">
        <v>36</v>
      </c>
      <c r="BF139" s="49" t="s">
        <v>36</v>
      </c>
      <c r="BG139" s="44" t="s">
        <v>36</v>
      </c>
      <c r="BH139" s="53" t="s">
        <v>36</v>
      </c>
      <c r="BI139" s="49" t="s">
        <v>36</v>
      </c>
      <c r="BJ139" s="49" t="s">
        <v>36</v>
      </c>
      <c r="BK139" s="49" t="s">
        <v>36</v>
      </c>
      <c r="BL139" s="44" t="s">
        <v>36</v>
      </c>
      <c r="BM139" s="53" t="s">
        <v>36</v>
      </c>
      <c r="BN139" s="49" t="s">
        <v>36</v>
      </c>
      <c r="BO139" s="49" t="s">
        <v>36</v>
      </c>
      <c r="BP139" s="49" t="s">
        <v>36</v>
      </c>
      <c r="BQ139" s="44" t="s">
        <v>36</v>
      </c>
    </row>
    <row r="140" s="317" customFormat="true" ht="15" customHeight="true" x14ac:dyDescent="0.2">
      <c r="A140" s="984" t="s">
        <v>107</v>
      </c>
      <c r="B140" s="372" t="s">
        <v>65</v>
      </c>
      <c r="C140" s="79" t="s">
        <v>36</v>
      </c>
      <c r="D140" s="74" t="s">
        <v>36</v>
      </c>
      <c r="E140" s="74" t="s">
        <v>36</v>
      </c>
      <c r="F140" s="74" t="s">
        <v>36</v>
      </c>
      <c r="G140" s="69" t="s">
        <v>36</v>
      </c>
      <c r="H140" s="64" t="s">
        <v>36</v>
      </c>
      <c r="I140" s="74" t="s">
        <v>36</v>
      </c>
      <c r="J140" s="74" t="s">
        <v>36</v>
      </c>
      <c r="K140" s="74" t="s">
        <v>36</v>
      </c>
      <c r="L140" s="59" t="s">
        <v>36</v>
      </c>
      <c r="M140" s="79" t="s">
        <v>36</v>
      </c>
      <c r="N140" s="74" t="s">
        <v>36</v>
      </c>
      <c r="O140" s="74" t="s">
        <v>36</v>
      </c>
      <c r="P140" s="74" t="s">
        <v>36</v>
      </c>
      <c r="Q140" s="59" t="s">
        <v>36</v>
      </c>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5"/>
      <c r="BA140" s="972" t="s">
        <v>107</v>
      </c>
      <c r="BB140" s="553" t="s">
        <v>65</v>
      </c>
      <c r="BC140" s="53" t="s">
        <v>36</v>
      </c>
      <c r="BD140" s="49" t="s">
        <v>36</v>
      </c>
      <c r="BE140" s="49" t="s">
        <v>36</v>
      </c>
      <c r="BF140" s="49" t="s">
        <v>36</v>
      </c>
      <c r="BG140" s="44" t="s">
        <v>36</v>
      </c>
      <c r="BH140" s="53" t="s">
        <v>36</v>
      </c>
      <c r="BI140" s="49" t="s">
        <v>36</v>
      </c>
      <c r="BJ140" s="49" t="s">
        <v>36</v>
      </c>
      <c r="BK140" s="49" t="s">
        <v>36</v>
      </c>
      <c r="BL140" s="44" t="s">
        <v>36</v>
      </c>
      <c r="BM140" s="53" t="s">
        <v>36</v>
      </c>
      <c r="BN140" s="49" t="s">
        <v>36</v>
      </c>
      <c r="BO140" s="49" t="s">
        <v>36</v>
      </c>
      <c r="BP140" s="49" t="s">
        <v>36</v>
      </c>
      <c r="BQ140" s="44" t="s">
        <v>36</v>
      </c>
    </row>
    <row r="141" s="317" customFormat="true" ht="15" customHeight="true" x14ac:dyDescent="0.2">
      <c r="A141" s="984"/>
      <c r="B141" s="372" t="s">
        <v>66</v>
      </c>
      <c r="C141" s="79" t="s">
        <v>36</v>
      </c>
      <c r="D141" s="74" t="s">
        <v>36</v>
      </c>
      <c r="E141" s="74" t="s">
        <v>36</v>
      </c>
      <c r="F141" s="74" t="s">
        <v>36</v>
      </c>
      <c r="G141" s="69" t="s">
        <v>36</v>
      </c>
      <c r="H141" s="64" t="s">
        <v>36</v>
      </c>
      <c r="I141" s="74" t="s">
        <v>36</v>
      </c>
      <c r="J141" s="74" t="s">
        <v>36</v>
      </c>
      <c r="K141" s="74" t="s">
        <v>36</v>
      </c>
      <c r="L141" s="59" t="s">
        <v>36</v>
      </c>
      <c r="M141" s="79" t="s">
        <v>36</v>
      </c>
      <c r="N141" s="74" t="s">
        <v>36</v>
      </c>
      <c r="O141" s="74" t="s">
        <v>36</v>
      </c>
      <c r="P141" s="74" t="s">
        <v>36</v>
      </c>
      <c r="Q141" s="59" t="s">
        <v>36</v>
      </c>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5"/>
      <c r="BA141" s="972"/>
      <c r="BB141" s="553" t="s">
        <v>66</v>
      </c>
      <c r="BC141" s="53" t="s">
        <v>36</v>
      </c>
      <c r="BD141" s="49" t="s">
        <v>36</v>
      </c>
      <c r="BE141" s="49" t="s">
        <v>36</v>
      </c>
      <c r="BF141" s="49" t="s">
        <v>36</v>
      </c>
      <c r="BG141" s="44" t="s">
        <v>36</v>
      </c>
      <c r="BH141" s="53" t="s">
        <v>36</v>
      </c>
      <c r="BI141" s="49" t="s">
        <v>36</v>
      </c>
      <c r="BJ141" s="49" t="s">
        <v>36</v>
      </c>
      <c r="BK141" s="49" t="s">
        <v>36</v>
      </c>
      <c r="BL141" s="44" t="s">
        <v>36</v>
      </c>
      <c r="BM141" s="53" t="s">
        <v>36</v>
      </c>
      <c r="BN141" s="49" t="s">
        <v>36</v>
      </c>
      <c r="BO141" s="49" t="s">
        <v>36</v>
      </c>
      <c r="BP141" s="49" t="s">
        <v>36</v>
      </c>
      <c r="BQ141" s="44" t="s">
        <v>36</v>
      </c>
    </row>
    <row r="142" s="317" customFormat="true" ht="15" customHeight="true" x14ac:dyDescent="0.2">
      <c r="A142" s="984"/>
      <c r="B142" s="372" t="s">
        <v>67</v>
      </c>
      <c r="C142" s="79" t="s">
        <v>36</v>
      </c>
      <c r="D142" s="74" t="s">
        <v>36</v>
      </c>
      <c r="E142" s="74" t="s">
        <v>36</v>
      </c>
      <c r="F142" s="74" t="s">
        <v>36</v>
      </c>
      <c r="G142" s="69" t="s">
        <v>36</v>
      </c>
      <c r="H142" s="64" t="s">
        <v>36</v>
      </c>
      <c r="I142" s="74" t="s">
        <v>36</v>
      </c>
      <c r="J142" s="74" t="s">
        <v>36</v>
      </c>
      <c r="K142" s="74" t="s">
        <v>36</v>
      </c>
      <c r="L142" s="59" t="s">
        <v>36</v>
      </c>
      <c r="M142" s="79" t="s">
        <v>36</v>
      </c>
      <c r="N142" s="74" t="s">
        <v>36</v>
      </c>
      <c r="O142" s="74" t="s">
        <v>36</v>
      </c>
      <c r="P142" s="74" t="s">
        <v>36</v>
      </c>
      <c r="Q142" s="59" t="s">
        <v>36</v>
      </c>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5"/>
      <c r="BA142" s="972"/>
      <c r="BB142" s="553" t="s">
        <v>67</v>
      </c>
      <c r="BC142" s="53" t="s">
        <v>36</v>
      </c>
      <c r="BD142" s="49" t="s">
        <v>36</v>
      </c>
      <c r="BE142" s="49" t="s">
        <v>36</v>
      </c>
      <c r="BF142" s="49" t="s">
        <v>36</v>
      </c>
      <c r="BG142" s="44" t="s">
        <v>36</v>
      </c>
      <c r="BH142" s="53" t="s">
        <v>36</v>
      </c>
      <c r="BI142" s="49" t="s">
        <v>36</v>
      </c>
      <c r="BJ142" s="49" t="s">
        <v>36</v>
      </c>
      <c r="BK142" s="49" t="s">
        <v>36</v>
      </c>
      <c r="BL142" s="44" t="s">
        <v>36</v>
      </c>
      <c r="BM142" s="53" t="s">
        <v>36</v>
      </c>
      <c r="BN142" s="49" t="s">
        <v>36</v>
      </c>
      <c r="BO142" s="49" t="s">
        <v>36</v>
      </c>
      <c r="BP142" s="49" t="s">
        <v>36</v>
      </c>
      <c r="BQ142" s="44" t="s">
        <v>36</v>
      </c>
    </row>
    <row r="143" s="317" customFormat="true" ht="15" customHeight="true" x14ac:dyDescent="0.2">
      <c r="A143" s="984"/>
      <c r="B143" s="372" t="s">
        <v>68</v>
      </c>
      <c r="C143" s="79" t="s">
        <v>36</v>
      </c>
      <c r="D143" s="74" t="s">
        <v>36</v>
      </c>
      <c r="E143" s="74" t="s">
        <v>36</v>
      </c>
      <c r="F143" s="74" t="s">
        <v>36</v>
      </c>
      <c r="G143" s="69" t="s">
        <v>36</v>
      </c>
      <c r="H143" s="64" t="s">
        <v>36</v>
      </c>
      <c r="I143" s="74" t="s">
        <v>36</v>
      </c>
      <c r="J143" s="74" t="s">
        <v>36</v>
      </c>
      <c r="K143" s="74" t="s">
        <v>36</v>
      </c>
      <c r="L143" s="59" t="s">
        <v>36</v>
      </c>
      <c r="M143" s="79" t="s">
        <v>36</v>
      </c>
      <c r="N143" s="74" t="s">
        <v>36</v>
      </c>
      <c r="O143" s="74" t="s">
        <v>36</v>
      </c>
      <c r="P143" s="74" t="s">
        <v>36</v>
      </c>
      <c r="Q143" s="59" t="s">
        <v>36</v>
      </c>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5"/>
      <c r="BA143" s="972"/>
      <c r="BB143" s="553" t="s">
        <v>68</v>
      </c>
      <c r="BC143" s="53" t="s">
        <v>36</v>
      </c>
      <c r="BD143" s="49" t="s">
        <v>36</v>
      </c>
      <c r="BE143" s="49" t="s">
        <v>36</v>
      </c>
      <c r="BF143" s="49" t="s">
        <v>36</v>
      </c>
      <c r="BG143" s="44" t="s">
        <v>36</v>
      </c>
      <c r="BH143" s="53" t="s">
        <v>36</v>
      </c>
      <c r="BI143" s="49" t="s">
        <v>36</v>
      </c>
      <c r="BJ143" s="49" t="s">
        <v>36</v>
      </c>
      <c r="BK143" s="49" t="s">
        <v>36</v>
      </c>
      <c r="BL143" s="44" t="s">
        <v>36</v>
      </c>
      <c r="BM143" s="53" t="s">
        <v>36</v>
      </c>
      <c r="BN143" s="49" t="s">
        <v>36</v>
      </c>
      <c r="BO143" s="49" t="s">
        <v>36</v>
      </c>
      <c r="BP143" s="49" t="s">
        <v>36</v>
      </c>
      <c r="BQ143" s="44" t="s">
        <v>36</v>
      </c>
    </row>
    <row r="144" s="317" customFormat="true" ht="15" customHeight="true" x14ac:dyDescent="0.2">
      <c r="A144" s="984" t="s">
        <v>108</v>
      </c>
      <c r="B144" s="372" t="s">
        <v>65</v>
      </c>
      <c r="C144" s="79" t="s">
        <v>36</v>
      </c>
      <c r="D144" s="74" t="s">
        <v>36</v>
      </c>
      <c r="E144" s="74" t="s">
        <v>36</v>
      </c>
      <c r="F144" s="74" t="s">
        <v>36</v>
      </c>
      <c r="G144" s="69" t="s">
        <v>36</v>
      </c>
      <c r="H144" s="64" t="s">
        <v>36</v>
      </c>
      <c r="I144" s="74" t="s">
        <v>36</v>
      </c>
      <c r="J144" s="74" t="s">
        <v>36</v>
      </c>
      <c r="K144" s="74" t="s">
        <v>36</v>
      </c>
      <c r="L144" s="59" t="s">
        <v>36</v>
      </c>
      <c r="M144" s="79" t="s">
        <v>36</v>
      </c>
      <c r="N144" s="74" t="s">
        <v>36</v>
      </c>
      <c r="O144" s="74" t="s">
        <v>36</v>
      </c>
      <c r="P144" s="74" t="s">
        <v>36</v>
      </c>
      <c r="Q144" s="59" t="s">
        <v>36</v>
      </c>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5"/>
      <c r="BA144" s="972" t="s">
        <v>108</v>
      </c>
      <c r="BB144" s="553" t="s">
        <v>65</v>
      </c>
      <c r="BC144" s="53" t="s">
        <v>36</v>
      </c>
      <c r="BD144" s="49" t="s">
        <v>36</v>
      </c>
      <c r="BE144" s="49" t="s">
        <v>36</v>
      </c>
      <c r="BF144" s="49" t="s">
        <v>36</v>
      </c>
      <c r="BG144" s="44" t="s">
        <v>36</v>
      </c>
      <c r="BH144" s="53" t="s">
        <v>36</v>
      </c>
      <c r="BI144" s="49" t="s">
        <v>36</v>
      </c>
      <c r="BJ144" s="49" t="s">
        <v>36</v>
      </c>
      <c r="BK144" s="49" t="s">
        <v>36</v>
      </c>
      <c r="BL144" s="44" t="s">
        <v>36</v>
      </c>
      <c r="BM144" s="53" t="s">
        <v>36</v>
      </c>
      <c r="BN144" s="49" t="s">
        <v>36</v>
      </c>
      <c r="BO144" s="49" t="s">
        <v>36</v>
      </c>
      <c r="BP144" s="49" t="s">
        <v>36</v>
      </c>
      <c r="BQ144" s="44" t="s">
        <v>36</v>
      </c>
    </row>
    <row r="145" s="317" customFormat="true" ht="15" customHeight="true" x14ac:dyDescent="0.2">
      <c r="A145" s="984"/>
      <c r="B145" s="372" t="s">
        <v>66</v>
      </c>
      <c r="C145" s="79" t="s">
        <v>36</v>
      </c>
      <c r="D145" s="74" t="s">
        <v>36</v>
      </c>
      <c r="E145" s="74" t="s">
        <v>36</v>
      </c>
      <c r="F145" s="74" t="s">
        <v>36</v>
      </c>
      <c r="G145" s="69" t="s">
        <v>36</v>
      </c>
      <c r="H145" s="64" t="s">
        <v>36</v>
      </c>
      <c r="I145" s="74" t="s">
        <v>36</v>
      </c>
      <c r="J145" s="74" t="s">
        <v>36</v>
      </c>
      <c r="K145" s="74" t="s">
        <v>36</v>
      </c>
      <c r="L145" s="59" t="s">
        <v>36</v>
      </c>
      <c r="M145" s="79" t="s">
        <v>36</v>
      </c>
      <c r="N145" s="74" t="s">
        <v>36</v>
      </c>
      <c r="O145" s="74" t="s">
        <v>36</v>
      </c>
      <c r="P145" s="74" t="s">
        <v>36</v>
      </c>
      <c r="Q145" s="59" t="s">
        <v>36</v>
      </c>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5"/>
      <c r="BA145" s="972"/>
      <c r="BB145" s="553" t="s">
        <v>66</v>
      </c>
      <c r="BC145" s="53" t="s">
        <v>36</v>
      </c>
      <c r="BD145" s="49" t="s">
        <v>36</v>
      </c>
      <c r="BE145" s="49" t="s">
        <v>36</v>
      </c>
      <c r="BF145" s="49" t="s">
        <v>36</v>
      </c>
      <c r="BG145" s="44" t="s">
        <v>36</v>
      </c>
      <c r="BH145" s="53" t="s">
        <v>36</v>
      </c>
      <c r="BI145" s="49" t="s">
        <v>36</v>
      </c>
      <c r="BJ145" s="49" t="s">
        <v>36</v>
      </c>
      <c r="BK145" s="49" t="s">
        <v>36</v>
      </c>
      <c r="BL145" s="44" t="s">
        <v>36</v>
      </c>
      <c r="BM145" s="53" t="s">
        <v>36</v>
      </c>
      <c r="BN145" s="49" t="s">
        <v>36</v>
      </c>
      <c r="BO145" s="49" t="s">
        <v>36</v>
      </c>
      <c r="BP145" s="49" t="s">
        <v>36</v>
      </c>
      <c r="BQ145" s="44" t="s">
        <v>36</v>
      </c>
    </row>
    <row r="146" s="317" customFormat="true" ht="15" customHeight="true" x14ac:dyDescent="0.2">
      <c r="A146" s="984"/>
      <c r="B146" s="372" t="s">
        <v>67</v>
      </c>
      <c r="C146" s="79" t="s">
        <v>36</v>
      </c>
      <c r="D146" s="74" t="s">
        <v>36</v>
      </c>
      <c r="E146" s="74" t="s">
        <v>36</v>
      </c>
      <c r="F146" s="74" t="s">
        <v>36</v>
      </c>
      <c r="G146" s="69" t="s">
        <v>36</v>
      </c>
      <c r="H146" s="64" t="s">
        <v>36</v>
      </c>
      <c r="I146" s="74" t="s">
        <v>36</v>
      </c>
      <c r="J146" s="74" t="s">
        <v>36</v>
      </c>
      <c r="K146" s="74" t="s">
        <v>36</v>
      </c>
      <c r="L146" s="59" t="s">
        <v>36</v>
      </c>
      <c r="M146" s="79" t="s">
        <v>36</v>
      </c>
      <c r="N146" s="74" t="s">
        <v>36</v>
      </c>
      <c r="O146" s="74" t="s">
        <v>36</v>
      </c>
      <c r="P146" s="74" t="s">
        <v>36</v>
      </c>
      <c r="Q146" s="59" t="s">
        <v>36</v>
      </c>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5"/>
      <c r="BA146" s="972"/>
      <c r="BB146" s="553" t="s">
        <v>67</v>
      </c>
      <c r="BC146" s="53" t="s">
        <v>36</v>
      </c>
      <c r="BD146" s="49" t="s">
        <v>36</v>
      </c>
      <c r="BE146" s="49" t="s">
        <v>36</v>
      </c>
      <c r="BF146" s="49" t="s">
        <v>36</v>
      </c>
      <c r="BG146" s="44" t="s">
        <v>36</v>
      </c>
      <c r="BH146" s="53" t="s">
        <v>36</v>
      </c>
      <c r="BI146" s="49" t="s">
        <v>36</v>
      </c>
      <c r="BJ146" s="49" t="s">
        <v>36</v>
      </c>
      <c r="BK146" s="49" t="s">
        <v>36</v>
      </c>
      <c r="BL146" s="44" t="s">
        <v>36</v>
      </c>
      <c r="BM146" s="53" t="s">
        <v>36</v>
      </c>
      <c r="BN146" s="49" t="s">
        <v>36</v>
      </c>
      <c r="BO146" s="49" t="s">
        <v>36</v>
      </c>
      <c r="BP146" s="49" t="s">
        <v>36</v>
      </c>
      <c r="BQ146" s="44" t="s">
        <v>36</v>
      </c>
    </row>
    <row r="147" s="317" customFormat="true" ht="15" customHeight="true" x14ac:dyDescent="0.2">
      <c r="A147" s="984"/>
      <c r="B147" s="372" t="s">
        <v>68</v>
      </c>
      <c r="C147" s="79" t="s">
        <v>36</v>
      </c>
      <c r="D147" s="74" t="s">
        <v>36</v>
      </c>
      <c r="E147" s="74" t="s">
        <v>36</v>
      </c>
      <c r="F147" s="74" t="s">
        <v>36</v>
      </c>
      <c r="G147" s="69" t="s">
        <v>36</v>
      </c>
      <c r="H147" s="64" t="s">
        <v>36</v>
      </c>
      <c r="I147" s="74" t="s">
        <v>36</v>
      </c>
      <c r="J147" s="74" t="s">
        <v>36</v>
      </c>
      <c r="K147" s="74" t="s">
        <v>36</v>
      </c>
      <c r="L147" s="59" t="s">
        <v>36</v>
      </c>
      <c r="M147" s="79" t="s">
        <v>36</v>
      </c>
      <c r="N147" s="74" t="s">
        <v>36</v>
      </c>
      <c r="O147" s="74" t="s">
        <v>36</v>
      </c>
      <c r="P147" s="74" t="s">
        <v>36</v>
      </c>
      <c r="Q147" s="59" t="s">
        <v>36</v>
      </c>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5"/>
      <c r="BA147" s="972"/>
      <c r="BB147" s="553" t="s">
        <v>68</v>
      </c>
      <c r="BC147" s="53" t="s">
        <v>36</v>
      </c>
      <c r="BD147" s="49" t="s">
        <v>36</v>
      </c>
      <c r="BE147" s="49" t="s">
        <v>36</v>
      </c>
      <c r="BF147" s="49" t="s">
        <v>36</v>
      </c>
      <c r="BG147" s="44" t="s">
        <v>36</v>
      </c>
      <c r="BH147" s="53" t="s">
        <v>36</v>
      </c>
      <c r="BI147" s="49" t="s">
        <v>36</v>
      </c>
      <c r="BJ147" s="49" t="s">
        <v>36</v>
      </c>
      <c r="BK147" s="49" t="s">
        <v>36</v>
      </c>
      <c r="BL147" s="44" t="s">
        <v>36</v>
      </c>
      <c r="BM147" s="53" t="s">
        <v>36</v>
      </c>
      <c r="BN147" s="49" t="s">
        <v>36</v>
      </c>
      <c r="BO147" s="49" t="s">
        <v>36</v>
      </c>
      <c r="BP147" s="49" t="s">
        <v>36</v>
      </c>
      <c r="BQ147" s="44" t="s">
        <v>36</v>
      </c>
    </row>
    <row r="148" s="317" customFormat="true" ht="15" customHeight="true" x14ac:dyDescent="0.2">
      <c r="A148" s="984" t="s">
        <v>109</v>
      </c>
      <c r="B148" s="372" t="s">
        <v>50</v>
      </c>
      <c r="C148" s="173">
        <v>2.5419715488516368</v>
      </c>
      <c r="D148" s="172">
        <v>5.9138595821600157</v>
      </c>
      <c r="E148" s="172">
        <v>4.1023442743391065</v>
      </c>
      <c r="F148" s="172">
        <v>3.0585028022837388</v>
      </c>
      <c r="G148" s="171">
        <v>4.1372002848464984</v>
      </c>
      <c r="H148" s="161">
        <v>4.1429115452449334</v>
      </c>
      <c r="I148" s="172">
        <v>7.2094940916207131</v>
      </c>
      <c r="J148" s="172">
        <v>3.4023142355396807</v>
      </c>
      <c r="K148" s="172">
        <v>6.4309352378876108</v>
      </c>
      <c r="L148" s="165">
        <v>4.6547609219972657</v>
      </c>
      <c r="M148" s="173">
        <v>2.3235998006440819</v>
      </c>
      <c r="N148" s="172">
        <v>6.3166837978801844</v>
      </c>
      <c r="O148" s="172">
        <v>3.8269364565982968</v>
      </c>
      <c r="P148" s="172">
        <v>2.9945963275772951</v>
      </c>
      <c r="Q148" s="165">
        <v>3.0362233350450794</v>
      </c>
      <c r="R148" s="882"/>
      <c r="S148" s="882"/>
      <c r="T148" s="882"/>
      <c r="U148" s="882"/>
      <c r="V148" s="882"/>
      <c r="W148" s="882"/>
      <c r="X148" s="882"/>
      <c r="Y148" s="882"/>
      <c r="Z148" s="882"/>
      <c r="AA148" s="882"/>
      <c r="AB148" s="882"/>
      <c r="AC148" s="882"/>
      <c r="AD148" s="882"/>
      <c r="AE148" s="882"/>
      <c r="AF148" s="882"/>
      <c r="AG148" s="882"/>
      <c r="AH148" s="882"/>
      <c r="AI148" s="882"/>
      <c r="AJ148" s="882"/>
      <c r="AK148" s="882"/>
      <c r="AL148" s="882"/>
      <c r="AM148" s="882"/>
      <c r="AN148" s="882"/>
      <c r="AO148" s="882"/>
      <c r="AP148" s="882"/>
      <c r="AQ148" s="882"/>
      <c r="AR148" s="882"/>
      <c r="AS148" s="882"/>
      <c r="AT148" s="882"/>
      <c r="AU148" s="882"/>
      <c r="AV148" s="882"/>
      <c r="AW148" s="882"/>
      <c r="AX148" s="882"/>
      <c r="AY148" s="882"/>
      <c r="AZ148" s="345"/>
      <c r="BA148" s="972" t="s">
        <v>109</v>
      </c>
      <c r="BB148" s="553" t="s">
        <v>50</v>
      </c>
      <c r="BC148" s="53" t="s">
        <v>36</v>
      </c>
      <c r="BD148" s="49" t="s">
        <v>36</v>
      </c>
      <c r="BE148" s="49" t="s">
        <v>36</v>
      </c>
      <c r="BF148" s="49" t="s">
        <v>36</v>
      </c>
      <c r="BG148" s="44" t="s">
        <v>36</v>
      </c>
      <c r="BH148" s="53" t="s">
        <v>36</v>
      </c>
      <c r="BI148" s="49" t="s">
        <v>36</v>
      </c>
      <c r="BJ148" s="49" t="s">
        <v>36</v>
      </c>
      <c r="BK148" s="49" t="s">
        <v>36</v>
      </c>
      <c r="BL148" s="44" t="s">
        <v>36</v>
      </c>
      <c r="BM148" s="53" t="s">
        <v>36</v>
      </c>
      <c r="BN148" s="49" t="s">
        <v>36</v>
      </c>
      <c r="BO148" s="49" t="s">
        <v>36</v>
      </c>
      <c r="BP148" s="49" t="s">
        <v>36</v>
      </c>
      <c r="BQ148" s="44" t="s">
        <v>36</v>
      </c>
    </row>
    <row r="149" s="317" customFormat="true" ht="15" customHeight="true" x14ac:dyDescent="0.2">
      <c r="A149" s="984"/>
      <c r="B149" s="372" t="s">
        <v>49</v>
      </c>
      <c r="C149" s="173">
        <v>22.020716296841794</v>
      </c>
      <c r="D149" s="172">
        <v>54.242050934284549</v>
      </c>
      <c r="E149" s="172">
        <v>66.717927770108304</v>
      </c>
      <c r="F149" s="172">
        <v>76.447586922415141</v>
      </c>
      <c r="G149" s="171">
        <v>88.278636747628127</v>
      </c>
      <c r="H149" s="161">
        <v>50.46766248126854</v>
      </c>
      <c r="I149" s="172">
        <v>82.174132719622179</v>
      </c>
      <c r="J149" s="172">
        <v>86.681650149407119</v>
      </c>
      <c r="K149" s="172">
        <v>90.176553676648226</v>
      </c>
      <c r="L149" s="165">
        <v>91.594121641565238</v>
      </c>
      <c r="M149" s="173">
        <v>19.781272656977073</v>
      </c>
      <c r="N149" s="172">
        <v>49.350925401273741</v>
      </c>
      <c r="O149" s="172">
        <v>66.125709767246335</v>
      </c>
      <c r="P149" s="172">
        <v>69.851106823408529</v>
      </c>
      <c r="Q149" s="165">
        <v>83.006702538798024</v>
      </c>
      <c r="R149" s="882"/>
      <c r="S149" s="882"/>
      <c r="T149" s="882"/>
      <c r="U149" s="882"/>
      <c r="V149" s="882"/>
      <c r="W149" s="882"/>
      <c r="X149" s="882"/>
      <c r="Y149" s="882"/>
      <c r="Z149" s="882"/>
      <c r="AA149" s="882"/>
      <c r="AB149" s="882"/>
      <c r="AC149" s="882"/>
      <c r="AD149" s="882"/>
      <c r="AE149" s="882"/>
      <c r="AF149" s="882"/>
      <c r="AG149" s="882"/>
      <c r="AH149" s="882"/>
      <c r="AI149" s="882"/>
      <c r="AJ149" s="882"/>
      <c r="AK149" s="882"/>
      <c r="AL149" s="882"/>
      <c r="AM149" s="882"/>
      <c r="AN149" s="882"/>
      <c r="AO149" s="882"/>
      <c r="AP149" s="882"/>
      <c r="AQ149" s="882"/>
      <c r="AR149" s="882"/>
      <c r="AS149" s="882"/>
      <c r="AT149" s="882"/>
      <c r="AU149" s="882"/>
      <c r="AV149" s="882"/>
      <c r="AW149" s="882"/>
      <c r="AX149" s="882"/>
      <c r="AY149" s="882"/>
      <c r="AZ149" s="345"/>
      <c r="BA149" s="972"/>
      <c r="BB149" s="553" t="s">
        <v>49</v>
      </c>
      <c r="BC149" s="53" t="s">
        <v>36</v>
      </c>
      <c r="BD149" s="49" t="s">
        <v>36</v>
      </c>
      <c r="BE149" s="49" t="s">
        <v>36</v>
      </c>
      <c r="BF149" s="49" t="s">
        <v>36</v>
      </c>
      <c r="BG149" s="44" t="s">
        <v>36</v>
      </c>
      <c r="BH149" s="53" t="s">
        <v>36</v>
      </c>
      <c r="BI149" s="49" t="s">
        <v>36</v>
      </c>
      <c r="BJ149" s="49" t="s">
        <v>36</v>
      </c>
      <c r="BK149" s="49" t="s">
        <v>36</v>
      </c>
      <c r="BL149" s="44" t="s">
        <v>36</v>
      </c>
      <c r="BM149" s="53" t="s">
        <v>36</v>
      </c>
      <c r="BN149" s="49" t="s">
        <v>36</v>
      </c>
      <c r="BO149" s="49" t="s">
        <v>36</v>
      </c>
      <c r="BP149" s="49" t="s">
        <v>36</v>
      </c>
      <c r="BQ149" s="44" t="s">
        <v>36</v>
      </c>
    </row>
    <row r="150" s="317" customFormat="true" ht="15" customHeight="true" x14ac:dyDescent="0.2">
      <c r="A150" s="984"/>
      <c r="B150" s="372" t="s">
        <v>111</v>
      </c>
      <c r="C150" s="173">
        <v>75.437312154306568</v>
      </c>
      <c r="D150" s="172">
        <v>39.844089483555436</v>
      </c>
      <c r="E150" s="172">
        <v>29.179727955552586</v>
      </c>
      <c r="F150" s="172">
        <v>20.493910275301115</v>
      </c>
      <c r="G150" s="171">
        <v>7.584162967525371</v>
      </c>
      <c r="H150" s="161">
        <v>45.389425973486532</v>
      </c>
      <c r="I150" s="172">
        <v>10.616373188757109</v>
      </c>
      <c r="J150" s="172">
        <v>9.9160356150532003</v>
      </c>
      <c r="K150" s="172">
        <v>3.392511085464172</v>
      </c>
      <c r="L150" s="165">
        <v>3.7511174364374975</v>
      </c>
      <c r="M150" s="173">
        <v>77.895127542378845</v>
      </c>
      <c r="N150" s="172">
        <v>44.332390800846071</v>
      </c>
      <c r="O150" s="172">
        <v>30.047353776155372</v>
      </c>
      <c r="P150" s="172">
        <v>27.154296849014177</v>
      </c>
      <c r="Q150" s="165">
        <v>13.957074126156893</v>
      </c>
      <c r="R150" s="882"/>
      <c r="S150" s="882"/>
      <c r="T150" s="882"/>
      <c r="U150" s="882"/>
      <c r="V150" s="882"/>
      <c r="W150" s="882"/>
      <c r="X150" s="882"/>
      <c r="Y150" s="882"/>
      <c r="Z150" s="882"/>
      <c r="AA150" s="882"/>
      <c r="AB150" s="882"/>
      <c r="AC150" s="882"/>
      <c r="AD150" s="882"/>
      <c r="AE150" s="882"/>
      <c r="AF150" s="882"/>
      <c r="AG150" s="882"/>
      <c r="AH150" s="882"/>
      <c r="AI150" s="882"/>
      <c r="AJ150" s="882"/>
      <c r="AK150" s="882"/>
      <c r="AL150" s="882"/>
      <c r="AM150" s="882"/>
      <c r="AN150" s="882"/>
      <c r="AO150" s="882"/>
      <c r="AP150" s="882"/>
      <c r="AQ150" s="882"/>
      <c r="AR150" s="882"/>
      <c r="AS150" s="882"/>
      <c r="AT150" s="882"/>
      <c r="AU150" s="882"/>
      <c r="AV150" s="882"/>
      <c r="AW150" s="882"/>
      <c r="AX150" s="882"/>
      <c r="AY150" s="882"/>
      <c r="AZ150" s="345"/>
      <c r="BA150" s="972"/>
      <c r="BB150" s="553" t="s">
        <v>111</v>
      </c>
      <c r="BC150" s="53" t="s">
        <v>36</v>
      </c>
      <c r="BD150" s="49" t="s">
        <v>36</v>
      </c>
      <c r="BE150" s="49" t="s">
        <v>36</v>
      </c>
      <c r="BF150" s="49" t="s">
        <v>36</v>
      </c>
      <c r="BG150" s="44" t="s">
        <v>36</v>
      </c>
      <c r="BH150" s="53" t="s">
        <v>36</v>
      </c>
      <c r="BI150" s="49" t="s">
        <v>36</v>
      </c>
      <c r="BJ150" s="49" t="s">
        <v>36</v>
      </c>
      <c r="BK150" s="49" t="s">
        <v>36</v>
      </c>
      <c r="BL150" s="44" t="s">
        <v>36</v>
      </c>
      <c r="BM150" s="53" t="s">
        <v>36</v>
      </c>
      <c r="BN150" s="49" t="s">
        <v>36</v>
      </c>
      <c r="BO150" s="49" t="s">
        <v>36</v>
      </c>
      <c r="BP150" s="49" t="s">
        <v>36</v>
      </c>
      <c r="BQ150" s="44" t="s">
        <v>36</v>
      </c>
    </row>
    <row r="151" s="317" customFormat="true" ht="15" customHeight="true" x14ac:dyDescent="0.2">
      <c r="A151" s="984" t="s">
        <v>110</v>
      </c>
      <c r="B151" s="372" t="s">
        <v>50</v>
      </c>
      <c r="C151" s="173">
        <v>84.738755619580047</v>
      </c>
      <c r="D151" s="172">
        <v>98.269119572328592</v>
      </c>
      <c r="E151" s="172">
        <v>97.216936847234365</v>
      </c>
      <c r="F151" s="172">
        <v>95.848148991532128</v>
      </c>
      <c r="G151" s="171">
        <v>97.30653009113324</v>
      </c>
      <c r="H151" s="161">
        <v>83.852200894569719</v>
      </c>
      <c r="I151" s="172">
        <v>95.212927768843997</v>
      </c>
      <c r="J151" s="172">
        <v>97.024416527550102</v>
      </c>
      <c r="K151" s="172">
        <v>95.41849988109405</v>
      </c>
      <c r="L151" s="165">
        <v>97.802214795082875</v>
      </c>
      <c r="M151" s="173">
        <v>74.493637910597002</v>
      </c>
      <c r="N151" s="172">
        <v>99.001369100552239</v>
      </c>
      <c r="O151" s="172">
        <v>97.759299305456324</v>
      </c>
      <c r="P151" s="172">
        <v>98.729683742334572</v>
      </c>
      <c r="Q151" s="165">
        <v>96.967187222583775</v>
      </c>
      <c r="R151" s="882"/>
      <c r="S151" s="882"/>
      <c r="T151" s="882"/>
      <c r="U151" s="882"/>
      <c r="V151" s="882"/>
      <c r="W151" s="882"/>
      <c r="X151" s="882"/>
      <c r="Y151" s="882"/>
      <c r="Z151" s="882"/>
      <c r="AA151" s="882"/>
      <c r="AB151" s="882"/>
      <c r="AC151" s="882"/>
      <c r="AD151" s="882"/>
      <c r="AE151" s="882"/>
      <c r="AF151" s="882"/>
      <c r="AG151" s="882"/>
      <c r="AH151" s="882"/>
      <c r="AI151" s="882"/>
      <c r="AJ151" s="882"/>
      <c r="AK151" s="882"/>
      <c r="AL151" s="882"/>
      <c r="AM151" s="882"/>
      <c r="AN151" s="882"/>
      <c r="AO151" s="882"/>
      <c r="AP151" s="882"/>
      <c r="AQ151" s="882"/>
      <c r="AR151" s="882"/>
      <c r="AS151" s="882"/>
      <c r="AT151" s="882"/>
      <c r="AU151" s="882"/>
      <c r="AV151" s="882"/>
      <c r="AW151" s="882"/>
      <c r="AX151" s="882"/>
      <c r="AY151" s="882"/>
      <c r="AZ151" s="345"/>
      <c r="BA151" s="972" t="s">
        <v>110</v>
      </c>
      <c r="BB151" s="553" t="s">
        <v>50</v>
      </c>
      <c r="BC151" s="53" t="s">
        <v>36</v>
      </c>
      <c r="BD151" s="49" t="s">
        <v>36</v>
      </c>
      <c r="BE151" s="49" t="s">
        <v>36</v>
      </c>
      <c r="BF151" s="49" t="s">
        <v>36</v>
      </c>
      <c r="BG151" s="44" t="s">
        <v>36</v>
      </c>
      <c r="BH151" s="53" t="s">
        <v>36</v>
      </c>
      <c r="BI151" s="49" t="s">
        <v>36</v>
      </c>
      <c r="BJ151" s="49" t="s">
        <v>36</v>
      </c>
      <c r="BK151" s="49" t="s">
        <v>36</v>
      </c>
      <c r="BL151" s="44" t="s">
        <v>36</v>
      </c>
      <c r="BM151" s="53" t="s">
        <v>36</v>
      </c>
      <c r="BN151" s="49" t="s">
        <v>36</v>
      </c>
      <c r="BO151" s="49" t="s">
        <v>36</v>
      </c>
      <c r="BP151" s="49" t="s">
        <v>36</v>
      </c>
      <c r="BQ151" s="44" t="s">
        <v>36</v>
      </c>
    </row>
    <row r="152" s="317" customFormat="true" ht="15" customHeight="true" x14ac:dyDescent="0.2">
      <c r="A152" s="984"/>
      <c r="B152" s="372" t="s">
        <v>49</v>
      </c>
      <c r="C152" s="173">
        <v>15.261244380419953</v>
      </c>
      <c r="D152" s="172">
        <v>1.7308804276714094</v>
      </c>
      <c r="E152" s="172">
        <v>2.7830631527656329</v>
      </c>
      <c r="F152" s="172">
        <v>4.1518510084678741</v>
      </c>
      <c r="G152" s="171">
        <v>2.6934699088667644</v>
      </c>
      <c r="H152" s="161">
        <v>16.147799105430284</v>
      </c>
      <c r="I152" s="172">
        <v>4.7870722311560119</v>
      </c>
      <c r="J152" s="172">
        <v>2.9755834724499106</v>
      </c>
      <c r="K152" s="172">
        <v>4.5815001189059439</v>
      </c>
      <c r="L152" s="165">
        <v>2.1977852049171296</v>
      </c>
      <c r="M152" s="173">
        <v>25.506362089402995</v>
      </c>
      <c r="N152" s="172">
        <v>0.9986308994477654</v>
      </c>
      <c r="O152" s="172">
        <v>2.24070069454367</v>
      </c>
      <c r="P152" s="172">
        <v>1.2703162576654266</v>
      </c>
      <c r="Q152" s="165">
        <v>3.0328127774162263</v>
      </c>
      <c r="R152" s="882"/>
      <c r="S152" s="882"/>
      <c r="T152" s="882"/>
      <c r="U152" s="882"/>
      <c r="V152" s="882"/>
      <c r="W152" s="882"/>
      <c r="X152" s="882"/>
      <c r="Y152" s="882"/>
      <c r="Z152" s="882"/>
      <c r="AA152" s="882"/>
      <c r="AB152" s="882"/>
      <c r="AC152" s="882"/>
      <c r="AD152" s="882"/>
      <c r="AE152" s="882"/>
      <c r="AF152" s="882"/>
      <c r="AG152" s="882"/>
      <c r="AH152" s="882"/>
      <c r="AI152" s="882"/>
      <c r="AJ152" s="882"/>
      <c r="AK152" s="882"/>
      <c r="AL152" s="882"/>
      <c r="AM152" s="882"/>
      <c r="AN152" s="882"/>
      <c r="AO152" s="882"/>
      <c r="AP152" s="882"/>
      <c r="AQ152" s="882"/>
      <c r="AR152" s="882"/>
      <c r="AS152" s="882"/>
      <c r="AT152" s="882"/>
      <c r="AU152" s="882"/>
      <c r="AV152" s="882"/>
      <c r="AW152" s="882"/>
      <c r="AX152" s="882"/>
      <c r="AY152" s="882"/>
      <c r="AZ152" s="345"/>
      <c r="BA152" s="972"/>
      <c r="BB152" s="553" t="s">
        <v>49</v>
      </c>
      <c r="BC152" s="53" t="s">
        <v>36</v>
      </c>
      <c r="BD152" s="49" t="s">
        <v>36</v>
      </c>
      <c r="BE152" s="49" t="s">
        <v>36</v>
      </c>
      <c r="BF152" s="49" t="s">
        <v>36</v>
      </c>
      <c r="BG152" s="44" t="s">
        <v>36</v>
      </c>
      <c r="BH152" s="53" t="s">
        <v>36</v>
      </c>
      <c r="BI152" s="49" t="s">
        <v>36</v>
      </c>
      <c r="BJ152" s="49" t="s">
        <v>36</v>
      </c>
      <c r="BK152" s="49" t="s">
        <v>36</v>
      </c>
      <c r="BL152" s="44" t="s">
        <v>36</v>
      </c>
      <c r="BM152" s="53" t="s">
        <v>36</v>
      </c>
      <c r="BN152" s="49" t="s">
        <v>36</v>
      </c>
      <c r="BO152" s="49" t="s">
        <v>36</v>
      </c>
      <c r="BP152" s="49" t="s">
        <v>36</v>
      </c>
      <c r="BQ152" s="44" t="s">
        <v>36</v>
      </c>
    </row>
    <row r="153" s="322" customFormat="true" ht="15" customHeight="true" x14ac:dyDescent="0.2">
      <c r="A153" s="984" t="s">
        <v>234</v>
      </c>
      <c r="B153" s="372" t="s">
        <v>235</v>
      </c>
      <c r="C153" s="132">
        <v>1.6946903448321389</v>
      </c>
      <c r="D153" s="131">
        <v>0.61979693610626674</v>
      </c>
      <c r="E153" s="131">
        <v>0.47645580849803215</v>
      </c>
      <c r="F153" s="131">
        <v>1.6366116202477534</v>
      </c>
      <c r="G153" s="130">
        <v>2.5365319415052996</v>
      </c>
      <c r="H153" s="129">
        <v>0</v>
      </c>
      <c r="I153" s="131">
        <v>3.2227780467781941</v>
      </c>
      <c r="J153" s="131">
        <v>4.1155013332906689</v>
      </c>
      <c r="K153" s="131">
        <v>3.2920688806006084</v>
      </c>
      <c r="L153" s="128">
        <v>5.0589111025872811</v>
      </c>
      <c r="M153" s="132">
        <v>1.9705379350350463</v>
      </c>
      <c r="N153" s="131">
        <v>0.83075194165105215</v>
      </c>
      <c r="O153" s="131">
        <v>0.49352585015669592</v>
      </c>
      <c r="P153" s="131">
        <v>0.36015036116893373</v>
      </c>
      <c r="Q153" s="128">
        <v>1.4962948947045169</v>
      </c>
      <c r="R153" s="410"/>
      <c r="S153" s="410"/>
      <c r="T153" s="410"/>
      <c r="U153" s="410"/>
      <c r="V153" s="410"/>
      <c r="W153" s="410"/>
      <c r="X153" s="410"/>
      <c r="Y153" s="410"/>
      <c r="Z153" s="410"/>
      <c r="AA153" s="410"/>
      <c r="AB153" s="410"/>
      <c r="AC153" s="410"/>
      <c r="AD153" s="410"/>
      <c r="AE153" s="410"/>
      <c r="AF153" s="410"/>
      <c r="AG153" s="410"/>
      <c r="AH153" s="410"/>
      <c r="AI153" s="410"/>
      <c r="AJ153" s="410"/>
      <c r="AK153" s="410"/>
      <c r="AL153" s="410"/>
      <c r="AM153" s="410"/>
      <c r="AN153" s="410"/>
      <c r="AO153" s="410"/>
      <c r="AP153" s="410"/>
      <c r="AQ153" s="410"/>
      <c r="AR153" s="410"/>
      <c r="AS153" s="410"/>
      <c r="AT153" s="410"/>
      <c r="AU153" s="410"/>
      <c r="AV153" s="410"/>
      <c r="AW153" s="410"/>
      <c r="AX153" s="410"/>
      <c r="AY153" s="410"/>
      <c r="AZ153" s="881"/>
      <c r="BA153" s="972" t="s">
        <v>234</v>
      </c>
      <c r="BB153" s="364" t="s">
        <v>235</v>
      </c>
      <c r="BC153" s="413">
        <v>56287.113037109375</v>
      </c>
      <c r="BD153" s="405">
        <v>20545.578369140625</v>
      </c>
      <c r="BE153" s="405">
        <v>15805.659912109375</v>
      </c>
      <c r="BF153" s="405">
        <v>54330.7314453125</v>
      </c>
      <c r="BG153" s="415">
        <v>84222.52685546875</v>
      </c>
      <c r="BH153" s="413">
        <v>0</v>
      </c>
      <c r="BI153" s="405">
        <v>18563.00830078125</v>
      </c>
      <c r="BJ153" s="405">
        <v>23519.132080078125</v>
      </c>
      <c r="BK153" s="405">
        <v>18691.5693359375</v>
      </c>
      <c r="BL153" s="415">
        <v>28861.325927734375</v>
      </c>
      <c r="BM153" s="413">
        <v>54126.1650390625</v>
      </c>
      <c r="BN153" s="405">
        <v>22706.5263671875</v>
      </c>
      <c r="BO153" s="405">
        <v>13644.7119140625</v>
      </c>
      <c r="BP153" s="405">
        <v>9912.421142578125</v>
      </c>
      <c r="BQ153" s="415">
        <v>41166.74951171875</v>
      </c>
    </row>
    <row r="154" s="322" customFormat="true" ht="15" customHeight="true" x14ac:dyDescent="0.2">
      <c r="A154" s="984"/>
      <c r="B154" s="372" t="s">
        <v>236</v>
      </c>
      <c r="C154" s="132">
        <v>1.7366152576721861</v>
      </c>
      <c r="D154" s="131">
        <v>8.3001471594190406</v>
      </c>
      <c r="E154" s="131">
        <v>14.411016255010772</v>
      </c>
      <c r="F154" s="131">
        <v>28.442207460534135</v>
      </c>
      <c r="G154" s="130">
        <v>71.181614774662989</v>
      </c>
      <c r="H154" s="129">
        <v>14.191845326487709</v>
      </c>
      <c r="I154" s="131">
        <v>35.80445685631004</v>
      </c>
      <c r="J154" s="131">
        <v>58.28007225318914</v>
      </c>
      <c r="K154" s="131">
        <v>76.015016814033828</v>
      </c>
      <c r="L154" s="128">
        <v>85.043415849614803</v>
      </c>
      <c r="M154" s="132">
        <v>0.69173529907217934</v>
      </c>
      <c r="N154" s="131">
        <v>6.9315215478032126</v>
      </c>
      <c r="O154" s="131">
        <v>10.711360263859557</v>
      </c>
      <c r="P154" s="131">
        <v>21.354177035725115</v>
      </c>
      <c r="Q154" s="128">
        <v>54.185269499359322</v>
      </c>
      <c r="R154" s="410"/>
      <c r="S154" s="410"/>
      <c r="T154" s="410"/>
      <c r="U154" s="410"/>
      <c r="V154" s="410"/>
      <c r="W154" s="410"/>
      <c r="X154" s="410"/>
      <c r="Y154" s="410"/>
      <c r="Z154" s="410"/>
      <c r="AA154" s="410"/>
      <c r="AB154" s="410"/>
      <c r="AC154" s="410"/>
      <c r="AD154" s="410"/>
      <c r="AE154" s="410"/>
      <c r="AF154" s="410"/>
      <c r="AG154" s="410"/>
      <c r="AH154" s="410"/>
      <c r="AI154" s="410"/>
      <c r="AJ154" s="410"/>
      <c r="AK154" s="410"/>
      <c r="AL154" s="410"/>
      <c r="AM154" s="410"/>
      <c r="AN154" s="410"/>
      <c r="AO154" s="410"/>
      <c r="AP154" s="410"/>
      <c r="AQ154" s="410"/>
      <c r="AR154" s="410"/>
      <c r="AS154" s="410"/>
      <c r="AT154" s="410"/>
      <c r="AU154" s="410"/>
      <c r="AV154" s="410"/>
      <c r="AW154" s="410"/>
      <c r="AX154" s="410"/>
      <c r="AY154" s="410"/>
      <c r="AZ154" s="881"/>
      <c r="BA154" s="972"/>
      <c r="BB154" s="553" t="s">
        <v>236</v>
      </c>
      <c r="BC154" s="414">
        <v>57679.598876953125</v>
      </c>
      <c r="BD154" s="407">
        <v>275140.63720703125</v>
      </c>
      <c r="BE154" s="407">
        <v>478062.4306640625</v>
      </c>
      <c r="BF154" s="407">
        <v>944198.31567382813</v>
      </c>
      <c r="BG154" s="418">
        <v>2363500.8745117188</v>
      </c>
      <c r="BH154" s="414">
        <v>79423.0908203125</v>
      </c>
      <c r="BI154" s="407">
        <v>206231.52453613281</v>
      </c>
      <c r="BJ154" s="407">
        <v>333057.04602050781</v>
      </c>
      <c r="BK154" s="407">
        <v>431594.8447265625</v>
      </c>
      <c r="BL154" s="418">
        <v>485176.68981933594</v>
      </c>
      <c r="BM154" s="414">
        <v>19000.384765625</v>
      </c>
      <c r="BN154" s="407">
        <v>189455.8037109375</v>
      </c>
      <c r="BO154" s="407">
        <v>296141.37731933594</v>
      </c>
      <c r="BP154" s="407">
        <v>587731.177734375</v>
      </c>
      <c r="BQ154" s="418">
        <v>1490769.9174804688</v>
      </c>
    </row>
    <row r="155" s="322" customFormat="true" ht="15" customHeight="true" x14ac:dyDescent="0.2">
      <c r="A155" s="984"/>
      <c r="B155" s="372" t="s">
        <v>237</v>
      </c>
      <c r="C155" s="132">
        <v>1.4748825631909828</v>
      </c>
      <c r="D155" s="131">
        <v>3.9217247115716445</v>
      </c>
      <c r="E155" s="131">
        <v>7.7494287310098944</v>
      </c>
      <c r="F155" s="131">
        <v>15.156177804267806</v>
      </c>
      <c r="G155" s="130">
        <v>14.317564884084149</v>
      </c>
      <c r="H155" s="129">
        <v>13.956289218842588</v>
      </c>
      <c r="I155" s="131">
        <v>33.529545241106106</v>
      </c>
      <c r="J155" s="131">
        <v>22.371242006338388</v>
      </c>
      <c r="K155" s="131">
        <v>15.561620600617923</v>
      </c>
      <c r="L155" s="128">
        <v>8.3328685035458623</v>
      </c>
      <c r="M155" s="132">
        <v>0.52852453858779669</v>
      </c>
      <c r="N155" s="131">
        <v>1.9810123176489083</v>
      </c>
      <c r="O155" s="131">
        <v>6.7770173966580431</v>
      </c>
      <c r="P155" s="131">
        <v>7.3426442590986643</v>
      </c>
      <c r="Q155" s="128">
        <v>15.320507788606871</v>
      </c>
      <c r="R155" s="410"/>
      <c r="S155" s="410"/>
      <c r="T155" s="410"/>
      <c r="U155" s="410"/>
      <c r="V155" s="410"/>
      <c r="W155" s="410"/>
      <c r="X155" s="410"/>
      <c r="Y155" s="410"/>
      <c r="Z155" s="410"/>
      <c r="AA155" s="410"/>
      <c r="AB155" s="410"/>
      <c r="AC155" s="410"/>
      <c r="AD155" s="410"/>
      <c r="AE155" s="410"/>
      <c r="AF155" s="410"/>
      <c r="AG155" s="410"/>
      <c r="AH155" s="410"/>
      <c r="AI155" s="410"/>
      <c r="AJ155" s="410"/>
      <c r="AK155" s="410"/>
      <c r="AL155" s="410"/>
      <c r="AM155" s="410"/>
      <c r="AN155" s="410"/>
      <c r="AO155" s="410"/>
      <c r="AP155" s="410"/>
      <c r="AQ155" s="410"/>
      <c r="AR155" s="410"/>
      <c r="AS155" s="410"/>
      <c r="AT155" s="410"/>
      <c r="AU155" s="410"/>
      <c r="AV155" s="410"/>
      <c r="AW155" s="410"/>
      <c r="AX155" s="410"/>
      <c r="AY155" s="410"/>
      <c r="AZ155" s="881"/>
      <c r="BA155" s="972"/>
      <c r="BB155" s="553" t="s">
        <v>237</v>
      </c>
      <c r="BC155" s="414">
        <v>48986.46044921875</v>
      </c>
      <c r="BD155" s="407">
        <v>130000.80786132813</v>
      </c>
      <c r="BE155" s="407">
        <v>257074.91198730469</v>
      </c>
      <c r="BF155" s="407">
        <v>503140.88928222656</v>
      </c>
      <c r="BG155" s="418">
        <v>475397.71655273438</v>
      </c>
      <c r="BH155" s="414">
        <v>78104.8271484375</v>
      </c>
      <c r="BI155" s="407">
        <v>193128.17004394531</v>
      </c>
      <c r="BJ155" s="407">
        <v>127846.44030761719</v>
      </c>
      <c r="BK155" s="407">
        <v>88355.110717773438</v>
      </c>
      <c r="BL155" s="418">
        <v>47539.406982421875</v>
      </c>
      <c r="BM155" s="414">
        <v>14517.35888671875</v>
      </c>
      <c r="BN155" s="407">
        <v>54146.0166015625</v>
      </c>
      <c r="BO155" s="407">
        <v>187366.98388671875</v>
      </c>
      <c r="BP155" s="407">
        <v>202091.65405273438</v>
      </c>
      <c r="BQ155" s="418">
        <v>421504.81750488281</v>
      </c>
    </row>
    <row r="156" s="322" customFormat="true" ht="15" customHeight="true" x14ac:dyDescent="0.2">
      <c r="A156" s="984"/>
      <c r="B156" s="372" t="s">
        <v>238</v>
      </c>
      <c r="C156" s="132">
        <v>19.450118234485366</v>
      </c>
      <c r="D156" s="131">
        <v>46.483614485501477</v>
      </c>
      <c r="E156" s="131">
        <v>48.465451931833023</v>
      </c>
      <c r="F156" s="131">
        <v>34.972813415526964</v>
      </c>
      <c r="G156" s="130">
        <v>7.2480858252577089</v>
      </c>
      <c r="H156" s="129">
        <v>27.679698616187459</v>
      </c>
      <c r="I156" s="131">
        <v>19.04260290161551</v>
      </c>
      <c r="J156" s="131">
        <v>8.1330487957449371</v>
      </c>
      <c r="K156" s="131">
        <v>3.7693184920225353</v>
      </c>
      <c r="L156" s="128">
        <v>1.5648045442520613</v>
      </c>
      <c r="M156" s="132">
        <v>18.664519376971057</v>
      </c>
      <c r="N156" s="131">
        <v>46.083102413311558</v>
      </c>
      <c r="O156" s="131">
        <v>50.662572110654317</v>
      </c>
      <c r="P156" s="131">
        <v>43.816963068823405</v>
      </c>
      <c r="Q156" s="128">
        <v>17.301859796787166</v>
      </c>
      <c r="R156" s="410"/>
      <c r="S156" s="410"/>
      <c r="T156" s="410"/>
      <c r="U156" s="410"/>
      <c r="V156" s="410"/>
      <c r="W156" s="410"/>
      <c r="X156" s="410"/>
      <c r="Y156" s="410"/>
      <c r="Z156" s="410"/>
      <c r="AA156" s="410"/>
      <c r="AB156" s="410"/>
      <c r="AC156" s="410"/>
      <c r="AD156" s="410"/>
      <c r="AE156" s="410"/>
      <c r="AF156" s="410"/>
      <c r="AG156" s="410"/>
      <c r="AH156" s="410"/>
      <c r="AI156" s="410"/>
      <c r="AJ156" s="410"/>
      <c r="AK156" s="410"/>
      <c r="AL156" s="410"/>
      <c r="AM156" s="410"/>
      <c r="AN156" s="410"/>
      <c r="AO156" s="410"/>
      <c r="AP156" s="410"/>
      <c r="AQ156" s="410"/>
      <c r="AR156" s="410"/>
      <c r="AS156" s="410"/>
      <c r="AT156" s="410"/>
      <c r="AU156" s="410"/>
      <c r="AV156" s="410"/>
      <c r="AW156" s="410"/>
      <c r="AX156" s="410"/>
      <c r="AY156" s="410"/>
      <c r="AZ156" s="881"/>
      <c r="BA156" s="972"/>
      <c r="BB156" s="553" t="s">
        <v>238</v>
      </c>
      <c r="BC156" s="414">
        <v>646012.41577148438</v>
      </c>
      <c r="BD156" s="407">
        <v>1540880.0667724609</v>
      </c>
      <c r="BE156" s="407">
        <v>1607763.9039306641</v>
      </c>
      <c r="BF156" s="407">
        <v>1160995.3822021484</v>
      </c>
      <c r="BG156" s="418">
        <v>240664.07092285156</v>
      </c>
      <c r="BH156" s="414">
        <v>154906.3681640625</v>
      </c>
      <c r="BI156" s="407">
        <v>109684.25085449219</v>
      </c>
      <c r="BJ156" s="407">
        <v>46478.480590820313</v>
      </c>
      <c r="BK156" s="407">
        <v>21401.276977539063</v>
      </c>
      <c r="BL156" s="418">
        <v>8927.2835693359375</v>
      </c>
      <c r="BM156" s="414">
        <v>512671.61022949219</v>
      </c>
      <c r="BN156" s="407">
        <v>1259566.3369140625</v>
      </c>
      <c r="BO156" s="407">
        <v>1400688.9427490234</v>
      </c>
      <c r="BP156" s="407">
        <v>1205974.609375</v>
      </c>
      <c r="BQ156" s="418">
        <v>476016.68017578125</v>
      </c>
    </row>
    <row r="157" s="322" customFormat="true" ht="15" customHeight="true" x14ac:dyDescent="0.2">
      <c r="A157" s="984"/>
      <c r="B157" s="372" t="s">
        <v>239</v>
      </c>
      <c r="C157" s="132">
        <v>14.705096207539148</v>
      </c>
      <c r="D157" s="131">
        <v>10.864055540366969</v>
      </c>
      <c r="E157" s="131">
        <v>11.505577756829984</v>
      </c>
      <c r="F157" s="131">
        <v>5.3789290928824718</v>
      </c>
      <c r="G157" s="130">
        <v>1.300479974430834</v>
      </c>
      <c r="H157" s="129">
        <v>6.6726001159606936</v>
      </c>
      <c r="I157" s="131">
        <v>4.0305931495659495</v>
      </c>
      <c r="J157" s="131">
        <v>1.2191636067921534</v>
      </c>
      <c r="K157" s="131">
        <v>0.25606351340298711</v>
      </c>
      <c r="L157" s="128">
        <v>0</v>
      </c>
      <c r="M157" s="132">
        <v>16.361098401143717</v>
      </c>
      <c r="N157" s="131">
        <v>10.1724670879471</v>
      </c>
      <c r="O157" s="131">
        <v>11.002302903315314</v>
      </c>
      <c r="P157" s="131">
        <v>9.8297568412296901</v>
      </c>
      <c r="Q157" s="128">
        <v>2.9375154125682914</v>
      </c>
      <c r="R157" s="410"/>
      <c r="S157" s="410"/>
      <c r="T157" s="410"/>
      <c r="U157" s="410"/>
      <c r="V157" s="410"/>
      <c r="W157" s="410"/>
      <c r="X157" s="410"/>
      <c r="Y157" s="410"/>
      <c r="Z157" s="410"/>
      <c r="AA157" s="410"/>
      <c r="AB157" s="410"/>
      <c r="AC157" s="410"/>
      <c r="AD157" s="410"/>
      <c r="AE157" s="410"/>
      <c r="AF157" s="410"/>
      <c r="AG157" s="410"/>
      <c r="AH157" s="410"/>
      <c r="AI157" s="410"/>
      <c r="AJ157" s="410"/>
      <c r="AK157" s="410"/>
      <c r="AL157" s="410"/>
      <c r="AM157" s="410"/>
      <c r="AN157" s="410"/>
      <c r="AO157" s="410"/>
      <c r="AP157" s="410"/>
      <c r="AQ157" s="410"/>
      <c r="AR157" s="410"/>
      <c r="AS157" s="410"/>
      <c r="AT157" s="410"/>
      <c r="AU157" s="410"/>
      <c r="AV157" s="410"/>
      <c r="AW157" s="410"/>
      <c r="AX157" s="410"/>
      <c r="AY157" s="410"/>
      <c r="AZ157" s="881"/>
      <c r="BA157" s="972"/>
      <c r="BB157" s="553" t="s">
        <v>239</v>
      </c>
      <c r="BC157" s="414">
        <v>488412.18395996094</v>
      </c>
      <c r="BD157" s="407">
        <v>360131.34545898438</v>
      </c>
      <c r="BE157" s="407">
        <v>381679.15234375</v>
      </c>
      <c r="BF157" s="407">
        <v>178564.75439453125</v>
      </c>
      <c r="BG157" s="418">
        <v>43180.89111328125</v>
      </c>
      <c r="BH157" s="414">
        <v>37342.467651367188</v>
      </c>
      <c r="BI157" s="407">
        <v>23215.974853515625</v>
      </c>
      <c r="BJ157" s="407">
        <v>6967.2362060546875</v>
      </c>
      <c r="BK157" s="407">
        <v>1453.8665771484375</v>
      </c>
      <c r="BL157" s="418">
        <v>0</v>
      </c>
      <c r="BM157" s="414">
        <v>449401.91027832031</v>
      </c>
      <c r="BN157" s="407">
        <v>278038.94348144531</v>
      </c>
      <c r="BO157" s="407">
        <v>304185.18798828125</v>
      </c>
      <c r="BP157" s="407">
        <v>270544.47265625</v>
      </c>
      <c r="BQ157" s="418">
        <v>80818.267578125</v>
      </c>
    </row>
    <row r="158" s="322" customFormat="true" ht="15" customHeight="true" x14ac:dyDescent="0.2">
      <c r="A158" s="984"/>
      <c r="B158" s="372" t="s">
        <v>240</v>
      </c>
      <c r="C158" s="132">
        <v>3.3071845453495277</v>
      </c>
      <c r="D158" s="131">
        <v>6.3168793764437305</v>
      </c>
      <c r="E158" s="131">
        <v>4.7260505690561709</v>
      </c>
      <c r="F158" s="131">
        <v>5.4715872229392479</v>
      </c>
      <c r="G158" s="130">
        <v>0.46277503244278023</v>
      </c>
      <c r="H158" s="129">
        <v>0.89130288220319742</v>
      </c>
      <c r="I158" s="131">
        <v>3.0535071255105377</v>
      </c>
      <c r="J158" s="131">
        <v>2.4913830975991584</v>
      </c>
      <c r="K158" s="131">
        <v>0</v>
      </c>
      <c r="L158" s="128">
        <v>0</v>
      </c>
      <c r="M158" s="132">
        <v>2.9353876320588141</v>
      </c>
      <c r="N158" s="131">
        <v>5.8470795223358651</v>
      </c>
      <c r="O158" s="131">
        <v>6.4750409208272002</v>
      </c>
      <c r="P158" s="131">
        <v>5.8717272330944796</v>
      </c>
      <c r="Q158" s="128">
        <v>2.0043411281263981</v>
      </c>
      <c r="R158" s="410"/>
      <c r="S158" s="410"/>
      <c r="T158" s="410"/>
      <c r="U158" s="410"/>
      <c r="V158" s="410"/>
      <c r="W158" s="410"/>
      <c r="X158" s="410"/>
      <c r="Y158" s="410"/>
      <c r="Z158" s="410"/>
      <c r="AA158" s="410"/>
      <c r="AB158" s="410"/>
      <c r="AC158" s="410"/>
      <c r="AD158" s="410"/>
      <c r="AE158" s="410"/>
      <c r="AF158" s="410"/>
      <c r="AG158" s="410"/>
      <c r="AH158" s="410"/>
      <c r="AI158" s="410"/>
      <c r="AJ158" s="410"/>
      <c r="AK158" s="410"/>
      <c r="AL158" s="410"/>
      <c r="AM158" s="410"/>
      <c r="AN158" s="410"/>
      <c r="AO158" s="410"/>
      <c r="AP158" s="410"/>
      <c r="AQ158" s="410"/>
      <c r="AR158" s="410"/>
      <c r="AS158" s="410"/>
      <c r="AT158" s="410"/>
      <c r="AU158" s="410"/>
      <c r="AV158" s="410"/>
      <c r="AW158" s="410"/>
      <c r="AX158" s="410"/>
      <c r="AY158" s="410"/>
      <c r="AZ158" s="881"/>
      <c r="BA158" s="972"/>
      <c r="BB158" s="553" t="s">
        <v>240</v>
      </c>
      <c r="BC158" s="414">
        <v>109844.17944335938</v>
      </c>
      <c r="BD158" s="407">
        <v>209397.51831054688</v>
      </c>
      <c r="BE158" s="407">
        <v>156779.173828125</v>
      </c>
      <c r="BF158" s="407">
        <v>181640.73400878906</v>
      </c>
      <c r="BG158" s="418">
        <v>15365.894653320313</v>
      </c>
      <c r="BH158" s="414">
        <v>4988.077880859375</v>
      </c>
      <c r="BI158" s="407">
        <v>17588.017944335938</v>
      </c>
      <c r="BJ158" s="407">
        <v>14237.674438476563</v>
      </c>
      <c r="BK158" s="407">
        <v>0</v>
      </c>
      <c r="BL158" s="418">
        <v>0</v>
      </c>
      <c r="BM158" s="414">
        <v>80628.376953125</v>
      </c>
      <c r="BN158" s="407">
        <v>159815.29345703125</v>
      </c>
      <c r="BO158" s="407">
        <v>179018.1162109375</v>
      </c>
      <c r="BP158" s="407">
        <v>161607.59350585938</v>
      </c>
      <c r="BQ158" s="418">
        <v>55144.349853515625</v>
      </c>
    </row>
    <row r="159" s="322" customFormat="true" ht="15" customHeight="true" x14ac:dyDescent="0.2">
      <c r="A159" s="984"/>
      <c r="B159" s="372" t="s">
        <v>241</v>
      </c>
      <c r="C159" s="132">
        <v>32.948964659202133</v>
      </c>
      <c r="D159" s="131">
        <v>15.518180728803351</v>
      </c>
      <c r="E159" s="131">
        <v>8.3938759543030663</v>
      </c>
      <c r="F159" s="131">
        <v>5.1919245586296201</v>
      </c>
      <c r="G159" s="130">
        <v>1.443305965273916</v>
      </c>
      <c r="H159" s="129">
        <v>16.960331664916257</v>
      </c>
      <c r="I159" s="131">
        <v>1.316516679113666</v>
      </c>
      <c r="J159" s="131">
        <v>1.9779696084019238</v>
      </c>
      <c r="K159" s="131">
        <v>1.1059116993221194</v>
      </c>
      <c r="L159" s="128">
        <v>0</v>
      </c>
      <c r="M159" s="132">
        <v>33.864565466350733</v>
      </c>
      <c r="N159" s="131">
        <v>18.171405347673574</v>
      </c>
      <c r="O159" s="131">
        <v>8.9582317218605674</v>
      </c>
      <c r="P159" s="131">
        <v>8.0983702082779754</v>
      </c>
      <c r="Q159" s="128">
        <v>3.2714810709964945</v>
      </c>
      <c r="R159" s="410"/>
      <c r="S159" s="410"/>
      <c r="T159" s="410"/>
      <c r="U159" s="410"/>
      <c r="V159" s="410"/>
      <c r="W159" s="410"/>
      <c r="X159" s="410"/>
      <c r="Y159" s="410"/>
      <c r="Z159" s="410"/>
      <c r="AA159" s="410"/>
      <c r="AB159" s="410"/>
      <c r="AC159" s="410"/>
      <c r="AD159" s="410"/>
      <c r="AE159" s="410"/>
      <c r="AF159" s="410"/>
      <c r="AG159" s="410"/>
      <c r="AH159" s="410"/>
      <c r="AI159" s="410"/>
      <c r="AJ159" s="410"/>
      <c r="AK159" s="410"/>
      <c r="AL159" s="410"/>
      <c r="AM159" s="410"/>
      <c r="AN159" s="410"/>
      <c r="AO159" s="410"/>
      <c r="AP159" s="410"/>
      <c r="AQ159" s="410"/>
      <c r="AR159" s="410"/>
      <c r="AS159" s="410"/>
      <c r="AT159" s="410"/>
      <c r="AU159" s="410"/>
      <c r="AV159" s="410"/>
      <c r="AW159" s="410"/>
      <c r="AX159" s="410"/>
      <c r="AY159" s="410"/>
      <c r="AZ159" s="881"/>
      <c r="BA159" s="972"/>
      <c r="BB159" s="553" t="s">
        <v>241</v>
      </c>
      <c r="BC159" s="414">
        <v>1094360.4558105469</v>
      </c>
      <c r="BD159" s="407">
        <v>514410.41369628906</v>
      </c>
      <c r="BE159" s="407">
        <v>278453.41857910156</v>
      </c>
      <c r="BF159" s="407">
        <v>172356.74938964844</v>
      </c>
      <c r="BG159" s="418">
        <v>47923.25830078125</v>
      </c>
      <c r="BH159" s="414">
        <v>94916.618041992188</v>
      </c>
      <c r="BI159" s="407">
        <v>7583.05712890625</v>
      </c>
      <c r="BJ159" s="407">
        <v>11303.635864257813</v>
      </c>
      <c r="BK159" s="407">
        <v>6279.0986328125</v>
      </c>
      <c r="BL159" s="418">
        <v>0</v>
      </c>
      <c r="BM159" s="414">
        <v>930182.07202148438</v>
      </c>
      <c r="BN159" s="407">
        <v>496669.9130859375</v>
      </c>
      <c r="BO159" s="407">
        <v>247671.91235351563</v>
      </c>
      <c r="BP159" s="407">
        <v>222891.50512695313</v>
      </c>
      <c r="BQ159" s="418">
        <v>90006.483520507813</v>
      </c>
    </row>
    <row r="160" s="322" customFormat="true" ht="15" customHeight="true" x14ac:dyDescent="0.2">
      <c r="A160" s="986"/>
      <c r="B160" s="373" t="s">
        <v>47</v>
      </c>
      <c r="C160" s="132">
        <v>24.682448187728514</v>
      </c>
      <c r="D160" s="131">
        <v>7.9756010617875228</v>
      </c>
      <c r="E160" s="131">
        <v>4.2721429934590569</v>
      </c>
      <c r="F160" s="131">
        <v>3.749748824971999</v>
      </c>
      <c r="G160" s="130">
        <v>1.5096416023423331</v>
      </c>
      <c r="H160" s="129">
        <v>19.64793217540209</v>
      </c>
      <c r="I160" s="131">
        <v>0</v>
      </c>
      <c r="J160" s="131">
        <v>1.4116192986436313</v>
      </c>
      <c r="K160" s="131">
        <v>0</v>
      </c>
      <c r="L160" s="128">
        <v>0</v>
      </c>
      <c r="M160" s="132">
        <v>24.983631350780655</v>
      </c>
      <c r="N160" s="131">
        <v>9.9826598216287277</v>
      </c>
      <c r="O160" s="131">
        <v>4.9199488326683065</v>
      </c>
      <c r="P160" s="131">
        <v>3.3262109925817365</v>
      </c>
      <c r="Q160" s="128">
        <v>3.4827304088509314</v>
      </c>
      <c r="R160" s="410"/>
      <c r="S160" s="410"/>
      <c r="T160" s="410"/>
      <c r="U160" s="410"/>
      <c r="V160" s="410"/>
      <c r="W160" s="410"/>
      <c r="X160" s="410"/>
      <c r="Y160" s="410"/>
      <c r="Z160" s="410"/>
      <c r="AA160" s="410"/>
      <c r="AB160" s="410"/>
      <c r="AC160" s="410"/>
      <c r="AD160" s="410"/>
      <c r="AE160" s="410"/>
      <c r="AF160" s="410"/>
      <c r="AG160" s="410"/>
      <c r="AH160" s="410"/>
      <c r="AI160" s="410"/>
      <c r="AJ160" s="410"/>
      <c r="AK160" s="410"/>
      <c r="AL160" s="410"/>
      <c r="AM160" s="410"/>
      <c r="AN160" s="410"/>
      <c r="AO160" s="410"/>
      <c r="AP160" s="410"/>
      <c r="AQ160" s="410"/>
      <c r="AR160" s="410"/>
      <c r="AS160" s="410"/>
      <c r="AT160" s="410"/>
      <c r="AU160" s="410"/>
      <c r="AV160" s="410"/>
      <c r="AW160" s="410"/>
      <c r="AX160" s="410"/>
      <c r="AY160" s="410"/>
      <c r="AZ160" s="881"/>
      <c r="BA160" s="972"/>
      <c r="BB160" s="553" t="s">
        <v>47</v>
      </c>
      <c r="BC160" s="414">
        <v>819797.99755859375</v>
      </c>
      <c r="BD160" s="407">
        <v>264382.29541015625</v>
      </c>
      <c r="BE160" s="407">
        <v>141721.51550292969</v>
      </c>
      <c r="BF160" s="407">
        <v>124480.72216796875</v>
      </c>
      <c r="BG160" s="418">
        <v>50125.854248046875</v>
      </c>
      <c r="BH160" s="414">
        <v>109957.47668457031</v>
      </c>
      <c r="BI160" s="407">
        <v>0</v>
      </c>
      <c r="BJ160" s="407">
        <v>8067.07568359375</v>
      </c>
      <c r="BK160" s="407">
        <v>0</v>
      </c>
      <c r="BL160" s="418">
        <v>0</v>
      </c>
      <c r="BM160" s="414">
        <v>686243.14697265625</v>
      </c>
      <c r="BN160" s="407">
        <v>272851.03662109375</v>
      </c>
      <c r="BO160" s="407">
        <v>136023.84643554688</v>
      </c>
      <c r="BP160" s="407">
        <v>91547.33056640625</v>
      </c>
      <c r="BQ160" s="418">
        <v>95818.471923828125</v>
      </c>
    </row>
    <row r="161" s="366" customFormat="true" ht="15" customHeight="true" x14ac:dyDescent="0.2">
      <c r="B161" s="322"/>
      <c r="C161" s="113"/>
      <c r="D161" s="120"/>
      <c r="E161" s="120"/>
      <c r="F161" s="120"/>
      <c r="G161" s="119"/>
      <c r="H161" s="112"/>
      <c r="I161" s="120"/>
      <c r="J161" s="120"/>
      <c r="K161" s="120"/>
      <c r="L161" s="111"/>
      <c r="M161" s="113"/>
      <c r="N161" s="120"/>
      <c r="O161" s="120"/>
      <c r="P161" s="120"/>
      <c r="Q161" s="111"/>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346"/>
      <c r="BA161" s="974"/>
      <c r="BB161" s="553" t="s">
        <v>175</v>
      </c>
      <c r="BC161" s="414">
        <v>3321380.4049072266</v>
      </c>
      <c r="BD161" s="407">
        <v>3314888.6630859375</v>
      </c>
      <c r="BE161" s="407">
        <v>3317340.1667480469</v>
      </c>
      <c r="BF161" s="407">
        <v>3319708.2785644531</v>
      </c>
      <c r="BG161" s="418">
        <v>3320381.0871582031</v>
      </c>
      <c r="BH161" s="414">
        <v>559638.92639160156</v>
      </c>
      <c r="BI161" s="407">
        <v>575994.00366210938</v>
      </c>
      <c r="BJ161" s="407">
        <v>571476.72119140625</v>
      </c>
      <c r="BK161" s="407">
        <v>567775.76696777344</v>
      </c>
      <c r="BL161" s="418">
        <v>570504.70629882813</v>
      </c>
      <c r="BM161" s="414">
        <v>2746771.0251464844</v>
      </c>
      <c r="BN161" s="407">
        <v>2733249.8702392578</v>
      </c>
      <c r="BO161" s="407">
        <v>2764741.0788574219</v>
      </c>
      <c r="BP161" s="407">
        <v>2752300.7641601563</v>
      </c>
      <c r="BQ161" s="418">
        <v>2751245.7375488281</v>
      </c>
    </row>
    <row r="162" s="366" customFormat="true" ht="15" customHeight="true" x14ac:dyDescent="0.2">
      <c r="A162" s="34"/>
      <c r="B162" s="25"/>
      <c r="C162" s="113"/>
      <c r="D162" s="120"/>
      <c r="E162" s="120"/>
      <c r="F162" s="120"/>
      <c r="G162" s="119"/>
      <c r="H162" s="112"/>
      <c r="I162" s="120"/>
      <c r="J162" s="120"/>
      <c r="K162" s="120"/>
      <c r="L162" s="111"/>
      <c r="M162" s="113"/>
      <c r="N162" s="120"/>
      <c r="O162" s="120"/>
      <c r="P162" s="120"/>
      <c r="Q162" s="111"/>
      <c r="R162" s="828"/>
      <c r="S162" s="828"/>
      <c r="T162" s="828"/>
      <c r="U162" s="828"/>
      <c r="V162" s="828"/>
      <c r="W162" s="828"/>
      <c r="X162" s="828"/>
      <c r="Y162" s="828"/>
      <c r="Z162" s="828"/>
      <c r="AA162" s="828"/>
      <c r="AB162" s="828"/>
      <c r="AC162" s="828"/>
      <c r="AD162" s="828"/>
      <c r="AE162" s="828"/>
      <c r="AF162" s="828"/>
      <c r="AG162" s="828"/>
      <c r="AH162" s="828"/>
      <c r="AI162" s="828"/>
      <c r="AJ162" s="828"/>
      <c r="AK162" s="828"/>
      <c r="AL162" s="828"/>
      <c r="AM162" s="828"/>
      <c r="AN162" s="828"/>
      <c r="AO162" s="828"/>
      <c r="AP162" s="828"/>
      <c r="AQ162" s="828"/>
      <c r="AR162" s="828"/>
      <c r="AS162" s="828"/>
      <c r="AT162" s="828"/>
      <c r="AU162" s="828"/>
      <c r="AV162" s="828"/>
      <c r="AW162" s="828"/>
      <c r="AX162" s="828"/>
      <c r="AY162" s="828"/>
      <c r="AZ162" s="346"/>
      <c r="BA162" s="884"/>
      <c r="BB162" s="553"/>
      <c r="BC162" s="414"/>
      <c r="BD162" s="407"/>
      <c r="BE162" s="407"/>
      <c r="BF162" s="407"/>
      <c r="BG162" s="418"/>
      <c r="BH162" s="414"/>
      <c r="BI162" s="407"/>
      <c r="BJ162" s="407"/>
      <c r="BK162" s="407"/>
      <c r="BL162" s="418"/>
      <c r="BM162" s="414"/>
      <c r="BN162" s="407"/>
      <c r="BO162" s="407"/>
      <c r="BP162" s="407"/>
      <c r="BQ162" s="418"/>
    </row>
    <row r="163" s="366" customFormat="true" ht="15" customHeight="true" x14ac:dyDescent="0.2">
      <c r="A163" s="36"/>
      <c r="B163" s="24"/>
      <c r="C163" s="113"/>
      <c r="D163" s="120"/>
      <c r="E163" s="120"/>
      <c r="F163" s="120"/>
      <c r="G163" s="119"/>
      <c r="H163" s="112"/>
      <c r="I163" s="120"/>
      <c r="J163" s="120"/>
      <c r="K163" s="120"/>
      <c r="L163" s="111"/>
      <c r="M163" s="113"/>
      <c r="N163" s="120"/>
      <c r="O163" s="120"/>
      <c r="P163" s="120"/>
      <c r="Q163" s="111"/>
      <c r="R163" s="828"/>
      <c r="S163" s="828"/>
      <c r="T163" s="828"/>
      <c r="U163" s="828"/>
      <c r="V163" s="828"/>
      <c r="W163" s="828"/>
      <c r="X163" s="828"/>
      <c r="Y163" s="828"/>
      <c r="Z163" s="828"/>
      <c r="AA163" s="828"/>
      <c r="AB163" s="828"/>
      <c r="AC163" s="828"/>
      <c r="AD163" s="828"/>
      <c r="AE163" s="828"/>
      <c r="AF163" s="828"/>
      <c r="AG163" s="828"/>
      <c r="AH163" s="828"/>
      <c r="AI163" s="828"/>
      <c r="AJ163" s="828"/>
      <c r="AK163" s="828"/>
      <c r="AL163" s="828"/>
      <c r="AM163" s="828"/>
      <c r="AN163" s="828"/>
      <c r="AO163" s="828"/>
      <c r="AP163" s="828"/>
      <c r="AQ163" s="828"/>
      <c r="AR163" s="828"/>
      <c r="AS163" s="828"/>
      <c r="AT163" s="828"/>
      <c r="AU163" s="828"/>
      <c r="AV163" s="828"/>
      <c r="AW163" s="828"/>
      <c r="AX163" s="828"/>
      <c r="AY163" s="828"/>
      <c r="AZ163" s="346"/>
      <c r="BA163" s="884"/>
      <c r="BB163" s="553"/>
      <c r="BC163" s="414"/>
      <c r="BD163" s="407"/>
      <c r="BE163" s="407"/>
      <c r="BF163" s="407"/>
      <c r="BG163" s="418"/>
      <c r="BH163" s="414"/>
      <c r="BI163" s="407"/>
      <c r="BJ163" s="407"/>
      <c r="BK163" s="407"/>
      <c r="BL163" s="418"/>
      <c r="BM163" s="414"/>
      <c r="BN163" s="407"/>
      <c r="BO163" s="407"/>
      <c r="BP163" s="407"/>
      <c r="BQ163" s="418"/>
    </row>
    <row r="164" s="366" customFormat="true" ht="15" customHeight="true" x14ac:dyDescent="0.2">
      <c r="A164" s="36"/>
      <c r="B164" s="24"/>
      <c r="C164" s="113"/>
      <c r="D164" s="120"/>
      <c r="E164" s="120"/>
      <c r="F164" s="120"/>
      <c r="G164" s="119"/>
      <c r="H164" s="112"/>
      <c r="I164" s="120"/>
      <c r="J164" s="120"/>
      <c r="K164" s="120"/>
      <c r="L164" s="111"/>
      <c r="M164" s="113"/>
      <c r="N164" s="120"/>
      <c r="O164" s="120"/>
      <c r="P164" s="120"/>
      <c r="Q164" s="111"/>
      <c r="R164" s="828"/>
      <c r="S164" s="828"/>
      <c r="T164" s="828"/>
      <c r="U164" s="828"/>
      <c r="V164" s="828"/>
      <c r="W164" s="828"/>
      <c r="X164" s="828"/>
      <c r="Y164" s="828"/>
      <c r="Z164" s="828"/>
      <c r="AA164" s="828"/>
      <c r="AB164" s="828"/>
      <c r="AC164" s="828"/>
      <c r="AD164" s="828"/>
      <c r="AE164" s="828"/>
      <c r="AF164" s="828"/>
      <c r="AG164" s="828"/>
      <c r="AH164" s="828"/>
      <c r="AI164" s="828"/>
      <c r="AJ164" s="828"/>
      <c r="AK164" s="828"/>
      <c r="AL164" s="828"/>
      <c r="AM164" s="828"/>
      <c r="AN164" s="828"/>
      <c r="AO164" s="828"/>
      <c r="AP164" s="828"/>
      <c r="AQ164" s="828"/>
      <c r="AR164" s="828"/>
      <c r="AS164" s="828"/>
      <c r="AT164" s="828"/>
      <c r="AU164" s="828"/>
      <c r="AV164" s="828"/>
      <c r="AW164" s="828"/>
      <c r="AX164" s="828"/>
      <c r="AY164" s="828"/>
      <c r="AZ164" s="346"/>
      <c r="BA164" s="884"/>
      <c r="BB164" s="553"/>
      <c r="BC164" s="414"/>
      <c r="BD164" s="407"/>
      <c r="BE164" s="407"/>
      <c r="BF164" s="407"/>
      <c r="BG164" s="418"/>
      <c r="BH164" s="414"/>
      <c r="BI164" s="407"/>
      <c r="BJ164" s="407"/>
      <c r="BK164" s="407"/>
      <c r="BL164" s="418"/>
      <c r="BM164" s="414"/>
      <c r="BN164" s="407"/>
      <c r="BO164" s="407"/>
      <c r="BP164" s="407"/>
      <c r="BQ164" s="418"/>
    </row>
    <row r="165" s="366" customFormat="true" ht="15" customHeight="true" x14ac:dyDescent="0.2">
      <c r="A165" s="36"/>
      <c r="B165" s="24"/>
      <c r="C165" s="113"/>
      <c r="D165" s="120"/>
      <c r="E165" s="120"/>
      <c r="F165" s="120"/>
      <c r="G165" s="119"/>
      <c r="H165" s="112"/>
      <c r="I165" s="120"/>
      <c r="J165" s="120"/>
      <c r="K165" s="120"/>
      <c r="L165" s="111"/>
      <c r="M165" s="113"/>
      <c r="N165" s="120"/>
      <c r="O165" s="120"/>
      <c r="P165" s="120"/>
      <c r="Q165" s="111"/>
      <c r="R165" s="828"/>
      <c r="S165" s="828"/>
      <c r="T165" s="828"/>
      <c r="U165" s="828"/>
      <c r="V165" s="828"/>
      <c r="W165" s="828"/>
      <c r="X165" s="828"/>
      <c r="Y165" s="828"/>
      <c r="Z165" s="828"/>
      <c r="AA165" s="828"/>
      <c r="AB165" s="828"/>
      <c r="AC165" s="828"/>
      <c r="AD165" s="828"/>
      <c r="AE165" s="828"/>
      <c r="AF165" s="828"/>
      <c r="AG165" s="828"/>
      <c r="AH165" s="828"/>
      <c r="AI165" s="828"/>
      <c r="AJ165" s="828"/>
      <c r="AK165" s="828"/>
      <c r="AL165" s="828"/>
      <c r="AM165" s="828"/>
      <c r="AN165" s="828"/>
      <c r="AO165" s="828"/>
      <c r="AP165" s="828"/>
      <c r="AQ165" s="828"/>
      <c r="AR165" s="828"/>
      <c r="AS165" s="828"/>
      <c r="AT165" s="828"/>
      <c r="AU165" s="828"/>
      <c r="AV165" s="828"/>
      <c r="AW165" s="828"/>
      <c r="AX165" s="828"/>
      <c r="AY165" s="828"/>
      <c r="AZ165" s="346"/>
      <c r="BA165" s="884"/>
      <c r="BB165" s="553"/>
      <c r="BC165" s="414"/>
      <c r="BD165" s="407"/>
      <c r="BE165" s="407"/>
      <c r="BF165" s="407"/>
      <c r="BG165" s="418"/>
      <c r="BH165" s="414"/>
      <c r="BI165" s="407"/>
      <c r="BJ165" s="407"/>
      <c r="BK165" s="407"/>
      <c r="BL165" s="418"/>
      <c r="BM165" s="414"/>
      <c r="BN165" s="407"/>
      <c r="BO165" s="407"/>
      <c r="BP165" s="407"/>
      <c r="BQ165" s="418"/>
    </row>
    <row r="166" s="322" customFormat="true" ht="15" customHeight="true" x14ac:dyDescent="0.2">
      <c r="A166" s="178"/>
      <c r="B166" s="148"/>
      <c r="C166" s="29"/>
      <c r="D166" s="169"/>
      <c r="E166" s="169"/>
      <c r="F166" s="169"/>
      <c r="G166" s="158"/>
      <c r="H166" s="31"/>
      <c r="I166" s="169"/>
      <c r="J166" s="169"/>
      <c r="K166" s="169"/>
      <c r="L166" s="164"/>
      <c r="M166" s="29"/>
      <c r="N166" s="169"/>
      <c r="O166" s="169"/>
      <c r="P166" s="169"/>
      <c r="Q166" s="164"/>
      <c r="R166" s="410"/>
      <c r="S166" s="410"/>
      <c r="T166" s="410"/>
      <c r="U166" s="410"/>
      <c r="V166" s="410"/>
      <c r="W166" s="410"/>
      <c r="X166" s="410"/>
      <c r="Y166" s="410"/>
      <c r="Z166" s="410"/>
      <c r="AA166" s="410"/>
      <c r="AB166" s="410"/>
      <c r="AC166" s="410"/>
      <c r="AD166" s="410"/>
      <c r="AE166" s="410"/>
      <c r="AF166" s="410"/>
      <c r="AG166" s="410"/>
      <c r="AH166" s="410"/>
      <c r="AI166" s="410"/>
      <c r="AJ166" s="410"/>
      <c r="AK166" s="410"/>
      <c r="AL166" s="410"/>
      <c r="AM166" s="410"/>
      <c r="AN166" s="410"/>
      <c r="AO166" s="410"/>
      <c r="AP166" s="410"/>
      <c r="AQ166" s="410"/>
      <c r="AR166" s="410"/>
      <c r="AS166" s="410"/>
      <c r="AT166" s="410"/>
      <c r="AU166" s="410"/>
      <c r="AV166" s="410"/>
      <c r="AW166" s="410"/>
      <c r="AX166" s="410"/>
      <c r="AY166" s="410"/>
      <c r="AZ166" s="881"/>
      <c r="BA166" s="884"/>
      <c r="BB166" s="553"/>
      <c r="BC166" s="414"/>
      <c r="BD166" s="407"/>
      <c r="BE166" s="407"/>
      <c r="BF166" s="407"/>
      <c r="BG166" s="418"/>
      <c r="BH166" s="414"/>
      <c r="BI166" s="407"/>
      <c r="BJ166" s="407"/>
      <c r="BK166" s="407"/>
      <c r="BL166" s="418"/>
      <c r="BM166" s="414"/>
      <c r="BN166" s="407"/>
      <c r="BO166" s="407"/>
      <c r="BP166" s="407"/>
      <c r="BQ166" s="418"/>
    </row>
    <row r="167" s="322" customFormat="true" ht="15" customHeight="true" x14ac:dyDescent="0.2">
      <c r="A167" s="155"/>
      <c r="B167" s="149"/>
      <c r="C167" s="167"/>
      <c r="D167" s="166"/>
      <c r="E167" s="166"/>
      <c r="F167" s="166"/>
      <c r="G167" s="156"/>
      <c r="H167" s="159"/>
      <c r="I167" s="166"/>
      <c r="J167" s="166"/>
      <c r="K167" s="166"/>
      <c r="L167" s="162"/>
      <c r="M167" s="167"/>
      <c r="N167" s="166"/>
      <c r="O167" s="166"/>
      <c r="P167" s="166"/>
      <c r="Q167" s="162"/>
      <c r="R167" s="410"/>
      <c r="S167" s="410"/>
      <c r="T167" s="410"/>
      <c r="U167" s="410"/>
      <c r="V167" s="410"/>
      <c r="W167" s="410"/>
      <c r="X167" s="410"/>
      <c r="Y167" s="410"/>
      <c r="Z167" s="410"/>
      <c r="AA167" s="410"/>
      <c r="AB167" s="410"/>
      <c r="AC167" s="410"/>
      <c r="AD167" s="410"/>
      <c r="AE167" s="410"/>
      <c r="AF167" s="410"/>
      <c r="AG167" s="410"/>
      <c r="AH167" s="410"/>
      <c r="AI167" s="410"/>
      <c r="AJ167" s="410"/>
      <c r="AK167" s="410"/>
      <c r="AL167" s="410"/>
      <c r="AM167" s="410"/>
      <c r="AN167" s="410"/>
      <c r="AO167" s="410"/>
      <c r="AP167" s="410"/>
      <c r="AQ167" s="410"/>
      <c r="AR167" s="410"/>
      <c r="AS167" s="410"/>
      <c r="AT167" s="410"/>
      <c r="AU167" s="410"/>
      <c r="AV167" s="410"/>
      <c r="AW167" s="410"/>
      <c r="AX167" s="410"/>
      <c r="AY167" s="410"/>
      <c r="AZ167" s="881"/>
      <c r="BA167" s="884"/>
      <c r="BB167" s="553"/>
      <c r="BC167" s="414"/>
      <c r="BD167" s="407"/>
      <c r="BE167" s="407"/>
      <c r="BF167" s="407"/>
      <c r="BG167" s="418"/>
      <c r="BH167" s="414"/>
      <c r="BI167" s="407"/>
      <c r="BJ167" s="407"/>
      <c r="BK167" s="407"/>
      <c r="BL167" s="418"/>
      <c r="BM167" s="414"/>
      <c r="BN167" s="407"/>
      <c r="BO167" s="407"/>
      <c r="BP167" s="407"/>
      <c r="BQ167" s="418"/>
    </row>
    <row r="168" s="322" customFormat="true" ht="15" customHeight="true" x14ac:dyDescent="0.2">
      <c r="A168" s="155"/>
      <c r="B168" s="149"/>
      <c r="C168" s="167"/>
      <c r="D168" s="166"/>
      <c r="E168" s="166"/>
      <c r="F168" s="166"/>
      <c r="G168" s="156"/>
      <c r="H168" s="159"/>
      <c r="I168" s="166"/>
      <c r="J168" s="166"/>
      <c r="K168" s="166"/>
      <c r="L168" s="162"/>
      <c r="M168" s="167"/>
      <c r="N168" s="166"/>
      <c r="O168" s="166"/>
      <c r="P168" s="166"/>
      <c r="Q168" s="162"/>
      <c r="R168" s="410"/>
      <c r="S168" s="410"/>
      <c r="T168" s="410"/>
      <c r="U168" s="410"/>
      <c r="V168" s="410"/>
      <c r="W168" s="410"/>
      <c r="X168" s="410"/>
      <c r="Y168" s="410"/>
      <c r="Z168" s="410"/>
      <c r="AA168" s="410"/>
      <c r="AB168" s="410"/>
      <c r="AC168" s="410"/>
      <c r="AD168" s="410"/>
      <c r="AE168" s="410"/>
      <c r="AF168" s="410"/>
      <c r="AG168" s="410"/>
      <c r="AH168" s="410"/>
      <c r="AI168" s="410"/>
      <c r="AJ168" s="410"/>
      <c r="AK168" s="410"/>
      <c r="AL168" s="410"/>
      <c r="AM168" s="410"/>
      <c r="AN168" s="410"/>
      <c r="AO168" s="410"/>
      <c r="AP168" s="410"/>
      <c r="AQ168" s="410"/>
      <c r="AR168" s="410"/>
      <c r="AS168" s="410"/>
      <c r="AT168" s="410"/>
      <c r="AU168" s="410"/>
      <c r="AV168" s="410"/>
      <c r="AW168" s="410"/>
      <c r="AX168" s="410"/>
      <c r="AY168" s="410"/>
      <c r="AZ168" s="881"/>
      <c r="BA168" s="884"/>
      <c r="BB168" s="553"/>
      <c r="BC168" s="414"/>
      <c r="BD168" s="407"/>
      <c r="BE168" s="407"/>
      <c r="BF168" s="407"/>
      <c r="BG168" s="418"/>
      <c r="BH168" s="414"/>
      <c r="BI168" s="407"/>
      <c r="BJ168" s="407"/>
      <c r="BK168" s="407"/>
      <c r="BL168" s="418"/>
      <c r="BM168" s="414"/>
      <c r="BN168" s="407"/>
      <c r="BO168" s="407"/>
      <c r="BP168" s="407"/>
      <c r="BQ168" s="418"/>
    </row>
    <row r="169" s="322" customFormat="true" ht="15" customHeight="true" x14ac:dyDescent="0.2">
      <c r="A169" s="155"/>
      <c r="B169" s="149"/>
      <c r="C169" s="118"/>
      <c r="D169" s="117"/>
      <c r="E169" s="117"/>
      <c r="F169" s="117"/>
      <c r="G169" s="116"/>
      <c r="H169" s="115"/>
      <c r="I169" s="117"/>
      <c r="J169" s="117"/>
      <c r="K169" s="117"/>
      <c r="L169" s="114"/>
      <c r="M169" s="118"/>
      <c r="N169" s="117"/>
      <c r="O169" s="117"/>
      <c r="P169" s="117"/>
      <c r="Q169" s="114"/>
      <c r="R169" s="410"/>
      <c r="S169" s="410"/>
      <c r="T169" s="410"/>
      <c r="U169" s="410"/>
      <c r="V169" s="410"/>
      <c r="W169" s="410"/>
      <c r="X169" s="410"/>
      <c r="Y169" s="410"/>
      <c r="Z169" s="410"/>
      <c r="AA169" s="410"/>
      <c r="AB169" s="410"/>
      <c r="AC169" s="410"/>
      <c r="AD169" s="410"/>
      <c r="AE169" s="410"/>
      <c r="AF169" s="410"/>
      <c r="AG169" s="410"/>
      <c r="AH169" s="410"/>
      <c r="AI169" s="410"/>
      <c r="AJ169" s="410"/>
      <c r="AK169" s="410"/>
      <c r="AL169" s="410"/>
      <c r="AM169" s="410"/>
      <c r="AN169" s="410"/>
      <c r="AO169" s="410"/>
      <c r="AP169" s="410"/>
      <c r="AQ169" s="410"/>
      <c r="AR169" s="410"/>
      <c r="AS169" s="410"/>
      <c r="AT169" s="410"/>
      <c r="AU169" s="410"/>
      <c r="AV169" s="410"/>
      <c r="AW169" s="410"/>
      <c r="AX169" s="410"/>
      <c r="AY169" s="410"/>
      <c r="AZ169" s="881"/>
      <c r="BA169" s="884"/>
      <c r="BB169" s="553"/>
      <c r="BC169" s="414"/>
      <c r="BD169" s="407"/>
      <c r="BE169" s="407"/>
      <c r="BF169" s="407"/>
      <c r="BG169" s="418"/>
      <c r="BH169" s="414"/>
      <c r="BI169" s="407"/>
      <c r="BJ169" s="407"/>
      <c r="BK169" s="407"/>
      <c r="BL169" s="418"/>
      <c r="BM169" s="414"/>
      <c r="BN169" s="407"/>
      <c r="BO169" s="407"/>
      <c r="BP169" s="407"/>
      <c r="BQ169" s="418"/>
    </row>
    <row r="170" s="322" customFormat="true" ht="15" customHeight="true" x14ac:dyDescent="0.2">
      <c r="A170" s="155"/>
      <c r="B170" s="149"/>
      <c r="C170" s="118"/>
      <c r="D170" s="117"/>
      <c r="E170" s="117"/>
      <c r="F170" s="117"/>
      <c r="G170" s="116"/>
      <c r="H170" s="115"/>
      <c r="I170" s="117"/>
      <c r="J170" s="117"/>
      <c r="K170" s="117"/>
      <c r="L170" s="114"/>
      <c r="M170" s="118"/>
      <c r="N170" s="117"/>
      <c r="O170" s="117"/>
      <c r="P170" s="117"/>
      <c r="Q170" s="114"/>
      <c r="R170" s="410"/>
      <c r="S170" s="410"/>
      <c r="T170" s="410"/>
      <c r="U170" s="410"/>
      <c r="V170" s="410"/>
      <c r="W170" s="410"/>
      <c r="X170" s="410"/>
      <c r="Y170" s="410"/>
      <c r="Z170" s="410"/>
      <c r="AA170" s="410"/>
      <c r="AB170" s="410"/>
      <c r="AC170" s="410"/>
      <c r="AD170" s="410"/>
      <c r="AE170" s="410"/>
      <c r="AF170" s="410"/>
      <c r="AG170" s="410"/>
      <c r="AH170" s="410"/>
      <c r="AI170" s="410"/>
      <c r="AJ170" s="410"/>
      <c r="AK170" s="410"/>
      <c r="AL170" s="410"/>
      <c r="AM170" s="410"/>
      <c r="AN170" s="410"/>
      <c r="AO170" s="410"/>
      <c r="AP170" s="410"/>
      <c r="AQ170" s="410"/>
      <c r="AR170" s="410"/>
      <c r="AS170" s="410"/>
      <c r="AT170" s="410"/>
      <c r="AU170" s="410"/>
      <c r="AV170" s="410"/>
      <c r="AW170" s="410"/>
      <c r="AX170" s="410"/>
      <c r="AY170" s="410"/>
      <c r="AZ170" s="881"/>
      <c r="BA170" s="884"/>
      <c r="BB170" s="553"/>
      <c r="BC170" s="414"/>
      <c r="BD170" s="407"/>
      <c r="BE170" s="407"/>
      <c r="BF170" s="407"/>
      <c r="BG170" s="418"/>
      <c r="BH170" s="414"/>
      <c r="BI170" s="407"/>
      <c r="BJ170" s="407"/>
      <c r="BK170" s="407"/>
      <c r="BL170" s="418"/>
      <c r="BM170" s="414"/>
      <c r="BN170" s="407"/>
      <c r="BO170" s="407"/>
      <c r="BP170" s="407"/>
      <c r="BQ170" s="418"/>
    </row>
    <row r="171" s="322" customFormat="true" ht="15" customHeight="true" x14ac:dyDescent="0.2">
      <c r="A171" s="155"/>
      <c r="B171" s="149"/>
      <c r="C171" s="118"/>
      <c r="D171" s="117"/>
      <c r="E171" s="117"/>
      <c r="F171" s="117"/>
      <c r="G171" s="116"/>
      <c r="H171" s="115"/>
      <c r="I171" s="117"/>
      <c r="J171" s="117"/>
      <c r="K171" s="117"/>
      <c r="L171" s="114"/>
      <c r="M171" s="118"/>
      <c r="N171" s="117"/>
      <c r="O171" s="117"/>
      <c r="P171" s="117"/>
      <c r="Q171" s="114"/>
      <c r="R171" s="410"/>
      <c r="S171" s="410"/>
      <c r="T171" s="410"/>
      <c r="U171" s="410"/>
      <c r="V171" s="410"/>
      <c r="W171" s="410"/>
      <c r="X171" s="410"/>
      <c r="Y171" s="410"/>
      <c r="Z171" s="410"/>
      <c r="AA171" s="410"/>
      <c r="AB171" s="410"/>
      <c r="AC171" s="410"/>
      <c r="AD171" s="410"/>
      <c r="AE171" s="410"/>
      <c r="AF171" s="410"/>
      <c r="AG171" s="410"/>
      <c r="AH171" s="410"/>
      <c r="AI171" s="410"/>
      <c r="AJ171" s="410"/>
      <c r="AK171" s="410"/>
      <c r="AL171" s="410"/>
      <c r="AM171" s="410"/>
      <c r="AN171" s="410"/>
      <c r="AO171" s="410"/>
      <c r="AP171" s="410"/>
      <c r="AQ171" s="410"/>
      <c r="AR171" s="410"/>
      <c r="AS171" s="410"/>
      <c r="AT171" s="410"/>
      <c r="AU171" s="410"/>
      <c r="AV171" s="410"/>
      <c r="AW171" s="410"/>
      <c r="AX171" s="410"/>
      <c r="AY171" s="410"/>
      <c r="AZ171" s="881"/>
      <c r="BA171" s="884"/>
      <c r="BB171" s="553"/>
      <c r="BC171" s="414"/>
      <c r="BD171" s="407"/>
      <c r="BE171" s="407"/>
      <c r="BF171" s="407"/>
      <c r="BG171" s="418"/>
      <c r="BH171" s="414"/>
      <c r="BI171" s="407"/>
      <c r="BJ171" s="407"/>
      <c r="BK171" s="407"/>
      <c r="BL171" s="418"/>
      <c r="BM171" s="414"/>
      <c r="BN171" s="407"/>
      <c r="BO171" s="407"/>
      <c r="BP171" s="407"/>
      <c r="BQ171" s="418"/>
    </row>
    <row r="172" s="322" customFormat="true" ht="15" customHeight="true" x14ac:dyDescent="0.2">
      <c r="A172" s="155"/>
      <c r="B172" s="149"/>
      <c r="C172" s="118"/>
      <c r="D172" s="117"/>
      <c r="E172" s="117"/>
      <c r="F172" s="117"/>
      <c r="G172" s="116"/>
      <c r="H172" s="115"/>
      <c r="I172" s="117"/>
      <c r="J172" s="117"/>
      <c r="K172" s="117"/>
      <c r="L172" s="114"/>
      <c r="M172" s="118"/>
      <c r="N172" s="117"/>
      <c r="O172" s="117"/>
      <c r="P172" s="117"/>
      <c r="Q172" s="114"/>
      <c r="R172" s="410"/>
      <c r="S172" s="410"/>
      <c r="T172" s="410"/>
      <c r="U172" s="410"/>
      <c r="V172" s="410"/>
      <c r="W172" s="410"/>
      <c r="X172" s="410"/>
      <c r="Y172" s="410"/>
      <c r="Z172" s="410"/>
      <c r="AA172" s="410"/>
      <c r="AB172" s="410"/>
      <c r="AC172" s="410"/>
      <c r="AD172" s="410"/>
      <c r="AE172" s="410"/>
      <c r="AF172" s="410"/>
      <c r="AG172" s="410"/>
      <c r="AH172" s="410"/>
      <c r="AI172" s="410"/>
      <c r="AJ172" s="410"/>
      <c r="AK172" s="410"/>
      <c r="AL172" s="410"/>
      <c r="AM172" s="410"/>
      <c r="AN172" s="410"/>
      <c r="AO172" s="410"/>
      <c r="AP172" s="410"/>
      <c r="AQ172" s="410"/>
      <c r="AR172" s="410"/>
      <c r="AS172" s="410"/>
      <c r="AT172" s="410"/>
      <c r="AU172" s="410"/>
      <c r="AV172" s="410"/>
      <c r="AW172" s="410"/>
      <c r="AX172" s="410"/>
      <c r="AY172" s="410"/>
      <c r="AZ172" s="881"/>
      <c r="BA172" s="884"/>
      <c r="BB172" s="553"/>
      <c r="BC172" s="414"/>
      <c r="BD172" s="407"/>
      <c r="BE172" s="407"/>
      <c r="BF172" s="407"/>
      <c r="BG172" s="418"/>
      <c r="BH172" s="414"/>
      <c r="BI172" s="407"/>
      <c r="BJ172" s="407"/>
      <c r="BK172" s="407"/>
      <c r="BL172" s="418"/>
      <c r="BM172" s="414"/>
      <c r="BN172" s="407"/>
      <c r="BO172" s="407"/>
      <c r="BP172" s="407"/>
      <c r="BQ172" s="418"/>
    </row>
    <row r="173" s="322" customFormat="true" ht="15" customHeight="true" x14ac:dyDescent="0.2">
      <c r="A173" s="155"/>
      <c r="B173" s="149"/>
      <c r="C173" s="118"/>
      <c r="D173" s="117"/>
      <c r="E173" s="117"/>
      <c r="F173" s="117"/>
      <c r="G173" s="116"/>
      <c r="H173" s="115"/>
      <c r="I173" s="117"/>
      <c r="J173" s="117"/>
      <c r="K173" s="117"/>
      <c r="L173" s="114"/>
      <c r="M173" s="118"/>
      <c r="N173" s="117"/>
      <c r="O173" s="117"/>
      <c r="P173" s="117"/>
      <c r="Q173" s="114"/>
      <c r="R173" s="410"/>
      <c r="S173" s="410"/>
      <c r="T173" s="410"/>
      <c r="U173" s="410"/>
      <c r="V173" s="410"/>
      <c r="W173" s="410"/>
      <c r="X173" s="410"/>
      <c r="Y173" s="410"/>
      <c r="Z173" s="410"/>
      <c r="AA173" s="410"/>
      <c r="AB173" s="410"/>
      <c r="AC173" s="410"/>
      <c r="AD173" s="410"/>
      <c r="AE173" s="410"/>
      <c r="AF173" s="410"/>
      <c r="AG173" s="410"/>
      <c r="AH173" s="410"/>
      <c r="AI173" s="410"/>
      <c r="AJ173" s="410"/>
      <c r="AK173" s="410"/>
      <c r="AL173" s="410"/>
      <c r="AM173" s="410"/>
      <c r="AN173" s="410"/>
      <c r="AO173" s="410"/>
      <c r="AP173" s="410"/>
      <c r="AQ173" s="410"/>
      <c r="AR173" s="410"/>
      <c r="AS173" s="410"/>
      <c r="AT173" s="410"/>
      <c r="AU173" s="410"/>
      <c r="AV173" s="410"/>
      <c r="AW173" s="410"/>
      <c r="AX173" s="410"/>
      <c r="AY173" s="410"/>
      <c r="AZ173" s="881"/>
      <c r="BA173" s="884"/>
      <c r="BB173" s="553"/>
      <c r="BC173" s="414"/>
      <c r="BD173" s="407"/>
      <c r="BE173" s="407"/>
      <c r="BF173" s="407"/>
      <c r="BG173" s="418"/>
      <c r="BH173" s="414"/>
      <c r="BI173" s="407"/>
      <c r="BJ173" s="407"/>
      <c r="BK173" s="407"/>
      <c r="BL173" s="418"/>
      <c r="BM173" s="414"/>
      <c r="BN173" s="407"/>
      <c r="BO173" s="407"/>
      <c r="BP173" s="407"/>
      <c r="BQ173" s="418"/>
    </row>
    <row r="174" s="322" customFormat="true" ht="15" customHeight="true" x14ac:dyDescent="0.2">
      <c r="A174" s="155"/>
      <c r="B174" s="149"/>
      <c r="C174" s="118"/>
      <c r="D174" s="117"/>
      <c r="E174" s="117"/>
      <c r="F174" s="117"/>
      <c r="G174" s="116"/>
      <c r="H174" s="115"/>
      <c r="I174" s="117"/>
      <c r="J174" s="117"/>
      <c r="K174" s="117"/>
      <c r="L174" s="114"/>
      <c r="M174" s="118"/>
      <c r="N174" s="117"/>
      <c r="O174" s="117"/>
      <c r="P174" s="117"/>
      <c r="Q174" s="114"/>
      <c r="R174" s="410"/>
      <c r="S174" s="410"/>
      <c r="T174" s="410"/>
      <c r="U174" s="410"/>
      <c r="V174" s="410"/>
      <c r="W174" s="410"/>
      <c r="X174" s="410"/>
      <c r="Y174" s="410"/>
      <c r="Z174" s="410"/>
      <c r="AA174" s="410"/>
      <c r="AB174" s="410"/>
      <c r="AC174" s="410"/>
      <c r="AD174" s="410"/>
      <c r="AE174" s="410"/>
      <c r="AF174" s="410"/>
      <c r="AG174" s="410"/>
      <c r="AH174" s="410"/>
      <c r="AI174" s="410"/>
      <c r="AJ174" s="410"/>
      <c r="AK174" s="410"/>
      <c r="AL174" s="410"/>
      <c r="AM174" s="410"/>
      <c r="AN174" s="410"/>
      <c r="AO174" s="410"/>
      <c r="AP174" s="410"/>
      <c r="AQ174" s="410"/>
      <c r="AR174" s="410"/>
      <c r="AS174" s="410"/>
      <c r="AT174" s="410"/>
      <c r="AU174" s="410"/>
      <c r="AV174" s="410"/>
      <c r="AW174" s="410"/>
      <c r="AX174" s="410"/>
      <c r="AY174" s="410"/>
      <c r="AZ174" s="881"/>
      <c r="BA174" s="884"/>
      <c r="BB174" s="553"/>
      <c r="BC174" s="414"/>
      <c r="BD174" s="407"/>
      <c r="BE174" s="407"/>
      <c r="BF174" s="407"/>
      <c r="BG174" s="418"/>
      <c r="BH174" s="414"/>
      <c r="BI174" s="407"/>
      <c r="BJ174" s="407"/>
      <c r="BK174" s="407"/>
      <c r="BL174" s="418"/>
      <c r="BM174" s="414"/>
      <c r="BN174" s="407"/>
      <c r="BO174" s="407"/>
      <c r="BP174" s="407"/>
      <c r="BQ174" s="418"/>
    </row>
    <row r="175" s="322" customFormat="true" ht="15" customHeight="true" x14ac:dyDescent="0.2">
      <c r="A175" s="155"/>
      <c r="B175" s="149"/>
      <c r="C175" s="118"/>
      <c r="D175" s="117"/>
      <c r="E175" s="117"/>
      <c r="F175" s="117"/>
      <c r="G175" s="116"/>
      <c r="H175" s="115"/>
      <c r="I175" s="117"/>
      <c r="J175" s="117"/>
      <c r="K175" s="117"/>
      <c r="L175" s="114"/>
      <c r="M175" s="118"/>
      <c r="N175" s="117"/>
      <c r="O175" s="117"/>
      <c r="P175" s="117"/>
      <c r="Q175" s="114"/>
      <c r="R175" s="410"/>
      <c r="S175" s="410"/>
      <c r="T175" s="410"/>
      <c r="U175" s="410"/>
      <c r="V175" s="410"/>
      <c r="W175" s="410"/>
      <c r="X175" s="410"/>
      <c r="Y175" s="410"/>
      <c r="Z175" s="410"/>
      <c r="AA175" s="410"/>
      <c r="AB175" s="410"/>
      <c r="AC175" s="410"/>
      <c r="AD175" s="410"/>
      <c r="AE175" s="410"/>
      <c r="AF175" s="410"/>
      <c r="AG175" s="410"/>
      <c r="AH175" s="410"/>
      <c r="AI175" s="410"/>
      <c r="AJ175" s="410"/>
      <c r="AK175" s="410"/>
      <c r="AL175" s="410"/>
      <c r="AM175" s="410"/>
      <c r="AN175" s="410"/>
      <c r="AO175" s="410"/>
      <c r="AP175" s="410"/>
      <c r="AQ175" s="410"/>
      <c r="AR175" s="410"/>
      <c r="AS175" s="410"/>
      <c r="AT175" s="410"/>
      <c r="AU175" s="410"/>
      <c r="AV175" s="410"/>
      <c r="AW175" s="410"/>
      <c r="AX175" s="410"/>
      <c r="AY175" s="410"/>
      <c r="AZ175" s="881"/>
      <c r="BA175" s="884"/>
      <c r="BB175" s="553"/>
      <c r="BC175" s="414"/>
      <c r="BD175" s="407"/>
      <c r="BE175" s="407"/>
      <c r="BF175" s="407"/>
      <c r="BG175" s="418"/>
      <c r="BH175" s="414"/>
      <c r="BI175" s="407"/>
      <c r="BJ175" s="407"/>
      <c r="BK175" s="407"/>
      <c r="BL175" s="418"/>
      <c r="BM175" s="414"/>
      <c r="BN175" s="407"/>
      <c r="BO175" s="407"/>
      <c r="BP175" s="407"/>
      <c r="BQ175" s="418"/>
    </row>
    <row r="176" s="322" customFormat="true" ht="15" customHeight="true" x14ac:dyDescent="0.2">
      <c r="A176" s="155"/>
      <c r="B176" s="149"/>
      <c r="C176" s="118"/>
      <c r="D176" s="117"/>
      <c r="E176" s="117"/>
      <c r="F176" s="117"/>
      <c r="G176" s="116"/>
      <c r="H176" s="115"/>
      <c r="I176" s="117"/>
      <c r="J176" s="117"/>
      <c r="K176" s="117"/>
      <c r="L176" s="114"/>
      <c r="M176" s="118"/>
      <c r="N176" s="117"/>
      <c r="O176" s="117"/>
      <c r="P176" s="117"/>
      <c r="Q176" s="114"/>
      <c r="R176" s="410"/>
      <c r="S176" s="410"/>
      <c r="T176" s="410"/>
      <c r="U176" s="410"/>
      <c r="V176" s="410"/>
      <c r="W176" s="410"/>
      <c r="X176" s="410"/>
      <c r="Y176" s="410"/>
      <c r="Z176" s="410"/>
      <c r="AA176" s="410"/>
      <c r="AB176" s="410"/>
      <c r="AC176" s="410"/>
      <c r="AD176" s="410"/>
      <c r="AE176" s="410"/>
      <c r="AF176" s="410"/>
      <c r="AG176" s="410"/>
      <c r="AH176" s="410"/>
      <c r="AI176" s="410"/>
      <c r="AJ176" s="410"/>
      <c r="AK176" s="410"/>
      <c r="AL176" s="410"/>
      <c r="AM176" s="410"/>
      <c r="AN176" s="410"/>
      <c r="AO176" s="410"/>
      <c r="AP176" s="410"/>
      <c r="AQ176" s="410"/>
      <c r="AR176" s="410"/>
      <c r="AS176" s="410"/>
      <c r="AT176" s="410"/>
      <c r="AU176" s="410"/>
      <c r="AV176" s="410"/>
      <c r="AW176" s="410"/>
      <c r="AX176" s="410"/>
      <c r="AY176" s="410"/>
      <c r="AZ176" s="881"/>
      <c r="BA176" s="884"/>
      <c r="BB176" s="553"/>
      <c r="BC176" s="414"/>
      <c r="BD176" s="407"/>
      <c r="BE176" s="407"/>
      <c r="BF176" s="407"/>
      <c r="BG176" s="418"/>
      <c r="BH176" s="414"/>
      <c r="BI176" s="407"/>
      <c r="BJ176" s="407"/>
      <c r="BK176" s="407"/>
      <c r="BL176" s="418"/>
      <c r="BM176" s="414"/>
      <c r="BN176" s="407"/>
      <c r="BO176" s="407"/>
      <c r="BP176" s="407"/>
      <c r="BQ176" s="418"/>
    </row>
    <row r="177" s="322" customFormat="true" ht="15" customHeight="true" x14ac:dyDescent="0.2">
      <c r="A177" s="155"/>
      <c r="B177" s="149"/>
      <c r="C177" s="118"/>
      <c r="D177" s="117"/>
      <c r="E177" s="117"/>
      <c r="F177" s="117"/>
      <c r="G177" s="116"/>
      <c r="H177" s="115"/>
      <c r="I177" s="117"/>
      <c r="J177" s="117"/>
      <c r="K177" s="117"/>
      <c r="L177" s="114"/>
      <c r="M177" s="118"/>
      <c r="N177" s="117"/>
      <c r="O177" s="117"/>
      <c r="P177" s="117"/>
      <c r="Q177" s="114"/>
      <c r="R177" s="410"/>
      <c r="S177" s="410"/>
      <c r="T177" s="410"/>
      <c r="U177" s="410"/>
      <c r="V177" s="410"/>
      <c r="W177" s="410"/>
      <c r="X177" s="410"/>
      <c r="Y177" s="410"/>
      <c r="Z177" s="410"/>
      <c r="AA177" s="410"/>
      <c r="AB177" s="410"/>
      <c r="AC177" s="410"/>
      <c r="AD177" s="410"/>
      <c r="AE177" s="410"/>
      <c r="AF177" s="410"/>
      <c r="AG177" s="410"/>
      <c r="AH177" s="410"/>
      <c r="AI177" s="410"/>
      <c r="AJ177" s="410"/>
      <c r="AK177" s="410"/>
      <c r="AL177" s="410"/>
      <c r="AM177" s="410"/>
      <c r="AN177" s="410"/>
      <c r="AO177" s="410"/>
      <c r="AP177" s="410"/>
      <c r="AQ177" s="410"/>
      <c r="AR177" s="410"/>
      <c r="AS177" s="410"/>
      <c r="AT177" s="410"/>
      <c r="AU177" s="410"/>
      <c r="AV177" s="410"/>
      <c r="AW177" s="410"/>
      <c r="AX177" s="410"/>
      <c r="AY177" s="410"/>
      <c r="AZ177" s="881"/>
      <c r="BA177" s="884"/>
      <c r="BB177" s="553"/>
      <c r="BC177" s="414"/>
      <c r="BD177" s="407"/>
      <c r="BE177" s="407"/>
      <c r="BF177" s="407"/>
      <c r="BG177" s="418"/>
      <c r="BH177" s="414"/>
      <c r="BI177" s="407"/>
      <c r="BJ177" s="407"/>
      <c r="BK177" s="407"/>
      <c r="BL177" s="418"/>
      <c r="BM177" s="414"/>
      <c r="BN177" s="407"/>
      <c r="BO177" s="407"/>
      <c r="BP177" s="407"/>
      <c r="BQ177" s="418"/>
    </row>
    <row r="178" s="322" customFormat="true" ht="15" customHeight="true" x14ac:dyDescent="0.2">
      <c r="A178" s="155"/>
      <c r="B178" s="149"/>
      <c r="C178" s="118"/>
      <c r="D178" s="117"/>
      <c r="E178" s="117"/>
      <c r="F178" s="117"/>
      <c r="G178" s="116"/>
      <c r="H178" s="115"/>
      <c r="I178" s="117"/>
      <c r="J178" s="117"/>
      <c r="K178" s="117"/>
      <c r="L178" s="114"/>
      <c r="M178" s="118"/>
      <c r="N178" s="117"/>
      <c r="O178" s="117"/>
      <c r="P178" s="117"/>
      <c r="Q178" s="114"/>
      <c r="R178" s="410"/>
      <c r="S178" s="410"/>
      <c r="T178" s="410"/>
      <c r="U178" s="410"/>
      <c r="V178" s="410"/>
      <c r="W178" s="410"/>
      <c r="X178" s="410"/>
      <c r="Y178" s="410"/>
      <c r="Z178" s="410"/>
      <c r="AA178" s="410"/>
      <c r="AB178" s="410"/>
      <c r="AC178" s="410"/>
      <c r="AD178" s="410"/>
      <c r="AE178" s="410"/>
      <c r="AF178" s="410"/>
      <c r="AG178" s="410"/>
      <c r="AH178" s="410"/>
      <c r="AI178" s="410"/>
      <c r="AJ178" s="410"/>
      <c r="AK178" s="410"/>
      <c r="AL178" s="410"/>
      <c r="AM178" s="410"/>
      <c r="AN178" s="410"/>
      <c r="AO178" s="410"/>
      <c r="AP178" s="410"/>
      <c r="AQ178" s="410"/>
      <c r="AR178" s="410"/>
      <c r="AS178" s="410"/>
      <c r="AT178" s="410"/>
      <c r="AU178" s="410"/>
      <c r="AV178" s="410"/>
      <c r="AW178" s="410"/>
      <c r="AX178" s="410"/>
      <c r="AY178" s="410"/>
      <c r="AZ178" s="881"/>
      <c r="BA178" s="884"/>
      <c r="BB178" s="553"/>
      <c r="BC178" s="414"/>
      <c r="BD178" s="407"/>
      <c r="BE178" s="407"/>
      <c r="BF178" s="407"/>
      <c r="BG178" s="418"/>
      <c r="BH178" s="414"/>
      <c r="BI178" s="407"/>
      <c r="BJ178" s="407"/>
      <c r="BK178" s="407"/>
      <c r="BL178" s="418"/>
      <c r="BM178" s="414"/>
      <c r="BN178" s="407"/>
      <c r="BO178" s="407"/>
      <c r="BP178" s="407"/>
      <c r="BQ178" s="418"/>
    </row>
    <row r="179" s="322" customFormat="true" ht="15" customHeight="true" x14ac:dyDescent="0.2">
      <c r="A179" s="155"/>
      <c r="B179" s="149"/>
      <c r="C179" s="118"/>
      <c r="D179" s="117"/>
      <c r="E179" s="117"/>
      <c r="F179" s="117"/>
      <c r="G179" s="116"/>
      <c r="H179" s="115"/>
      <c r="I179" s="117"/>
      <c r="J179" s="117"/>
      <c r="K179" s="117"/>
      <c r="L179" s="114"/>
      <c r="M179" s="118"/>
      <c r="N179" s="117"/>
      <c r="O179" s="117"/>
      <c r="P179" s="117"/>
      <c r="Q179" s="114"/>
      <c r="R179" s="410"/>
      <c r="S179" s="410"/>
      <c r="T179" s="410"/>
      <c r="U179" s="410"/>
      <c r="V179" s="410"/>
      <c r="W179" s="410"/>
      <c r="X179" s="410"/>
      <c r="Y179" s="410"/>
      <c r="Z179" s="410"/>
      <c r="AA179" s="410"/>
      <c r="AB179" s="410"/>
      <c r="AC179" s="410"/>
      <c r="AD179" s="410"/>
      <c r="AE179" s="410"/>
      <c r="AF179" s="410"/>
      <c r="AG179" s="410"/>
      <c r="AH179" s="410"/>
      <c r="AI179" s="410"/>
      <c r="AJ179" s="410"/>
      <c r="AK179" s="410"/>
      <c r="AL179" s="410"/>
      <c r="AM179" s="410"/>
      <c r="AN179" s="410"/>
      <c r="AO179" s="410"/>
      <c r="AP179" s="410"/>
      <c r="AQ179" s="410"/>
      <c r="AR179" s="410"/>
      <c r="AS179" s="410"/>
      <c r="AT179" s="410"/>
      <c r="AU179" s="410"/>
      <c r="AV179" s="410"/>
      <c r="AW179" s="410"/>
      <c r="AX179" s="410"/>
      <c r="AY179" s="410"/>
      <c r="AZ179" s="881"/>
      <c r="BA179" s="884"/>
      <c r="BB179" s="553"/>
      <c r="BC179" s="414"/>
      <c r="BD179" s="407"/>
      <c r="BE179" s="407"/>
      <c r="BF179" s="407"/>
      <c r="BG179" s="418"/>
      <c r="BH179" s="414"/>
      <c r="BI179" s="407"/>
      <c r="BJ179" s="407"/>
      <c r="BK179" s="407"/>
      <c r="BL179" s="418"/>
      <c r="BM179" s="414"/>
      <c r="BN179" s="407"/>
      <c r="BO179" s="407"/>
      <c r="BP179" s="407"/>
      <c r="BQ179" s="418"/>
    </row>
    <row r="180" s="322" customFormat="true" ht="15" customHeight="true" x14ac:dyDescent="0.2">
      <c r="A180" s="155"/>
      <c r="B180" s="149"/>
      <c r="C180" s="118"/>
      <c r="D180" s="117"/>
      <c r="E180" s="117"/>
      <c r="F180" s="117"/>
      <c r="G180" s="116"/>
      <c r="H180" s="115"/>
      <c r="I180" s="117"/>
      <c r="J180" s="117"/>
      <c r="K180" s="117"/>
      <c r="L180" s="114"/>
      <c r="M180" s="118"/>
      <c r="N180" s="117"/>
      <c r="O180" s="117"/>
      <c r="P180" s="117"/>
      <c r="Q180" s="114"/>
      <c r="R180" s="410"/>
      <c r="S180" s="410"/>
      <c r="T180" s="410"/>
      <c r="U180" s="410"/>
      <c r="V180" s="410"/>
      <c r="W180" s="410"/>
      <c r="X180" s="410"/>
      <c r="Y180" s="410"/>
      <c r="Z180" s="410"/>
      <c r="AA180" s="410"/>
      <c r="AB180" s="410"/>
      <c r="AC180" s="410"/>
      <c r="AD180" s="410"/>
      <c r="AE180" s="410"/>
      <c r="AF180" s="410"/>
      <c r="AG180" s="410"/>
      <c r="AH180" s="410"/>
      <c r="AI180" s="410"/>
      <c r="AJ180" s="410"/>
      <c r="AK180" s="410"/>
      <c r="AL180" s="410"/>
      <c r="AM180" s="410"/>
      <c r="AN180" s="410"/>
      <c r="AO180" s="410"/>
      <c r="AP180" s="410"/>
      <c r="AQ180" s="410"/>
      <c r="AR180" s="410"/>
      <c r="AS180" s="410"/>
      <c r="AT180" s="410"/>
      <c r="AU180" s="410"/>
      <c r="AV180" s="410"/>
      <c r="AW180" s="410"/>
      <c r="AX180" s="410"/>
      <c r="AY180" s="410"/>
      <c r="AZ180" s="881"/>
      <c r="BA180" s="884"/>
      <c r="BB180" s="553"/>
      <c r="BC180" s="414"/>
      <c r="BD180" s="407"/>
      <c r="BE180" s="407"/>
      <c r="BF180" s="407"/>
      <c r="BG180" s="418"/>
      <c r="BH180" s="414"/>
      <c r="BI180" s="407"/>
      <c r="BJ180" s="407"/>
      <c r="BK180" s="407"/>
      <c r="BL180" s="418"/>
      <c r="BM180" s="414"/>
      <c r="BN180" s="407"/>
      <c r="BO180" s="407"/>
      <c r="BP180" s="407"/>
      <c r="BQ180" s="418"/>
    </row>
    <row r="181" s="322" customFormat="true" ht="15" customHeight="true" x14ac:dyDescent="0.2">
      <c r="A181" s="155"/>
      <c r="B181" s="149"/>
      <c r="C181" s="118"/>
      <c r="D181" s="117"/>
      <c r="E181" s="117"/>
      <c r="F181" s="117"/>
      <c r="G181" s="116"/>
      <c r="H181" s="115"/>
      <c r="I181" s="117"/>
      <c r="J181" s="117"/>
      <c r="K181" s="117"/>
      <c r="L181" s="114"/>
      <c r="M181" s="118"/>
      <c r="N181" s="117"/>
      <c r="O181" s="117"/>
      <c r="P181" s="117"/>
      <c r="Q181" s="114"/>
      <c r="R181" s="410"/>
      <c r="S181" s="410"/>
      <c r="T181" s="410"/>
      <c r="U181" s="410"/>
      <c r="V181" s="410"/>
      <c r="W181" s="410"/>
      <c r="X181" s="410"/>
      <c r="Y181" s="410"/>
      <c r="Z181" s="410"/>
      <c r="AA181" s="410"/>
      <c r="AB181" s="410"/>
      <c r="AC181" s="410"/>
      <c r="AD181" s="410"/>
      <c r="AE181" s="410"/>
      <c r="AF181" s="410"/>
      <c r="AG181" s="410"/>
      <c r="AH181" s="410"/>
      <c r="AI181" s="410"/>
      <c r="AJ181" s="410"/>
      <c r="AK181" s="410"/>
      <c r="AL181" s="410"/>
      <c r="AM181" s="410"/>
      <c r="AN181" s="410"/>
      <c r="AO181" s="410"/>
      <c r="AP181" s="410"/>
      <c r="AQ181" s="410"/>
      <c r="AR181" s="410"/>
      <c r="AS181" s="410"/>
      <c r="AT181" s="410"/>
      <c r="AU181" s="410"/>
      <c r="AV181" s="410"/>
      <c r="AW181" s="410"/>
      <c r="AX181" s="410"/>
      <c r="AY181" s="410"/>
      <c r="AZ181" s="881"/>
      <c r="BA181" s="884"/>
      <c r="BB181" s="553"/>
      <c r="BC181" s="414"/>
      <c r="BD181" s="407"/>
      <c r="BE181" s="407"/>
      <c r="BF181" s="407"/>
      <c r="BG181" s="418"/>
      <c r="BH181" s="414"/>
      <c r="BI181" s="407"/>
      <c r="BJ181" s="407"/>
      <c r="BK181" s="407"/>
      <c r="BL181" s="418"/>
      <c r="BM181" s="414"/>
      <c r="BN181" s="407"/>
      <c r="BO181" s="407"/>
      <c r="BP181" s="407"/>
      <c r="BQ181" s="418"/>
    </row>
    <row r="182" s="322" customFormat="true" ht="15" customHeight="true" x14ac:dyDescent="0.2">
      <c r="A182" s="155"/>
      <c r="B182" s="149"/>
      <c r="C182" s="118"/>
      <c r="D182" s="117"/>
      <c r="E182" s="117"/>
      <c r="F182" s="117"/>
      <c r="G182" s="116"/>
      <c r="H182" s="115"/>
      <c r="I182" s="117"/>
      <c r="J182" s="117"/>
      <c r="K182" s="117"/>
      <c r="L182" s="114"/>
      <c r="M182" s="118"/>
      <c r="N182" s="117"/>
      <c r="O182" s="117"/>
      <c r="P182" s="117"/>
      <c r="Q182" s="114"/>
      <c r="R182" s="410"/>
      <c r="S182" s="410"/>
      <c r="T182" s="410"/>
      <c r="U182" s="410"/>
      <c r="V182" s="410"/>
      <c r="W182" s="410"/>
      <c r="X182" s="410"/>
      <c r="Y182" s="410"/>
      <c r="Z182" s="410"/>
      <c r="AA182" s="410"/>
      <c r="AB182" s="410"/>
      <c r="AC182" s="410"/>
      <c r="AD182" s="410"/>
      <c r="AE182" s="410"/>
      <c r="AF182" s="410"/>
      <c r="AG182" s="410"/>
      <c r="AH182" s="410"/>
      <c r="AI182" s="410"/>
      <c r="AJ182" s="410"/>
      <c r="AK182" s="410"/>
      <c r="AL182" s="410"/>
      <c r="AM182" s="410"/>
      <c r="AN182" s="410"/>
      <c r="AO182" s="410"/>
      <c r="AP182" s="410"/>
      <c r="AQ182" s="410"/>
      <c r="AR182" s="410"/>
      <c r="AS182" s="410"/>
      <c r="AT182" s="410"/>
      <c r="AU182" s="410"/>
      <c r="AV182" s="410"/>
      <c r="AW182" s="410"/>
      <c r="AX182" s="410"/>
      <c r="AY182" s="410"/>
      <c r="AZ182" s="881"/>
      <c r="BA182" s="884"/>
      <c r="BB182" s="553"/>
      <c r="BC182" s="414"/>
      <c r="BD182" s="407"/>
      <c r="BE182" s="407"/>
      <c r="BF182" s="407"/>
      <c r="BG182" s="418"/>
      <c r="BH182" s="414"/>
      <c r="BI182" s="407"/>
      <c r="BJ182" s="407"/>
      <c r="BK182" s="407"/>
      <c r="BL182" s="418"/>
      <c r="BM182" s="414"/>
      <c r="BN182" s="407"/>
      <c r="BO182" s="407"/>
      <c r="BP182" s="407"/>
      <c r="BQ182" s="418"/>
    </row>
    <row r="183" s="322" customFormat="true" ht="15" customHeight="true" x14ac:dyDescent="0.2">
      <c r="A183" s="155"/>
      <c r="B183" s="149"/>
      <c r="C183" s="118"/>
      <c r="D183" s="117"/>
      <c r="E183" s="117"/>
      <c r="F183" s="117"/>
      <c r="G183" s="116"/>
      <c r="H183" s="115"/>
      <c r="I183" s="117"/>
      <c r="J183" s="117"/>
      <c r="K183" s="117"/>
      <c r="L183" s="114"/>
      <c r="M183" s="118"/>
      <c r="N183" s="117"/>
      <c r="O183" s="117"/>
      <c r="P183" s="117"/>
      <c r="Q183" s="114"/>
      <c r="R183" s="410"/>
      <c r="S183" s="410"/>
      <c r="T183" s="410"/>
      <c r="U183" s="410"/>
      <c r="V183" s="410"/>
      <c r="W183" s="410"/>
      <c r="X183" s="410"/>
      <c r="Y183" s="410"/>
      <c r="Z183" s="410"/>
      <c r="AA183" s="410"/>
      <c r="AB183" s="410"/>
      <c r="AC183" s="410"/>
      <c r="AD183" s="410"/>
      <c r="AE183" s="410"/>
      <c r="AF183" s="410"/>
      <c r="AG183" s="410"/>
      <c r="AH183" s="410"/>
      <c r="AI183" s="410"/>
      <c r="AJ183" s="410"/>
      <c r="AK183" s="410"/>
      <c r="AL183" s="410"/>
      <c r="AM183" s="410"/>
      <c r="AN183" s="410"/>
      <c r="AO183" s="410"/>
      <c r="AP183" s="410"/>
      <c r="AQ183" s="410"/>
      <c r="AR183" s="410"/>
      <c r="AS183" s="410"/>
      <c r="AT183" s="410"/>
      <c r="AU183" s="410"/>
      <c r="AV183" s="410"/>
      <c r="AW183" s="410"/>
      <c r="AX183" s="410"/>
      <c r="AY183" s="410"/>
      <c r="AZ183" s="881"/>
      <c r="BA183" s="884"/>
      <c r="BB183" s="553"/>
      <c r="BC183" s="414"/>
      <c r="BD183" s="407"/>
      <c r="BE183" s="407"/>
      <c r="BF183" s="407"/>
      <c r="BG183" s="418"/>
      <c r="BH183" s="414"/>
      <c r="BI183" s="407"/>
      <c r="BJ183" s="407"/>
      <c r="BK183" s="407"/>
      <c r="BL183" s="418"/>
      <c r="BM183" s="414"/>
      <c r="BN183" s="407"/>
      <c r="BO183" s="407"/>
      <c r="BP183" s="407"/>
      <c r="BQ183" s="418"/>
    </row>
    <row r="184" s="437" customFormat="true" ht="15" customHeight="true" x14ac:dyDescent="0.2">
      <c r="A184" s="155"/>
      <c r="B184" s="149"/>
      <c r="C184" s="93"/>
      <c r="D184" s="92"/>
      <c r="E184" s="92"/>
      <c r="F184" s="92"/>
      <c r="G184" s="91"/>
      <c r="H184" s="90"/>
      <c r="I184" s="92"/>
      <c r="J184" s="92"/>
      <c r="K184" s="92"/>
      <c r="L184" s="89"/>
      <c r="M184" s="93"/>
      <c r="N184" s="92"/>
      <c r="O184" s="92"/>
      <c r="P184" s="92"/>
      <c r="Q184" s="89"/>
      <c r="R184" s="828"/>
      <c r="S184" s="828"/>
      <c r="T184" s="828"/>
      <c r="U184" s="828"/>
      <c r="V184" s="828"/>
      <c r="W184" s="828"/>
      <c r="X184" s="828"/>
      <c r="Y184" s="828"/>
      <c r="Z184" s="828"/>
      <c r="AA184" s="828"/>
      <c r="AB184" s="828"/>
      <c r="AC184" s="828"/>
      <c r="AD184" s="828"/>
      <c r="AE184" s="828"/>
      <c r="AF184" s="828"/>
      <c r="AG184" s="828"/>
      <c r="AH184" s="828"/>
      <c r="AI184" s="828"/>
      <c r="AJ184" s="828"/>
      <c r="AK184" s="828"/>
      <c r="AL184" s="828"/>
      <c r="AM184" s="828"/>
      <c r="AN184" s="828"/>
      <c r="AO184" s="828"/>
      <c r="AP184" s="828"/>
      <c r="AQ184" s="828"/>
      <c r="AR184" s="828"/>
      <c r="AS184" s="828"/>
      <c r="AT184" s="828"/>
      <c r="AU184" s="828"/>
      <c r="AV184" s="828"/>
      <c r="AW184" s="828"/>
      <c r="AX184" s="828"/>
      <c r="AY184" s="828"/>
      <c r="AZ184" s="346"/>
      <c r="BA184" s="884"/>
      <c r="BB184" s="553"/>
      <c r="BC184" s="414"/>
      <c r="BD184" s="407"/>
      <c r="BE184" s="407"/>
      <c r="BF184" s="407"/>
      <c r="BG184" s="418"/>
      <c r="BH184" s="414"/>
      <c r="BI184" s="407"/>
      <c r="BJ184" s="407"/>
      <c r="BK184" s="407"/>
      <c r="BL184" s="418"/>
      <c r="BM184" s="414"/>
      <c r="BN184" s="407"/>
      <c r="BO184" s="407"/>
      <c r="BP184" s="407"/>
      <c r="BQ184" s="418"/>
    </row>
    <row r="185" s="437" customFormat="true" ht="15" customHeight="true" x14ac:dyDescent="0.2">
      <c r="A185" s="155"/>
      <c r="B185" s="149"/>
      <c r="C185" s="93"/>
      <c r="D185" s="92"/>
      <c r="E185" s="92"/>
      <c r="F185" s="92"/>
      <c r="G185" s="91"/>
      <c r="H185" s="90"/>
      <c r="I185" s="92"/>
      <c r="J185" s="92"/>
      <c r="K185" s="92"/>
      <c r="L185" s="89"/>
      <c r="M185" s="93"/>
      <c r="N185" s="92"/>
      <c r="O185" s="92"/>
      <c r="P185" s="92"/>
      <c r="Q185" s="89"/>
      <c r="R185" s="828"/>
      <c r="S185" s="828"/>
      <c r="T185" s="828"/>
      <c r="U185" s="828"/>
      <c r="V185" s="828"/>
      <c r="W185" s="828"/>
      <c r="X185" s="828"/>
      <c r="Y185" s="828"/>
      <c r="Z185" s="828"/>
      <c r="AA185" s="828"/>
      <c r="AB185" s="828"/>
      <c r="AC185" s="828"/>
      <c r="AD185" s="828"/>
      <c r="AE185" s="828"/>
      <c r="AF185" s="828"/>
      <c r="AG185" s="828"/>
      <c r="AH185" s="828"/>
      <c r="AI185" s="828"/>
      <c r="AJ185" s="828"/>
      <c r="AK185" s="828"/>
      <c r="AL185" s="828"/>
      <c r="AM185" s="828"/>
      <c r="AN185" s="828"/>
      <c r="AO185" s="828"/>
      <c r="AP185" s="828"/>
      <c r="AQ185" s="828"/>
      <c r="AR185" s="828"/>
      <c r="AS185" s="828"/>
      <c r="AT185" s="828"/>
      <c r="AU185" s="828"/>
      <c r="AV185" s="828"/>
      <c r="AW185" s="828"/>
      <c r="AX185" s="828"/>
      <c r="AY185" s="828"/>
      <c r="AZ185" s="346"/>
      <c r="BA185" s="884"/>
      <c r="BB185" s="553"/>
      <c r="BC185" s="414"/>
      <c r="BD185" s="407"/>
      <c r="BE185" s="407"/>
      <c r="BF185" s="407"/>
      <c r="BG185" s="418"/>
      <c r="BH185" s="414"/>
      <c r="BI185" s="407"/>
      <c r="BJ185" s="407"/>
      <c r="BK185" s="407"/>
      <c r="BL185" s="418"/>
      <c r="BM185" s="414"/>
      <c r="BN185" s="407"/>
      <c r="BO185" s="407"/>
      <c r="BP185" s="407"/>
      <c r="BQ185" s="418"/>
    </row>
    <row r="186" s="437" customFormat="true" ht="15" customHeight="true" x14ac:dyDescent="0.2">
      <c r="A186" s="155"/>
      <c r="B186" s="149"/>
      <c r="C186" s="93"/>
      <c r="D186" s="92"/>
      <c r="E186" s="92"/>
      <c r="F186" s="92"/>
      <c r="G186" s="91"/>
      <c r="H186" s="90"/>
      <c r="I186" s="92"/>
      <c r="J186" s="92"/>
      <c r="K186" s="92"/>
      <c r="L186" s="89"/>
      <c r="M186" s="93"/>
      <c r="N186" s="92"/>
      <c r="O186" s="92"/>
      <c r="P186" s="92"/>
      <c r="Q186" s="89"/>
      <c r="R186" s="828"/>
      <c r="S186" s="828"/>
      <c r="T186" s="828"/>
      <c r="U186" s="828"/>
      <c r="V186" s="828"/>
      <c r="W186" s="828"/>
      <c r="X186" s="828"/>
      <c r="Y186" s="828"/>
      <c r="Z186" s="828"/>
      <c r="AA186" s="828"/>
      <c r="AB186" s="828"/>
      <c r="AC186" s="828"/>
      <c r="AD186" s="828"/>
      <c r="AE186" s="828"/>
      <c r="AF186" s="828"/>
      <c r="AG186" s="828"/>
      <c r="AH186" s="828"/>
      <c r="AI186" s="828"/>
      <c r="AJ186" s="828"/>
      <c r="AK186" s="828"/>
      <c r="AL186" s="828"/>
      <c r="AM186" s="828"/>
      <c r="AN186" s="828"/>
      <c r="AO186" s="828"/>
      <c r="AP186" s="828"/>
      <c r="AQ186" s="828"/>
      <c r="AR186" s="828"/>
      <c r="AS186" s="828"/>
      <c r="AT186" s="828"/>
      <c r="AU186" s="828"/>
      <c r="AV186" s="828"/>
      <c r="AW186" s="828"/>
      <c r="AX186" s="828"/>
      <c r="AY186" s="828"/>
      <c r="AZ186" s="346"/>
      <c r="BA186" s="884"/>
      <c r="BB186" s="553"/>
      <c r="BC186" s="414"/>
      <c r="BD186" s="407"/>
      <c r="BE186" s="407"/>
      <c r="BF186" s="407"/>
      <c r="BG186" s="418"/>
      <c r="BH186" s="414"/>
      <c r="BI186" s="407"/>
      <c r="BJ186" s="407"/>
      <c r="BK186" s="407"/>
      <c r="BL186" s="418"/>
      <c r="BM186" s="414"/>
      <c r="BN186" s="407"/>
      <c r="BO186" s="407"/>
      <c r="BP186" s="407"/>
      <c r="BQ186" s="418"/>
    </row>
    <row r="187" s="437" customFormat="true" ht="15" customHeight="true" x14ac:dyDescent="0.2">
      <c r="A187" s="155"/>
      <c r="B187" s="149"/>
      <c r="C187" s="93"/>
      <c r="D187" s="92"/>
      <c r="E187" s="92"/>
      <c r="F187" s="92"/>
      <c r="G187" s="91"/>
      <c r="H187" s="90"/>
      <c r="I187" s="92"/>
      <c r="J187" s="92"/>
      <c r="K187" s="92"/>
      <c r="L187" s="89"/>
      <c r="M187" s="93"/>
      <c r="N187" s="92"/>
      <c r="O187" s="92"/>
      <c r="P187" s="92"/>
      <c r="Q187" s="89"/>
      <c r="R187" s="828"/>
      <c r="S187" s="828"/>
      <c r="T187" s="828"/>
      <c r="U187" s="828"/>
      <c r="V187" s="828"/>
      <c r="W187" s="828"/>
      <c r="X187" s="828"/>
      <c r="Y187" s="828"/>
      <c r="Z187" s="828"/>
      <c r="AA187" s="828"/>
      <c r="AB187" s="828"/>
      <c r="AC187" s="828"/>
      <c r="AD187" s="828"/>
      <c r="AE187" s="828"/>
      <c r="AF187" s="828"/>
      <c r="AG187" s="828"/>
      <c r="AH187" s="828"/>
      <c r="AI187" s="828"/>
      <c r="AJ187" s="828"/>
      <c r="AK187" s="828"/>
      <c r="AL187" s="828"/>
      <c r="AM187" s="828"/>
      <c r="AN187" s="828"/>
      <c r="AO187" s="828"/>
      <c r="AP187" s="828"/>
      <c r="AQ187" s="828"/>
      <c r="AR187" s="828"/>
      <c r="AS187" s="828"/>
      <c r="AT187" s="828"/>
      <c r="AU187" s="828"/>
      <c r="AV187" s="828"/>
      <c r="AW187" s="828"/>
      <c r="AX187" s="828"/>
      <c r="AY187" s="828"/>
      <c r="AZ187" s="346"/>
      <c r="BA187" s="884"/>
      <c r="BB187" s="553"/>
      <c r="BC187" s="414"/>
      <c r="BD187" s="407"/>
      <c r="BE187" s="407"/>
      <c r="BF187" s="407"/>
      <c r="BG187" s="418"/>
      <c r="BH187" s="414"/>
      <c r="BI187" s="407"/>
      <c r="BJ187" s="407"/>
      <c r="BK187" s="407"/>
      <c r="BL187" s="418"/>
      <c r="BM187" s="414"/>
      <c r="BN187" s="407"/>
      <c r="BO187" s="407"/>
      <c r="BP187" s="407"/>
      <c r="BQ187" s="418"/>
    </row>
    <row r="188" s="437" customFormat="true" ht="15" customHeight="true" x14ac:dyDescent="0.2">
      <c r="A188" s="155"/>
      <c r="B188" s="149"/>
      <c r="C188" s="93"/>
      <c r="D188" s="92"/>
      <c r="E188" s="92"/>
      <c r="F188" s="92"/>
      <c r="G188" s="91"/>
      <c r="H188" s="90"/>
      <c r="I188" s="92"/>
      <c r="J188" s="92"/>
      <c r="K188" s="92"/>
      <c r="L188" s="89"/>
      <c r="M188" s="93"/>
      <c r="N188" s="92"/>
      <c r="O188" s="92"/>
      <c r="P188" s="92"/>
      <c r="Q188" s="89"/>
      <c r="R188" s="828"/>
      <c r="S188" s="828"/>
      <c r="T188" s="828"/>
      <c r="U188" s="828"/>
      <c r="V188" s="828"/>
      <c r="W188" s="828"/>
      <c r="X188" s="828"/>
      <c r="Y188" s="828"/>
      <c r="Z188" s="828"/>
      <c r="AA188" s="828"/>
      <c r="AB188" s="828"/>
      <c r="AC188" s="828"/>
      <c r="AD188" s="828"/>
      <c r="AE188" s="828"/>
      <c r="AF188" s="828"/>
      <c r="AG188" s="828"/>
      <c r="AH188" s="828"/>
      <c r="AI188" s="828"/>
      <c r="AJ188" s="828"/>
      <c r="AK188" s="828"/>
      <c r="AL188" s="828"/>
      <c r="AM188" s="828"/>
      <c r="AN188" s="828"/>
      <c r="AO188" s="828"/>
      <c r="AP188" s="828"/>
      <c r="AQ188" s="828"/>
      <c r="AR188" s="828"/>
      <c r="AS188" s="828"/>
      <c r="AT188" s="828"/>
      <c r="AU188" s="828"/>
      <c r="AV188" s="828"/>
      <c r="AW188" s="828"/>
      <c r="AX188" s="828"/>
      <c r="AY188" s="828"/>
      <c r="AZ188" s="346"/>
      <c r="BA188" s="884"/>
      <c r="BB188" s="553"/>
      <c r="BC188" s="414"/>
      <c r="BD188" s="407"/>
      <c r="BE188" s="407"/>
      <c r="BF188" s="407"/>
      <c r="BG188" s="418"/>
      <c r="BH188" s="414"/>
      <c r="BI188" s="407"/>
      <c r="BJ188" s="407"/>
      <c r="BK188" s="407"/>
      <c r="BL188" s="418"/>
      <c r="BM188" s="414"/>
      <c r="BN188" s="407"/>
      <c r="BO188" s="407"/>
      <c r="BP188" s="407"/>
      <c r="BQ188" s="418"/>
    </row>
    <row r="189" s="437" customFormat="true" ht="15" customHeight="true" x14ac:dyDescent="0.2">
      <c r="A189" s="155"/>
      <c r="B189" s="149"/>
      <c r="C189" s="93"/>
      <c r="D189" s="92"/>
      <c r="E189" s="92"/>
      <c r="F189" s="92"/>
      <c r="G189" s="91"/>
      <c r="H189" s="90"/>
      <c r="I189" s="92"/>
      <c r="J189" s="92"/>
      <c r="K189" s="92"/>
      <c r="L189" s="89"/>
      <c r="M189" s="93"/>
      <c r="N189" s="92"/>
      <c r="O189" s="92"/>
      <c r="P189" s="92"/>
      <c r="Q189" s="89"/>
      <c r="R189" s="828"/>
      <c r="S189" s="828"/>
      <c r="T189" s="828"/>
      <c r="U189" s="828"/>
      <c r="V189" s="828"/>
      <c r="W189" s="828"/>
      <c r="X189" s="828"/>
      <c r="Y189" s="828"/>
      <c r="Z189" s="828"/>
      <c r="AA189" s="828"/>
      <c r="AB189" s="828"/>
      <c r="AC189" s="828"/>
      <c r="AD189" s="828"/>
      <c r="AE189" s="828"/>
      <c r="AF189" s="828"/>
      <c r="AG189" s="828"/>
      <c r="AH189" s="828"/>
      <c r="AI189" s="828"/>
      <c r="AJ189" s="828"/>
      <c r="AK189" s="828"/>
      <c r="AL189" s="828"/>
      <c r="AM189" s="828"/>
      <c r="AN189" s="828"/>
      <c r="AO189" s="828"/>
      <c r="AP189" s="828"/>
      <c r="AQ189" s="828"/>
      <c r="AR189" s="828"/>
      <c r="AS189" s="828"/>
      <c r="AT189" s="828"/>
      <c r="AU189" s="828"/>
      <c r="AV189" s="828"/>
      <c r="AW189" s="828"/>
      <c r="AX189" s="828"/>
      <c r="AY189" s="828"/>
      <c r="AZ189" s="346"/>
      <c r="BA189" s="884"/>
      <c r="BB189" s="553"/>
      <c r="BC189" s="414"/>
      <c r="BD189" s="407"/>
      <c r="BE189" s="407"/>
      <c r="BF189" s="407"/>
      <c r="BG189" s="418"/>
      <c r="BH189" s="414"/>
      <c r="BI189" s="407"/>
      <c r="BJ189" s="407"/>
      <c r="BK189" s="407"/>
      <c r="BL189" s="418"/>
      <c r="BM189" s="414"/>
      <c r="BN189" s="407"/>
      <c r="BO189" s="407"/>
      <c r="BP189" s="407"/>
      <c r="BQ189" s="418"/>
    </row>
    <row r="190" s="437" customFormat="true" ht="15" customHeight="true" x14ac:dyDescent="0.2">
      <c r="A190" s="155"/>
      <c r="B190" s="149"/>
      <c r="C190" s="93"/>
      <c r="D190" s="92"/>
      <c r="E190" s="92"/>
      <c r="F190" s="92"/>
      <c r="G190" s="91"/>
      <c r="H190" s="90"/>
      <c r="I190" s="92"/>
      <c r="J190" s="92"/>
      <c r="K190" s="92"/>
      <c r="L190" s="89"/>
      <c r="M190" s="93"/>
      <c r="N190" s="92"/>
      <c r="O190" s="92"/>
      <c r="P190" s="92"/>
      <c r="Q190" s="89"/>
      <c r="R190" s="828"/>
      <c r="S190" s="828"/>
      <c r="T190" s="828"/>
      <c r="U190" s="828"/>
      <c r="V190" s="828"/>
      <c r="W190" s="828"/>
      <c r="X190" s="828"/>
      <c r="Y190" s="828"/>
      <c r="Z190" s="828"/>
      <c r="AA190" s="828"/>
      <c r="AB190" s="828"/>
      <c r="AC190" s="828"/>
      <c r="AD190" s="828"/>
      <c r="AE190" s="828"/>
      <c r="AF190" s="828"/>
      <c r="AG190" s="828"/>
      <c r="AH190" s="828"/>
      <c r="AI190" s="828"/>
      <c r="AJ190" s="828"/>
      <c r="AK190" s="828"/>
      <c r="AL190" s="828"/>
      <c r="AM190" s="828"/>
      <c r="AN190" s="828"/>
      <c r="AO190" s="828"/>
      <c r="AP190" s="828"/>
      <c r="AQ190" s="828"/>
      <c r="AR190" s="828"/>
      <c r="AS190" s="828"/>
      <c r="AT190" s="828"/>
      <c r="AU190" s="828"/>
      <c r="AV190" s="828"/>
      <c r="AW190" s="828"/>
      <c r="AX190" s="828"/>
      <c r="AY190" s="828"/>
      <c r="AZ190" s="346"/>
      <c r="BA190" s="884"/>
      <c r="BB190" s="553"/>
      <c r="BC190" s="414"/>
      <c r="BD190" s="407"/>
      <c r="BE190" s="407"/>
      <c r="BF190" s="407"/>
      <c r="BG190" s="418"/>
      <c r="BH190" s="414"/>
      <c r="BI190" s="407"/>
      <c r="BJ190" s="407"/>
      <c r="BK190" s="407"/>
      <c r="BL190" s="418"/>
      <c r="BM190" s="414"/>
      <c r="BN190" s="407"/>
      <c r="BO190" s="407"/>
      <c r="BP190" s="407"/>
      <c r="BQ190" s="418"/>
    </row>
    <row r="191" s="437" customFormat="true" ht="15" customHeight="true" x14ac:dyDescent="0.2">
      <c r="A191" s="155"/>
      <c r="B191" s="149"/>
      <c r="C191" s="93"/>
      <c r="D191" s="92"/>
      <c r="E191" s="92"/>
      <c r="F191" s="92"/>
      <c r="G191" s="91"/>
      <c r="H191" s="90"/>
      <c r="I191" s="92"/>
      <c r="J191" s="92"/>
      <c r="K191" s="92"/>
      <c r="L191" s="89"/>
      <c r="M191" s="93"/>
      <c r="N191" s="92"/>
      <c r="O191" s="92"/>
      <c r="P191" s="92"/>
      <c r="Q191" s="89"/>
      <c r="R191" s="828"/>
      <c r="S191" s="828"/>
      <c r="T191" s="828"/>
      <c r="U191" s="828"/>
      <c r="V191" s="828"/>
      <c r="W191" s="828"/>
      <c r="X191" s="828"/>
      <c r="Y191" s="828"/>
      <c r="Z191" s="828"/>
      <c r="AA191" s="828"/>
      <c r="AB191" s="828"/>
      <c r="AC191" s="828"/>
      <c r="AD191" s="828"/>
      <c r="AE191" s="828"/>
      <c r="AF191" s="828"/>
      <c r="AG191" s="828"/>
      <c r="AH191" s="828"/>
      <c r="AI191" s="828"/>
      <c r="AJ191" s="828"/>
      <c r="AK191" s="828"/>
      <c r="AL191" s="828"/>
      <c r="AM191" s="828"/>
      <c r="AN191" s="828"/>
      <c r="AO191" s="828"/>
      <c r="AP191" s="828"/>
      <c r="AQ191" s="828"/>
      <c r="AR191" s="828"/>
      <c r="AS191" s="828"/>
      <c r="AT191" s="828"/>
      <c r="AU191" s="828"/>
      <c r="AV191" s="828"/>
      <c r="AW191" s="828"/>
      <c r="AX191" s="828"/>
      <c r="AY191" s="828"/>
      <c r="AZ191" s="346"/>
      <c r="BA191" s="884"/>
      <c r="BB191" s="553"/>
      <c r="BC191" s="414"/>
      <c r="BD191" s="407"/>
      <c r="BE191" s="407"/>
      <c r="BF191" s="407"/>
      <c r="BG191" s="418"/>
      <c r="BH191" s="414"/>
      <c r="BI191" s="407"/>
      <c r="BJ191" s="407"/>
      <c r="BK191" s="407"/>
      <c r="BL191" s="418"/>
      <c r="BM191" s="414"/>
      <c r="BN191" s="407"/>
      <c r="BO191" s="407"/>
      <c r="BP191" s="407"/>
      <c r="BQ191" s="418"/>
    </row>
    <row r="192" s="437" customFormat="true" ht="15" customHeight="true" x14ac:dyDescent="0.2">
      <c r="A192" s="155"/>
      <c r="B192" s="149"/>
      <c r="C192" s="93"/>
      <c r="D192" s="92"/>
      <c r="E192" s="92"/>
      <c r="F192" s="92"/>
      <c r="G192" s="91"/>
      <c r="H192" s="90"/>
      <c r="I192" s="92"/>
      <c r="J192" s="92"/>
      <c r="K192" s="92"/>
      <c r="L192" s="89"/>
      <c r="M192" s="93"/>
      <c r="N192" s="92"/>
      <c r="O192" s="92"/>
      <c r="P192" s="92"/>
      <c r="Q192" s="89"/>
      <c r="R192" s="828"/>
      <c r="S192" s="828"/>
      <c r="T192" s="828"/>
      <c r="U192" s="828"/>
      <c r="V192" s="828"/>
      <c r="W192" s="828"/>
      <c r="X192" s="828"/>
      <c r="Y192" s="828"/>
      <c r="Z192" s="828"/>
      <c r="AA192" s="828"/>
      <c r="AB192" s="828"/>
      <c r="AC192" s="828"/>
      <c r="AD192" s="828"/>
      <c r="AE192" s="828"/>
      <c r="AF192" s="828"/>
      <c r="AG192" s="828"/>
      <c r="AH192" s="828"/>
      <c r="AI192" s="828"/>
      <c r="AJ192" s="828"/>
      <c r="AK192" s="828"/>
      <c r="AL192" s="828"/>
      <c r="AM192" s="828"/>
      <c r="AN192" s="828"/>
      <c r="AO192" s="828"/>
      <c r="AP192" s="828"/>
      <c r="AQ192" s="828"/>
      <c r="AR192" s="828"/>
      <c r="AS192" s="828"/>
      <c r="AT192" s="828"/>
      <c r="AU192" s="828"/>
      <c r="AV192" s="828"/>
      <c r="AW192" s="828"/>
      <c r="AX192" s="828"/>
      <c r="AY192" s="828"/>
      <c r="AZ192" s="346"/>
      <c r="BA192" s="884"/>
      <c r="BB192" s="553"/>
      <c r="BC192" s="414"/>
      <c r="BD192" s="407"/>
      <c r="BE192" s="407"/>
      <c r="BF192" s="407"/>
      <c r="BG192" s="418"/>
      <c r="BH192" s="414"/>
      <c r="BI192" s="407"/>
      <c r="BJ192" s="407"/>
      <c r="BK192" s="407"/>
      <c r="BL192" s="418"/>
      <c r="BM192" s="414"/>
      <c r="BN192" s="407"/>
      <c r="BO192" s="407"/>
      <c r="BP192" s="407"/>
      <c r="BQ192" s="418"/>
    </row>
    <row r="193" s="437" customFormat="true" ht="15" customHeight="true" x14ac:dyDescent="0.2">
      <c r="A193" s="155"/>
      <c r="B193" s="149"/>
      <c r="C193" s="93"/>
      <c r="D193" s="92"/>
      <c r="E193" s="92"/>
      <c r="F193" s="92"/>
      <c r="G193" s="91"/>
      <c r="H193" s="90"/>
      <c r="I193" s="92"/>
      <c r="J193" s="92"/>
      <c r="K193" s="92"/>
      <c r="L193" s="89"/>
      <c r="M193" s="93"/>
      <c r="N193" s="92"/>
      <c r="O193" s="92"/>
      <c r="P193" s="92"/>
      <c r="Q193" s="89"/>
      <c r="R193" s="828"/>
      <c r="S193" s="828"/>
      <c r="T193" s="828"/>
      <c r="U193" s="828"/>
      <c r="V193" s="828"/>
      <c r="W193" s="828"/>
      <c r="X193" s="828"/>
      <c r="Y193" s="828"/>
      <c r="Z193" s="828"/>
      <c r="AA193" s="828"/>
      <c r="AB193" s="828"/>
      <c r="AC193" s="828"/>
      <c r="AD193" s="828"/>
      <c r="AE193" s="828"/>
      <c r="AF193" s="828"/>
      <c r="AG193" s="828"/>
      <c r="AH193" s="828"/>
      <c r="AI193" s="828"/>
      <c r="AJ193" s="828"/>
      <c r="AK193" s="828"/>
      <c r="AL193" s="828"/>
      <c r="AM193" s="828"/>
      <c r="AN193" s="828"/>
      <c r="AO193" s="828"/>
      <c r="AP193" s="828"/>
      <c r="AQ193" s="828"/>
      <c r="AR193" s="828"/>
      <c r="AS193" s="828"/>
      <c r="AT193" s="828"/>
      <c r="AU193" s="828"/>
      <c r="AV193" s="828"/>
      <c r="AW193" s="828"/>
      <c r="AX193" s="828"/>
      <c r="AY193" s="828"/>
      <c r="AZ193" s="346"/>
      <c r="BA193" s="884"/>
      <c r="BB193" s="553"/>
      <c r="BC193" s="414"/>
      <c r="BD193" s="407"/>
      <c r="BE193" s="407"/>
      <c r="BF193" s="407"/>
      <c r="BG193" s="418"/>
      <c r="BH193" s="414"/>
      <c r="BI193" s="407"/>
      <c r="BJ193" s="407"/>
      <c r="BK193" s="407"/>
      <c r="BL193" s="418"/>
      <c r="BM193" s="414"/>
      <c r="BN193" s="407"/>
      <c r="BO193" s="407"/>
      <c r="BP193" s="407"/>
      <c r="BQ193" s="418"/>
    </row>
    <row r="194" s="437" customFormat="true" ht="15" customHeight="true" x14ac:dyDescent="0.2">
      <c r="A194" s="178"/>
      <c r="B194" s="148"/>
      <c r="C194" s="113"/>
      <c r="D194" s="120"/>
      <c r="E194" s="120"/>
      <c r="F194" s="120"/>
      <c r="G194" s="119"/>
      <c r="H194" s="112"/>
      <c r="I194" s="120"/>
      <c r="J194" s="120"/>
      <c r="K194" s="120"/>
      <c r="L194" s="111"/>
      <c r="M194" s="113"/>
      <c r="N194" s="120"/>
      <c r="O194" s="120"/>
      <c r="P194" s="120"/>
      <c r="Q194" s="111"/>
      <c r="R194" s="828"/>
      <c r="S194" s="828"/>
      <c r="T194" s="828"/>
      <c r="U194" s="828"/>
      <c r="V194" s="828"/>
      <c r="W194" s="828"/>
      <c r="X194" s="828"/>
      <c r="Y194" s="828"/>
      <c r="Z194" s="828"/>
      <c r="AA194" s="828"/>
      <c r="AB194" s="828"/>
      <c r="AC194" s="828"/>
      <c r="AD194" s="828"/>
      <c r="AE194" s="828"/>
      <c r="AF194" s="828"/>
      <c r="AG194" s="828"/>
      <c r="AH194" s="828"/>
      <c r="AI194" s="828"/>
      <c r="AJ194" s="828"/>
      <c r="AK194" s="828"/>
      <c r="AL194" s="828"/>
      <c r="AM194" s="828"/>
      <c r="AN194" s="828"/>
      <c r="AO194" s="828"/>
      <c r="AP194" s="828"/>
      <c r="AQ194" s="828"/>
      <c r="AR194" s="828"/>
      <c r="AS194" s="828"/>
      <c r="AT194" s="828"/>
      <c r="AU194" s="828"/>
      <c r="AV194" s="828"/>
      <c r="AW194" s="828"/>
      <c r="AX194" s="828"/>
      <c r="AY194" s="828"/>
      <c r="AZ194" s="346"/>
      <c r="BA194" s="884"/>
      <c r="BB194" s="553"/>
      <c r="BC194" s="414"/>
      <c r="BD194" s="407"/>
      <c r="BE194" s="407"/>
      <c r="BF194" s="407"/>
      <c r="BG194" s="418"/>
      <c r="BH194" s="414"/>
      <c r="BI194" s="407"/>
      <c r="BJ194" s="407"/>
      <c r="BK194" s="407"/>
      <c r="BL194" s="418"/>
      <c r="BM194" s="414"/>
      <c r="BN194" s="407"/>
      <c r="BO194" s="407"/>
      <c r="BP194" s="407"/>
      <c r="BQ194" s="418"/>
    </row>
    <row r="195" s="318" customFormat="true" ht="15" customHeight="true" x14ac:dyDescent="0.2">
      <c r="A195" s="178"/>
      <c r="B195" s="148"/>
      <c r="C195" s="113"/>
      <c r="D195" s="120"/>
      <c r="E195" s="120"/>
      <c r="F195" s="120"/>
      <c r="G195" s="119"/>
      <c r="H195" s="112"/>
      <c r="I195" s="120"/>
      <c r="J195" s="120"/>
      <c r="K195" s="120"/>
      <c r="L195" s="111"/>
      <c r="M195" s="113"/>
      <c r="N195" s="120"/>
      <c r="O195" s="120"/>
      <c r="P195" s="120"/>
      <c r="Q195" s="111"/>
      <c r="R195" s="828"/>
      <c r="S195" s="828"/>
      <c r="T195" s="828"/>
      <c r="U195" s="828"/>
      <c r="V195" s="828"/>
      <c r="W195" s="828"/>
      <c r="X195" s="828"/>
      <c r="Y195" s="828"/>
      <c r="Z195" s="828"/>
      <c r="AA195" s="828"/>
      <c r="AB195" s="828"/>
      <c r="AC195" s="828"/>
      <c r="AD195" s="828"/>
      <c r="AE195" s="828"/>
      <c r="AF195" s="828"/>
      <c r="AG195" s="828"/>
      <c r="AH195" s="828"/>
      <c r="AI195" s="828"/>
      <c r="AJ195" s="828"/>
      <c r="AK195" s="828"/>
      <c r="AL195" s="828"/>
      <c r="AM195" s="828"/>
      <c r="AN195" s="828"/>
      <c r="AO195" s="828"/>
      <c r="AP195" s="828"/>
      <c r="AQ195" s="828"/>
      <c r="AR195" s="828"/>
      <c r="AS195" s="828"/>
      <c r="AT195" s="828"/>
      <c r="AU195" s="828"/>
      <c r="AV195" s="828"/>
      <c r="AW195" s="828"/>
      <c r="AX195" s="828"/>
      <c r="AY195" s="828"/>
      <c r="AZ195" s="346"/>
      <c r="BA195" s="884"/>
      <c r="BB195" s="553"/>
      <c r="BC195" s="414"/>
      <c r="BD195" s="407"/>
      <c r="BE195" s="407"/>
      <c r="BF195" s="407"/>
      <c r="BG195" s="418"/>
      <c r="BH195" s="414"/>
      <c r="BI195" s="407"/>
      <c r="BJ195" s="407"/>
      <c r="BK195" s="407"/>
      <c r="BL195" s="418"/>
      <c r="BM195" s="414"/>
      <c r="BN195" s="407"/>
      <c r="BO195" s="407"/>
      <c r="BP195" s="407"/>
      <c r="BQ195" s="418"/>
    </row>
    <row r="196" s="318" customFormat="true" ht="15" customHeight="true" x14ac:dyDescent="0.2">
      <c r="A196" s="178"/>
      <c r="B196" s="148"/>
      <c r="C196" s="113"/>
      <c r="D196" s="120"/>
      <c r="E196" s="120"/>
      <c r="F196" s="120"/>
      <c r="G196" s="119"/>
      <c r="H196" s="112"/>
      <c r="I196" s="120"/>
      <c r="J196" s="120"/>
      <c r="K196" s="120"/>
      <c r="L196" s="111"/>
      <c r="M196" s="113"/>
      <c r="N196" s="120"/>
      <c r="O196" s="120"/>
      <c r="P196" s="120"/>
      <c r="Q196" s="111"/>
      <c r="R196" s="828"/>
      <c r="S196" s="828"/>
      <c r="T196" s="828"/>
      <c r="U196" s="828"/>
      <c r="V196" s="828"/>
      <c r="W196" s="828"/>
      <c r="X196" s="828"/>
      <c r="Y196" s="828"/>
      <c r="Z196" s="828"/>
      <c r="AA196" s="828"/>
      <c r="AB196" s="828"/>
      <c r="AC196" s="828"/>
      <c r="AD196" s="828"/>
      <c r="AE196" s="828"/>
      <c r="AF196" s="828"/>
      <c r="AG196" s="828"/>
      <c r="AH196" s="828"/>
      <c r="AI196" s="828"/>
      <c r="AJ196" s="828"/>
      <c r="AK196" s="828"/>
      <c r="AL196" s="828"/>
      <c r="AM196" s="828"/>
      <c r="AN196" s="828"/>
      <c r="AO196" s="828"/>
      <c r="AP196" s="828"/>
      <c r="AQ196" s="828"/>
      <c r="AR196" s="828"/>
      <c r="AS196" s="828"/>
      <c r="AT196" s="828"/>
      <c r="AU196" s="828"/>
      <c r="AV196" s="828"/>
      <c r="AW196" s="828"/>
      <c r="AX196" s="828"/>
      <c r="AY196" s="828"/>
      <c r="AZ196" s="346"/>
      <c r="BA196" s="884"/>
      <c r="BB196" s="553"/>
      <c r="BC196" s="414"/>
      <c r="BD196" s="407"/>
      <c r="BE196" s="407"/>
      <c r="BF196" s="407"/>
      <c r="BG196" s="418"/>
      <c r="BH196" s="414"/>
      <c r="BI196" s="407"/>
      <c r="BJ196" s="407"/>
      <c r="BK196" s="407"/>
      <c r="BL196" s="418"/>
      <c r="BM196" s="414"/>
      <c r="BN196" s="407"/>
      <c r="BO196" s="407"/>
      <c r="BP196" s="407"/>
      <c r="BQ196" s="418"/>
    </row>
    <row r="197" s="318" customFormat="true" ht="15" customHeight="true" x14ac:dyDescent="0.2">
      <c r="A197" s="178"/>
      <c r="B197" s="148"/>
      <c r="C197" s="113"/>
      <c r="D197" s="120"/>
      <c r="E197" s="120"/>
      <c r="F197" s="120"/>
      <c r="G197" s="119"/>
      <c r="H197" s="112"/>
      <c r="I197" s="120"/>
      <c r="J197" s="120"/>
      <c r="K197" s="120"/>
      <c r="L197" s="111"/>
      <c r="M197" s="113"/>
      <c r="N197" s="120"/>
      <c r="O197" s="120"/>
      <c r="P197" s="120"/>
      <c r="Q197" s="111"/>
      <c r="R197" s="828"/>
      <c r="S197" s="828"/>
      <c r="T197" s="828"/>
      <c r="U197" s="828"/>
      <c r="V197" s="828"/>
      <c r="W197" s="828"/>
      <c r="X197" s="828"/>
      <c r="Y197" s="828"/>
      <c r="Z197" s="828"/>
      <c r="AA197" s="828"/>
      <c r="AB197" s="828"/>
      <c r="AC197" s="828"/>
      <c r="AD197" s="828"/>
      <c r="AE197" s="828"/>
      <c r="AF197" s="828"/>
      <c r="AG197" s="828"/>
      <c r="AH197" s="828"/>
      <c r="AI197" s="828"/>
      <c r="AJ197" s="828"/>
      <c r="AK197" s="828"/>
      <c r="AL197" s="828"/>
      <c r="AM197" s="828"/>
      <c r="AN197" s="828"/>
      <c r="AO197" s="828"/>
      <c r="AP197" s="828"/>
      <c r="AQ197" s="828"/>
      <c r="AR197" s="828"/>
      <c r="AS197" s="828"/>
      <c r="AT197" s="828"/>
      <c r="AU197" s="828"/>
      <c r="AV197" s="828"/>
      <c r="AW197" s="828"/>
      <c r="AX197" s="828"/>
      <c r="AY197" s="828"/>
      <c r="AZ197" s="346"/>
      <c r="BA197" s="884"/>
      <c r="BB197" s="553"/>
      <c r="BC197" s="414"/>
      <c r="BD197" s="407"/>
      <c r="BE197" s="407"/>
      <c r="BF197" s="407"/>
      <c r="BG197" s="418"/>
      <c r="BH197" s="414"/>
      <c r="BI197" s="407"/>
      <c r="BJ197" s="407"/>
      <c r="BK197" s="407"/>
      <c r="BL197" s="418"/>
      <c r="BM197" s="414"/>
      <c r="BN197" s="407"/>
      <c r="BO197" s="407"/>
      <c r="BP197" s="407"/>
      <c r="BQ197" s="418"/>
    </row>
    <row r="198" s="318" customFormat="true" ht="15" customHeight="true" x14ac:dyDescent="0.2">
      <c r="A198" s="178"/>
      <c r="B198" s="148"/>
      <c r="C198" s="113"/>
      <c r="D198" s="120"/>
      <c r="E198" s="120"/>
      <c r="F198" s="120"/>
      <c r="G198" s="119"/>
      <c r="H198" s="112"/>
      <c r="I198" s="120"/>
      <c r="J198" s="120"/>
      <c r="K198" s="120"/>
      <c r="L198" s="111"/>
      <c r="M198" s="113"/>
      <c r="N198" s="120"/>
      <c r="O198" s="120"/>
      <c r="P198" s="120"/>
      <c r="Q198" s="111"/>
      <c r="R198" s="828"/>
      <c r="S198" s="828"/>
      <c r="T198" s="828"/>
      <c r="U198" s="828"/>
      <c r="V198" s="828"/>
      <c r="W198" s="828"/>
      <c r="X198" s="828"/>
      <c r="Y198" s="828"/>
      <c r="Z198" s="828"/>
      <c r="AA198" s="828"/>
      <c r="AB198" s="828"/>
      <c r="AC198" s="828"/>
      <c r="AD198" s="828"/>
      <c r="AE198" s="828"/>
      <c r="AF198" s="828"/>
      <c r="AG198" s="828"/>
      <c r="AH198" s="828"/>
      <c r="AI198" s="828"/>
      <c r="AJ198" s="828"/>
      <c r="AK198" s="828"/>
      <c r="AL198" s="828"/>
      <c r="AM198" s="828"/>
      <c r="AN198" s="828"/>
      <c r="AO198" s="828"/>
      <c r="AP198" s="828"/>
      <c r="AQ198" s="828"/>
      <c r="AR198" s="828"/>
      <c r="AS198" s="828"/>
      <c r="AT198" s="828"/>
      <c r="AU198" s="828"/>
      <c r="AV198" s="828"/>
      <c r="AW198" s="828"/>
      <c r="AX198" s="828"/>
      <c r="AY198" s="828"/>
      <c r="AZ198" s="346"/>
      <c r="BA198" s="884"/>
      <c r="BB198" s="553"/>
      <c r="BC198" s="414"/>
      <c r="BD198" s="407"/>
      <c r="BE198" s="407"/>
      <c r="BF198" s="407"/>
      <c r="BG198" s="418"/>
      <c r="BH198" s="414"/>
      <c r="BI198" s="407"/>
      <c r="BJ198" s="407"/>
      <c r="BK198" s="407"/>
      <c r="BL198" s="418"/>
      <c r="BM198" s="414"/>
      <c r="BN198" s="407"/>
      <c r="BO198" s="407"/>
      <c r="BP198" s="407"/>
      <c r="BQ198" s="418"/>
    </row>
    <row r="199" s="318" customFormat="true" ht="15" customHeight="true" x14ac:dyDescent="0.2">
      <c r="A199" s="178"/>
      <c r="B199" s="148"/>
      <c r="C199" s="113"/>
      <c r="D199" s="120"/>
      <c r="E199" s="120"/>
      <c r="F199" s="120"/>
      <c r="G199" s="119"/>
      <c r="H199" s="112"/>
      <c r="I199" s="120"/>
      <c r="J199" s="120"/>
      <c r="K199" s="120"/>
      <c r="L199" s="111"/>
      <c r="M199" s="113"/>
      <c r="N199" s="120"/>
      <c r="O199" s="120"/>
      <c r="P199" s="120"/>
      <c r="Q199" s="111"/>
      <c r="R199" s="828"/>
      <c r="S199" s="828"/>
      <c r="T199" s="828"/>
      <c r="U199" s="828"/>
      <c r="V199" s="828"/>
      <c r="W199" s="828"/>
      <c r="X199" s="828"/>
      <c r="Y199" s="828"/>
      <c r="Z199" s="828"/>
      <c r="AA199" s="828"/>
      <c r="AB199" s="828"/>
      <c r="AC199" s="828"/>
      <c r="AD199" s="828"/>
      <c r="AE199" s="828"/>
      <c r="AF199" s="828"/>
      <c r="AG199" s="828"/>
      <c r="AH199" s="828"/>
      <c r="AI199" s="828"/>
      <c r="AJ199" s="828"/>
      <c r="AK199" s="828"/>
      <c r="AL199" s="828"/>
      <c r="AM199" s="828"/>
      <c r="AN199" s="828"/>
      <c r="AO199" s="828"/>
      <c r="AP199" s="828"/>
      <c r="AQ199" s="828"/>
      <c r="AR199" s="828"/>
      <c r="AS199" s="828"/>
      <c r="AT199" s="828"/>
      <c r="AU199" s="828"/>
      <c r="AV199" s="828"/>
      <c r="AW199" s="828"/>
      <c r="AX199" s="828"/>
      <c r="AY199" s="828"/>
      <c r="AZ199" s="346"/>
      <c r="BA199" s="884"/>
      <c r="BB199" s="553"/>
      <c r="BC199" s="414"/>
      <c r="BD199" s="407"/>
      <c r="BE199" s="407"/>
      <c r="BF199" s="407"/>
      <c r="BG199" s="418"/>
      <c r="BH199" s="414"/>
      <c r="BI199" s="407"/>
      <c r="BJ199" s="407"/>
      <c r="BK199" s="407"/>
      <c r="BL199" s="418"/>
      <c r="BM199" s="414"/>
      <c r="BN199" s="407"/>
      <c r="BO199" s="407"/>
      <c r="BP199" s="407"/>
      <c r="BQ199" s="418"/>
    </row>
    <row r="200" s="318" customFormat="true" ht="15" customHeight="true" x14ac:dyDescent="0.2">
      <c r="A200" s="178"/>
      <c r="B200" s="148"/>
      <c r="C200" s="113"/>
      <c r="D200" s="120"/>
      <c r="E200" s="120"/>
      <c r="F200" s="120"/>
      <c r="G200" s="119"/>
      <c r="H200" s="112"/>
      <c r="I200" s="120"/>
      <c r="J200" s="120"/>
      <c r="K200" s="120"/>
      <c r="L200" s="111"/>
      <c r="M200" s="113"/>
      <c r="N200" s="120"/>
      <c r="O200" s="120"/>
      <c r="P200" s="120"/>
      <c r="Q200" s="111"/>
      <c r="R200" s="828"/>
      <c r="S200" s="828"/>
      <c r="T200" s="828"/>
      <c r="U200" s="828"/>
      <c r="V200" s="828"/>
      <c r="W200" s="828"/>
      <c r="X200" s="828"/>
      <c r="Y200" s="828"/>
      <c r="Z200" s="828"/>
      <c r="AA200" s="828"/>
      <c r="AB200" s="828"/>
      <c r="AC200" s="828"/>
      <c r="AD200" s="828"/>
      <c r="AE200" s="828"/>
      <c r="AF200" s="828"/>
      <c r="AG200" s="828"/>
      <c r="AH200" s="828"/>
      <c r="AI200" s="828"/>
      <c r="AJ200" s="828"/>
      <c r="AK200" s="828"/>
      <c r="AL200" s="828"/>
      <c r="AM200" s="828"/>
      <c r="AN200" s="828"/>
      <c r="AO200" s="828"/>
      <c r="AP200" s="828"/>
      <c r="AQ200" s="828"/>
      <c r="AR200" s="828"/>
      <c r="AS200" s="828"/>
      <c r="AT200" s="828"/>
      <c r="AU200" s="828"/>
      <c r="AV200" s="828"/>
      <c r="AW200" s="828"/>
      <c r="AX200" s="828"/>
      <c r="AY200" s="828"/>
      <c r="AZ200" s="346"/>
      <c r="BA200" s="884"/>
      <c r="BB200" s="553"/>
      <c r="BC200" s="414"/>
      <c r="BD200" s="407"/>
      <c r="BE200" s="407"/>
      <c r="BF200" s="407"/>
      <c r="BG200" s="418"/>
      <c r="BH200" s="414"/>
      <c r="BI200" s="407"/>
      <c r="BJ200" s="407"/>
      <c r="BK200" s="407"/>
      <c r="BL200" s="418"/>
      <c r="BM200" s="414"/>
      <c r="BN200" s="407"/>
      <c r="BO200" s="407"/>
      <c r="BP200" s="407"/>
      <c r="BQ200" s="418"/>
    </row>
    <row r="201" s="318" customFormat="true" ht="15" customHeight="true" x14ac:dyDescent="0.2">
      <c r="A201" s="178"/>
      <c r="B201" s="148"/>
      <c r="C201" s="113"/>
      <c r="D201" s="120"/>
      <c r="E201" s="120"/>
      <c r="F201" s="120"/>
      <c r="G201" s="119"/>
      <c r="H201" s="112"/>
      <c r="I201" s="120"/>
      <c r="J201" s="120"/>
      <c r="K201" s="120"/>
      <c r="L201" s="111"/>
      <c r="M201" s="113"/>
      <c r="N201" s="120"/>
      <c r="O201" s="120"/>
      <c r="P201" s="120"/>
      <c r="Q201" s="111"/>
      <c r="R201" s="828"/>
      <c r="S201" s="828"/>
      <c r="T201" s="828"/>
      <c r="U201" s="828"/>
      <c r="V201" s="828"/>
      <c r="W201" s="828"/>
      <c r="X201" s="828"/>
      <c r="Y201" s="828"/>
      <c r="Z201" s="828"/>
      <c r="AA201" s="828"/>
      <c r="AB201" s="828"/>
      <c r="AC201" s="828"/>
      <c r="AD201" s="828"/>
      <c r="AE201" s="828"/>
      <c r="AF201" s="828"/>
      <c r="AG201" s="828"/>
      <c r="AH201" s="828"/>
      <c r="AI201" s="828"/>
      <c r="AJ201" s="828"/>
      <c r="AK201" s="828"/>
      <c r="AL201" s="828"/>
      <c r="AM201" s="828"/>
      <c r="AN201" s="828"/>
      <c r="AO201" s="828"/>
      <c r="AP201" s="828"/>
      <c r="AQ201" s="828"/>
      <c r="AR201" s="828"/>
      <c r="AS201" s="828"/>
      <c r="AT201" s="828"/>
      <c r="AU201" s="828"/>
      <c r="AV201" s="828"/>
      <c r="AW201" s="828"/>
      <c r="AX201" s="828"/>
      <c r="AY201" s="828"/>
      <c r="AZ201" s="346"/>
      <c r="BA201" s="884"/>
      <c r="BB201" s="553"/>
      <c r="BC201" s="414"/>
      <c r="BD201" s="407"/>
      <c r="BE201" s="407"/>
      <c r="BF201" s="407"/>
      <c r="BG201" s="418"/>
      <c r="BH201" s="414"/>
      <c r="BI201" s="407"/>
      <c r="BJ201" s="407"/>
      <c r="BK201" s="407"/>
      <c r="BL201" s="418"/>
      <c r="BM201" s="414"/>
      <c r="BN201" s="407"/>
      <c r="BO201" s="407"/>
      <c r="BP201" s="407"/>
      <c r="BQ201" s="418"/>
    </row>
    <row r="202" s="318" customFormat="true" ht="15" customHeight="true" x14ac:dyDescent="0.2">
      <c r="A202" s="178"/>
      <c r="B202" s="148"/>
      <c r="C202" s="113"/>
      <c r="D202" s="120"/>
      <c r="E202" s="120"/>
      <c r="F202" s="120"/>
      <c r="G202" s="119"/>
      <c r="H202" s="112"/>
      <c r="I202" s="120"/>
      <c r="J202" s="120"/>
      <c r="K202" s="120"/>
      <c r="L202" s="111"/>
      <c r="M202" s="113"/>
      <c r="N202" s="120"/>
      <c r="O202" s="120"/>
      <c r="P202" s="120"/>
      <c r="Q202" s="111"/>
      <c r="R202" s="828"/>
      <c r="S202" s="828"/>
      <c r="T202" s="828"/>
      <c r="U202" s="828"/>
      <c r="V202" s="828"/>
      <c r="W202" s="828"/>
      <c r="X202" s="828"/>
      <c r="Y202" s="828"/>
      <c r="Z202" s="828"/>
      <c r="AA202" s="828"/>
      <c r="AB202" s="828"/>
      <c r="AC202" s="828"/>
      <c r="AD202" s="828"/>
      <c r="AE202" s="828"/>
      <c r="AF202" s="828"/>
      <c r="AG202" s="828"/>
      <c r="AH202" s="828"/>
      <c r="AI202" s="828"/>
      <c r="AJ202" s="828"/>
      <c r="AK202" s="828"/>
      <c r="AL202" s="828"/>
      <c r="AM202" s="828"/>
      <c r="AN202" s="828"/>
      <c r="AO202" s="828"/>
      <c r="AP202" s="828"/>
      <c r="AQ202" s="828"/>
      <c r="AR202" s="828"/>
      <c r="AS202" s="828"/>
      <c r="AT202" s="828"/>
      <c r="AU202" s="828"/>
      <c r="AV202" s="828"/>
      <c r="AW202" s="828"/>
      <c r="AX202" s="828"/>
      <c r="AY202" s="828"/>
      <c r="AZ202" s="346"/>
      <c r="BA202" s="884"/>
      <c r="BB202" s="553"/>
      <c r="BC202" s="414"/>
      <c r="BD202" s="407"/>
      <c r="BE202" s="407"/>
      <c r="BF202" s="407"/>
      <c r="BG202" s="418"/>
      <c r="BH202" s="414"/>
      <c r="BI202" s="407"/>
      <c r="BJ202" s="407"/>
      <c r="BK202" s="407"/>
      <c r="BL202" s="418"/>
      <c r="BM202" s="414"/>
      <c r="BN202" s="407"/>
      <c r="BO202" s="407"/>
      <c r="BP202" s="407"/>
      <c r="BQ202" s="418"/>
    </row>
    <row r="203" s="436" customFormat="true" ht="15" customHeight="true" x14ac:dyDescent="0.2">
      <c r="A203" s="155"/>
      <c r="B203" s="149"/>
      <c r="C203" s="132"/>
      <c r="D203" s="131"/>
      <c r="E203" s="131"/>
      <c r="F203" s="131"/>
      <c r="G203" s="130"/>
      <c r="H203" s="129"/>
      <c r="I203" s="131"/>
      <c r="J203" s="131"/>
      <c r="K203" s="131"/>
      <c r="L203" s="128"/>
      <c r="M203" s="132"/>
      <c r="N203" s="131"/>
      <c r="O203" s="131"/>
      <c r="P203" s="131"/>
      <c r="Q203" s="128"/>
      <c r="R203" s="410"/>
      <c r="S203" s="410"/>
      <c r="T203" s="410"/>
      <c r="U203" s="410"/>
      <c r="V203" s="410"/>
      <c r="W203" s="410"/>
      <c r="X203" s="410"/>
      <c r="Y203" s="410"/>
      <c r="Z203" s="410"/>
      <c r="AA203" s="410"/>
      <c r="AB203" s="410"/>
      <c r="AC203" s="410"/>
      <c r="AD203" s="410"/>
      <c r="AE203" s="410"/>
      <c r="AF203" s="410"/>
      <c r="AG203" s="410"/>
      <c r="AH203" s="410"/>
      <c r="AI203" s="410"/>
      <c r="AJ203" s="410"/>
      <c r="AK203" s="410"/>
      <c r="AL203" s="410"/>
      <c r="AM203" s="410"/>
      <c r="AN203" s="410"/>
      <c r="AO203" s="410"/>
      <c r="AP203" s="410"/>
      <c r="AQ203" s="410"/>
      <c r="AR203" s="410"/>
      <c r="AS203" s="410"/>
      <c r="AT203" s="410"/>
      <c r="AU203" s="410"/>
      <c r="AV203" s="410"/>
      <c r="AW203" s="410"/>
      <c r="AX203" s="410"/>
      <c r="AY203" s="410"/>
      <c r="AZ203" s="881"/>
      <c r="BA203" s="884"/>
      <c r="BB203" s="553"/>
      <c r="BC203" s="414"/>
      <c r="BD203" s="407"/>
      <c r="BE203" s="407"/>
      <c r="BF203" s="407"/>
      <c r="BG203" s="418"/>
      <c r="BH203" s="414"/>
      <c r="BI203" s="407"/>
      <c r="BJ203" s="407"/>
      <c r="BK203" s="407"/>
      <c r="BL203" s="418"/>
      <c r="BM203" s="414"/>
      <c r="BN203" s="407"/>
      <c r="BO203" s="407"/>
      <c r="BP203" s="407"/>
      <c r="BQ203" s="418"/>
    </row>
    <row r="204" s="436" customFormat="true" ht="15" customHeight="true" x14ac:dyDescent="0.2">
      <c r="A204" s="155"/>
      <c r="B204" s="149"/>
      <c r="C204" s="132"/>
      <c r="D204" s="131"/>
      <c r="E204" s="131"/>
      <c r="F204" s="131"/>
      <c r="G204" s="130"/>
      <c r="H204" s="129"/>
      <c r="I204" s="131"/>
      <c r="J204" s="131"/>
      <c r="K204" s="131"/>
      <c r="L204" s="128"/>
      <c r="M204" s="132"/>
      <c r="N204" s="131"/>
      <c r="O204" s="131"/>
      <c r="P204" s="131"/>
      <c r="Q204" s="128"/>
      <c r="R204" s="410"/>
      <c r="S204" s="410"/>
      <c r="T204" s="410"/>
      <c r="U204" s="410"/>
      <c r="V204" s="410"/>
      <c r="W204" s="410"/>
      <c r="X204" s="410"/>
      <c r="Y204" s="410"/>
      <c r="Z204" s="410"/>
      <c r="AA204" s="410"/>
      <c r="AB204" s="410"/>
      <c r="AC204" s="410"/>
      <c r="AD204" s="410"/>
      <c r="AE204" s="410"/>
      <c r="AF204" s="410"/>
      <c r="AG204" s="410"/>
      <c r="AH204" s="410"/>
      <c r="AI204" s="410"/>
      <c r="AJ204" s="410"/>
      <c r="AK204" s="410"/>
      <c r="AL204" s="410"/>
      <c r="AM204" s="410"/>
      <c r="AN204" s="410"/>
      <c r="AO204" s="410"/>
      <c r="AP204" s="410"/>
      <c r="AQ204" s="410"/>
      <c r="AR204" s="410"/>
      <c r="AS204" s="410"/>
      <c r="AT204" s="410"/>
      <c r="AU204" s="410"/>
      <c r="AV204" s="410"/>
      <c r="AW204" s="410"/>
      <c r="AX204" s="410"/>
      <c r="AY204" s="410"/>
      <c r="AZ204" s="881"/>
      <c r="BA204" s="884"/>
      <c r="BB204" s="553"/>
      <c r="BC204" s="414"/>
      <c r="BD204" s="407"/>
      <c r="BE204" s="407"/>
      <c r="BF204" s="407"/>
      <c r="BG204" s="418"/>
      <c r="BH204" s="414"/>
      <c r="BI204" s="407"/>
      <c r="BJ204" s="407"/>
      <c r="BK204" s="407"/>
      <c r="BL204" s="418"/>
      <c r="BM204" s="414"/>
      <c r="BN204" s="407"/>
      <c r="BO204" s="407"/>
      <c r="BP204" s="407"/>
      <c r="BQ204" s="418"/>
    </row>
    <row r="205" s="436" customFormat="true" ht="15" customHeight="true" x14ac:dyDescent="0.2">
      <c r="A205" s="33"/>
      <c r="B205" s="23"/>
      <c r="C205" s="127"/>
      <c r="D205" s="126"/>
      <c r="E205" s="126"/>
      <c r="F205" s="126"/>
      <c r="G205" s="125"/>
      <c r="H205" s="124"/>
      <c r="I205" s="126"/>
      <c r="J205" s="126"/>
      <c r="K205" s="126"/>
      <c r="L205" s="123"/>
      <c r="M205" s="127"/>
      <c r="N205" s="126"/>
      <c r="O205" s="126"/>
      <c r="P205" s="126"/>
      <c r="Q205" s="123"/>
      <c r="R205" s="410"/>
      <c r="S205" s="410"/>
      <c r="T205" s="410"/>
      <c r="U205" s="410"/>
      <c r="V205" s="410"/>
      <c r="W205" s="410"/>
      <c r="X205" s="410"/>
      <c r="Y205" s="410"/>
      <c r="Z205" s="410"/>
      <c r="AA205" s="410"/>
      <c r="AB205" s="410"/>
      <c r="AC205" s="410"/>
      <c r="AD205" s="410"/>
      <c r="AE205" s="410"/>
      <c r="AF205" s="410"/>
      <c r="AG205" s="410"/>
      <c r="AH205" s="410"/>
      <c r="AI205" s="410"/>
      <c r="AJ205" s="410"/>
      <c r="AK205" s="410"/>
      <c r="AL205" s="410"/>
      <c r="AM205" s="410"/>
      <c r="AN205" s="410"/>
      <c r="AO205" s="410"/>
      <c r="AP205" s="410"/>
      <c r="AQ205" s="410"/>
      <c r="AR205" s="410"/>
      <c r="AS205" s="410"/>
      <c r="AT205" s="410"/>
      <c r="AU205" s="410"/>
      <c r="AV205" s="410"/>
      <c r="AW205" s="410"/>
      <c r="AX205" s="410"/>
      <c r="AY205" s="410"/>
      <c r="AZ205" s="881"/>
      <c r="BA205" s="884"/>
      <c r="BB205" s="553"/>
      <c r="BC205" s="417"/>
      <c r="BD205" s="416"/>
      <c r="BE205" s="416"/>
      <c r="BF205" s="416"/>
      <c r="BG205" s="420"/>
      <c r="BH205" s="417"/>
      <c r="BI205" s="416"/>
      <c r="BJ205" s="416"/>
      <c r="BK205" s="416"/>
      <c r="BL205" s="420"/>
      <c r="BM205" s="417"/>
      <c r="BN205" s="416"/>
      <c r="BO205" s="416"/>
      <c r="BP205" s="416"/>
      <c r="BQ205" s="420"/>
    </row>
    <row r="206" s="437" customFormat="true" ht="250.15" customHeight="true" x14ac:dyDescent="0.2">
      <c r="B206" s="436"/>
      <c r="R206" s="346"/>
      <c r="S206" s="346"/>
      <c r="T206" s="346"/>
      <c r="U206" s="346"/>
      <c r="V206" s="346"/>
      <c r="W206" s="346"/>
      <c r="X206" s="346"/>
      <c r="Y206" s="346"/>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row>
    <row r="207" s="298" customFormat="true" ht="18" customHeight="true" x14ac:dyDescent="0.2">
      <c r="R207" s="341"/>
      <c r="S207" s="341"/>
      <c r="T207" s="341"/>
      <c r="U207" s="341"/>
      <c r="V207" s="341"/>
      <c r="W207" s="341"/>
      <c r="X207" s="341"/>
      <c r="Y207" s="341"/>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row>
    <row r="208" s="298" customFormat="true" ht="22.5" customHeight="true" x14ac:dyDescent="0.35">
      <c r="A208" s="1012" t="str">
        <f>A1026</f>
        <v>Viet Nam</v>
      </c>
      <c r="B208" s="1013"/>
      <c r="R208" s="341"/>
      <c r="S208" s="341"/>
      <c r="T208" s="341"/>
      <c r="U208" s="341"/>
      <c r="V208" s="341"/>
      <c r="W208" s="341"/>
      <c r="X208" s="341"/>
      <c r="Y208" s="341"/>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row>
    <row r="209" s="298" customFormat="true" ht="22.5" customHeight="true" x14ac:dyDescent="0.35">
      <c r="A209" s="325" t="str">
        <f>A1034</f>
        <v>2003</v>
      </c>
      <c r="B209" s="326"/>
      <c r="R209" s="341"/>
      <c r="S209" s="341"/>
      <c r="T209" s="341"/>
      <c r="U209" s="341"/>
      <c r="V209" s="341"/>
      <c r="W209" s="341"/>
      <c r="X209" s="341"/>
      <c r="Y209" s="341"/>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row>
    <row r="210" s="298" customFormat="true" ht="22.5" customHeight="true" x14ac:dyDescent="0.35">
      <c r="A210" s="548" t="s">
        <v>112</v>
      </c>
      <c r="B210" s="328"/>
      <c r="R210" s="341"/>
      <c r="S210" s="341"/>
      <c r="T210" s="341"/>
      <c r="U210" s="341"/>
      <c r="V210" s="341"/>
      <c r="W210" s="341"/>
      <c r="X210" s="341"/>
      <c r="Y210" s="341"/>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row>
    <row r="211" s="298" customFormat="true" ht="20.1" customHeight="true" x14ac:dyDescent="0.35">
      <c r="A211" s="330" t="s">
        <v>97</v>
      </c>
      <c r="B211" s="326"/>
      <c r="R211" s="341"/>
      <c r="S211" s="341"/>
      <c r="T211" s="341"/>
      <c r="U211" s="341"/>
      <c r="V211" s="341"/>
      <c r="W211" s="341"/>
      <c r="X211" s="341"/>
      <c r="Y211" s="341"/>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row>
    <row r="212" s="298" customFormat="true" ht="15" customHeight="true" x14ac:dyDescent="0.2">
      <c r="A212" s="551" t="s">
        <v>98</v>
      </c>
      <c r="B212" s="352"/>
      <c r="R212" s="341"/>
      <c r="S212" s="341"/>
      <c r="T212" s="341"/>
      <c r="U212" s="341"/>
      <c r="V212" s="341"/>
      <c r="W212" s="341"/>
      <c r="X212" s="341"/>
      <c r="Y212" s="341"/>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row>
    <row r="213" s="298" customFormat="true" ht="15" customHeight="true" x14ac:dyDescent="0.2">
      <c r="A213" s="333" t="s">
        <v>41</v>
      </c>
      <c r="B213" s="332"/>
      <c r="R213" s="341"/>
      <c r="S213" s="341"/>
      <c r="T213" s="341"/>
      <c r="U213" s="341"/>
      <c r="V213" s="341"/>
      <c r="W213" s="341"/>
      <c r="X213" s="341"/>
      <c r="Y213" s="341"/>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row>
    <row r="214" s="298" customFormat="true" ht="15" customHeight="true" x14ac:dyDescent="0.2">
      <c r="A214" s="331" t="s">
        <v>40</v>
      </c>
      <c r="B214" s="332"/>
      <c r="R214" s="341"/>
      <c r="S214" s="341"/>
      <c r="T214" s="341"/>
      <c r="U214" s="341"/>
      <c r="V214" s="341"/>
      <c r="W214" s="341"/>
      <c r="X214" s="341"/>
      <c r="Y214" s="341"/>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row>
    <row r="215" s="298" customFormat="true" ht="15" customHeight="true" x14ac:dyDescent="0.2">
      <c r="A215" s="331" t="s">
        <v>134</v>
      </c>
      <c r="B215" s="351" t="str">
        <f>A1025</f>
        <v>WHS03</v>
      </c>
      <c r="R215" s="341"/>
      <c r="S215" s="341"/>
      <c r="T215" s="341"/>
      <c r="U215" s="341"/>
      <c r="V215" s="341"/>
      <c r="W215" s="341"/>
      <c r="X215" s="341"/>
      <c r="Y215" s="341"/>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row>
    <row r="216" s="298" customFormat="true" ht="15" customHeight="true" x14ac:dyDescent="0.2">
      <c r="A216" s="184"/>
      <c r="B216" s="186"/>
      <c r="R216" s="341"/>
      <c r="S216" s="341"/>
      <c r="T216" s="341"/>
      <c r="U216" s="341"/>
      <c r="V216" s="341"/>
      <c r="W216" s="341"/>
      <c r="X216" s="341"/>
      <c r="Y216" s="341"/>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row>
    <row r="217" s="298" customFormat="true" ht="15" customHeight="true" x14ac:dyDescent="0.2">
      <c r="A217" s="184"/>
      <c r="B217" s="185"/>
      <c r="R217" s="341"/>
      <c r="S217" s="341"/>
      <c r="T217" s="341"/>
      <c r="U217" s="341"/>
      <c r="V217" s="341"/>
      <c r="W217" s="341"/>
      <c r="X217" s="341"/>
      <c r="Y217" s="341"/>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row>
    <row r="218" s="298" customFormat="true" ht="18" customHeight="true" x14ac:dyDescent="0.2">
      <c r="A218" s="184"/>
      <c r="B218" s="186"/>
      <c r="R218" s="341"/>
      <c r="S218" s="341"/>
      <c r="T218" s="341"/>
      <c r="U218" s="341"/>
      <c r="V218" s="341"/>
      <c r="W218" s="341"/>
      <c r="X218" s="341"/>
      <c r="Y218" s="341"/>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row>
    <row r="219" s="298" customFormat="true" ht="18" customHeight="true" x14ac:dyDescent="0.2">
      <c r="A219" s="183"/>
      <c r="B219" s="182"/>
      <c r="R219" s="341"/>
      <c r="S219" s="341"/>
      <c r="T219" s="341"/>
      <c r="U219" s="341"/>
      <c r="V219" s="341"/>
      <c r="W219" s="341"/>
      <c r="X219" s="341"/>
      <c r="Y219" s="341"/>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row>
    <row r="220" s="322" customFormat="true" ht="15" customHeight="true" x14ac:dyDescent="0.2">
      <c r="A220" s="301" t="s">
        <v>87</v>
      </c>
      <c r="B220" s="336"/>
      <c r="C220" s="990" t="s">
        <v>115</v>
      </c>
      <c r="D220" s="991"/>
      <c r="E220" s="991"/>
      <c r="F220" s="991"/>
      <c r="G220" s="992"/>
      <c r="H220" s="993" t="s">
        <v>39</v>
      </c>
      <c r="I220" s="981"/>
      <c r="J220" s="981"/>
      <c r="K220" s="981"/>
      <c r="L220" s="983"/>
      <c r="M220" s="976" t="s">
        <v>38</v>
      </c>
      <c r="N220" s="977"/>
      <c r="O220" s="977"/>
      <c r="P220" s="977"/>
      <c r="Q220" s="979"/>
      <c r="R220" s="410"/>
      <c r="S220" s="410"/>
      <c r="T220" s="410"/>
      <c r="U220" s="410"/>
      <c r="V220" s="410"/>
      <c r="W220" s="410"/>
      <c r="X220" s="410"/>
      <c r="Y220" s="410"/>
      <c r="Z220" s="410"/>
      <c r="AA220" s="410"/>
      <c r="AB220" s="410"/>
      <c r="AC220" s="410"/>
      <c r="AD220" s="410"/>
      <c r="AE220" s="410"/>
      <c r="AF220" s="410"/>
      <c r="AG220" s="410"/>
      <c r="AH220" s="410"/>
      <c r="AI220" s="410"/>
      <c r="AJ220" s="410"/>
      <c r="AK220" s="410"/>
      <c r="AL220" s="410"/>
      <c r="AM220" s="410"/>
      <c r="AN220" s="410"/>
      <c r="AO220" s="410"/>
      <c r="AP220" s="410"/>
      <c r="AQ220" s="410"/>
      <c r="AR220" s="410"/>
      <c r="AS220" s="410"/>
      <c r="AT220" s="410"/>
      <c r="AU220" s="410"/>
      <c r="AV220" s="410"/>
      <c r="AW220" s="410"/>
      <c r="AX220" s="410"/>
      <c r="AY220" s="410"/>
      <c r="AZ220" s="881"/>
      <c r="BA220" s="347" t="s">
        <v>129</v>
      </c>
      <c r="BB220" s="301" t="s">
        <v>87</v>
      </c>
      <c r="BC220" s="976" t="s">
        <v>115</v>
      </c>
      <c r="BD220" s="977"/>
      <c r="BE220" s="977"/>
      <c r="BF220" s="977"/>
      <c r="BG220" s="978"/>
      <c r="BH220" s="976" t="s">
        <v>39</v>
      </c>
      <c r="BI220" s="977"/>
      <c r="BJ220" s="977"/>
      <c r="BK220" s="977"/>
      <c r="BL220" s="978"/>
      <c r="BM220" s="976" t="s">
        <v>38</v>
      </c>
      <c r="BN220" s="977"/>
      <c r="BO220" s="977"/>
      <c r="BP220" s="977"/>
      <c r="BQ220" s="979"/>
    </row>
    <row r="221" s="322" customFormat="true" ht="12.75" x14ac:dyDescent="0.2">
      <c r="A221" s="335" t="s">
        <v>88</v>
      </c>
      <c r="B221" s="369"/>
      <c r="C221" s="392" t="s">
        <v>0</v>
      </c>
      <c r="D221" s="546" t="s">
        <v>1</v>
      </c>
      <c r="E221" s="546" t="s">
        <v>2</v>
      </c>
      <c r="F221" s="546" t="s">
        <v>3</v>
      </c>
      <c r="G221" s="547" t="s">
        <v>4</v>
      </c>
      <c r="H221" s="374" t="s">
        <v>0</v>
      </c>
      <c r="I221" s="549" t="s">
        <v>1</v>
      </c>
      <c r="J221" s="549" t="s">
        <v>2</v>
      </c>
      <c r="K221" s="549" t="s">
        <v>3</v>
      </c>
      <c r="L221" s="550" t="s">
        <v>4</v>
      </c>
      <c r="M221" s="375" t="s">
        <v>0</v>
      </c>
      <c r="N221" s="549" t="s">
        <v>1</v>
      </c>
      <c r="O221" s="549" t="s">
        <v>2</v>
      </c>
      <c r="P221" s="549" t="s">
        <v>3</v>
      </c>
      <c r="Q221" s="550" t="s">
        <v>4</v>
      </c>
      <c r="R221" s="410"/>
      <c r="S221" s="410"/>
      <c r="T221" s="410"/>
      <c r="U221" s="410"/>
      <c r="V221" s="410"/>
      <c r="W221" s="410"/>
      <c r="X221" s="410"/>
      <c r="Y221" s="410"/>
      <c r="Z221" s="410"/>
      <c r="AA221" s="410"/>
      <c r="AB221" s="410"/>
      <c r="AC221" s="410"/>
      <c r="AD221" s="410"/>
      <c r="AE221" s="410"/>
      <c r="AF221" s="410"/>
      <c r="AG221" s="410"/>
      <c r="AH221" s="410"/>
      <c r="AI221" s="410"/>
      <c r="AJ221" s="410"/>
      <c r="AK221" s="410"/>
      <c r="AL221" s="410"/>
      <c r="AM221" s="410"/>
      <c r="AN221" s="410"/>
      <c r="AO221" s="410"/>
      <c r="AP221" s="410"/>
      <c r="AQ221" s="410"/>
      <c r="AR221" s="410"/>
      <c r="AS221" s="410"/>
      <c r="AT221" s="410"/>
      <c r="AU221" s="410"/>
      <c r="AV221" s="410"/>
      <c r="AW221" s="410"/>
      <c r="AX221" s="410"/>
      <c r="AY221" s="410"/>
      <c r="AZ221" s="881"/>
      <c r="BA221" s="335" t="s">
        <v>118</v>
      </c>
      <c r="BB221" s="334"/>
      <c r="BC221" s="421" t="s">
        <v>0</v>
      </c>
      <c r="BD221" s="520" t="s">
        <v>1</v>
      </c>
      <c r="BE221" s="520" t="s">
        <v>2</v>
      </c>
      <c r="BF221" s="520" t="s">
        <v>3</v>
      </c>
      <c r="BG221" s="422" t="s">
        <v>4</v>
      </c>
      <c r="BH221" s="421" t="s">
        <v>0</v>
      </c>
      <c r="BI221" s="520" t="s">
        <v>1</v>
      </c>
      <c r="BJ221" s="520" t="s">
        <v>2</v>
      </c>
      <c r="BK221" s="520" t="s">
        <v>3</v>
      </c>
      <c r="BL221" s="422" t="s">
        <v>4</v>
      </c>
      <c r="BM221" s="421" t="s">
        <v>0</v>
      </c>
      <c r="BN221" s="520" t="s">
        <v>1</v>
      </c>
      <c r="BO221" s="520" t="s">
        <v>2</v>
      </c>
      <c r="BP221" s="520" t="s">
        <v>3</v>
      </c>
      <c r="BQ221" s="422" t="s">
        <v>4</v>
      </c>
    </row>
    <row r="222" s="322" customFormat="true" ht="15" customHeight="true" x14ac:dyDescent="0.2">
      <c r="A222" s="985" t="s">
        <v>37</v>
      </c>
      <c r="B222" s="371" t="s">
        <v>15</v>
      </c>
      <c r="C222" s="77" t="s">
        <v>36</v>
      </c>
      <c r="D222" s="72" t="s">
        <v>36</v>
      </c>
      <c r="E222" s="72" t="s">
        <v>36</v>
      </c>
      <c r="F222" s="72" t="s">
        <v>36</v>
      </c>
      <c r="G222" s="67" t="s">
        <v>36</v>
      </c>
      <c r="H222" s="62" t="s">
        <v>36</v>
      </c>
      <c r="I222" s="72" t="s">
        <v>36</v>
      </c>
      <c r="J222" s="72" t="s">
        <v>36</v>
      </c>
      <c r="K222" s="72" t="s">
        <v>36</v>
      </c>
      <c r="L222" s="57" t="s">
        <v>36</v>
      </c>
      <c r="M222" s="77" t="s">
        <v>36</v>
      </c>
      <c r="N222" s="72" t="s">
        <v>36</v>
      </c>
      <c r="O222" s="72" t="s">
        <v>36</v>
      </c>
      <c r="P222" s="72" t="s">
        <v>36</v>
      </c>
      <c r="Q222" s="57" t="s">
        <v>36</v>
      </c>
      <c r="R222" s="410"/>
      <c r="S222" s="410"/>
      <c r="T222" s="410"/>
      <c r="U222" s="410"/>
      <c r="V222" s="410"/>
      <c r="W222" s="410"/>
      <c r="X222" s="410"/>
      <c r="Y222" s="410"/>
      <c r="Z222" s="410"/>
      <c r="AA222" s="410"/>
      <c r="AB222" s="410"/>
      <c r="AC222" s="410"/>
      <c r="AD222" s="410"/>
      <c r="AE222" s="410"/>
      <c r="AF222" s="410"/>
      <c r="AG222" s="410"/>
      <c r="AH222" s="410"/>
      <c r="AI222" s="410"/>
      <c r="AJ222" s="410"/>
      <c r="AK222" s="410"/>
      <c r="AL222" s="410"/>
      <c r="AM222" s="410"/>
      <c r="AN222" s="410"/>
      <c r="AO222" s="410"/>
      <c r="AP222" s="410"/>
      <c r="AQ222" s="410"/>
      <c r="AR222" s="410"/>
      <c r="AS222" s="410"/>
      <c r="AT222" s="410"/>
      <c r="AU222" s="410"/>
      <c r="AV222" s="410"/>
      <c r="AW222" s="410"/>
      <c r="AX222" s="410"/>
      <c r="AY222" s="410"/>
      <c r="AZ222" s="881"/>
      <c r="BA222" s="975" t="s">
        <v>37</v>
      </c>
      <c r="BB222" s="554" t="s">
        <v>15</v>
      </c>
      <c r="BC222" s="54" t="s">
        <v>36</v>
      </c>
      <c r="BD222" s="50" t="s">
        <v>36</v>
      </c>
      <c r="BE222" s="50" t="s">
        <v>36</v>
      </c>
      <c r="BF222" s="50" t="s">
        <v>36</v>
      </c>
      <c r="BG222" s="45" t="s">
        <v>36</v>
      </c>
      <c r="BH222" s="54" t="s">
        <v>36</v>
      </c>
      <c r="BI222" s="50" t="s">
        <v>36</v>
      </c>
      <c r="BJ222" s="50" t="s">
        <v>36</v>
      </c>
      <c r="BK222" s="50" t="s">
        <v>36</v>
      </c>
      <c r="BL222" s="45" t="s">
        <v>36</v>
      </c>
      <c r="BM222" s="54" t="s">
        <v>36</v>
      </c>
      <c r="BN222" s="50" t="s">
        <v>36</v>
      </c>
      <c r="BO222" s="50" t="s">
        <v>36</v>
      </c>
      <c r="BP222" s="50" t="s">
        <v>36</v>
      </c>
      <c r="BQ222" s="45" t="s">
        <v>36</v>
      </c>
    </row>
    <row r="223" s="322" customFormat="true" ht="15" customHeight="true" x14ac:dyDescent="0.2">
      <c r="A223" s="984"/>
      <c r="B223" s="372" t="s">
        <v>16</v>
      </c>
      <c r="C223" s="79" t="s">
        <v>36</v>
      </c>
      <c r="D223" s="74" t="s">
        <v>36</v>
      </c>
      <c r="E223" s="74" t="s">
        <v>36</v>
      </c>
      <c r="F223" s="74" t="s">
        <v>36</v>
      </c>
      <c r="G223" s="69" t="s">
        <v>36</v>
      </c>
      <c r="H223" s="64" t="s">
        <v>36</v>
      </c>
      <c r="I223" s="74" t="s">
        <v>36</v>
      </c>
      <c r="J223" s="74" t="s">
        <v>36</v>
      </c>
      <c r="K223" s="74" t="s">
        <v>36</v>
      </c>
      <c r="L223" s="59" t="s">
        <v>36</v>
      </c>
      <c r="M223" s="79" t="s">
        <v>36</v>
      </c>
      <c r="N223" s="74" t="s">
        <v>36</v>
      </c>
      <c r="O223" s="74" t="s">
        <v>36</v>
      </c>
      <c r="P223" s="74" t="s">
        <v>36</v>
      </c>
      <c r="Q223" s="59" t="s">
        <v>36</v>
      </c>
      <c r="R223" s="410"/>
      <c r="S223" s="410"/>
      <c r="T223" s="410"/>
      <c r="U223" s="410"/>
      <c r="V223" s="410"/>
      <c r="W223" s="410"/>
      <c r="X223" s="410"/>
      <c r="Y223" s="410"/>
      <c r="Z223" s="410"/>
      <c r="AA223" s="410"/>
      <c r="AB223" s="410"/>
      <c r="AC223" s="410"/>
      <c r="AD223" s="410"/>
      <c r="AE223" s="410"/>
      <c r="AF223" s="410"/>
      <c r="AG223" s="410"/>
      <c r="AH223" s="410"/>
      <c r="AI223" s="410"/>
      <c r="AJ223" s="410"/>
      <c r="AK223" s="410"/>
      <c r="AL223" s="410"/>
      <c r="AM223" s="410"/>
      <c r="AN223" s="410"/>
      <c r="AO223" s="410"/>
      <c r="AP223" s="410"/>
      <c r="AQ223" s="410"/>
      <c r="AR223" s="410"/>
      <c r="AS223" s="410"/>
      <c r="AT223" s="410"/>
      <c r="AU223" s="410"/>
      <c r="AV223" s="410"/>
      <c r="AW223" s="410"/>
      <c r="AX223" s="410"/>
      <c r="AY223" s="410"/>
      <c r="AZ223" s="881"/>
      <c r="BA223" s="972"/>
      <c r="BB223" s="553" t="s">
        <v>16</v>
      </c>
      <c r="BC223" s="53" t="s">
        <v>36</v>
      </c>
      <c r="BD223" s="49" t="s">
        <v>36</v>
      </c>
      <c r="BE223" s="49" t="s">
        <v>36</v>
      </c>
      <c r="BF223" s="49" t="s">
        <v>36</v>
      </c>
      <c r="BG223" s="44" t="s">
        <v>36</v>
      </c>
      <c r="BH223" s="53" t="s">
        <v>36</v>
      </c>
      <c r="BI223" s="49" t="s">
        <v>36</v>
      </c>
      <c r="BJ223" s="49" t="s">
        <v>36</v>
      </c>
      <c r="BK223" s="49" t="s">
        <v>36</v>
      </c>
      <c r="BL223" s="44" t="s">
        <v>36</v>
      </c>
      <c r="BM223" s="53" t="s">
        <v>36</v>
      </c>
      <c r="BN223" s="49" t="s">
        <v>36</v>
      </c>
      <c r="BO223" s="49" t="s">
        <v>36</v>
      </c>
      <c r="BP223" s="49" t="s">
        <v>36</v>
      </c>
      <c r="BQ223" s="44" t="s">
        <v>36</v>
      </c>
    </row>
    <row r="224" s="322" customFormat="true" ht="15" customHeight="true" x14ac:dyDescent="0.2">
      <c r="A224" s="986"/>
      <c r="B224" s="373" t="s">
        <v>20</v>
      </c>
      <c r="C224" s="79" t="s">
        <v>36</v>
      </c>
      <c r="D224" s="74" t="s">
        <v>36</v>
      </c>
      <c r="E224" s="74" t="s">
        <v>36</v>
      </c>
      <c r="F224" s="74" t="s">
        <v>36</v>
      </c>
      <c r="G224" s="69" t="s">
        <v>36</v>
      </c>
      <c r="H224" s="64" t="s">
        <v>36</v>
      </c>
      <c r="I224" s="74" t="s">
        <v>36</v>
      </c>
      <c r="J224" s="74" t="s">
        <v>36</v>
      </c>
      <c r="K224" s="74" t="s">
        <v>36</v>
      </c>
      <c r="L224" s="59" t="s">
        <v>36</v>
      </c>
      <c r="M224" s="79" t="s">
        <v>36</v>
      </c>
      <c r="N224" s="74" t="s">
        <v>36</v>
      </c>
      <c r="O224" s="74" t="s">
        <v>36</v>
      </c>
      <c r="P224" s="74" t="s">
        <v>36</v>
      </c>
      <c r="Q224" s="59" t="s">
        <v>36</v>
      </c>
      <c r="R224" s="410"/>
      <c r="S224" s="410"/>
      <c r="T224" s="410"/>
      <c r="U224" s="410"/>
      <c r="V224" s="410"/>
      <c r="W224" s="410"/>
      <c r="X224" s="410"/>
      <c r="Y224" s="410"/>
      <c r="Z224" s="410"/>
      <c r="AA224" s="410"/>
      <c r="AB224" s="410"/>
      <c r="AC224" s="410"/>
      <c r="AD224" s="410"/>
      <c r="AE224" s="410"/>
      <c r="AF224" s="410"/>
      <c r="AG224" s="410"/>
      <c r="AH224" s="410"/>
      <c r="AI224" s="410"/>
      <c r="AJ224" s="410"/>
      <c r="AK224" s="410"/>
      <c r="AL224" s="410"/>
      <c r="AM224" s="410"/>
      <c r="AN224" s="410"/>
      <c r="AO224" s="410"/>
      <c r="AP224" s="410"/>
      <c r="AQ224" s="410"/>
      <c r="AR224" s="410"/>
      <c r="AS224" s="410"/>
      <c r="AT224" s="410"/>
      <c r="AU224" s="410"/>
      <c r="AV224" s="410"/>
      <c r="AW224" s="410"/>
      <c r="AX224" s="410"/>
      <c r="AY224" s="410"/>
      <c r="AZ224" s="881"/>
      <c r="BA224" s="972"/>
      <c r="BB224" s="553" t="s">
        <v>20</v>
      </c>
      <c r="BC224" s="53" t="s">
        <v>36</v>
      </c>
      <c r="BD224" s="49" t="s">
        <v>36</v>
      </c>
      <c r="BE224" s="49" t="s">
        <v>36</v>
      </c>
      <c r="BF224" s="49" t="s">
        <v>36</v>
      </c>
      <c r="BG224" s="44" t="s">
        <v>36</v>
      </c>
      <c r="BH224" s="53" t="s">
        <v>36</v>
      </c>
      <c r="BI224" s="49" t="s">
        <v>36</v>
      </c>
      <c r="BJ224" s="49" t="s">
        <v>36</v>
      </c>
      <c r="BK224" s="49" t="s">
        <v>36</v>
      </c>
      <c r="BL224" s="44" t="s">
        <v>36</v>
      </c>
      <c r="BM224" s="53" t="s">
        <v>36</v>
      </c>
      <c r="BN224" s="49" t="s">
        <v>36</v>
      </c>
      <c r="BO224" s="49" t="s">
        <v>36</v>
      </c>
      <c r="BP224" s="49" t="s">
        <v>36</v>
      </c>
      <c r="BQ224" s="44" t="s">
        <v>36</v>
      </c>
    </row>
    <row r="225" s="322" customFormat="true" ht="15" customHeight="true" x14ac:dyDescent="0.2">
      <c r="A225" s="26"/>
      <c r="B225" s="32"/>
      <c r="C225" s="29"/>
      <c r="D225" s="169"/>
      <c r="E225" s="169"/>
      <c r="F225" s="169"/>
      <c r="G225" s="158"/>
      <c r="H225" s="31"/>
      <c r="I225" s="169"/>
      <c r="J225" s="169"/>
      <c r="K225" s="169"/>
      <c r="L225" s="164"/>
      <c r="M225" s="29"/>
      <c r="N225" s="169"/>
      <c r="O225" s="169"/>
      <c r="P225" s="169"/>
      <c r="Q225" s="164"/>
      <c r="R225" s="410"/>
      <c r="S225" s="410"/>
      <c r="T225" s="410"/>
      <c r="U225" s="410"/>
      <c r="V225" s="410"/>
      <c r="W225" s="410"/>
      <c r="X225" s="410"/>
      <c r="Y225" s="410"/>
      <c r="Z225" s="410"/>
      <c r="AA225" s="410"/>
      <c r="AB225" s="410"/>
      <c r="AC225" s="410"/>
      <c r="AD225" s="410"/>
      <c r="AE225" s="410"/>
      <c r="AF225" s="410"/>
      <c r="AG225" s="410"/>
      <c r="AH225" s="410"/>
      <c r="AI225" s="410"/>
      <c r="AJ225" s="410"/>
      <c r="AK225" s="410"/>
      <c r="AL225" s="410"/>
      <c r="AM225" s="410"/>
      <c r="AN225" s="410"/>
      <c r="AO225" s="410"/>
      <c r="AP225" s="410"/>
      <c r="AQ225" s="410"/>
      <c r="AR225" s="410"/>
      <c r="AS225" s="410"/>
      <c r="AT225" s="410"/>
      <c r="AU225" s="410"/>
      <c r="AV225" s="410"/>
      <c r="AW225" s="410"/>
      <c r="AX225" s="410"/>
      <c r="AY225" s="410"/>
      <c r="AZ225" s="881"/>
      <c r="BA225" s="972" t="s">
        <v>71</v>
      </c>
      <c r="BB225" s="553" t="s">
        <v>72</v>
      </c>
      <c r="BC225" s="53" t="s">
        <v>36</v>
      </c>
      <c r="BD225" s="49" t="s">
        <v>36</v>
      </c>
      <c r="BE225" s="49" t="s">
        <v>36</v>
      </c>
      <c r="BF225" s="49" t="s">
        <v>36</v>
      </c>
      <c r="BG225" s="44" t="s">
        <v>36</v>
      </c>
      <c r="BH225" s="53" t="s">
        <v>36</v>
      </c>
      <c r="BI225" s="49" t="s">
        <v>36</v>
      </c>
      <c r="BJ225" s="49" t="s">
        <v>36</v>
      </c>
      <c r="BK225" s="49" t="s">
        <v>36</v>
      </c>
      <c r="BL225" s="44" t="s">
        <v>36</v>
      </c>
      <c r="BM225" s="53" t="s">
        <v>36</v>
      </c>
      <c r="BN225" s="49" t="s">
        <v>36</v>
      </c>
      <c r="BO225" s="49" t="s">
        <v>36</v>
      </c>
      <c r="BP225" s="49" t="s">
        <v>36</v>
      </c>
      <c r="BQ225" s="44" t="s">
        <v>36</v>
      </c>
    </row>
    <row r="226" s="322" customFormat="true" ht="15" customHeight="true" x14ac:dyDescent="0.2">
      <c r="A226" s="155"/>
      <c r="B226" s="149"/>
      <c r="C226" s="167"/>
      <c r="D226" s="166"/>
      <c r="E226" s="166"/>
      <c r="F226" s="166"/>
      <c r="G226" s="156"/>
      <c r="H226" s="159"/>
      <c r="I226" s="166"/>
      <c r="J226" s="166"/>
      <c r="K226" s="166"/>
      <c r="L226" s="162"/>
      <c r="M226" s="167"/>
      <c r="N226" s="166"/>
      <c r="O226" s="166"/>
      <c r="P226" s="166"/>
      <c r="Q226" s="162"/>
      <c r="R226" s="410"/>
      <c r="S226" s="410"/>
      <c r="T226" s="410"/>
      <c r="U226" s="410"/>
      <c r="V226" s="410"/>
      <c r="W226" s="410"/>
      <c r="X226" s="410"/>
      <c r="Y226" s="410"/>
      <c r="Z226" s="410"/>
      <c r="AA226" s="410"/>
      <c r="AB226" s="410"/>
      <c r="AC226" s="410"/>
      <c r="AD226" s="410"/>
      <c r="AE226" s="410"/>
      <c r="AF226" s="410"/>
      <c r="AG226" s="410"/>
      <c r="AH226" s="410"/>
      <c r="AI226" s="410"/>
      <c r="AJ226" s="410"/>
      <c r="AK226" s="410"/>
      <c r="AL226" s="410"/>
      <c r="AM226" s="410"/>
      <c r="AN226" s="410"/>
      <c r="AO226" s="410"/>
      <c r="AP226" s="410"/>
      <c r="AQ226" s="410"/>
      <c r="AR226" s="410"/>
      <c r="AS226" s="410"/>
      <c r="AT226" s="410"/>
      <c r="AU226" s="410"/>
      <c r="AV226" s="410"/>
      <c r="AW226" s="410"/>
      <c r="AX226" s="410"/>
      <c r="AY226" s="410"/>
      <c r="AZ226" s="881"/>
      <c r="BA226" s="972"/>
      <c r="BB226" s="553" t="s">
        <v>73</v>
      </c>
      <c r="BC226" s="53" t="s">
        <v>36</v>
      </c>
      <c r="BD226" s="49" t="s">
        <v>36</v>
      </c>
      <c r="BE226" s="49" t="s">
        <v>36</v>
      </c>
      <c r="BF226" s="49" t="s">
        <v>36</v>
      </c>
      <c r="BG226" s="44" t="s">
        <v>36</v>
      </c>
      <c r="BH226" s="53" t="s">
        <v>36</v>
      </c>
      <c r="BI226" s="49" t="s">
        <v>36</v>
      </c>
      <c r="BJ226" s="49" t="s">
        <v>36</v>
      </c>
      <c r="BK226" s="49" t="s">
        <v>36</v>
      </c>
      <c r="BL226" s="44" t="s">
        <v>36</v>
      </c>
      <c r="BM226" s="53" t="s">
        <v>36</v>
      </c>
      <c r="BN226" s="49" t="s">
        <v>36</v>
      </c>
      <c r="BO226" s="49" t="s">
        <v>36</v>
      </c>
      <c r="BP226" s="49" t="s">
        <v>36</v>
      </c>
      <c r="BQ226" s="44" t="s">
        <v>36</v>
      </c>
    </row>
    <row r="227" s="322" customFormat="true" ht="15" customHeight="true" x14ac:dyDescent="0.2">
      <c r="A227" s="155"/>
      <c r="B227" s="149"/>
      <c r="C227" s="167"/>
      <c r="D227" s="166"/>
      <c r="E227" s="166"/>
      <c r="F227" s="166"/>
      <c r="G227" s="156"/>
      <c r="H227" s="159"/>
      <c r="I227" s="166"/>
      <c r="J227" s="166"/>
      <c r="K227" s="166"/>
      <c r="L227" s="162"/>
      <c r="M227" s="167"/>
      <c r="N227" s="166"/>
      <c r="O227" s="166"/>
      <c r="P227" s="166"/>
      <c r="Q227" s="162"/>
      <c r="R227" s="410"/>
      <c r="S227" s="410"/>
      <c r="T227" s="410"/>
      <c r="U227" s="410"/>
      <c r="V227" s="410"/>
      <c r="W227" s="410"/>
      <c r="X227" s="410"/>
      <c r="Y227" s="410"/>
      <c r="Z227" s="410"/>
      <c r="AA227" s="410"/>
      <c r="AB227" s="410"/>
      <c r="AC227" s="410"/>
      <c r="AD227" s="410"/>
      <c r="AE227" s="410"/>
      <c r="AF227" s="410"/>
      <c r="AG227" s="410"/>
      <c r="AH227" s="410"/>
      <c r="AI227" s="410"/>
      <c r="AJ227" s="410"/>
      <c r="AK227" s="410"/>
      <c r="AL227" s="410"/>
      <c r="AM227" s="410"/>
      <c r="AN227" s="410"/>
      <c r="AO227" s="410"/>
      <c r="AP227" s="410"/>
      <c r="AQ227" s="410"/>
      <c r="AR227" s="410"/>
      <c r="AS227" s="410"/>
      <c r="AT227" s="410"/>
      <c r="AU227" s="410"/>
      <c r="AV227" s="410"/>
      <c r="AW227" s="410"/>
      <c r="AX227" s="410"/>
      <c r="AY227" s="410"/>
      <c r="AZ227" s="881"/>
      <c r="BA227" s="972" t="s">
        <v>95</v>
      </c>
      <c r="BB227" s="553" t="s">
        <v>62</v>
      </c>
      <c r="BC227" s="53" t="s">
        <v>36</v>
      </c>
      <c r="BD227" s="49" t="s">
        <v>36</v>
      </c>
      <c r="BE227" s="49" t="s">
        <v>36</v>
      </c>
      <c r="BF227" s="49" t="s">
        <v>36</v>
      </c>
      <c r="BG227" s="44" t="s">
        <v>36</v>
      </c>
      <c r="BH227" s="53" t="s">
        <v>36</v>
      </c>
      <c r="BI227" s="49" t="s">
        <v>36</v>
      </c>
      <c r="BJ227" s="49" t="s">
        <v>36</v>
      </c>
      <c r="BK227" s="49" t="s">
        <v>36</v>
      </c>
      <c r="BL227" s="44" t="s">
        <v>36</v>
      </c>
      <c r="BM227" s="53" t="s">
        <v>36</v>
      </c>
      <c r="BN227" s="49" t="s">
        <v>36</v>
      </c>
      <c r="BO227" s="49" t="s">
        <v>36</v>
      </c>
      <c r="BP227" s="49" t="s">
        <v>36</v>
      </c>
      <c r="BQ227" s="44" t="s">
        <v>36</v>
      </c>
    </row>
    <row r="228" s="322" customFormat="true" ht="15" customHeight="true" x14ac:dyDescent="0.2">
      <c r="A228" s="155"/>
      <c r="B228" s="149"/>
      <c r="C228" s="118"/>
      <c r="D228" s="117"/>
      <c r="E228" s="117"/>
      <c r="F228" s="117"/>
      <c r="G228" s="116"/>
      <c r="H228" s="115"/>
      <c r="I228" s="117"/>
      <c r="J228" s="117"/>
      <c r="K228" s="117"/>
      <c r="L228" s="114"/>
      <c r="M228" s="118"/>
      <c r="N228" s="117"/>
      <c r="O228" s="117"/>
      <c r="P228" s="117"/>
      <c r="Q228" s="114"/>
      <c r="R228" s="410"/>
      <c r="S228" s="410"/>
      <c r="T228" s="410"/>
      <c r="U228" s="410"/>
      <c r="V228" s="410"/>
      <c r="W228" s="410"/>
      <c r="X228" s="410"/>
      <c r="Y228" s="410"/>
      <c r="Z228" s="410"/>
      <c r="AA228" s="410"/>
      <c r="AB228" s="410"/>
      <c r="AC228" s="410"/>
      <c r="AD228" s="410"/>
      <c r="AE228" s="410"/>
      <c r="AF228" s="410"/>
      <c r="AG228" s="410"/>
      <c r="AH228" s="410"/>
      <c r="AI228" s="410"/>
      <c r="AJ228" s="410"/>
      <c r="AK228" s="410"/>
      <c r="AL228" s="410"/>
      <c r="AM228" s="410"/>
      <c r="AN228" s="410"/>
      <c r="AO228" s="410"/>
      <c r="AP228" s="410"/>
      <c r="AQ228" s="410"/>
      <c r="AR228" s="410"/>
      <c r="AS228" s="410"/>
      <c r="AT228" s="410"/>
      <c r="AU228" s="410"/>
      <c r="AV228" s="410"/>
      <c r="AW228" s="410"/>
      <c r="AX228" s="410"/>
      <c r="AY228" s="410"/>
      <c r="AZ228" s="881"/>
      <c r="BA228" s="972"/>
      <c r="BB228" s="553" t="s">
        <v>92</v>
      </c>
      <c r="BC228" s="53" t="s">
        <v>36</v>
      </c>
      <c r="BD228" s="49" t="s">
        <v>36</v>
      </c>
      <c r="BE228" s="49" t="s">
        <v>36</v>
      </c>
      <c r="BF228" s="49" t="s">
        <v>36</v>
      </c>
      <c r="BG228" s="44" t="s">
        <v>36</v>
      </c>
      <c r="BH228" s="53" t="s">
        <v>36</v>
      </c>
      <c r="BI228" s="49" t="s">
        <v>36</v>
      </c>
      <c r="BJ228" s="49" t="s">
        <v>36</v>
      </c>
      <c r="BK228" s="49" t="s">
        <v>36</v>
      </c>
      <c r="BL228" s="44" t="s">
        <v>36</v>
      </c>
      <c r="BM228" s="53" t="s">
        <v>36</v>
      </c>
      <c r="BN228" s="49" t="s">
        <v>36</v>
      </c>
      <c r="BO228" s="49" t="s">
        <v>36</v>
      </c>
      <c r="BP228" s="49" t="s">
        <v>36</v>
      </c>
      <c r="BQ228" s="44" t="s">
        <v>36</v>
      </c>
    </row>
    <row r="229" s="322" customFormat="true" ht="15" customHeight="true" x14ac:dyDescent="0.2">
      <c r="A229" s="155"/>
      <c r="B229" s="149"/>
      <c r="C229" s="118"/>
      <c r="D229" s="117"/>
      <c r="E229" s="117"/>
      <c r="F229" s="117"/>
      <c r="G229" s="116"/>
      <c r="H229" s="115"/>
      <c r="I229" s="117"/>
      <c r="J229" s="117"/>
      <c r="K229" s="117"/>
      <c r="L229" s="114"/>
      <c r="M229" s="118"/>
      <c r="N229" s="117"/>
      <c r="O229" s="117"/>
      <c r="P229" s="117"/>
      <c r="Q229" s="114"/>
      <c r="R229" s="410"/>
      <c r="S229" s="410"/>
      <c r="T229" s="410"/>
      <c r="U229" s="410"/>
      <c r="V229" s="410"/>
      <c r="W229" s="410"/>
      <c r="X229" s="410"/>
      <c r="Y229" s="410"/>
      <c r="Z229" s="410"/>
      <c r="AA229" s="410"/>
      <c r="AB229" s="410"/>
      <c r="AC229" s="410"/>
      <c r="AD229" s="410"/>
      <c r="AE229" s="410"/>
      <c r="AF229" s="410"/>
      <c r="AG229" s="410"/>
      <c r="AH229" s="410"/>
      <c r="AI229" s="410"/>
      <c r="AJ229" s="410"/>
      <c r="AK229" s="410"/>
      <c r="AL229" s="410"/>
      <c r="AM229" s="410"/>
      <c r="AN229" s="410"/>
      <c r="AO229" s="410"/>
      <c r="AP229" s="410"/>
      <c r="AQ229" s="410"/>
      <c r="AR229" s="410"/>
      <c r="AS229" s="410"/>
      <c r="AT229" s="410"/>
      <c r="AU229" s="410"/>
      <c r="AV229" s="410"/>
      <c r="AW229" s="410"/>
      <c r="AX229" s="410"/>
      <c r="AY229" s="410"/>
      <c r="AZ229" s="881"/>
      <c r="BA229" s="972"/>
      <c r="BB229" s="553" t="s">
        <v>93</v>
      </c>
      <c r="BC229" s="53" t="s">
        <v>36</v>
      </c>
      <c r="BD229" s="49" t="s">
        <v>36</v>
      </c>
      <c r="BE229" s="49" t="s">
        <v>36</v>
      </c>
      <c r="BF229" s="49" t="s">
        <v>36</v>
      </c>
      <c r="BG229" s="44" t="s">
        <v>36</v>
      </c>
      <c r="BH229" s="53" t="s">
        <v>36</v>
      </c>
      <c r="BI229" s="49" t="s">
        <v>36</v>
      </c>
      <c r="BJ229" s="49" t="s">
        <v>36</v>
      </c>
      <c r="BK229" s="49" t="s">
        <v>36</v>
      </c>
      <c r="BL229" s="44" t="s">
        <v>36</v>
      </c>
      <c r="BM229" s="53" t="s">
        <v>36</v>
      </c>
      <c r="BN229" s="49" t="s">
        <v>36</v>
      </c>
      <c r="BO229" s="49" t="s">
        <v>36</v>
      </c>
      <c r="BP229" s="49" t="s">
        <v>36</v>
      </c>
      <c r="BQ229" s="44" t="s">
        <v>36</v>
      </c>
    </row>
    <row r="230" s="322" customFormat="true" ht="15" customHeight="true" x14ac:dyDescent="0.2">
      <c r="A230" s="155"/>
      <c r="B230" s="149"/>
      <c r="C230" s="118"/>
      <c r="D230" s="117"/>
      <c r="E230" s="117"/>
      <c r="F230" s="117"/>
      <c r="G230" s="116"/>
      <c r="H230" s="115"/>
      <c r="I230" s="117"/>
      <c r="J230" s="117"/>
      <c r="K230" s="117"/>
      <c r="L230" s="114"/>
      <c r="M230" s="118"/>
      <c r="N230" s="117"/>
      <c r="O230" s="117"/>
      <c r="P230" s="117"/>
      <c r="Q230" s="114"/>
      <c r="R230" s="410"/>
      <c r="S230" s="410"/>
      <c r="T230" s="410"/>
      <c r="U230" s="410"/>
      <c r="V230" s="410"/>
      <c r="W230" s="410"/>
      <c r="X230" s="410"/>
      <c r="Y230" s="410"/>
      <c r="Z230" s="410"/>
      <c r="AA230" s="410"/>
      <c r="AB230" s="410"/>
      <c r="AC230" s="410"/>
      <c r="AD230" s="410"/>
      <c r="AE230" s="410"/>
      <c r="AF230" s="410"/>
      <c r="AG230" s="410"/>
      <c r="AH230" s="410"/>
      <c r="AI230" s="410"/>
      <c r="AJ230" s="410"/>
      <c r="AK230" s="410"/>
      <c r="AL230" s="410"/>
      <c r="AM230" s="410"/>
      <c r="AN230" s="410"/>
      <c r="AO230" s="410"/>
      <c r="AP230" s="410"/>
      <c r="AQ230" s="410"/>
      <c r="AR230" s="410"/>
      <c r="AS230" s="410"/>
      <c r="AT230" s="410"/>
      <c r="AU230" s="410"/>
      <c r="AV230" s="410"/>
      <c r="AW230" s="410"/>
      <c r="AX230" s="410"/>
      <c r="AY230" s="410"/>
      <c r="AZ230" s="881"/>
      <c r="BA230" s="972"/>
      <c r="BB230" s="553" t="s">
        <v>94</v>
      </c>
      <c r="BC230" s="53" t="s">
        <v>36</v>
      </c>
      <c r="BD230" s="49" t="s">
        <v>36</v>
      </c>
      <c r="BE230" s="49" t="s">
        <v>36</v>
      </c>
      <c r="BF230" s="49" t="s">
        <v>36</v>
      </c>
      <c r="BG230" s="44" t="s">
        <v>36</v>
      </c>
      <c r="BH230" s="53" t="s">
        <v>36</v>
      </c>
      <c r="BI230" s="49" t="s">
        <v>36</v>
      </c>
      <c r="BJ230" s="49" t="s">
        <v>36</v>
      </c>
      <c r="BK230" s="49" t="s">
        <v>36</v>
      </c>
      <c r="BL230" s="44" t="s">
        <v>36</v>
      </c>
      <c r="BM230" s="53" t="s">
        <v>36</v>
      </c>
      <c r="BN230" s="49" t="s">
        <v>36</v>
      </c>
      <c r="BO230" s="49" t="s">
        <v>36</v>
      </c>
      <c r="BP230" s="49" t="s">
        <v>36</v>
      </c>
      <c r="BQ230" s="44" t="s">
        <v>36</v>
      </c>
    </row>
    <row r="231" s="322" customFormat="true" ht="15" customHeight="true" x14ac:dyDescent="0.2">
      <c r="A231" s="178"/>
      <c r="B231" s="148"/>
      <c r="C231" s="29"/>
      <c r="D231" s="169"/>
      <c r="E231" s="169"/>
      <c r="F231" s="169"/>
      <c r="G231" s="158"/>
      <c r="H231" s="31"/>
      <c r="I231" s="169"/>
      <c r="J231" s="169"/>
      <c r="K231" s="169"/>
      <c r="L231" s="164"/>
      <c r="M231" s="29"/>
      <c r="N231" s="169"/>
      <c r="O231" s="169"/>
      <c r="P231" s="169"/>
      <c r="Q231" s="164"/>
      <c r="R231" s="410"/>
      <c r="S231" s="410"/>
      <c r="T231" s="410"/>
      <c r="U231" s="410"/>
      <c r="V231" s="410"/>
      <c r="W231" s="410"/>
      <c r="X231" s="410"/>
      <c r="Y231" s="410"/>
      <c r="Z231" s="410"/>
      <c r="AA231" s="410"/>
      <c r="AB231" s="410"/>
      <c r="AC231" s="410"/>
      <c r="AD231" s="410"/>
      <c r="AE231" s="410"/>
      <c r="AF231" s="410"/>
      <c r="AG231" s="410"/>
      <c r="AH231" s="410"/>
      <c r="AI231" s="410"/>
      <c r="AJ231" s="410"/>
      <c r="AK231" s="410"/>
      <c r="AL231" s="410"/>
      <c r="AM231" s="410"/>
      <c r="AN231" s="410"/>
      <c r="AO231" s="410"/>
      <c r="AP231" s="410"/>
      <c r="AQ231" s="410"/>
      <c r="AR231" s="410"/>
      <c r="AS231" s="410"/>
      <c r="AT231" s="410"/>
      <c r="AU231" s="410"/>
      <c r="AV231" s="410"/>
      <c r="AW231" s="410"/>
      <c r="AX231" s="410"/>
      <c r="AY231" s="410"/>
      <c r="AZ231" s="881"/>
      <c r="BA231" s="883"/>
      <c r="BB231" s="553"/>
      <c r="BC231" s="414"/>
      <c r="BD231" s="407"/>
      <c r="BE231" s="407"/>
      <c r="BF231" s="407"/>
      <c r="BG231" s="418"/>
      <c r="BH231" s="414"/>
      <c r="BI231" s="407"/>
      <c r="BJ231" s="407"/>
      <c r="BK231" s="407"/>
      <c r="BL231" s="418"/>
      <c r="BM231" s="414"/>
      <c r="BN231" s="407"/>
      <c r="BO231" s="407"/>
      <c r="BP231" s="407"/>
      <c r="BQ231" s="418"/>
    </row>
    <row r="232" s="322" customFormat="true" ht="15" customHeight="true" x14ac:dyDescent="0.2">
      <c r="A232" s="178"/>
      <c r="B232" s="148"/>
      <c r="C232" s="29"/>
      <c r="D232" s="169"/>
      <c r="E232" s="169"/>
      <c r="F232" s="169"/>
      <c r="G232" s="158"/>
      <c r="H232" s="31"/>
      <c r="I232" s="169"/>
      <c r="J232" s="169"/>
      <c r="K232" s="169"/>
      <c r="L232" s="164"/>
      <c r="M232" s="29"/>
      <c r="N232" s="169"/>
      <c r="O232" s="169"/>
      <c r="P232" s="169"/>
      <c r="Q232" s="164"/>
      <c r="R232" s="410"/>
      <c r="S232" s="410"/>
      <c r="T232" s="410"/>
      <c r="U232" s="410"/>
      <c r="V232" s="410"/>
      <c r="W232" s="410"/>
      <c r="X232" s="410"/>
      <c r="Y232" s="410"/>
      <c r="Z232" s="410"/>
      <c r="AA232" s="410"/>
      <c r="AB232" s="410"/>
      <c r="AC232" s="410"/>
      <c r="AD232" s="410"/>
      <c r="AE232" s="410"/>
      <c r="AF232" s="410"/>
      <c r="AG232" s="410"/>
      <c r="AH232" s="410"/>
      <c r="AI232" s="410"/>
      <c r="AJ232" s="410"/>
      <c r="AK232" s="410"/>
      <c r="AL232" s="410"/>
      <c r="AM232" s="410"/>
      <c r="AN232" s="410"/>
      <c r="AO232" s="410"/>
      <c r="AP232" s="410"/>
      <c r="AQ232" s="410"/>
      <c r="AR232" s="410"/>
      <c r="AS232" s="410"/>
      <c r="AT232" s="410"/>
      <c r="AU232" s="410"/>
      <c r="AV232" s="410"/>
      <c r="AW232" s="410"/>
      <c r="AX232" s="410"/>
      <c r="AY232" s="410"/>
      <c r="AZ232" s="881"/>
      <c r="BA232" s="884"/>
      <c r="BB232" s="553"/>
      <c r="BC232" s="414"/>
      <c r="BD232" s="407"/>
      <c r="BE232" s="407"/>
      <c r="BF232" s="407"/>
      <c r="BG232" s="418"/>
      <c r="BH232" s="414"/>
      <c r="BI232" s="407"/>
      <c r="BJ232" s="407"/>
      <c r="BK232" s="407"/>
      <c r="BL232" s="418"/>
      <c r="BM232" s="414"/>
      <c r="BN232" s="407"/>
      <c r="BO232" s="407"/>
      <c r="BP232" s="407"/>
      <c r="BQ232" s="418"/>
    </row>
    <row r="233" s="322" customFormat="true" ht="15" customHeight="true" x14ac:dyDescent="0.2">
      <c r="A233" s="178"/>
      <c r="B233" s="148"/>
      <c r="C233" s="29"/>
      <c r="D233" s="169"/>
      <c r="E233" s="169"/>
      <c r="F233" s="169"/>
      <c r="G233" s="158"/>
      <c r="H233" s="31"/>
      <c r="I233" s="169"/>
      <c r="J233" s="169"/>
      <c r="K233" s="169"/>
      <c r="L233" s="164"/>
      <c r="M233" s="29"/>
      <c r="N233" s="169"/>
      <c r="O233" s="169"/>
      <c r="P233" s="169"/>
      <c r="Q233" s="164"/>
      <c r="R233" s="410"/>
      <c r="S233" s="410"/>
      <c r="T233" s="410"/>
      <c r="U233" s="410"/>
      <c r="V233" s="410"/>
      <c r="W233" s="410"/>
      <c r="X233" s="410"/>
      <c r="Y233" s="410"/>
      <c r="Z233" s="410"/>
      <c r="AA233" s="410"/>
      <c r="AB233" s="410"/>
      <c r="AC233" s="410"/>
      <c r="AD233" s="410"/>
      <c r="AE233" s="410"/>
      <c r="AF233" s="410"/>
      <c r="AG233" s="410"/>
      <c r="AH233" s="410"/>
      <c r="AI233" s="410"/>
      <c r="AJ233" s="410"/>
      <c r="AK233" s="410"/>
      <c r="AL233" s="410"/>
      <c r="AM233" s="410"/>
      <c r="AN233" s="410"/>
      <c r="AO233" s="410"/>
      <c r="AP233" s="410"/>
      <c r="AQ233" s="410"/>
      <c r="AR233" s="410"/>
      <c r="AS233" s="410"/>
      <c r="AT233" s="410"/>
      <c r="AU233" s="410"/>
      <c r="AV233" s="410"/>
      <c r="AW233" s="410"/>
      <c r="AX233" s="410"/>
      <c r="AY233" s="410"/>
      <c r="AZ233" s="881"/>
      <c r="BA233" s="884"/>
      <c r="BB233" s="553"/>
      <c r="BC233" s="414"/>
      <c r="BD233" s="407"/>
      <c r="BE233" s="407"/>
      <c r="BF233" s="407"/>
      <c r="BG233" s="418"/>
      <c r="BH233" s="414"/>
      <c r="BI233" s="407"/>
      <c r="BJ233" s="407"/>
      <c r="BK233" s="407"/>
      <c r="BL233" s="418"/>
      <c r="BM233" s="414"/>
      <c r="BN233" s="407"/>
      <c r="BO233" s="407"/>
      <c r="BP233" s="407"/>
      <c r="BQ233" s="418"/>
    </row>
    <row r="234" s="322" customFormat="true" ht="15" customHeight="true" x14ac:dyDescent="0.2">
      <c r="A234" s="178"/>
      <c r="B234" s="148"/>
      <c r="C234" s="29"/>
      <c r="D234" s="169"/>
      <c r="E234" s="169"/>
      <c r="F234" s="169"/>
      <c r="G234" s="158"/>
      <c r="H234" s="31"/>
      <c r="I234" s="169"/>
      <c r="J234" s="169"/>
      <c r="K234" s="169"/>
      <c r="L234" s="164"/>
      <c r="M234" s="29"/>
      <c r="N234" s="169"/>
      <c r="O234" s="169"/>
      <c r="P234" s="169"/>
      <c r="Q234" s="164"/>
      <c r="R234" s="410"/>
      <c r="S234" s="410"/>
      <c r="T234" s="410"/>
      <c r="U234" s="410"/>
      <c r="V234" s="410"/>
      <c r="W234" s="410"/>
      <c r="X234" s="410"/>
      <c r="Y234" s="410"/>
      <c r="Z234" s="410"/>
      <c r="AA234" s="410"/>
      <c r="AB234" s="410"/>
      <c r="AC234" s="410"/>
      <c r="AD234" s="410"/>
      <c r="AE234" s="410"/>
      <c r="AF234" s="410"/>
      <c r="AG234" s="410"/>
      <c r="AH234" s="410"/>
      <c r="AI234" s="410"/>
      <c r="AJ234" s="410"/>
      <c r="AK234" s="410"/>
      <c r="AL234" s="410"/>
      <c r="AM234" s="410"/>
      <c r="AN234" s="410"/>
      <c r="AO234" s="410"/>
      <c r="AP234" s="410"/>
      <c r="AQ234" s="410"/>
      <c r="AR234" s="410"/>
      <c r="AS234" s="410"/>
      <c r="AT234" s="410"/>
      <c r="AU234" s="410"/>
      <c r="AV234" s="410"/>
      <c r="AW234" s="410"/>
      <c r="AX234" s="410"/>
      <c r="AY234" s="410"/>
      <c r="AZ234" s="881"/>
      <c r="BA234" s="884"/>
      <c r="BB234" s="553"/>
      <c r="BC234" s="414"/>
      <c r="BD234" s="407"/>
      <c r="BE234" s="407"/>
      <c r="BF234" s="407"/>
      <c r="BG234" s="418"/>
      <c r="BH234" s="414"/>
      <c r="BI234" s="407"/>
      <c r="BJ234" s="407"/>
      <c r="BK234" s="407"/>
      <c r="BL234" s="418"/>
      <c r="BM234" s="414"/>
      <c r="BN234" s="407"/>
      <c r="BO234" s="407"/>
      <c r="BP234" s="407"/>
      <c r="BQ234" s="418"/>
    </row>
    <row r="235" s="322" customFormat="true" ht="15" customHeight="true" x14ac:dyDescent="0.2">
      <c r="A235" s="178"/>
      <c r="B235" s="148"/>
      <c r="C235" s="29"/>
      <c r="D235" s="169"/>
      <c r="E235" s="169"/>
      <c r="F235" s="169"/>
      <c r="G235" s="158"/>
      <c r="H235" s="31"/>
      <c r="I235" s="169"/>
      <c r="J235" s="169"/>
      <c r="K235" s="169"/>
      <c r="L235" s="164"/>
      <c r="M235" s="29"/>
      <c r="N235" s="169"/>
      <c r="O235" s="169"/>
      <c r="P235" s="169"/>
      <c r="Q235" s="164"/>
      <c r="R235" s="410"/>
      <c r="S235" s="410"/>
      <c r="T235" s="410"/>
      <c r="U235" s="410"/>
      <c r="V235" s="410"/>
      <c r="W235" s="410"/>
      <c r="X235" s="410"/>
      <c r="Y235" s="410"/>
      <c r="Z235" s="410"/>
      <c r="AA235" s="410"/>
      <c r="AB235" s="410"/>
      <c r="AC235" s="410"/>
      <c r="AD235" s="410"/>
      <c r="AE235" s="410"/>
      <c r="AF235" s="410"/>
      <c r="AG235" s="410"/>
      <c r="AH235" s="410"/>
      <c r="AI235" s="410"/>
      <c r="AJ235" s="410"/>
      <c r="AK235" s="410"/>
      <c r="AL235" s="410"/>
      <c r="AM235" s="410"/>
      <c r="AN235" s="410"/>
      <c r="AO235" s="410"/>
      <c r="AP235" s="410"/>
      <c r="AQ235" s="410"/>
      <c r="AR235" s="410"/>
      <c r="AS235" s="410"/>
      <c r="AT235" s="410"/>
      <c r="AU235" s="410"/>
      <c r="AV235" s="410"/>
      <c r="AW235" s="410"/>
      <c r="AX235" s="410"/>
      <c r="AY235" s="410"/>
      <c r="AZ235" s="881"/>
      <c r="BA235" s="884"/>
      <c r="BB235" s="553"/>
      <c r="BC235" s="414"/>
      <c r="BD235" s="407"/>
      <c r="BE235" s="407"/>
      <c r="BF235" s="407"/>
      <c r="BG235" s="418"/>
      <c r="BH235" s="414"/>
      <c r="BI235" s="407"/>
      <c r="BJ235" s="407"/>
      <c r="BK235" s="407"/>
      <c r="BL235" s="418"/>
      <c r="BM235" s="414"/>
      <c r="BN235" s="407"/>
      <c r="BO235" s="407"/>
      <c r="BP235" s="407"/>
      <c r="BQ235" s="418"/>
    </row>
    <row r="236" s="322" customFormat="true" ht="15" customHeight="true" x14ac:dyDescent="0.2">
      <c r="A236" s="178"/>
      <c r="B236" s="148"/>
      <c r="C236" s="29"/>
      <c r="D236" s="169"/>
      <c r="E236" s="169"/>
      <c r="F236" s="169"/>
      <c r="G236" s="158"/>
      <c r="H236" s="31"/>
      <c r="I236" s="169"/>
      <c r="J236" s="169"/>
      <c r="K236" s="169"/>
      <c r="L236" s="164"/>
      <c r="M236" s="29"/>
      <c r="N236" s="169"/>
      <c r="O236" s="169"/>
      <c r="P236" s="169"/>
      <c r="Q236" s="164"/>
      <c r="R236" s="410"/>
      <c r="S236" s="410"/>
      <c r="T236" s="410"/>
      <c r="U236" s="410"/>
      <c r="V236" s="410"/>
      <c r="W236" s="410"/>
      <c r="X236" s="410"/>
      <c r="Y236" s="410"/>
      <c r="Z236" s="410"/>
      <c r="AA236" s="410"/>
      <c r="AB236" s="410"/>
      <c r="AC236" s="410"/>
      <c r="AD236" s="410"/>
      <c r="AE236" s="410"/>
      <c r="AF236" s="410"/>
      <c r="AG236" s="410"/>
      <c r="AH236" s="410"/>
      <c r="AI236" s="410"/>
      <c r="AJ236" s="410"/>
      <c r="AK236" s="410"/>
      <c r="AL236" s="410"/>
      <c r="AM236" s="410"/>
      <c r="AN236" s="410"/>
      <c r="AO236" s="410"/>
      <c r="AP236" s="410"/>
      <c r="AQ236" s="410"/>
      <c r="AR236" s="410"/>
      <c r="AS236" s="410"/>
      <c r="AT236" s="410"/>
      <c r="AU236" s="410"/>
      <c r="AV236" s="410"/>
      <c r="AW236" s="410"/>
      <c r="AX236" s="410"/>
      <c r="AY236" s="410"/>
      <c r="AZ236" s="881"/>
      <c r="BA236" s="884"/>
      <c r="BB236" s="553"/>
      <c r="BC236" s="414"/>
      <c r="BD236" s="407"/>
      <c r="BE236" s="407"/>
      <c r="BF236" s="407"/>
      <c r="BG236" s="418"/>
      <c r="BH236" s="414"/>
      <c r="BI236" s="407"/>
      <c r="BJ236" s="407"/>
      <c r="BK236" s="407"/>
      <c r="BL236" s="418"/>
      <c r="BM236" s="414"/>
      <c r="BN236" s="407"/>
      <c r="BO236" s="407"/>
      <c r="BP236" s="407"/>
      <c r="BQ236" s="418"/>
    </row>
    <row r="237" s="322" customFormat="true" ht="15" customHeight="true" x14ac:dyDescent="0.2">
      <c r="A237" s="178"/>
      <c r="B237" s="148"/>
      <c r="C237" s="29"/>
      <c r="D237" s="169"/>
      <c r="E237" s="169"/>
      <c r="F237" s="169"/>
      <c r="G237" s="158"/>
      <c r="H237" s="31"/>
      <c r="I237" s="169"/>
      <c r="J237" s="169"/>
      <c r="K237" s="169"/>
      <c r="L237" s="164"/>
      <c r="M237" s="29"/>
      <c r="N237" s="169"/>
      <c r="O237" s="169"/>
      <c r="P237" s="169"/>
      <c r="Q237" s="164"/>
      <c r="R237" s="410"/>
      <c r="S237" s="410"/>
      <c r="T237" s="410"/>
      <c r="U237" s="410"/>
      <c r="V237" s="410"/>
      <c r="W237" s="410"/>
      <c r="X237" s="410"/>
      <c r="Y237" s="410"/>
      <c r="Z237" s="410"/>
      <c r="AA237" s="410"/>
      <c r="AB237" s="410"/>
      <c r="AC237" s="410"/>
      <c r="AD237" s="410"/>
      <c r="AE237" s="410"/>
      <c r="AF237" s="410"/>
      <c r="AG237" s="410"/>
      <c r="AH237" s="410"/>
      <c r="AI237" s="410"/>
      <c r="AJ237" s="410"/>
      <c r="AK237" s="410"/>
      <c r="AL237" s="410"/>
      <c r="AM237" s="410"/>
      <c r="AN237" s="410"/>
      <c r="AO237" s="410"/>
      <c r="AP237" s="410"/>
      <c r="AQ237" s="410"/>
      <c r="AR237" s="410"/>
      <c r="AS237" s="410"/>
      <c r="AT237" s="410"/>
      <c r="AU237" s="410"/>
      <c r="AV237" s="410"/>
      <c r="AW237" s="410"/>
      <c r="AX237" s="410"/>
      <c r="AY237" s="410"/>
      <c r="AZ237" s="881"/>
      <c r="BA237" s="884"/>
      <c r="BB237" s="553"/>
      <c r="BC237" s="414"/>
      <c r="BD237" s="407"/>
      <c r="BE237" s="407"/>
      <c r="BF237" s="407"/>
      <c r="BG237" s="418"/>
      <c r="BH237" s="414"/>
      <c r="BI237" s="407"/>
      <c r="BJ237" s="407"/>
      <c r="BK237" s="407"/>
      <c r="BL237" s="418"/>
      <c r="BM237" s="414"/>
      <c r="BN237" s="407"/>
      <c r="BO237" s="407"/>
      <c r="BP237" s="407"/>
      <c r="BQ237" s="418"/>
    </row>
    <row r="238" s="322" customFormat="true" ht="15" customHeight="true" x14ac:dyDescent="0.2">
      <c r="A238" s="178"/>
      <c r="B238" s="148"/>
      <c r="C238" s="29"/>
      <c r="D238" s="169"/>
      <c r="E238" s="169"/>
      <c r="F238" s="169"/>
      <c r="G238" s="158"/>
      <c r="H238" s="31"/>
      <c r="I238" s="169"/>
      <c r="J238" s="169"/>
      <c r="K238" s="169"/>
      <c r="L238" s="164"/>
      <c r="M238" s="29"/>
      <c r="N238" s="169"/>
      <c r="O238" s="169"/>
      <c r="P238" s="169"/>
      <c r="Q238" s="164"/>
      <c r="R238" s="410"/>
      <c r="S238" s="410"/>
      <c r="T238" s="410"/>
      <c r="U238" s="410"/>
      <c r="V238" s="410"/>
      <c r="W238" s="410"/>
      <c r="X238" s="410"/>
      <c r="Y238" s="410"/>
      <c r="Z238" s="410"/>
      <c r="AA238" s="410"/>
      <c r="AB238" s="410"/>
      <c r="AC238" s="410"/>
      <c r="AD238" s="410"/>
      <c r="AE238" s="410"/>
      <c r="AF238" s="410"/>
      <c r="AG238" s="410"/>
      <c r="AH238" s="410"/>
      <c r="AI238" s="410"/>
      <c r="AJ238" s="410"/>
      <c r="AK238" s="410"/>
      <c r="AL238" s="410"/>
      <c r="AM238" s="410"/>
      <c r="AN238" s="410"/>
      <c r="AO238" s="410"/>
      <c r="AP238" s="410"/>
      <c r="AQ238" s="410"/>
      <c r="AR238" s="410"/>
      <c r="AS238" s="410"/>
      <c r="AT238" s="410"/>
      <c r="AU238" s="410"/>
      <c r="AV238" s="410"/>
      <c r="AW238" s="410"/>
      <c r="AX238" s="410"/>
      <c r="AY238" s="410"/>
      <c r="AZ238" s="881"/>
      <c r="BA238" s="884"/>
      <c r="BB238" s="553"/>
      <c r="BC238" s="414"/>
      <c r="BD238" s="407"/>
      <c r="BE238" s="407"/>
      <c r="BF238" s="407"/>
      <c r="BG238" s="418"/>
      <c r="BH238" s="414"/>
      <c r="BI238" s="407"/>
      <c r="BJ238" s="407"/>
      <c r="BK238" s="407"/>
      <c r="BL238" s="418"/>
      <c r="BM238" s="414"/>
      <c r="BN238" s="407"/>
      <c r="BO238" s="407"/>
      <c r="BP238" s="407"/>
      <c r="BQ238" s="418"/>
    </row>
    <row r="239" s="322" customFormat="true" ht="15" customHeight="true" x14ac:dyDescent="0.2">
      <c r="A239" s="178"/>
      <c r="B239" s="148"/>
      <c r="C239" s="29"/>
      <c r="D239" s="169"/>
      <c r="E239" s="169"/>
      <c r="F239" s="169"/>
      <c r="G239" s="158"/>
      <c r="H239" s="31"/>
      <c r="I239" s="169"/>
      <c r="J239" s="169"/>
      <c r="K239" s="169"/>
      <c r="L239" s="164"/>
      <c r="M239" s="29"/>
      <c r="N239" s="169"/>
      <c r="O239" s="169"/>
      <c r="P239" s="169"/>
      <c r="Q239" s="164"/>
      <c r="R239" s="410"/>
      <c r="S239" s="410"/>
      <c r="T239" s="410"/>
      <c r="U239" s="410"/>
      <c r="V239" s="410"/>
      <c r="W239" s="410"/>
      <c r="X239" s="410"/>
      <c r="Y239" s="410"/>
      <c r="Z239" s="410"/>
      <c r="AA239" s="410"/>
      <c r="AB239" s="410"/>
      <c r="AC239" s="410"/>
      <c r="AD239" s="410"/>
      <c r="AE239" s="410"/>
      <c r="AF239" s="410"/>
      <c r="AG239" s="410"/>
      <c r="AH239" s="410"/>
      <c r="AI239" s="410"/>
      <c r="AJ239" s="410"/>
      <c r="AK239" s="410"/>
      <c r="AL239" s="410"/>
      <c r="AM239" s="410"/>
      <c r="AN239" s="410"/>
      <c r="AO239" s="410"/>
      <c r="AP239" s="410"/>
      <c r="AQ239" s="410"/>
      <c r="AR239" s="410"/>
      <c r="AS239" s="410"/>
      <c r="AT239" s="410"/>
      <c r="AU239" s="410"/>
      <c r="AV239" s="410"/>
      <c r="AW239" s="410"/>
      <c r="AX239" s="410"/>
      <c r="AY239" s="410"/>
      <c r="AZ239" s="881"/>
      <c r="BA239" s="884"/>
      <c r="BB239" s="553"/>
      <c r="BC239" s="414"/>
      <c r="BD239" s="407"/>
      <c r="BE239" s="407"/>
      <c r="BF239" s="407"/>
      <c r="BG239" s="418"/>
      <c r="BH239" s="414"/>
      <c r="BI239" s="407"/>
      <c r="BJ239" s="407"/>
      <c r="BK239" s="407"/>
      <c r="BL239" s="418"/>
      <c r="BM239" s="414"/>
      <c r="BN239" s="407"/>
      <c r="BO239" s="407"/>
      <c r="BP239" s="407"/>
      <c r="BQ239" s="418"/>
    </row>
    <row r="240" s="322" customFormat="true" ht="15" customHeight="true" x14ac:dyDescent="0.2">
      <c r="A240" s="178"/>
      <c r="B240" s="148"/>
      <c r="C240" s="29"/>
      <c r="D240" s="169"/>
      <c r="E240" s="169"/>
      <c r="F240" s="169"/>
      <c r="G240" s="158"/>
      <c r="H240" s="31"/>
      <c r="I240" s="169"/>
      <c r="J240" s="169"/>
      <c r="K240" s="169"/>
      <c r="L240" s="164"/>
      <c r="M240" s="29"/>
      <c r="N240" s="169"/>
      <c r="O240" s="169"/>
      <c r="P240" s="169"/>
      <c r="Q240" s="164"/>
      <c r="R240" s="410"/>
      <c r="S240" s="410"/>
      <c r="T240" s="410"/>
      <c r="U240" s="410"/>
      <c r="V240" s="410"/>
      <c r="W240" s="410"/>
      <c r="X240" s="410"/>
      <c r="Y240" s="410"/>
      <c r="Z240" s="410"/>
      <c r="AA240" s="410"/>
      <c r="AB240" s="410"/>
      <c r="AC240" s="410"/>
      <c r="AD240" s="410"/>
      <c r="AE240" s="410"/>
      <c r="AF240" s="410"/>
      <c r="AG240" s="410"/>
      <c r="AH240" s="410"/>
      <c r="AI240" s="410"/>
      <c r="AJ240" s="410"/>
      <c r="AK240" s="410"/>
      <c r="AL240" s="410"/>
      <c r="AM240" s="410"/>
      <c r="AN240" s="410"/>
      <c r="AO240" s="410"/>
      <c r="AP240" s="410"/>
      <c r="AQ240" s="410"/>
      <c r="AR240" s="410"/>
      <c r="AS240" s="410"/>
      <c r="AT240" s="410"/>
      <c r="AU240" s="410"/>
      <c r="AV240" s="410"/>
      <c r="AW240" s="410"/>
      <c r="AX240" s="410"/>
      <c r="AY240" s="410"/>
      <c r="AZ240" s="881"/>
      <c r="BA240" s="884"/>
      <c r="BB240" s="553"/>
      <c r="BC240" s="414"/>
      <c r="BD240" s="407"/>
      <c r="BE240" s="407"/>
      <c r="BF240" s="407"/>
      <c r="BG240" s="418"/>
      <c r="BH240" s="414"/>
      <c r="BI240" s="407"/>
      <c r="BJ240" s="407"/>
      <c r="BK240" s="407"/>
      <c r="BL240" s="418"/>
      <c r="BM240" s="414"/>
      <c r="BN240" s="407"/>
      <c r="BO240" s="407"/>
      <c r="BP240" s="407"/>
      <c r="BQ240" s="418"/>
    </row>
    <row r="241" s="322" customFormat="true" ht="15" customHeight="true" x14ac:dyDescent="0.2">
      <c r="A241" s="178"/>
      <c r="B241" s="148"/>
      <c r="C241" s="29"/>
      <c r="D241" s="169"/>
      <c r="E241" s="169"/>
      <c r="F241" s="169"/>
      <c r="G241" s="158"/>
      <c r="H241" s="31"/>
      <c r="I241" s="169"/>
      <c r="J241" s="169"/>
      <c r="K241" s="169"/>
      <c r="L241" s="164"/>
      <c r="M241" s="29"/>
      <c r="N241" s="169"/>
      <c r="O241" s="169"/>
      <c r="P241" s="169"/>
      <c r="Q241" s="164"/>
      <c r="R241" s="410"/>
      <c r="S241" s="410"/>
      <c r="T241" s="410"/>
      <c r="U241" s="410"/>
      <c r="V241" s="410"/>
      <c r="W241" s="410"/>
      <c r="X241" s="410"/>
      <c r="Y241" s="410"/>
      <c r="Z241" s="410"/>
      <c r="AA241" s="410"/>
      <c r="AB241" s="410"/>
      <c r="AC241" s="410"/>
      <c r="AD241" s="410"/>
      <c r="AE241" s="410"/>
      <c r="AF241" s="410"/>
      <c r="AG241" s="410"/>
      <c r="AH241" s="410"/>
      <c r="AI241" s="410"/>
      <c r="AJ241" s="410"/>
      <c r="AK241" s="410"/>
      <c r="AL241" s="410"/>
      <c r="AM241" s="410"/>
      <c r="AN241" s="410"/>
      <c r="AO241" s="410"/>
      <c r="AP241" s="410"/>
      <c r="AQ241" s="410"/>
      <c r="AR241" s="410"/>
      <c r="AS241" s="410"/>
      <c r="AT241" s="410"/>
      <c r="AU241" s="410"/>
      <c r="AV241" s="410"/>
      <c r="AW241" s="410"/>
      <c r="AX241" s="410"/>
      <c r="AY241" s="410"/>
      <c r="AZ241" s="881"/>
      <c r="BA241" s="884"/>
      <c r="BB241" s="553"/>
      <c r="BC241" s="414"/>
      <c r="BD241" s="407"/>
      <c r="BE241" s="407"/>
      <c r="BF241" s="407"/>
      <c r="BG241" s="418"/>
      <c r="BH241" s="414"/>
      <c r="BI241" s="407"/>
      <c r="BJ241" s="407"/>
      <c r="BK241" s="407"/>
      <c r="BL241" s="418"/>
      <c r="BM241" s="414"/>
      <c r="BN241" s="407"/>
      <c r="BO241" s="407"/>
      <c r="BP241" s="407"/>
      <c r="BQ241" s="418"/>
    </row>
    <row r="242" s="322" customFormat="true" ht="15" customHeight="true" x14ac:dyDescent="0.2">
      <c r="A242" s="178"/>
      <c r="B242" s="148"/>
      <c r="C242" s="29"/>
      <c r="D242" s="169"/>
      <c r="E242" s="169"/>
      <c r="F242" s="169"/>
      <c r="G242" s="158"/>
      <c r="H242" s="31"/>
      <c r="I242" s="169"/>
      <c r="J242" s="169"/>
      <c r="K242" s="169"/>
      <c r="L242" s="164"/>
      <c r="M242" s="29"/>
      <c r="N242" s="169"/>
      <c r="O242" s="169"/>
      <c r="P242" s="169"/>
      <c r="Q242" s="164"/>
      <c r="R242" s="410"/>
      <c r="S242" s="410"/>
      <c r="T242" s="410"/>
      <c r="U242" s="410"/>
      <c r="V242" s="410"/>
      <c r="W242" s="410"/>
      <c r="X242" s="410"/>
      <c r="Y242" s="410"/>
      <c r="Z242" s="410"/>
      <c r="AA242" s="410"/>
      <c r="AB242" s="410"/>
      <c r="AC242" s="410"/>
      <c r="AD242" s="410"/>
      <c r="AE242" s="410"/>
      <c r="AF242" s="410"/>
      <c r="AG242" s="410"/>
      <c r="AH242" s="410"/>
      <c r="AI242" s="410"/>
      <c r="AJ242" s="410"/>
      <c r="AK242" s="410"/>
      <c r="AL242" s="410"/>
      <c r="AM242" s="410"/>
      <c r="AN242" s="410"/>
      <c r="AO242" s="410"/>
      <c r="AP242" s="410"/>
      <c r="AQ242" s="410"/>
      <c r="AR242" s="410"/>
      <c r="AS242" s="410"/>
      <c r="AT242" s="410"/>
      <c r="AU242" s="410"/>
      <c r="AV242" s="410"/>
      <c r="AW242" s="410"/>
      <c r="AX242" s="410"/>
      <c r="AY242" s="410"/>
      <c r="AZ242" s="881"/>
      <c r="BA242" s="884"/>
      <c r="BB242" s="553"/>
      <c r="BC242" s="414"/>
      <c r="BD242" s="407"/>
      <c r="BE242" s="407"/>
      <c r="BF242" s="407"/>
      <c r="BG242" s="418"/>
      <c r="BH242" s="414"/>
      <c r="BI242" s="407"/>
      <c r="BJ242" s="407"/>
      <c r="BK242" s="407"/>
      <c r="BL242" s="418"/>
      <c r="BM242" s="414"/>
      <c r="BN242" s="407"/>
      <c r="BO242" s="407"/>
      <c r="BP242" s="407"/>
      <c r="BQ242" s="418"/>
    </row>
    <row r="243" s="322" customFormat="true" ht="15" customHeight="true" x14ac:dyDescent="0.2">
      <c r="A243" s="178"/>
      <c r="B243" s="148"/>
      <c r="C243" s="29"/>
      <c r="D243" s="169"/>
      <c r="E243" s="169"/>
      <c r="F243" s="169"/>
      <c r="G243" s="158"/>
      <c r="H243" s="31"/>
      <c r="I243" s="169"/>
      <c r="J243" s="169"/>
      <c r="K243" s="169"/>
      <c r="L243" s="164"/>
      <c r="M243" s="29"/>
      <c r="N243" s="169"/>
      <c r="O243" s="169"/>
      <c r="P243" s="169"/>
      <c r="Q243" s="164"/>
      <c r="R243" s="410"/>
      <c r="S243" s="410"/>
      <c r="T243" s="410"/>
      <c r="U243" s="410"/>
      <c r="V243" s="410"/>
      <c r="W243" s="410"/>
      <c r="X243" s="410"/>
      <c r="Y243" s="410"/>
      <c r="Z243" s="410"/>
      <c r="AA243" s="410"/>
      <c r="AB243" s="410"/>
      <c r="AC243" s="410"/>
      <c r="AD243" s="410"/>
      <c r="AE243" s="410"/>
      <c r="AF243" s="410"/>
      <c r="AG243" s="410"/>
      <c r="AH243" s="410"/>
      <c r="AI243" s="410"/>
      <c r="AJ243" s="410"/>
      <c r="AK243" s="410"/>
      <c r="AL243" s="410"/>
      <c r="AM243" s="410"/>
      <c r="AN243" s="410"/>
      <c r="AO243" s="410"/>
      <c r="AP243" s="410"/>
      <c r="AQ243" s="410"/>
      <c r="AR243" s="410"/>
      <c r="AS243" s="410"/>
      <c r="AT243" s="410"/>
      <c r="AU243" s="410"/>
      <c r="AV243" s="410"/>
      <c r="AW243" s="410"/>
      <c r="AX243" s="410"/>
      <c r="AY243" s="410"/>
      <c r="AZ243" s="881"/>
      <c r="BA243" s="884"/>
      <c r="BB243" s="553"/>
      <c r="BC243" s="414"/>
      <c r="BD243" s="407"/>
      <c r="BE243" s="407"/>
      <c r="BF243" s="407"/>
      <c r="BG243" s="418"/>
      <c r="BH243" s="414"/>
      <c r="BI243" s="407"/>
      <c r="BJ243" s="407"/>
      <c r="BK243" s="407"/>
      <c r="BL243" s="418"/>
      <c r="BM243" s="414"/>
      <c r="BN243" s="407"/>
      <c r="BO243" s="407"/>
      <c r="BP243" s="407"/>
      <c r="BQ243" s="418"/>
    </row>
    <row r="244" s="322" customFormat="true" ht="15" customHeight="true" x14ac:dyDescent="0.2">
      <c r="A244" s="178"/>
      <c r="B244" s="148"/>
      <c r="C244" s="29"/>
      <c r="D244" s="169"/>
      <c r="E244" s="169"/>
      <c r="F244" s="169"/>
      <c r="G244" s="158"/>
      <c r="H244" s="31"/>
      <c r="I244" s="169"/>
      <c r="J244" s="169"/>
      <c r="K244" s="169"/>
      <c r="L244" s="164"/>
      <c r="M244" s="29"/>
      <c r="N244" s="169"/>
      <c r="O244" s="169"/>
      <c r="P244" s="169"/>
      <c r="Q244" s="164"/>
      <c r="R244" s="410"/>
      <c r="S244" s="410"/>
      <c r="T244" s="410"/>
      <c r="U244" s="410"/>
      <c r="V244" s="410"/>
      <c r="W244" s="410"/>
      <c r="X244" s="410"/>
      <c r="Y244" s="410"/>
      <c r="Z244" s="410"/>
      <c r="AA244" s="410"/>
      <c r="AB244" s="410"/>
      <c r="AC244" s="410"/>
      <c r="AD244" s="410"/>
      <c r="AE244" s="410"/>
      <c r="AF244" s="410"/>
      <c r="AG244" s="410"/>
      <c r="AH244" s="410"/>
      <c r="AI244" s="410"/>
      <c r="AJ244" s="410"/>
      <c r="AK244" s="410"/>
      <c r="AL244" s="410"/>
      <c r="AM244" s="410"/>
      <c r="AN244" s="410"/>
      <c r="AO244" s="410"/>
      <c r="AP244" s="410"/>
      <c r="AQ244" s="410"/>
      <c r="AR244" s="410"/>
      <c r="AS244" s="410"/>
      <c r="AT244" s="410"/>
      <c r="AU244" s="410"/>
      <c r="AV244" s="410"/>
      <c r="AW244" s="410"/>
      <c r="AX244" s="410"/>
      <c r="AY244" s="410"/>
      <c r="AZ244" s="881"/>
      <c r="BA244" s="884"/>
      <c r="BB244" s="553"/>
      <c r="BC244" s="414"/>
      <c r="BD244" s="407"/>
      <c r="BE244" s="407"/>
      <c r="BF244" s="407"/>
      <c r="BG244" s="418"/>
      <c r="BH244" s="414"/>
      <c r="BI244" s="407"/>
      <c r="BJ244" s="407"/>
      <c r="BK244" s="407"/>
      <c r="BL244" s="418"/>
      <c r="BM244" s="414"/>
      <c r="BN244" s="407"/>
      <c r="BO244" s="407"/>
      <c r="BP244" s="407"/>
      <c r="BQ244" s="418"/>
    </row>
    <row r="245" s="322" customFormat="true" ht="15" customHeight="true" x14ac:dyDescent="0.2">
      <c r="A245" s="178"/>
      <c r="B245" s="148"/>
      <c r="C245" s="29"/>
      <c r="D245" s="169"/>
      <c r="E245" s="169"/>
      <c r="F245" s="169"/>
      <c r="G245" s="158"/>
      <c r="H245" s="31"/>
      <c r="I245" s="169"/>
      <c r="J245" s="169"/>
      <c r="K245" s="169"/>
      <c r="L245" s="164"/>
      <c r="M245" s="29"/>
      <c r="N245" s="169"/>
      <c r="O245" s="169"/>
      <c r="P245" s="169"/>
      <c r="Q245" s="164"/>
      <c r="R245" s="410"/>
      <c r="S245" s="410"/>
      <c r="T245" s="410"/>
      <c r="U245" s="410"/>
      <c r="V245" s="410"/>
      <c r="W245" s="410"/>
      <c r="X245" s="410"/>
      <c r="Y245" s="410"/>
      <c r="Z245" s="410"/>
      <c r="AA245" s="410"/>
      <c r="AB245" s="410"/>
      <c r="AC245" s="410"/>
      <c r="AD245" s="410"/>
      <c r="AE245" s="410"/>
      <c r="AF245" s="410"/>
      <c r="AG245" s="410"/>
      <c r="AH245" s="410"/>
      <c r="AI245" s="410"/>
      <c r="AJ245" s="410"/>
      <c r="AK245" s="410"/>
      <c r="AL245" s="410"/>
      <c r="AM245" s="410"/>
      <c r="AN245" s="410"/>
      <c r="AO245" s="410"/>
      <c r="AP245" s="410"/>
      <c r="AQ245" s="410"/>
      <c r="AR245" s="410"/>
      <c r="AS245" s="410"/>
      <c r="AT245" s="410"/>
      <c r="AU245" s="410"/>
      <c r="AV245" s="410"/>
      <c r="AW245" s="410"/>
      <c r="AX245" s="410"/>
      <c r="AY245" s="410"/>
      <c r="AZ245" s="881"/>
      <c r="BA245" s="884"/>
      <c r="BB245" s="553"/>
      <c r="BC245" s="414"/>
      <c r="BD245" s="407"/>
      <c r="BE245" s="407"/>
      <c r="BF245" s="407"/>
      <c r="BG245" s="418"/>
      <c r="BH245" s="414"/>
      <c r="BI245" s="407"/>
      <c r="BJ245" s="407"/>
      <c r="BK245" s="407"/>
      <c r="BL245" s="418"/>
      <c r="BM245" s="414"/>
      <c r="BN245" s="407"/>
      <c r="BO245" s="407"/>
      <c r="BP245" s="407"/>
      <c r="BQ245" s="418"/>
    </row>
    <row r="246" s="322" customFormat="true" ht="15" customHeight="true" x14ac:dyDescent="0.2">
      <c r="A246" s="178"/>
      <c r="B246" s="148"/>
      <c r="C246" s="29"/>
      <c r="D246" s="169"/>
      <c r="E246" s="169"/>
      <c r="F246" s="169"/>
      <c r="G246" s="158"/>
      <c r="H246" s="31"/>
      <c r="I246" s="169"/>
      <c r="J246" s="169"/>
      <c r="K246" s="169"/>
      <c r="L246" s="164"/>
      <c r="M246" s="29"/>
      <c r="N246" s="169"/>
      <c r="O246" s="169"/>
      <c r="P246" s="169"/>
      <c r="Q246" s="164"/>
      <c r="R246" s="410"/>
      <c r="S246" s="410"/>
      <c r="T246" s="410"/>
      <c r="U246" s="410"/>
      <c r="V246" s="410"/>
      <c r="W246" s="410"/>
      <c r="X246" s="410"/>
      <c r="Y246" s="410"/>
      <c r="Z246" s="410"/>
      <c r="AA246" s="410"/>
      <c r="AB246" s="410"/>
      <c r="AC246" s="410"/>
      <c r="AD246" s="410"/>
      <c r="AE246" s="410"/>
      <c r="AF246" s="410"/>
      <c r="AG246" s="410"/>
      <c r="AH246" s="410"/>
      <c r="AI246" s="410"/>
      <c r="AJ246" s="410"/>
      <c r="AK246" s="410"/>
      <c r="AL246" s="410"/>
      <c r="AM246" s="410"/>
      <c r="AN246" s="410"/>
      <c r="AO246" s="410"/>
      <c r="AP246" s="410"/>
      <c r="AQ246" s="410"/>
      <c r="AR246" s="410"/>
      <c r="AS246" s="410"/>
      <c r="AT246" s="410"/>
      <c r="AU246" s="410"/>
      <c r="AV246" s="410"/>
      <c r="AW246" s="410"/>
      <c r="AX246" s="410"/>
      <c r="AY246" s="410"/>
      <c r="AZ246" s="881"/>
      <c r="BA246" s="884"/>
      <c r="BB246" s="553"/>
      <c r="BC246" s="414"/>
      <c r="BD246" s="407"/>
      <c r="BE246" s="407"/>
      <c r="BF246" s="407"/>
      <c r="BG246" s="418"/>
      <c r="BH246" s="414"/>
      <c r="BI246" s="407"/>
      <c r="BJ246" s="407"/>
      <c r="BK246" s="407"/>
      <c r="BL246" s="418"/>
      <c r="BM246" s="414"/>
      <c r="BN246" s="407"/>
      <c r="BO246" s="407"/>
      <c r="BP246" s="407"/>
      <c r="BQ246" s="418"/>
    </row>
    <row r="247" s="322" customFormat="true" ht="15" customHeight="true" x14ac:dyDescent="0.2">
      <c r="A247" s="178"/>
      <c r="B247" s="148"/>
      <c r="C247" s="29"/>
      <c r="D247" s="169"/>
      <c r="E247" s="169"/>
      <c r="F247" s="169"/>
      <c r="G247" s="158"/>
      <c r="H247" s="31"/>
      <c r="I247" s="169"/>
      <c r="J247" s="169"/>
      <c r="K247" s="169"/>
      <c r="L247" s="164"/>
      <c r="M247" s="29"/>
      <c r="N247" s="169"/>
      <c r="O247" s="169"/>
      <c r="P247" s="169"/>
      <c r="Q247" s="164"/>
      <c r="R247" s="410"/>
      <c r="S247" s="410"/>
      <c r="T247" s="410"/>
      <c r="U247" s="410"/>
      <c r="V247" s="410"/>
      <c r="W247" s="410"/>
      <c r="X247" s="410"/>
      <c r="Y247" s="410"/>
      <c r="Z247" s="410"/>
      <c r="AA247" s="410"/>
      <c r="AB247" s="410"/>
      <c r="AC247" s="410"/>
      <c r="AD247" s="410"/>
      <c r="AE247" s="410"/>
      <c r="AF247" s="410"/>
      <c r="AG247" s="410"/>
      <c r="AH247" s="410"/>
      <c r="AI247" s="410"/>
      <c r="AJ247" s="410"/>
      <c r="AK247" s="410"/>
      <c r="AL247" s="410"/>
      <c r="AM247" s="410"/>
      <c r="AN247" s="410"/>
      <c r="AO247" s="410"/>
      <c r="AP247" s="410"/>
      <c r="AQ247" s="410"/>
      <c r="AR247" s="410"/>
      <c r="AS247" s="410"/>
      <c r="AT247" s="410"/>
      <c r="AU247" s="410"/>
      <c r="AV247" s="410"/>
      <c r="AW247" s="410"/>
      <c r="AX247" s="410"/>
      <c r="AY247" s="410"/>
      <c r="AZ247" s="881"/>
      <c r="BA247" s="884"/>
      <c r="BB247" s="553"/>
      <c r="BC247" s="414"/>
      <c r="BD247" s="407"/>
      <c r="BE247" s="407"/>
      <c r="BF247" s="407"/>
      <c r="BG247" s="418"/>
      <c r="BH247" s="414"/>
      <c r="BI247" s="407"/>
      <c r="BJ247" s="407"/>
      <c r="BK247" s="407"/>
      <c r="BL247" s="418"/>
      <c r="BM247" s="414"/>
      <c r="BN247" s="407"/>
      <c r="BO247" s="407"/>
      <c r="BP247" s="407"/>
      <c r="BQ247" s="418"/>
    </row>
    <row r="248" s="322" customFormat="true" ht="15" customHeight="true" x14ac:dyDescent="0.2">
      <c r="A248" s="174"/>
      <c r="B248" s="138"/>
      <c r="C248" s="28"/>
      <c r="D248" s="122"/>
      <c r="E248" s="122"/>
      <c r="F248" s="122"/>
      <c r="G248" s="121"/>
      <c r="H248" s="30"/>
      <c r="I248" s="122"/>
      <c r="J248" s="122"/>
      <c r="K248" s="122"/>
      <c r="L248" s="27"/>
      <c r="M248" s="28"/>
      <c r="N248" s="122"/>
      <c r="O248" s="122"/>
      <c r="P248" s="122"/>
      <c r="Q248" s="27"/>
      <c r="R248" s="410"/>
      <c r="S248" s="410"/>
      <c r="T248" s="410"/>
      <c r="U248" s="410"/>
      <c r="V248" s="410"/>
      <c r="W248" s="410"/>
      <c r="X248" s="410"/>
      <c r="Y248" s="410"/>
      <c r="Z248" s="410"/>
      <c r="AA248" s="410"/>
      <c r="AB248" s="410"/>
      <c r="AC248" s="410"/>
      <c r="AD248" s="410"/>
      <c r="AE248" s="410"/>
      <c r="AF248" s="410"/>
      <c r="AG248" s="410"/>
      <c r="AH248" s="410"/>
      <c r="AI248" s="410"/>
      <c r="AJ248" s="410"/>
      <c r="AK248" s="410"/>
      <c r="AL248" s="410"/>
      <c r="AM248" s="410"/>
      <c r="AN248" s="410"/>
      <c r="AO248" s="410"/>
      <c r="AP248" s="410"/>
      <c r="AQ248" s="410"/>
      <c r="AR248" s="410"/>
      <c r="AS248" s="410"/>
      <c r="AT248" s="410"/>
      <c r="AU248" s="410"/>
      <c r="AV248" s="410"/>
      <c r="AW248" s="410"/>
      <c r="AX248" s="410"/>
      <c r="AY248" s="410"/>
      <c r="AZ248" s="881"/>
      <c r="BA248" s="884"/>
      <c r="BB248" s="553"/>
      <c r="BC248" s="417"/>
      <c r="BD248" s="416"/>
      <c r="BE248" s="416"/>
      <c r="BF248" s="416"/>
      <c r="BG248" s="420"/>
      <c r="BH248" s="417"/>
      <c r="BI248" s="416"/>
      <c r="BJ248" s="416"/>
      <c r="BK248" s="416"/>
      <c r="BL248" s="420"/>
      <c r="BM248" s="417"/>
      <c r="BN248" s="416"/>
      <c r="BO248" s="416"/>
      <c r="BP248" s="416"/>
      <c r="BQ248" s="420"/>
    </row>
    <row r="249" s="322" customFormat="true" ht="250.15" customHeight="true" x14ac:dyDescent="0.2">
      <c r="R249" s="881"/>
      <c r="S249" s="881"/>
      <c r="T249" s="881"/>
      <c r="U249" s="881"/>
      <c r="V249" s="881"/>
      <c r="W249" s="881"/>
      <c r="X249" s="881"/>
      <c r="Y249" s="881"/>
      <c r="Z249" s="881"/>
      <c r="AA249" s="881"/>
      <c r="AB249" s="881"/>
      <c r="AC249" s="881"/>
      <c r="AD249" s="881"/>
      <c r="AE249" s="881"/>
      <c r="AF249" s="881"/>
      <c r="AG249" s="881"/>
      <c r="AH249" s="881"/>
      <c r="AI249" s="881"/>
      <c r="AJ249" s="881"/>
      <c r="AK249" s="881"/>
      <c r="AL249" s="881"/>
      <c r="AM249" s="881"/>
      <c r="AN249" s="881"/>
      <c r="AO249" s="881"/>
      <c r="AP249" s="881"/>
      <c r="AQ249" s="881"/>
      <c r="AR249" s="881"/>
      <c r="AS249" s="881"/>
      <c r="AT249" s="881"/>
      <c r="AU249" s="881"/>
      <c r="AV249" s="881"/>
      <c r="AW249" s="881"/>
      <c r="AX249" s="881"/>
      <c r="AY249" s="881"/>
      <c r="AZ249" s="881"/>
      <c r="BA249" s="319"/>
      <c r="BB249" s="317"/>
      <c r="BC249" s="317"/>
      <c r="BD249" s="317"/>
      <c r="BE249" s="317"/>
      <c r="BF249" s="317"/>
      <c r="BG249" s="317"/>
      <c r="BH249" s="317"/>
      <c r="BI249" s="317"/>
      <c r="BJ249" s="317"/>
      <c r="BK249" s="317"/>
      <c r="BL249" s="317"/>
      <c r="BM249" s="317"/>
      <c r="BN249" s="317"/>
      <c r="BO249" s="317"/>
      <c r="BP249" s="317"/>
      <c r="BQ249" s="317"/>
    </row>
    <row r="250" s="459" customFormat="true" ht="19.15" customHeight="true" x14ac:dyDescent="0.2">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544"/>
      <c r="BB250" s="365"/>
      <c r="BC250" s="544"/>
      <c r="BD250" s="544"/>
      <c r="BE250" s="544"/>
      <c r="BF250" s="544"/>
      <c r="BG250" s="544"/>
      <c r="BH250" s="544"/>
      <c r="BI250" s="544"/>
      <c r="BJ250" s="544"/>
      <c r="BK250" s="544"/>
      <c r="BL250" s="544"/>
      <c r="BM250" s="544"/>
      <c r="BN250" s="544"/>
      <c r="BO250" s="544"/>
      <c r="BP250" s="544"/>
      <c r="BQ250" s="544"/>
    </row>
    <row r="251" s="459" customFormat="true" ht="12.75" x14ac:dyDescent="0.2">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544"/>
      <c r="BB251" s="365"/>
      <c r="BC251" s="544"/>
      <c r="BD251" s="544"/>
      <c r="BE251" s="544"/>
      <c r="BF251" s="544"/>
      <c r="BG251" s="544"/>
      <c r="BH251" s="544"/>
      <c r="BI251" s="544"/>
      <c r="BJ251" s="544"/>
      <c r="BK251" s="544"/>
      <c r="BL251" s="544"/>
      <c r="BM251" s="544"/>
      <c r="BN251" s="544"/>
      <c r="BO251" s="544"/>
      <c r="BP251" s="544"/>
      <c r="BQ251" s="544"/>
    </row>
    <row r="252" s="459" customFormat="true" ht="12.75" x14ac:dyDescent="0.2">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544"/>
      <c r="BB252" s="365"/>
      <c r="BC252" s="544"/>
      <c r="BD252" s="544"/>
      <c r="BE252" s="544"/>
      <c r="BF252" s="544"/>
      <c r="BG252" s="544"/>
      <c r="BH252" s="544"/>
      <c r="BI252" s="544"/>
      <c r="BJ252" s="544"/>
      <c r="BK252" s="544"/>
      <c r="BL252" s="544"/>
      <c r="BM252" s="544"/>
      <c r="BN252" s="544"/>
      <c r="BO252" s="544"/>
      <c r="BP252" s="544"/>
      <c r="BQ252" s="544"/>
    </row>
    <row r="253" s="459" customFormat="true" ht="12.75" x14ac:dyDescent="0.2">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544"/>
      <c r="BB253" s="365"/>
      <c r="BC253" s="544"/>
      <c r="BD253" s="544"/>
      <c r="BE253" s="544"/>
      <c r="BF253" s="544"/>
      <c r="BG253" s="544"/>
      <c r="BH253" s="544"/>
      <c r="BI253" s="544"/>
      <c r="BJ253" s="544"/>
      <c r="BK253" s="544"/>
      <c r="BL253" s="544"/>
      <c r="BM253" s="544"/>
      <c r="BN253" s="544"/>
      <c r="BO253" s="544"/>
      <c r="BP253" s="544"/>
      <c r="BQ253" s="544"/>
    </row>
    <row r="254" s="459" customFormat="true" ht="12.75" x14ac:dyDescent="0.2">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544"/>
      <c r="BB254" s="365"/>
      <c r="BC254" s="544"/>
      <c r="BD254" s="544"/>
      <c r="BE254" s="544"/>
      <c r="BF254" s="544"/>
      <c r="BG254" s="544"/>
      <c r="BH254" s="544"/>
      <c r="BI254" s="544"/>
      <c r="BJ254" s="544"/>
      <c r="BK254" s="544"/>
      <c r="BL254" s="544"/>
      <c r="BM254" s="544"/>
      <c r="BN254" s="544"/>
      <c r="BO254" s="544"/>
      <c r="BP254" s="544"/>
      <c r="BQ254" s="544"/>
    </row>
    <row r="255" s="459" customFormat="true" ht="12.75" x14ac:dyDescent="0.2">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544"/>
      <c r="BB255" s="365"/>
      <c r="BC255" s="544"/>
      <c r="BD255" s="544"/>
      <c r="BE255" s="544"/>
      <c r="BF255" s="544"/>
      <c r="BG255" s="544"/>
      <c r="BH255" s="544"/>
      <c r="BI255" s="544"/>
      <c r="BJ255" s="544"/>
      <c r="BK255" s="544"/>
      <c r="BL255" s="544"/>
      <c r="BM255" s="544"/>
      <c r="BN255" s="544"/>
      <c r="BO255" s="544"/>
      <c r="BP255" s="544"/>
      <c r="BQ255" s="544"/>
    </row>
    <row r="256" s="459" customFormat="true" ht="12.75" x14ac:dyDescent="0.2">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544"/>
      <c r="BB256" s="365"/>
      <c r="BC256" s="544"/>
      <c r="BD256" s="544"/>
      <c r="BE256" s="544"/>
      <c r="BF256" s="544"/>
      <c r="BG256" s="544"/>
      <c r="BH256" s="544"/>
      <c r="BI256" s="544"/>
      <c r="BJ256" s="544"/>
      <c r="BK256" s="544"/>
      <c r="BL256" s="544"/>
      <c r="BM256" s="544"/>
      <c r="BN256" s="544"/>
      <c r="BO256" s="544"/>
      <c r="BP256" s="544"/>
      <c r="BQ256" s="544"/>
    </row>
    <row r="257" s="459" customFormat="true" ht="18" customHeight="true" x14ac:dyDescent="0.2">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544"/>
      <c r="BB257" s="365"/>
      <c r="BC257" s="544"/>
      <c r="BD257" s="544"/>
      <c r="BE257" s="544"/>
      <c r="BF257" s="544"/>
      <c r="BG257" s="544"/>
      <c r="BH257" s="544"/>
      <c r="BI257" s="544"/>
      <c r="BJ257" s="544"/>
      <c r="BK257" s="544"/>
      <c r="BL257" s="544"/>
      <c r="BM257" s="544"/>
      <c r="BN257" s="544"/>
      <c r="BO257" s="544"/>
      <c r="BP257" s="544"/>
      <c r="BQ257" s="544"/>
    </row>
    <row r="258" s="459" customFormat="true" ht="18" customHeight="true" x14ac:dyDescent="0.2">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544"/>
      <c r="BB258" s="365"/>
      <c r="BC258" s="544"/>
      <c r="BD258" s="544"/>
      <c r="BE258" s="544"/>
      <c r="BF258" s="544"/>
      <c r="BG258" s="544"/>
      <c r="BH258" s="544"/>
      <c r="BI258" s="544"/>
      <c r="BJ258" s="544"/>
      <c r="BK258" s="544"/>
      <c r="BL258" s="544"/>
      <c r="BM258" s="544"/>
      <c r="BN258" s="544"/>
      <c r="BO258" s="544"/>
      <c r="BP258" s="544"/>
      <c r="BQ258" s="544"/>
    </row>
    <row r="259" s="322" customFormat="true" ht="15" customHeight="true" x14ac:dyDescent="0.2">
      <c r="R259" s="881"/>
      <c r="S259" s="881"/>
      <c r="T259" s="881"/>
      <c r="U259" s="881"/>
      <c r="V259" s="881"/>
      <c r="W259" s="881"/>
      <c r="X259" s="881"/>
      <c r="Y259" s="881"/>
      <c r="Z259" s="881"/>
      <c r="AA259" s="881"/>
      <c r="AB259" s="881"/>
      <c r="AC259" s="881"/>
      <c r="AD259" s="881"/>
      <c r="AE259" s="881"/>
      <c r="AF259" s="881"/>
      <c r="AG259" s="881"/>
      <c r="AH259" s="881"/>
      <c r="AI259" s="881"/>
      <c r="AJ259" s="881"/>
      <c r="AK259" s="881"/>
      <c r="AL259" s="881"/>
      <c r="AM259" s="881"/>
      <c r="AN259" s="881"/>
      <c r="AO259" s="881"/>
      <c r="AP259" s="881"/>
      <c r="AQ259" s="881"/>
      <c r="AR259" s="881"/>
      <c r="AS259" s="881"/>
      <c r="AT259" s="881"/>
      <c r="AU259" s="881"/>
      <c r="AV259" s="881"/>
      <c r="AW259" s="881"/>
      <c r="AX259" s="881"/>
      <c r="AY259" s="881"/>
      <c r="AZ259" s="881"/>
      <c r="BA259" s="347" t="s">
        <v>129</v>
      </c>
      <c r="BB259" s="324" t="s">
        <v>86</v>
      </c>
      <c r="BC259" s="976" t="s">
        <v>115</v>
      </c>
      <c r="BD259" s="977"/>
      <c r="BE259" s="977"/>
      <c r="BF259" s="977"/>
      <c r="BG259" s="978"/>
      <c r="BH259" s="976" t="s">
        <v>39</v>
      </c>
      <c r="BI259" s="977"/>
      <c r="BJ259" s="977"/>
      <c r="BK259" s="977"/>
      <c r="BL259" s="978"/>
      <c r="BM259" s="976" t="s">
        <v>38</v>
      </c>
      <c r="BN259" s="977"/>
      <c r="BO259" s="977"/>
      <c r="BP259" s="977"/>
      <c r="BQ259" s="979"/>
    </row>
    <row r="260" s="322" customFormat="true" ht="12.75" x14ac:dyDescent="0.2">
      <c r="R260" s="881"/>
      <c r="S260" s="881"/>
      <c r="T260" s="881"/>
      <c r="U260" s="881"/>
      <c r="V260" s="881"/>
      <c r="W260" s="881"/>
      <c r="X260" s="881"/>
      <c r="Y260" s="881"/>
      <c r="Z260" s="881"/>
      <c r="AA260" s="881"/>
      <c r="AB260" s="881"/>
      <c r="AC260" s="881"/>
      <c r="AD260" s="881"/>
      <c r="AE260" s="881"/>
      <c r="AF260" s="881"/>
      <c r="AG260" s="881"/>
      <c r="AH260" s="881"/>
      <c r="AI260" s="881"/>
      <c r="AJ260" s="881"/>
      <c r="AK260" s="881"/>
      <c r="AL260" s="881"/>
      <c r="AM260" s="881"/>
      <c r="AN260" s="881"/>
      <c r="AO260" s="881"/>
      <c r="AP260" s="881"/>
      <c r="AQ260" s="881"/>
      <c r="AR260" s="881"/>
      <c r="AS260" s="881"/>
      <c r="AT260" s="881"/>
      <c r="AU260" s="881"/>
      <c r="AV260" s="881"/>
      <c r="AW260" s="881"/>
      <c r="AX260" s="881"/>
      <c r="AY260" s="881"/>
      <c r="AZ260" s="881"/>
      <c r="BA260" s="335" t="s">
        <v>119</v>
      </c>
      <c r="BB260" s="334"/>
      <c r="BC260" s="421" t="s">
        <v>0</v>
      </c>
      <c r="BD260" s="520" t="s">
        <v>1</v>
      </c>
      <c r="BE260" s="520" t="s">
        <v>2</v>
      </c>
      <c r="BF260" s="520" t="s">
        <v>3</v>
      </c>
      <c r="BG260" s="422" t="s">
        <v>4</v>
      </c>
      <c r="BH260" s="421" t="s">
        <v>0</v>
      </c>
      <c r="BI260" s="520" t="s">
        <v>1</v>
      </c>
      <c r="BJ260" s="520" t="s">
        <v>2</v>
      </c>
      <c r="BK260" s="520" t="s">
        <v>3</v>
      </c>
      <c r="BL260" s="422" t="s">
        <v>4</v>
      </c>
      <c r="BM260" s="421" t="s">
        <v>0</v>
      </c>
      <c r="BN260" s="520" t="s">
        <v>1</v>
      </c>
      <c r="BO260" s="520" t="s">
        <v>2</v>
      </c>
      <c r="BP260" s="520" t="s">
        <v>3</v>
      </c>
      <c r="BQ260" s="422" t="s">
        <v>4</v>
      </c>
    </row>
    <row r="261" s="322" customFormat="true" ht="15" customHeight="true" x14ac:dyDescent="0.2">
      <c r="R261" s="881"/>
      <c r="S261" s="881"/>
      <c r="T261" s="881"/>
      <c r="U261" s="881"/>
      <c r="V261" s="881"/>
      <c r="W261" s="881"/>
      <c r="X261" s="881"/>
      <c r="Y261" s="881"/>
      <c r="Z261" s="881"/>
      <c r="AA261" s="881"/>
      <c r="AB261" s="881"/>
      <c r="AC261" s="881"/>
      <c r="AD261" s="881"/>
      <c r="AE261" s="881"/>
      <c r="AF261" s="881"/>
      <c r="AG261" s="881"/>
      <c r="AH261" s="881"/>
      <c r="AI261" s="881"/>
      <c r="AJ261" s="881"/>
      <c r="AK261" s="881"/>
      <c r="AL261" s="881"/>
      <c r="AM261" s="881"/>
      <c r="AN261" s="881"/>
      <c r="AO261" s="881"/>
      <c r="AP261" s="881"/>
      <c r="AQ261" s="881"/>
      <c r="AR261" s="881"/>
      <c r="AS261" s="881"/>
      <c r="AT261" s="881"/>
      <c r="AU261" s="881"/>
      <c r="AV261" s="881"/>
      <c r="AW261" s="881"/>
      <c r="AX261" s="881"/>
      <c r="AY261" s="881"/>
      <c r="AZ261" s="881"/>
      <c r="BA261" s="975" t="s">
        <v>74</v>
      </c>
      <c r="BB261" s="554" t="s">
        <v>50</v>
      </c>
      <c r="BC261" s="54" t="s">
        <v>36</v>
      </c>
      <c r="BD261" s="50" t="s">
        <v>36</v>
      </c>
      <c r="BE261" s="50" t="s">
        <v>36</v>
      </c>
      <c r="BF261" s="50" t="s">
        <v>36</v>
      </c>
      <c r="BG261" s="45" t="s">
        <v>36</v>
      </c>
      <c r="BH261" s="54" t="s">
        <v>36</v>
      </c>
      <c r="BI261" s="50" t="s">
        <v>36</v>
      </c>
      <c r="BJ261" s="50" t="s">
        <v>36</v>
      </c>
      <c r="BK261" s="50" t="s">
        <v>36</v>
      </c>
      <c r="BL261" s="45" t="s">
        <v>36</v>
      </c>
      <c r="BM261" s="54" t="s">
        <v>36</v>
      </c>
      <c r="BN261" s="50" t="s">
        <v>36</v>
      </c>
      <c r="BO261" s="50" t="s">
        <v>36</v>
      </c>
      <c r="BP261" s="50" t="s">
        <v>36</v>
      </c>
      <c r="BQ261" s="45" t="s">
        <v>36</v>
      </c>
    </row>
    <row r="262" s="322" customFormat="true" ht="15" customHeight="true" x14ac:dyDescent="0.2">
      <c r="R262" s="881"/>
      <c r="S262" s="881"/>
      <c r="T262" s="881"/>
      <c r="U262" s="881"/>
      <c r="V262" s="881"/>
      <c r="W262" s="881"/>
      <c r="X262" s="881"/>
      <c r="Y262" s="881"/>
      <c r="Z262" s="881"/>
      <c r="AA262" s="881"/>
      <c r="AB262" s="881"/>
      <c r="AC262" s="881"/>
      <c r="AD262" s="881"/>
      <c r="AE262" s="881"/>
      <c r="AF262" s="881"/>
      <c r="AG262" s="881"/>
      <c r="AH262" s="881"/>
      <c r="AI262" s="881"/>
      <c r="AJ262" s="881"/>
      <c r="AK262" s="881"/>
      <c r="AL262" s="881"/>
      <c r="AM262" s="881"/>
      <c r="AN262" s="881"/>
      <c r="AO262" s="881"/>
      <c r="AP262" s="881"/>
      <c r="AQ262" s="881"/>
      <c r="AR262" s="881"/>
      <c r="AS262" s="881"/>
      <c r="AT262" s="881"/>
      <c r="AU262" s="881"/>
      <c r="AV262" s="881"/>
      <c r="AW262" s="881"/>
      <c r="AX262" s="881"/>
      <c r="AY262" s="881"/>
      <c r="AZ262" s="881"/>
      <c r="BA262" s="972"/>
      <c r="BB262" s="553" t="s">
        <v>49</v>
      </c>
      <c r="BC262" s="53" t="s">
        <v>36</v>
      </c>
      <c r="BD262" s="49" t="s">
        <v>36</v>
      </c>
      <c r="BE262" s="49" t="s">
        <v>36</v>
      </c>
      <c r="BF262" s="49" t="s">
        <v>36</v>
      </c>
      <c r="BG262" s="44" t="s">
        <v>36</v>
      </c>
      <c r="BH262" s="53" t="s">
        <v>36</v>
      </c>
      <c r="BI262" s="49" t="s">
        <v>36</v>
      </c>
      <c r="BJ262" s="49" t="s">
        <v>36</v>
      </c>
      <c r="BK262" s="49" t="s">
        <v>36</v>
      </c>
      <c r="BL262" s="44" t="s">
        <v>36</v>
      </c>
      <c r="BM262" s="53" t="s">
        <v>36</v>
      </c>
      <c r="BN262" s="49" t="s">
        <v>36</v>
      </c>
      <c r="BO262" s="49" t="s">
        <v>36</v>
      </c>
      <c r="BP262" s="49" t="s">
        <v>36</v>
      </c>
      <c r="BQ262" s="44" t="s">
        <v>36</v>
      </c>
    </row>
    <row r="263" s="322" customFormat="true" ht="15" customHeight="true" x14ac:dyDescent="0.2">
      <c r="R263" s="881"/>
      <c r="S263" s="881"/>
      <c r="T263" s="881"/>
      <c r="U263" s="881"/>
      <c r="V263" s="881"/>
      <c r="W263" s="881"/>
      <c r="X263" s="881"/>
      <c r="Y263" s="881"/>
      <c r="Z263" s="881"/>
      <c r="AA263" s="881"/>
      <c r="AB263" s="881"/>
      <c r="AC263" s="881"/>
      <c r="AD263" s="881"/>
      <c r="AE263" s="881"/>
      <c r="AF263" s="881"/>
      <c r="AG263" s="881"/>
      <c r="AH263" s="881"/>
      <c r="AI263" s="881"/>
      <c r="AJ263" s="881"/>
      <c r="AK263" s="881"/>
      <c r="AL263" s="881"/>
      <c r="AM263" s="881"/>
      <c r="AN263" s="881"/>
      <c r="AO263" s="881"/>
      <c r="AP263" s="881"/>
      <c r="AQ263" s="881"/>
      <c r="AR263" s="881"/>
      <c r="AS263" s="881"/>
      <c r="AT263" s="881"/>
      <c r="AU263" s="881"/>
      <c r="AV263" s="881"/>
      <c r="AW263" s="881"/>
      <c r="AX263" s="881"/>
      <c r="AY263" s="881"/>
      <c r="AZ263" s="881"/>
      <c r="BA263" s="972"/>
      <c r="BB263" s="553" t="s">
        <v>113</v>
      </c>
      <c r="BC263" s="53" t="s">
        <v>36</v>
      </c>
      <c r="BD263" s="49" t="s">
        <v>36</v>
      </c>
      <c r="BE263" s="49" t="s">
        <v>36</v>
      </c>
      <c r="BF263" s="49" t="s">
        <v>36</v>
      </c>
      <c r="BG263" s="44" t="s">
        <v>36</v>
      </c>
      <c r="BH263" s="53" t="s">
        <v>36</v>
      </c>
      <c r="BI263" s="49" t="s">
        <v>36</v>
      </c>
      <c r="BJ263" s="49" t="s">
        <v>36</v>
      </c>
      <c r="BK263" s="49" t="s">
        <v>36</v>
      </c>
      <c r="BL263" s="44" t="s">
        <v>36</v>
      </c>
      <c r="BM263" s="53" t="s">
        <v>36</v>
      </c>
      <c r="BN263" s="49" t="s">
        <v>36</v>
      </c>
      <c r="BO263" s="49" t="s">
        <v>36</v>
      </c>
      <c r="BP263" s="49" t="s">
        <v>36</v>
      </c>
      <c r="BQ263" s="44" t="s">
        <v>36</v>
      </c>
    </row>
    <row r="264" s="322" customFormat="true" ht="15" customHeight="true" x14ac:dyDescent="0.2">
      <c r="R264" s="881"/>
      <c r="S264" s="881"/>
      <c r="T264" s="881"/>
      <c r="U264" s="881"/>
      <c r="V264" s="881"/>
      <c r="W264" s="881"/>
      <c r="X264" s="881"/>
      <c r="Y264" s="881"/>
      <c r="Z264" s="881"/>
      <c r="AA264" s="881"/>
      <c r="AB264" s="881"/>
      <c r="AC264" s="881"/>
      <c r="AD264" s="881"/>
      <c r="AE264" s="881"/>
      <c r="AF264" s="881"/>
      <c r="AG264" s="881"/>
      <c r="AH264" s="881"/>
      <c r="AI264" s="881"/>
      <c r="AJ264" s="881"/>
      <c r="AK264" s="881"/>
      <c r="AL264" s="881"/>
      <c r="AM264" s="881"/>
      <c r="AN264" s="881"/>
      <c r="AO264" s="881"/>
      <c r="AP264" s="881"/>
      <c r="AQ264" s="881"/>
      <c r="AR264" s="881"/>
      <c r="AS264" s="881"/>
      <c r="AT264" s="881"/>
      <c r="AU264" s="881"/>
      <c r="AV264" s="881"/>
      <c r="AW264" s="881"/>
      <c r="AX264" s="881"/>
      <c r="AY264" s="881"/>
      <c r="AZ264" s="881"/>
      <c r="BA264" s="972" t="s">
        <v>75</v>
      </c>
      <c r="BB264" s="553" t="s">
        <v>89</v>
      </c>
      <c r="BC264" s="53" t="s">
        <v>36</v>
      </c>
      <c r="BD264" s="49" t="s">
        <v>36</v>
      </c>
      <c r="BE264" s="49" t="s">
        <v>36</v>
      </c>
      <c r="BF264" s="49" t="s">
        <v>36</v>
      </c>
      <c r="BG264" s="44" t="s">
        <v>36</v>
      </c>
      <c r="BH264" s="53" t="s">
        <v>36</v>
      </c>
      <c r="BI264" s="49" t="s">
        <v>36</v>
      </c>
      <c r="BJ264" s="49" t="s">
        <v>36</v>
      </c>
      <c r="BK264" s="49" t="s">
        <v>36</v>
      </c>
      <c r="BL264" s="44" t="s">
        <v>36</v>
      </c>
      <c r="BM264" s="53" t="s">
        <v>36</v>
      </c>
      <c r="BN264" s="49" t="s">
        <v>36</v>
      </c>
      <c r="BO264" s="49" t="s">
        <v>36</v>
      </c>
      <c r="BP264" s="49" t="s">
        <v>36</v>
      </c>
      <c r="BQ264" s="44" t="s">
        <v>36</v>
      </c>
    </row>
    <row r="265" s="322" customFormat="true" ht="15" customHeight="true" x14ac:dyDescent="0.2">
      <c r="R265" s="881"/>
      <c r="S265" s="881"/>
      <c r="T265" s="881"/>
      <c r="U265" s="881"/>
      <c r="V265" s="881"/>
      <c r="W265" s="881"/>
      <c r="X265" s="881"/>
      <c r="Y265" s="881"/>
      <c r="Z265" s="881"/>
      <c r="AA265" s="881"/>
      <c r="AB265" s="881"/>
      <c r="AC265" s="881"/>
      <c r="AD265" s="881"/>
      <c r="AE265" s="881"/>
      <c r="AF265" s="881"/>
      <c r="AG265" s="881"/>
      <c r="AH265" s="881"/>
      <c r="AI265" s="881"/>
      <c r="AJ265" s="881"/>
      <c r="AK265" s="881"/>
      <c r="AL265" s="881"/>
      <c r="AM265" s="881"/>
      <c r="AN265" s="881"/>
      <c r="AO265" s="881"/>
      <c r="AP265" s="881"/>
      <c r="AQ265" s="881"/>
      <c r="AR265" s="881"/>
      <c r="AS265" s="881"/>
      <c r="AT265" s="881"/>
      <c r="AU265" s="881"/>
      <c r="AV265" s="881"/>
      <c r="AW265" s="881"/>
      <c r="AX265" s="881"/>
      <c r="AY265" s="881"/>
      <c r="AZ265" s="881"/>
      <c r="BA265" s="972"/>
      <c r="BB265" s="553" t="s">
        <v>90</v>
      </c>
      <c r="BC265" s="53" t="s">
        <v>36</v>
      </c>
      <c r="BD265" s="49" t="s">
        <v>36</v>
      </c>
      <c r="BE265" s="49" t="s">
        <v>36</v>
      </c>
      <c r="BF265" s="49" t="s">
        <v>36</v>
      </c>
      <c r="BG265" s="44" t="s">
        <v>36</v>
      </c>
      <c r="BH265" s="53" t="s">
        <v>36</v>
      </c>
      <c r="BI265" s="49" t="s">
        <v>36</v>
      </c>
      <c r="BJ265" s="49" t="s">
        <v>36</v>
      </c>
      <c r="BK265" s="49" t="s">
        <v>36</v>
      </c>
      <c r="BL265" s="44" t="s">
        <v>36</v>
      </c>
      <c r="BM265" s="53" t="s">
        <v>36</v>
      </c>
      <c r="BN265" s="49" t="s">
        <v>36</v>
      </c>
      <c r="BO265" s="49" t="s">
        <v>36</v>
      </c>
      <c r="BP265" s="49" t="s">
        <v>36</v>
      </c>
      <c r="BQ265" s="44" t="s">
        <v>36</v>
      </c>
    </row>
    <row r="266" s="322" customFormat="true" ht="15" customHeight="true" x14ac:dyDescent="0.2">
      <c r="R266" s="881"/>
      <c r="S266" s="881"/>
      <c r="T266" s="881"/>
      <c r="U266" s="881"/>
      <c r="V266" s="881"/>
      <c r="W266" s="881"/>
      <c r="X266" s="881"/>
      <c r="Y266" s="881"/>
      <c r="Z266" s="881"/>
      <c r="AA266" s="881"/>
      <c r="AB266" s="881"/>
      <c r="AC266" s="881"/>
      <c r="AD266" s="881"/>
      <c r="AE266" s="881"/>
      <c r="AF266" s="881"/>
      <c r="AG266" s="881"/>
      <c r="AH266" s="881"/>
      <c r="AI266" s="881"/>
      <c r="AJ266" s="881"/>
      <c r="AK266" s="881"/>
      <c r="AL266" s="881"/>
      <c r="AM266" s="881"/>
      <c r="AN266" s="881"/>
      <c r="AO266" s="881"/>
      <c r="AP266" s="881"/>
      <c r="AQ266" s="881"/>
      <c r="AR266" s="881"/>
      <c r="AS266" s="881"/>
      <c r="AT266" s="881"/>
      <c r="AU266" s="881"/>
      <c r="AV266" s="881"/>
      <c r="AW266" s="881"/>
      <c r="AX266" s="881"/>
      <c r="AY266" s="881"/>
      <c r="AZ266" s="881"/>
      <c r="BA266" s="972"/>
      <c r="BB266" s="553" t="s">
        <v>91</v>
      </c>
      <c r="BC266" s="53" t="s">
        <v>36</v>
      </c>
      <c r="BD266" s="49" t="s">
        <v>36</v>
      </c>
      <c r="BE266" s="49" t="s">
        <v>36</v>
      </c>
      <c r="BF266" s="49" t="s">
        <v>36</v>
      </c>
      <c r="BG266" s="44" t="s">
        <v>36</v>
      </c>
      <c r="BH266" s="53" t="s">
        <v>36</v>
      </c>
      <c r="BI266" s="49" t="s">
        <v>36</v>
      </c>
      <c r="BJ266" s="49" t="s">
        <v>36</v>
      </c>
      <c r="BK266" s="49" t="s">
        <v>36</v>
      </c>
      <c r="BL266" s="44" t="s">
        <v>36</v>
      </c>
      <c r="BM266" s="53" t="s">
        <v>36</v>
      </c>
      <c r="BN266" s="49" t="s">
        <v>36</v>
      </c>
      <c r="BO266" s="49" t="s">
        <v>36</v>
      </c>
      <c r="BP266" s="49" t="s">
        <v>36</v>
      </c>
      <c r="BQ266" s="44" t="s">
        <v>36</v>
      </c>
    </row>
    <row r="267" s="322" customFormat="true" ht="15" customHeight="true" x14ac:dyDescent="0.2">
      <c r="R267" s="881"/>
      <c r="S267" s="881"/>
      <c r="T267" s="881"/>
      <c r="U267" s="881"/>
      <c r="V267" s="881"/>
      <c r="W267" s="881"/>
      <c r="X267" s="881"/>
      <c r="Y267" s="881"/>
      <c r="Z267" s="881"/>
      <c r="AA267" s="881"/>
      <c r="AB267" s="881"/>
      <c r="AC267" s="881"/>
      <c r="AD267" s="881"/>
      <c r="AE267" s="881"/>
      <c r="AF267" s="881"/>
      <c r="AG267" s="881"/>
      <c r="AH267" s="881"/>
      <c r="AI267" s="881"/>
      <c r="AJ267" s="881"/>
      <c r="AK267" s="881"/>
      <c r="AL267" s="881"/>
      <c r="AM267" s="881"/>
      <c r="AN267" s="881"/>
      <c r="AO267" s="881"/>
      <c r="AP267" s="881"/>
      <c r="AQ267" s="881"/>
      <c r="AR267" s="881"/>
      <c r="AS267" s="881"/>
      <c r="AT267" s="881"/>
      <c r="AU267" s="881"/>
      <c r="AV267" s="881"/>
      <c r="AW267" s="881"/>
      <c r="AX267" s="881"/>
      <c r="AY267" s="881"/>
      <c r="AZ267" s="881"/>
      <c r="BA267" s="972"/>
      <c r="BB267" s="553" t="s">
        <v>113</v>
      </c>
      <c r="BC267" s="53" t="s">
        <v>36</v>
      </c>
      <c r="BD267" s="49" t="s">
        <v>36</v>
      </c>
      <c r="BE267" s="49" t="s">
        <v>36</v>
      </c>
      <c r="BF267" s="49" t="s">
        <v>36</v>
      </c>
      <c r="BG267" s="44" t="s">
        <v>36</v>
      </c>
      <c r="BH267" s="53" t="s">
        <v>36</v>
      </c>
      <c r="BI267" s="49" t="s">
        <v>36</v>
      </c>
      <c r="BJ267" s="49" t="s">
        <v>36</v>
      </c>
      <c r="BK267" s="49" t="s">
        <v>36</v>
      </c>
      <c r="BL267" s="44" t="s">
        <v>36</v>
      </c>
      <c r="BM267" s="53" t="s">
        <v>36</v>
      </c>
      <c r="BN267" s="49" t="s">
        <v>36</v>
      </c>
      <c r="BO267" s="49" t="s">
        <v>36</v>
      </c>
      <c r="BP267" s="49" t="s">
        <v>36</v>
      </c>
      <c r="BQ267" s="44" t="s">
        <v>36</v>
      </c>
    </row>
    <row r="268" s="322" customFormat="true" ht="15" customHeight="true" x14ac:dyDescent="0.2">
      <c r="R268" s="881"/>
      <c r="S268" s="881"/>
      <c r="T268" s="881"/>
      <c r="U268" s="881"/>
      <c r="V268" s="881"/>
      <c r="W268" s="881"/>
      <c r="X268" s="881"/>
      <c r="Y268" s="881"/>
      <c r="Z268" s="881"/>
      <c r="AA268" s="881"/>
      <c r="AB268" s="881"/>
      <c r="AC268" s="881"/>
      <c r="AD268" s="881"/>
      <c r="AE268" s="881"/>
      <c r="AF268" s="881"/>
      <c r="AG268" s="881"/>
      <c r="AH268" s="881"/>
      <c r="AI268" s="881"/>
      <c r="AJ268" s="881"/>
      <c r="AK268" s="881"/>
      <c r="AL268" s="881"/>
      <c r="AM268" s="881"/>
      <c r="AN268" s="881"/>
      <c r="AO268" s="881"/>
      <c r="AP268" s="881"/>
      <c r="AQ268" s="881"/>
      <c r="AR268" s="881"/>
      <c r="AS268" s="881"/>
      <c r="AT268" s="881"/>
      <c r="AU268" s="881"/>
      <c r="AV268" s="881"/>
      <c r="AW268" s="881"/>
      <c r="AX268" s="881"/>
      <c r="AY268" s="881"/>
      <c r="AZ268" s="881"/>
      <c r="BA268" s="972" t="s">
        <v>116</v>
      </c>
      <c r="BB268" s="553" t="s">
        <v>89</v>
      </c>
      <c r="BC268" s="53" t="s">
        <v>36</v>
      </c>
      <c r="BD268" s="49" t="s">
        <v>36</v>
      </c>
      <c r="BE268" s="49" t="s">
        <v>36</v>
      </c>
      <c r="BF268" s="49" t="s">
        <v>36</v>
      </c>
      <c r="BG268" s="44" t="s">
        <v>36</v>
      </c>
      <c r="BH268" s="53" t="s">
        <v>36</v>
      </c>
      <c r="BI268" s="49" t="s">
        <v>36</v>
      </c>
      <c r="BJ268" s="49" t="s">
        <v>36</v>
      </c>
      <c r="BK268" s="49" t="s">
        <v>36</v>
      </c>
      <c r="BL268" s="44" t="s">
        <v>36</v>
      </c>
      <c r="BM268" s="53" t="s">
        <v>36</v>
      </c>
      <c r="BN268" s="49" t="s">
        <v>36</v>
      </c>
      <c r="BO268" s="49" t="s">
        <v>36</v>
      </c>
      <c r="BP268" s="49" t="s">
        <v>36</v>
      </c>
      <c r="BQ268" s="44" t="s">
        <v>36</v>
      </c>
    </row>
    <row r="269" s="322" customFormat="true" ht="15" customHeight="true" x14ac:dyDescent="0.2">
      <c r="R269" s="881"/>
      <c r="S269" s="881"/>
      <c r="T269" s="881"/>
      <c r="U269" s="881"/>
      <c r="V269" s="881"/>
      <c r="W269" s="881"/>
      <c r="X269" s="881"/>
      <c r="Y269" s="881"/>
      <c r="Z269" s="881"/>
      <c r="AA269" s="881"/>
      <c r="AB269" s="881"/>
      <c r="AC269" s="881"/>
      <c r="AD269" s="881"/>
      <c r="AE269" s="881"/>
      <c r="AF269" s="881"/>
      <c r="AG269" s="881"/>
      <c r="AH269" s="881"/>
      <c r="AI269" s="881"/>
      <c r="AJ269" s="881"/>
      <c r="AK269" s="881"/>
      <c r="AL269" s="881"/>
      <c r="AM269" s="881"/>
      <c r="AN269" s="881"/>
      <c r="AO269" s="881"/>
      <c r="AP269" s="881"/>
      <c r="AQ269" s="881"/>
      <c r="AR269" s="881"/>
      <c r="AS269" s="881"/>
      <c r="AT269" s="881"/>
      <c r="AU269" s="881"/>
      <c r="AV269" s="881"/>
      <c r="AW269" s="881"/>
      <c r="AX269" s="881"/>
      <c r="AY269" s="881"/>
      <c r="AZ269" s="881"/>
      <c r="BA269" s="972"/>
      <c r="BB269" s="553" t="s">
        <v>90</v>
      </c>
      <c r="BC269" s="53" t="s">
        <v>36</v>
      </c>
      <c r="BD269" s="49" t="s">
        <v>36</v>
      </c>
      <c r="BE269" s="49" t="s">
        <v>36</v>
      </c>
      <c r="BF269" s="49" t="s">
        <v>36</v>
      </c>
      <c r="BG269" s="44" t="s">
        <v>36</v>
      </c>
      <c r="BH269" s="53" t="s">
        <v>36</v>
      </c>
      <c r="BI269" s="49" t="s">
        <v>36</v>
      </c>
      <c r="BJ269" s="49" t="s">
        <v>36</v>
      </c>
      <c r="BK269" s="49" t="s">
        <v>36</v>
      </c>
      <c r="BL269" s="44" t="s">
        <v>36</v>
      </c>
      <c r="BM269" s="53" t="s">
        <v>36</v>
      </c>
      <c r="BN269" s="49" t="s">
        <v>36</v>
      </c>
      <c r="BO269" s="49" t="s">
        <v>36</v>
      </c>
      <c r="BP269" s="49" t="s">
        <v>36</v>
      </c>
      <c r="BQ269" s="44" t="s">
        <v>36</v>
      </c>
    </row>
    <row r="270" s="322" customFormat="true" ht="15" customHeight="true" x14ac:dyDescent="0.2">
      <c r="R270" s="881"/>
      <c r="S270" s="881"/>
      <c r="T270" s="881"/>
      <c r="U270" s="881"/>
      <c r="V270" s="881"/>
      <c r="W270" s="881"/>
      <c r="X270" s="881"/>
      <c r="Y270" s="881"/>
      <c r="Z270" s="881"/>
      <c r="AA270" s="881"/>
      <c r="AB270" s="881"/>
      <c r="AC270" s="881"/>
      <c r="AD270" s="881"/>
      <c r="AE270" s="881"/>
      <c r="AF270" s="881"/>
      <c r="AG270" s="881"/>
      <c r="AH270" s="881"/>
      <c r="AI270" s="881"/>
      <c r="AJ270" s="881"/>
      <c r="AK270" s="881"/>
      <c r="AL270" s="881"/>
      <c r="AM270" s="881"/>
      <c r="AN270" s="881"/>
      <c r="AO270" s="881"/>
      <c r="AP270" s="881"/>
      <c r="AQ270" s="881"/>
      <c r="AR270" s="881"/>
      <c r="AS270" s="881"/>
      <c r="AT270" s="881"/>
      <c r="AU270" s="881"/>
      <c r="AV270" s="881"/>
      <c r="AW270" s="881"/>
      <c r="AX270" s="881"/>
      <c r="AY270" s="881"/>
      <c r="AZ270" s="881"/>
      <c r="BA270" s="972"/>
      <c r="BB270" s="553" t="s">
        <v>91</v>
      </c>
      <c r="BC270" s="53" t="s">
        <v>36</v>
      </c>
      <c r="BD270" s="49" t="s">
        <v>36</v>
      </c>
      <c r="BE270" s="49" t="s">
        <v>36</v>
      </c>
      <c r="BF270" s="49" t="s">
        <v>36</v>
      </c>
      <c r="BG270" s="44" t="s">
        <v>36</v>
      </c>
      <c r="BH270" s="53" t="s">
        <v>36</v>
      </c>
      <c r="BI270" s="49" t="s">
        <v>36</v>
      </c>
      <c r="BJ270" s="49" t="s">
        <v>36</v>
      </c>
      <c r="BK270" s="49" t="s">
        <v>36</v>
      </c>
      <c r="BL270" s="44" t="s">
        <v>36</v>
      </c>
      <c r="BM270" s="53" t="s">
        <v>36</v>
      </c>
      <c r="BN270" s="49" t="s">
        <v>36</v>
      </c>
      <c r="BO270" s="49" t="s">
        <v>36</v>
      </c>
      <c r="BP270" s="49" t="s">
        <v>36</v>
      </c>
      <c r="BQ270" s="44" t="s">
        <v>36</v>
      </c>
    </row>
    <row r="271" s="322" customFormat="true" ht="15" customHeight="true" x14ac:dyDescent="0.2">
      <c r="R271" s="881"/>
      <c r="S271" s="881"/>
      <c r="T271" s="881"/>
      <c r="U271" s="881"/>
      <c r="V271" s="881"/>
      <c r="W271" s="881"/>
      <c r="X271" s="881"/>
      <c r="Y271" s="881"/>
      <c r="Z271" s="881"/>
      <c r="AA271" s="881"/>
      <c r="AB271" s="881"/>
      <c r="AC271" s="881"/>
      <c r="AD271" s="881"/>
      <c r="AE271" s="881"/>
      <c r="AF271" s="881"/>
      <c r="AG271" s="881"/>
      <c r="AH271" s="881"/>
      <c r="AI271" s="881"/>
      <c r="AJ271" s="881"/>
      <c r="AK271" s="881"/>
      <c r="AL271" s="881"/>
      <c r="AM271" s="881"/>
      <c r="AN271" s="881"/>
      <c r="AO271" s="881"/>
      <c r="AP271" s="881"/>
      <c r="AQ271" s="881"/>
      <c r="AR271" s="881"/>
      <c r="AS271" s="881"/>
      <c r="AT271" s="881"/>
      <c r="AU271" s="881"/>
      <c r="AV271" s="881"/>
      <c r="AW271" s="881"/>
      <c r="AX271" s="881"/>
      <c r="AY271" s="881"/>
      <c r="AZ271" s="881"/>
      <c r="BA271" s="972" t="s">
        <v>76</v>
      </c>
      <c r="BB271" s="553" t="s">
        <v>50</v>
      </c>
      <c r="BC271" s="53" t="s">
        <v>36</v>
      </c>
      <c r="BD271" s="46" t="s">
        <v>36</v>
      </c>
      <c r="BE271" s="46" t="s">
        <v>36</v>
      </c>
      <c r="BF271" s="46" t="s">
        <v>36</v>
      </c>
      <c r="BG271" s="41" t="s">
        <v>36</v>
      </c>
      <c r="BH271" s="53" t="s">
        <v>36</v>
      </c>
      <c r="BI271" s="46" t="s">
        <v>36</v>
      </c>
      <c r="BJ271" s="46" t="s">
        <v>36</v>
      </c>
      <c r="BK271" s="46" t="s">
        <v>36</v>
      </c>
      <c r="BL271" s="41" t="s">
        <v>36</v>
      </c>
      <c r="BM271" s="53" t="s">
        <v>36</v>
      </c>
      <c r="BN271" s="46" t="s">
        <v>36</v>
      </c>
      <c r="BO271" s="46" t="s">
        <v>36</v>
      </c>
      <c r="BP271" s="46" t="s">
        <v>36</v>
      </c>
      <c r="BQ271" s="41" t="s">
        <v>36</v>
      </c>
    </row>
    <row r="272" s="322" customFormat="true" ht="15" customHeight="true" x14ac:dyDescent="0.2">
      <c r="R272" s="881"/>
      <c r="S272" s="881"/>
      <c r="T272" s="881"/>
      <c r="U272" s="881"/>
      <c r="V272" s="881"/>
      <c r="W272" s="881"/>
      <c r="X272" s="881"/>
      <c r="Y272" s="881"/>
      <c r="Z272" s="881"/>
      <c r="AA272" s="881"/>
      <c r="AB272" s="881"/>
      <c r="AC272" s="881"/>
      <c r="AD272" s="881"/>
      <c r="AE272" s="881"/>
      <c r="AF272" s="881"/>
      <c r="AG272" s="881"/>
      <c r="AH272" s="881"/>
      <c r="AI272" s="881"/>
      <c r="AJ272" s="881"/>
      <c r="AK272" s="881"/>
      <c r="AL272" s="881"/>
      <c r="AM272" s="881"/>
      <c r="AN272" s="881"/>
      <c r="AO272" s="881"/>
      <c r="AP272" s="881"/>
      <c r="AQ272" s="881"/>
      <c r="AR272" s="881"/>
      <c r="AS272" s="881"/>
      <c r="AT272" s="881"/>
      <c r="AU272" s="881"/>
      <c r="AV272" s="881"/>
      <c r="AW272" s="881"/>
      <c r="AX272" s="881"/>
      <c r="AY272" s="881"/>
      <c r="AZ272" s="881"/>
      <c r="BA272" s="972"/>
      <c r="BB272" s="553" t="s">
        <v>49</v>
      </c>
      <c r="BC272" s="53" t="s">
        <v>36</v>
      </c>
      <c r="BD272" s="46" t="s">
        <v>36</v>
      </c>
      <c r="BE272" s="46" t="s">
        <v>36</v>
      </c>
      <c r="BF272" s="46" t="s">
        <v>36</v>
      </c>
      <c r="BG272" s="41" t="s">
        <v>36</v>
      </c>
      <c r="BH272" s="53" t="s">
        <v>36</v>
      </c>
      <c r="BI272" s="46" t="s">
        <v>36</v>
      </c>
      <c r="BJ272" s="46" t="s">
        <v>36</v>
      </c>
      <c r="BK272" s="46" t="s">
        <v>36</v>
      </c>
      <c r="BL272" s="41" t="s">
        <v>36</v>
      </c>
      <c r="BM272" s="53" t="s">
        <v>36</v>
      </c>
      <c r="BN272" s="46" t="s">
        <v>36</v>
      </c>
      <c r="BO272" s="46" t="s">
        <v>36</v>
      </c>
      <c r="BP272" s="46" t="s">
        <v>36</v>
      </c>
      <c r="BQ272" s="41" t="s">
        <v>36</v>
      </c>
    </row>
    <row r="273" s="322" customFormat="true" ht="15" customHeight="true" x14ac:dyDescent="0.2">
      <c r="R273" s="881"/>
      <c r="S273" s="881"/>
      <c r="T273" s="881"/>
      <c r="U273" s="881"/>
      <c r="V273" s="881"/>
      <c r="W273" s="881"/>
      <c r="X273" s="881"/>
      <c r="Y273" s="881"/>
      <c r="Z273" s="881"/>
      <c r="AA273" s="881"/>
      <c r="AB273" s="881"/>
      <c r="AC273" s="881"/>
      <c r="AD273" s="881"/>
      <c r="AE273" s="881"/>
      <c r="AF273" s="881"/>
      <c r="AG273" s="881"/>
      <c r="AH273" s="881"/>
      <c r="AI273" s="881"/>
      <c r="AJ273" s="881"/>
      <c r="AK273" s="881"/>
      <c r="AL273" s="881"/>
      <c r="AM273" s="881"/>
      <c r="AN273" s="881"/>
      <c r="AO273" s="881"/>
      <c r="AP273" s="881"/>
      <c r="AQ273" s="881"/>
      <c r="AR273" s="881"/>
      <c r="AS273" s="881"/>
      <c r="AT273" s="881"/>
      <c r="AU273" s="881"/>
      <c r="AV273" s="881"/>
      <c r="AW273" s="881"/>
      <c r="AX273" s="881"/>
      <c r="AY273" s="881"/>
      <c r="AZ273" s="881"/>
      <c r="BA273" s="972"/>
      <c r="BB273" s="553" t="s">
        <v>113</v>
      </c>
      <c r="BC273" s="53" t="s">
        <v>36</v>
      </c>
      <c r="BD273" s="46" t="s">
        <v>36</v>
      </c>
      <c r="BE273" s="46" t="s">
        <v>36</v>
      </c>
      <c r="BF273" s="46" t="s">
        <v>36</v>
      </c>
      <c r="BG273" s="41" t="s">
        <v>36</v>
      </c>
      <c r="BH273" s="53" t="s">
        <v>36</v>
      </c>
      <c r="BI273" s="46" t="s">
        <v>36</v>
      </c>
      <c r="BJ273" s="46" t="s">
        <v>36</v>
      </c>
      <c r="BK273" s="46" t="s">
        <v>36</v>
      </c>
      <c r="BL273" s="41" t="s">
        <v>36</v>
      </c>
      <c r="BM273" s="53" t="s">
        <v>36</v>
      </c>
      <c r="BN273" s="46" t="s">
        <v>36</v>
      </c>
      <c r="BO273" s="46" t="s">
        <v>36</v>
      </c>
      <c r="BP273" s="46" t="s">
        <v>36</v>
      </c>
      <c r="BQ273" s="41" t="s">
        <v>36</v>
      </c>
    </row>
    <row r="274" s="322" customFormat="true" ht="15" customHeight="true" x14ac:dyDescent="0.2">
      <c r="R274" s="881"/>
      <c r="S274" s="881"/>
      <c r="T274" s="881"/>
      <c r="U274" s="881"/>
      <c r="V274" s="881"/>
      <c r="W274" s="881"/>
      <c r="X274" s="881"/>
      <c r="Y274" s="881"/>
      <c r="Z274" s="881"/>
      <c r="AA274" s="881"/>
      <c r="AB274" s="881"/>
      <c r="AC274" s="881"/>
      <c r="AD274" s="881"/>
      <c r="AE274" s="881"/>
      <c r="AF274" s="881"/>
      <c r="AG274" s="881"/>
      <c r="AH274" s="881"/>
      <c r="AI274" s="881"/>
      <c r="AJ274" s="881"/>
      <c r="AK274" s="881"/>
      <c r="AL274" s="881"/>
      <c r="AM274" s="881"/>
      <c r="AN274" s="881"/>
      <c r="AO274" s="881"/>
      <c r="AP274" s="881"/>
      <c r="AQ274" s="881"/>
      <c r="AR274" s="881"/>
      <c r="AS274" s="881"/>
      <c r="AT274" s="881"/>
      <c r="AU274" s="881"/>
      <c r="AV274" s="881"/>
      <c r="AW274" s="881"/>
      <c r="AX274" s="881"/>
      <c r="AY274" s="881"/>
      <c r="AZ274" s="881"/>
      <c r="BA274" s="972" t="s">
        <v>77</v>
      </c>
      <c r="BB274" s="553" t="s">
        <v>50</v>
      </c>
      <c r="BC274" s="53" t="s">
        <v>36</v>
      </c>
      <c r="BD274" s="49" t="s">
        <v>36</v>
      </c>
      <c r="BE274" s="49" t="s">
        <v>36</v>
      </c>
      <c r="BF274" s="49" t="s">
        <v>36</v>
      </c>
      <c r="BG274" s="44" t="s">
        <v>36</v>
      </c>
      <c r="BH274" s="53" t="s">
        <v>36</v>
      </c>
      <c r="BI274" s="49" t="s">
        <v>36</v>
      </c>
      <c r="BJ274" s="49" t="s">
        <v>36</v>
      </c>
      <c r="BK274" s="49" t="s">
        <v>36</v>
      </c>
      <c r="BL274" s="44" t="s">
        <v>36</v>
      </c>
      <c r="BM274" s="53" t="s">
        <v>36</v>
      </c>
      <c r="BN274" s="49" t="s">
        <v>36</v>
      </c>
      <c r="BO274" s="49" t="s">
        <v>36</v>
      </c>
      <c r="BP274" s="49" t="s">
        <v>36</v>
      </c>
      <c r="BQ274" s="44" t="s">
        <v>36</v>
      </c>
    </row>
    <row r="275" s="322" customFormat="true" ht="15" customHeight="true" x14ac:dyDescent="0.2">
      <c r="R275" s="881"/>
      <c r="S275" s="881"/>
      <c r="T275" s="881"/>
      <c r="U275" s="881"/>
      <c r="V275" s="881"/>
      <c r="W275" s="881"/>
      <c r="X275" s="881"/>
      <c r="Y275" s="881"/>
      <c r="Z275" s="881"/>
      <c r="AA275" s="881"/>
      <c r="AB275" s="881"/>
      <c r="AC275" s="881"/>
      <c r="AD275" s="881"/>
      <c r="AE275" s="881"/>
      <c r="AF275" s="881"/>
      <c r="AG275" s="881"/>
      <c r="AH275" s="881"/>
      <c r="AI275" s="881"/>
      <c r="AJ275" s="881"/>
      <c r="AK275" s="881"/>
      <c r="AL275" s="881"/>
      <c r="AM275" s="881"/>
      <c r="AN275" s="881"/>
      <c r="AO275" s="881"/>
      <c r="AP275" s="881"/>
      <c r="AQ275" s="881"/>
      <c r="AR275" s="881"/>
      <c r="AS275" s="881"/>
      <c r="AT275" s="881"/>
      <c r="AU275" s="881"/>
      <c r="AV275" s="881"/>
      <c r="AW275" s="881"/>
      <c r="AX275" s="881"/>
      <c r="AY275" s="881"/>
      <c r="AZ275" s="881"/>
      <c r="BA275" s="972"/>
      <c r="BB275" s="553" t="s">
        <v>49</v>
      </c>
      <c r="BC275" s="53" t="s">
        <v>36</v>
      </c>
      <c r="BD275" s="49" t="s">
        <v>36</v>
      </c>
      <c r="BE275" s="49" t="s">
        <v>36</v>
      </c>
      <c r="BF275" s="49" t="s">
        <v>36</v>
      </c>
      <c r="BG275" s="44" t="s">
        <v>36</v>
      </c>
      <c r="BH275" s="53" t="s">
        <v>36</v>
      </c>
      <c r="BI275" s="49" t="s">
        <v>36</v>
      </c>
      <c r="BJ275" s="49" t="s">
        <v>36</v>
      </c>
      <c r="BK275" s="49" t="s">
        <v>36</v>
      </c>
      <c r="BL275" s="44" t="s">
        <v>36</v>
      </c>
      <c r="BM275" s="53" t="s">
        <v>36</v>
      </c>
      <c r="BN275" s="49" t="s">
        <v>36</v>
      </c>
      <c r="BO275" s="49" t="s">
        <v>36</v>
      </c>
      <c r="BP275" s="49" t="s">
        <v>36</v>
      </c>
      <c r="BQ275" s="44" t="s">
        <v>36</v>
      </c>
    </row>
    <row r="276" s="322" customFormat="true" ht="15" customHeight="true" x14ac:dyDescent="0.2">
      <c r="R276" s="881"/>
      <c r="S276" s="881"/>
      <c r="T276" s="881"/>
      <c r="U276" s="881"/>
      <c r="V276" s="881"/>
      <c r="W276" s="881"/>
      <c r="X276" s="881"/>
      <c r="Y276" s="881"/>
      <c r="Z276" s="881"/>
      <c r="AA276" s="881"/>
      <c r="AB276" s="881"/>
      <c r="AC276" s="881"/>
      <c r="AD276" s="881"/>
      <c r="AE276" s="881"/>
      <c r="AF276" s="881"/>
      <c r="AG276" s="881"/>
      <c r="AH276" s="881"/>
      <c r="AI276" s="881"/>
      <c r="AJ276" s="881"/>
      <c r="AK276" s="881"/>
      <c r="AL276" s="881"/>
      <c r="AM276" s="881"/>
      <c r="AN276" s="881"/>
      <c r="AO276" s="881"/>
      <c r="AP276" s="881"/>
      <c r="AQ276" s="881"/>
      <c r="AR276" s="881"/>
      <c r="AS276" s="881"/>
      <c r="AT276" s="881"/>
      <c r="AU276" s="881"/>
      <c r="AV276" s="881"/>
      <c r="AW276" s="881"/>
      <c r="AX276" s="881"/>
      <c r="AY276" s="881"/>
      <c r="AZ276" s="881"/>
      <c r="BA276" s="972"/>
      <c r="BB276" s="553" t="s">
        <v>114</v>
      </c>
      <c r="BC276" s="53" t="s">
        <v>36</v>
      </c>
      <c r="BD276" s="49" t="s">
        <v>36</v>
      </c>
      <c r="BE276" s="49" t="s">
        <v>36</v>
      </c>
      <c r="BF276" s="49" t="s">
        <v>36</v>
      </c>
      <c r="BG276" s="44" t="s">
        <v>36</v>
      </c>
      <c r="BH276" s="53" t="s">
        <v>36</v>
      </c>
      <c r="BI276" s="49" t="s">
        <v>36</v>
      </c>
      <c r="BJ276" s="49" t="s">
        <v>36</v>
      </c>
      <c r="BK276" s="49" t="s">
        <v>36</v>
      </c>
      <c r="BL276" s="44" t="s">
        <v>36</v>
      </c>
      <c r="BM276" s="53" t="s">
        <v>36</v>
      </c>
      <c r="BN276" s="49" t="s">
        <v>36</v>
      </c>
      <c r="BO276" s="49" t="s">
        <v>36</v>
      </c>
      <c r="BP276" s="49" t="s">
        <v>36</v>
      </c>
      <c r="BQ276" s="44" t="s">
        <v>36</v>
      </c>
    </row>
    <row r="277" s="322" customFormat="true" ht="15" customHeight="true" x14ac:dyDescent="0.2">
      <c r="R277" s="881"/>
      <c r="S277" s="881"/>
      <c r="T277" s="881"/>
      <c r="U277" s="881"/>
      <c r="V277" s="881"/>
      <c r="W277" s="881"/>
      <c r="X277" s="881"/>
      <c r="Y277" s="881"/>
      <c r="Z277" s="881"/>
      <c r="AA277" s="881"/>
      <c r="AB277" s="881"/>
      <c r="AC277" s="881"/>
      <c r="AD277" s="881"/>
      <c r="AE277" s="881"/>
      <c r="AF277" s="881"/>
      <c r="AG277" s="881"/>
      <c r="AH277" s="881"/>
      <c r="AI277" s="881"/>
      <c r="AJ277" s="881"/>
      <c r="AK277" s="881"/>
      <c r="AL277" s="881"/>
      <c r="AM277" s="881"/>
      <c r="AN277" s="881"/>
      <c r="AO277" s="881"/>
      <c r="AP277" s="881"/>
      <c r="AQ277" s="881"/>
      <c r="AR277" s="881"/>
      <c r="AS277" s="881"/>
      <c r="AT277" s="881"/>
      <c r="AU277" s="881"/>
      <c r="AV277" s="881"/>
      <c r="AW277" s="881"/>
      <c r="AX277" s="881"/>
      <c r="AY277" s="881"/>
      <c r="AZ277" s="881"/>
      <c r="BA277" s="972" t="s">
        <v>78</v>
      </c>
      <c r="BB277" s="553" t="s">
        <v>79</v>
      </c>
      <c r="BC277" s="53" t="s">
        <v>36</v>
      </c>
      <c r="BD277" s="49" t="s">
        <v>36</v>
      </c>
      <c r="BE277" s="49" t="s">
        <v>36</v>
      </c>
      <c r="BF277" s="49" t="s">
        <v>36</v>
      </c>
      <c r="BG277" s="44" t="s">
        <v>36</v>
      </c>
      <c r="BH277" s="53" t="s">
        <v>36</v>
      </c>
      <c r="BI277" s="49" t="s">
        <v>36</v>
      </c>
      <c r="BJ277" s="49" t="s">
        <v>36</v>
      </c>
      <c r="BK277" s="49" t="s">
        <v>36</v>
      </c>
      <c r="BL277" s="44" t="s">
        <v>36</v>
      </c>
      <c r="BM277" s="53" t="s">
        <v>36</v>
      </c>
      <c r="BN277" s="49" t="s">
        <v>36</v>
      </c>
      <c r="BO277" s="49" t="s">
        <v>36</v>
      </c>
      <c r="BP277" s="49" t="s">
        <v>36</v>
      </c>
      <c r="BQ277" s="44" t="s">
        <v>36</v>
      </c>
    </row>
    <row r="278" s="322" customFormat="true" ht="15" customHeight="true" x14ac:dyDescent="0.2">
      <c r="R278" s="881"/>
      <c r="S278" s="881"/>
      <c r="T278" s="881"/>
      <c r="U278" s="881"/>
      <c r="V278" s="881"/>
      <c r="W278" s="881"/>
      <c r="X278" s="881"/>
      <c r="Y278" s="881"/>
      <c r="Z278" s="881"/>
      <c r="AA278" s="881"/>
      <c r="AB278" s="881"/>
      <c r="AC278" s="881"/>
      <c r="AD278" s="881"/>
      <c r="AE278" s="881"/>
      <c r="AF278" s="881"/>
      <c r="AG278" s="881"/>
      <c r="AH278" s="881"/>
      <c r="AI278" s="881"/>
      <c r="AJ278" s="881"/>
      <c r="AK278" s="881"/>
      <c r="AL278" s="881"/>
      <c r="AM278" s="881"/>
      <c r="AN278" s="881"/>
      <c r="AO278" s="881"/>
      <c r="AP278" s="881"/>
      <c r="AQ278" s="881"/>
      <c r="AR278" s="881"/>
      <c r="AS278" s="881"/>
      <c r="AT278" s="881"/>
      <c r="AU278" s="881"/>
      <c r="AV278" s="881"/>
      <c r="AW278" s="881"/>
      <c r="AX278" s="881"/>
      <c r="AY278" s="881"/>
      <c r="AZ278" s="881"/>
      <c r="BA278" s="972"/>
      <c r="BB278" s="553" t="s">
        <v>80</v>
      </c>
      <c r="BC278" s="53" t="s">
        <v>36</v>
      </c>
      <c r="BD278" s="49" t="s">
        <v>36</v>
      </c>
      <c r="BE278" s="49" t="s">
        <v>36</v>
      </c>
      <c r="BF278" s="49" t="s">
        <v>36</v>
      </c>
      <c r="BG278" s="44" t="s">
        <v>36</v>
      </c>
      <c r="BH278" s="53" t="s">
        <v>36</v>
      </c>
      <c r="BI278" s="49" t="s">
        <v>36</v>
      </c>
      <c r="BJ278" s="49" t="s">
        <v>36</v>
      </c>
      <c r="BK278" s="49" t="s">
        <v>36</v>
      </c>
      <c r="BL278" s="44" t="s">
        <v>36</v>
      </c>
      <c r="BM278" s="53" t="s">
        <v>36</v>
      </c>
      <c r="BN278" s="49" t="s">
        <v>36</v>
      </c>
      <c r="BO278" s="49" t="s">
        <v>36</v>
      </c>
      <c r="BP278" s="49" t="s">
        <v>36</v>
      </c>
      <c r="BQ278" s="44" t="s">
        <v>36</v>
      </c>
    </row>
    <row r="279" s="322" customFormat="true" ht="15" customHeight="true" x14ac:dyDescent="0.2">
      <c r="R279" s="881"/>
      <c r="S279" s="881"/>
      <c r="T279" s="881"/>
      <c r="U279" s="881"/>
      <c r="V279" s="881"/>
      <c r="W279" s="881"/>
      <c r="X279" s="881"/>
      <c r="Y279" s="881"/>
      <c r="Z279" s="881"/>
      <c r="AA279" s="881"/>
      <c r="AB279" s="881"/>
      <c r="AC279" s="881"/>
      <c r="AD279" s="881"/>
      <c r="AE279" s="881"/>
      <c r="AF279" s="881"/>
      <c r="AG279" s="881"/>
      <c r="AH279" s="881"/>
      <c r="AI279" s="881"/>
      <c r="AJ279" s="881"/>
      <c r="AK279" s="881"/>
      <c r="AL279" s="881"/>
      <c r="AM279" s="881"/>
      <c r="AN279" s="881"/>
      <c r="AO279" s="881"/>
      <c r="AP279" s="881"/>
      <c r="AQ279" s="881"/>
      <c r="AR279" s="881"/>
      <c r="AS279" s="881"/>
      <c r="AT279" s="881"/>
      <c r="AU279" s="881"/>
      <c r="AV279" s="881"/>
      <c r="AW279" s="881"/>
      <c r="AX279" s="881"/>
      <c r="AY279" s="881"/>
      <c r="AZ279" s="881"/>
      <c r="BA279" s="972"/>
      <c r="BB279" s="553" t="s">
        <v>81</v>
      </c>
      <c r="BC279" s="53" t="s">
        <v>36</v>
      </c>
      <c r="BD279" s="46" t="s">
        <v>36</v>
      </c>
      <c r="BE279" s="46" t="s">
        <v>36</v>
      </c>
      <c r="BF279" s="46" t="s">
        <v>36</v>
      </c>
      <c r="BG279" s="41" t="s">
        <v>36</v>
      </c>
      <c r="BH279" s="53" t="s">
        <v>36</v>
      </c>
      <c r="BI279" s="46" t="s">
        <v>36</v>
      </c>
      <c r="BJ279" s="46" t="s">
        <v>36</v>
      </c>
      <c r="BK279" s="46" t="s">
        <v>36</v>
      </c>
      <c r="BL279" s="41" t="s">
        <v>36</v>
      </c>
      <c r="BM279" s="53" t="s">
        <v>36</v>
      </c>
      <c r="BN279" s="46" t="s">
        <v>36</v>
      </c>
      <c r="BO279" s="46" t="s">
        <v>36</v>
      </c>
      <c r="BP279" s="46" t="s">
        <v>36</v>
      </c>
      <c r="BQ279" s="41" t="s">
        <v>36</v>
      </c>
    </row>
    <row r="280" s="437" customFormat="true" ht="15" customHeight="true" x14ac:dyDescent="0.2">
      <c r="B280" s="436"/>
      <c r="R280" s="346"/>
      <c r="S280" s="346"/>
      <c r="T280" s="346"/>
      <c r="U280" s="346"/>
      <c r="V280" s="346"/>
      <c r="W280" s="346"/>
      <c r="X280" s="346"/>
      <c r="Y280" s="346"/>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72"/>
      <c r="BB280" s="553" t="s">
        <v>82</v>
      </c>
      <c r="BC280" s="53" t="s">
        <v>36</v>
      </c>
      <c r="BD280" s="46" t="s">
        <v>36</v>
      </c>
      <c r="BE280" s="46" t="s">
        <v>36</v>
      </c>
      <c r="BF280" s="46" t="s">
        <v>36</v>
      </c>
      <c r="BG280" s="41" t="s">
        <v>36</v>
      </c>
      <c r="BH280" s="53" t="s">
        <v>36</v>
      </c>
      <c r="BI280" s="46" t="s">
        <v>36</v>
      </c>
      <c r="BJ280" s="46" t="s">
        <v>36</v>
      </c>
      <c r="BK280" s="46" t="s">
        <v>36</v>
      </c>
      <c r="BL280" s="41" t="s">
        <v>36</v>
      </c>
      <c r="BM280" s="53" t="s">
        <v>36</v>
      </c>
      <c r="BN280" s="46" t="s">
        <v>36</v>
      </c>
      <c r="BO280" s="46" t="s">
        <v>36</v>
      </c>
      <c r="BP280" s="46" t="s">
        <v>36</v>
      </c>
      <c r="BQ280" s="41" t="s">
        <v>36</v>
      </c>
    </row>
    <row r="281" s="437" customFormat="true" ht="15" customHeight="true" x14ac:dyDescent="0.2">
      <c r="B281" s="436"/>
      <c r="R281" s="346"/>
      <c r="S281" s="346"/>
      <c r="T281" s="346"/>
      <c r="U281" s="346"/>
      <c r="V281" s="346"/>
      <c r="W281" s="346"/>
      <c r="X281" s="346"/>
      <c r="Y281" s="346"/>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72"/>
      <c r="BB281" s="553" t="s">
        <v>83</v>
      </c>
      <c r="BC281" s="53" t="s">
        <v>36</v>
      </c>
      <c r="BD281" s="46" t="s">
        <v>36</v>
      </c>
      <c r="BE281" s="46" t="s">
        <v>36</v>
      </c>
      <c r="BF281" s="46" t="s">
        <v>36</v>
      </c>
      <c r="BG281" s="41" t="s">
        <v>36</v>
      </c>
      <c r="BH281" s="53" t="s">
        <v>36</v>
      </c>
      <c r="BI281" s="46" t="s">
        <v>36</v>
      </c>
      <c r="BJ281" s="46" t="s">
        <v>36</v>
      </c>
      <c r="BK281" s="46" t="s">
        <v>36</v>
      </c>
      <c r="BL281" s="41" t="s">
        <v>36</v>
      </c>
      <c r="BM281" s="53" t="s">
        <v>36</v>
      </c>
      <c r="BN281" s="46" t="s">
        <v>36</v>
      </c>
      <c r="BO281" s="46" t="s">
        <v>36</v>
      </c>
      <c r="BP281" s="46" t="s">
        <v>36</v>
      </c>
      <c r="BQ281" s="41" t="s">
        <v>36</v>
      </c>
    </row>
    <row r="282" s="437" customFormat="true" ht="15" customHeight="true" x14ac:dyDescent="0.2">
      <c r="B282" s="436"/>
      <c r="R282" s="346"/>
      <c r="S282" s="346"/>
      <c r="T282" s="346"/>
      <c r="U282" s="346"/>
      <c r="V282" s="346"/>
      <c r="W282" s="346"/>
      <c r="X282" s="346"/>
      <c r="Y282" s="346"/>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72"/>
      <c r="BB282" s="553" t="s">
        <v>84</v>
      </c>
      <c r="BC282" s="53" t="s">
        <v>36</v>
      </c>
      <c r="BD282" s="46" t="s">
        <v>36</v>
      </c>
      <c r="BE282" s="46" t="s">
        <v>36</v>
      </c>
      <c r="BF282" s="46" t="s">
        <v>36</v>
      </c>
      <c r="BG282" s="41" t="s">
        <v>36</v>
      </c>
      <c r="BH282" s="53" t="s">
        <v>36</v>
      </c>
      <c r="BI282" s="46" t="s">
        <v>36</v>
      </c>
      <c r="BJ282" s="46" t="s">
        <v>36</v>
      </c>
      <c r="BK282" s="46" t="s">
        <v>36</v>
      </c>
      <c r="BL282" s="41" t="s">
        <v>36</v>
      </c>
      <c r="BM282" s="53" t="s">
        <v>36</v>
      </c>
      <c r="BN282" s="46" t="s">
        <v>36</v>
      </c>
      <c r="BO282" s="46" t="s">
        <v>36</v>
      </c>
      <c r="BP282" s="46" t="s">
        <v>36</v>
      </c>
      <c r="BQ282" s="41" t="s">
        <v>36</v>
      </c>
    </row>
    <row r="283" s="437" customFormat="true" ht="15" customHeight="true" x14ac:dyDescent="0.2">
      <c r="B283" s="436"/>
      <c r="R283" s="346"/>
      <c r="S283" s="346"/>
      <c r="T283" s="346"/>
      <c r="U283" s="346"/>
      <c r="V283" s="346"/>
      <c r="W283" s="346"/>
      <c r="X283" s="346"/>
      <c r="Y283" s="346"/>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72"/>
      <c r="BB283" s="553" t="s">
        <v>85</v>
      </c>
      <c r="BC283" s="53" t="s">
        <v>36</v>
      </c>
      <c r="BD283" s="46" t="s">
        <v>36</v>
      </c>
      <c r="BE283" s="46" t="s">
        <v>36</v>
      </c>
      <c r="BF283" s="46" t="s">
        <v>36</v>
      </c>
      <c r="BG283" s="41" t="s">
        <v>36</v>
      </c>
      <c r="BH283" s="53" t="s">
        <v>36</v>
      </c>
      <c r="BI283" s="46" t="s">
        <v>36</v>
      </c>
      <c r="BJ283" s="46" t="s">
        <v>36</v>
      </c>
      <c r="BK283" s="46" t="s">
        <v>36</v>
      </c>
      <c r="BL283" s="41" t="s">
        <v>36</v>
      </c>
      <c r="BM283" s="53" t="s">
        <v>36</v>
      </c>
      <c r="BN283" s="46" t="s">
        <v>36</v>
      </c>
      <c r="BO283" s="46" t="s">
        <v>36</v>
      </c>
      <c r="BP283" s="46" t="s">
        <v>36</v>
      </c>
      <c r="BQ283" s="41" t="s">
        <v>36</v>
      </c>
    </row>
    <row r="284" s="437" customFormat="true" ht="15" customHeight="true" x14ac:dyDescent="0.2">
      <c r="B284" s="436"/>
      <c r="R284" s="346"/>
      <c r="S284" s="346"/>
      <c r="T284" s="346"/>
      <c r="U284" s="346"/>
      <c r="V284" s="346"/>
      <c r="W284" s="346"/>
      <c r="X284" s="346"/>
      <c r="Y284" s="346"/>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74"/>
      <c r="BB284" s="555" t="s">
        <v>114</v>
      </c>
      <c r="BC284" s="52" t="s">
        <v>36</v>
      </c>
      <c r="BD284" s="48" t="s">
        <v>36</v>
      </c>
      <c r="BE284" s="48" t="s">
        <v>36</v>
      </c>
      <c r="BF284" s="48" t="s">
        <v>36</v>
      </c>
      <c r="BG284" s="43" t="s">
        <v>36</v>
      </c>
      <c r="BH284" s="52" t="s">
        <v>36</v>
      </c>
      <c r="BI284" s="48" t="s">
        <v>36</v>
      </c>
      <c r="BJ284" s="48" t="s">
        <v>36</v>
      </c>
      <c r="BK284" s="48" t="s">
        <v>36</v>
      </c>
      <c r="BL284" s="43" t="s">
        <v>36</v>
      </c>
      <c r="BM284" s="52" t="s">
        <v>36</v>
      </c>
      <c r="BN284" s="48" t="s">
        <v>36</v>
      </c>
      <c r="BO284" s="48" t="s">
        <v>36</v>
      </c>
      <c r="BP284" s="48" t="s">
        <v>36</v>
      </c>
      <c r="BQ284" s="43" t="s">
        <v>36</v>
      </c>
    </row>
    <row r="285" s="437" customFormat="true" ht="15" customHeight="true" x14ac:dyDescent="0.2">
      <c r="B285" s="436"/>
      <c r="R285" s="346"/>
      <c r="S285" s="346"/>
      <c r="T285" s="346"/>
      <c r="U285" s="346"/>
      <c r="V285" s="346"/>
      <c r="W285" s="346"/>
      <c r="X285" s="346"/>
      <c r="Y285" s="346"/>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row>
    <row r="286" s="437" customFormat="true" ht="15" customHeight="true" x14ac:dyDescent="0.2">
      <c r="B286" s="436"/>
      <c r="R286" s="346"/>
      <c r="S286" s="346"/>
      <c r="T286" s="346"/>
      <c r="U286" s="346"/>
      <c r="V286" s="346"/>
      <c r="W286" s="346"/>
      <c r="X286" s="346"/>
      <c r="Y286" s="346"/>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row>
    <row r="287" s="437" customFormat="true" ht="15" customHeight="true" x14ac:dyDescent="0.2">
      <c r="B287" s="436"/>
      <c r="R287" s="346"/>
      <c r="S287" s="346"/>
      <c r="T287" s="346"/>
      <c r="U287" s="346"/>
      <c r="V287" s="346"/>
      <c r="W287" s="346"/>
      <c r="X287" s="346"/>
      <c r="Y287" s="346"/>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row>
    <row r="288" s="437" customFormat="true" ht="15" customHeight="true" x14ac:dyDescent="0.2">
      <c r="B288" s="436"/>
      <c r="R288" s="346"/>
      <c r="S288" s="346"/>
      <c r="T288" s="346"/>
      <c r="U288" s="346"/>
      <c r="V288" s="346"/>
      <c r="W288" s="346"/>
      <c r="X288" s="346"/>
      <c r="Y288" s="346"/>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row>
    <row r="289" s="437" customFormat="true" ht="15" customHeight="true" x14ac:dyDescent="0.2">
      <c r="A289" s="452"/>
      <c r="B289" s="451"/>
      <c r="C289" s="452"/>
      <c r="R289" s="346"/>
      <c r="S289" s="346"/>
      <c r="T289" s="346"/>
      <c r="U289" s="346"/>
      <c r="V289" s="346"/>
      <c r="W289" s="346"/>
      <c r="X289" s="346"/>
      <c r="Y289" s="346"/>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row>
    <row r="290" s="437" customFormat="true" ht="15" customHeight="true" x14ac:dyDescent="0.2">
      <c r="A290" s="441"/>
      <c r="B290" s="439"/>
      <c r="C290" s="179"/>
      <c r="R290" s="346"/>
      <c r="S290" s="346"/>
      <c r="T290" s="346"/>
      <c r="U290" s="346"/>
      <c r="V290" s="346"/>
      <c r="W290" s="346"/>
      <c r="X290" s="346"/>
      <c r="Y290" s="346"/>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row>
    <row r="291" s="437" customFormat="true" ht="15" customHeight="true" x14ac:dyDescent="0.2">
      <c r="A291" s="441"/>
      <c r="B291" s="439"/>
      <c r="C291" s="179"/>
      <c r="R291" s="346"/>
      <c r="S291" s="346"/>
      <c r="T291" s="346"/>
      <c r="U291" s="346"/>
      <c r="V291" s="346"/>
      <c r="W291" s="346"/>
      <c r="X291" s="346"/>
      <c r="Y291" s="346"/>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row>
    <row r="292" s="437" customFormat="true" ht="15" customHeight="true" x14ac:dyDescent="0.2">
      <c r="A292" s="441"/>
      <c r="B292" s="439"/>
      <c r="C292" s="179"/>
      <c r="R292" s="346"/>
      <c r="S292" s="346"/>
      <c r="T292" s="346"/>
      <c r="U292" s="346"/>
      <c r="V292" s="346"/>
      <c r="W292" s="346"/>
      <c r="X292" s="346"/>
      <c r="Y292" s="346"/>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row>
    <row r="293" s="437" customFormat="true" ht="15" customHeight="true" x14ac:dyDescent="0.2">
      <c r="A293" s="441"/>
      <c r="B293" s="439"/>
      <c r="C293" s="440"/>
      <c r="R293" s="346"/>
      <c r="S293" s="346"/>
      <c r="T293" s="346"/>
      <c r="U293" s="346"/>
      <c r="V293" s="346"/>
      <c r="W293" s="346"/>
      <c r="X293" s="346"/>
      <c r="Y293" s="346"/>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row>
    <row r="294" s="437" customFormat="true" ht="15" customHeight="true" x14ac:dyDescent="0.2">
      <c r="A294" s="441"/>
      <c r="B294" s="439"/>
      <c r="C294" s="440"/>
      <c r="R294" s="346"/>
      <c r="S294" s="346"/>
      <c r="T294" s="346"/>
      <c r="U294" s="346"/>
      <c r="V294" s="346"/>
      <c r="W294" s="346"/>
      <c r="X294" s="346"/>
      <c r="Y294" s="346"/>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row>
    <row r="295" s="437" customFormat="true" ht="15" customHeight="true" x14ac:dyDescent="0.2">
      <c r="A295" s="441"/>
      <c r="B295" s="439"/>
      <c r="C295" s="440"/>
      <c r="R295" s="346"/>
      <c r="S295" s="346"/>
      <c r="T295" s="346"/>
      <c r="U295" s="346"/>
      <c r="V295" s="346"/>
      <c r="W295" s="346"/>
      <c r="X295" s="346"/>
      <c r="Y295" s="346"/>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row>
    <row r="296" s="437" customFormat="true" ht="15" customHeight="true" x14ac:dyDescent="0.2">
      <c r="A296" s="441"/>
      <c r="B296" s="439"/>
      <c r="C296" s="440"/>
      <c r="R296" s="346"/>
      <c r="S296" s="346"/>
      <c r="T296" s="346"/>
      <c r="U296" s="346"/>
      <c r="V296" s="346"/>
      <c r="W296" s="346"/>
      <c r="X296" s="346"/>
      <c r="Y296" s="346"/>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row>
    <row r="297" s="437" customFormat="true" ht="15" customHeight="true" x14ac:dyDescent="0.2">
      <c r="A297" s="441"/>
      <c r="B297" s="439"/>
      <c r="C297" s="440"/>
      <c r="R297" s="346"/>
      <c r="S297" s="346"/>
      <c r="T297" s="346"/>
      <c r="U297" s="346"/>
      <c r="V297" s="346"/>
      <c r="W297" s="346"/>
      <c r="X297" s="346"/>
      <c r="Y297" s="346"/>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row>
    <row r="298" s="437" customFormat="true" ht="15" customHeight="true" x14ac:dyDescent="0.2">
      <c r="B298" s="436"/>
      <c r="R298" s="346"/>
      <c r="S298" s="346"/>
      <c r="T298" s="346"/>
      <c r="U298" s="346"/>
      <c r="V298" s="346"/>
      <c r="W298" s="346"/>
      <c r="X298" s="346"/>
      <c r="Y298" s="346"/>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row>
    <row r="299" s="437" customFormat="true" ht="15" customHeight="true" x14ac:dyDescent="0.2">
      <c r="A299" s="452"/>
      <c r="B299" s="451"/>
      <c r="C299" s="452"/>
      <c r="D299" s="452"/>
      <c r="R299" s="346"/>
      <c r="S299" s="346"/>
      <c r="T299" s="346"/>
      <c r="U299" s="346"/>
      <c r="V299" s="346"/>
      <c r="W299" s="346"/>
      <c r="X299" s="346"/>
      <c r="Y299" s="346"/>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row>
    <row r="300" s="437" customFormat="true" ht="15" customHeight="true" x14ac:dyDescent="0.2">
      <c r="A300" s="441"/>
      <c r="B300" s="439"/>
      <c r="C300" s="179"/>
      <c r="D300" s="179"/>
      <c r="R300" s="346"/>
      <c r="S300" s="346"/>
      <c r="T300" s="346"/>
      <c r="U300" s="346"/>
      <c r="V300" s="346"/>
      <c r="W300" s="346"/>
      <c r="X300" s="346"/>
      <c r="Y300" s="346"/>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row>
    <row r="301" s="437" customFormat="true" ht="15" customHeight="true" x14ac:dyDescent="0.2">
      <c r="A301" s="441"/>
      <c r="B301" s="439"/>
      <c r="C301" s="179"/>
      <c r="D301" s="179"/>
      <c r="R301" s="346"/>
      <c r="S301" s="346"/>
      <c r="T301" s="346"/>
      <c r="U301" s="346"/>
      <c r="V301" s="346"/>
      <c r="W301" s="346"/>
      <c r="X301" s="346"/>
      <c r="Y301" s="346"/>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row>
    <row r="302" s="437" customFormat="true" ht="15" customHeight="true" x14ac:dyDescent="0.2">
      <c r="A302" s="441"/>
      <c r="B302" s="439"/>
      <c r="C302" s="179"/>
      <c r="D302" s="179"/>
      <c r="R302" s="346"/>
      <c r="S302" s="346"/>
      <c r="T302" s="346"/>
      <c r="U302" s="346"/>
      <c r="V302" s="346"/>
      <c r="W302" s="346"/>
      <c r="X302" s="346"/>
      <c r="Y302" s="346"/>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row>
    <row r="303" s="437" customFormat="true" ht="15" customHeight="true" x14ac:dyDescent="0.2">
      <c r="A303" s="441"/>
      <c r="B303" s="439"/>
      <c r="C303" s="440"/>
      <c r="D303" s="440"/>
      <c r="R303" s="346"/>
      <c r="S303" s="346"/>
      <c r="T303" s="346"/>
      <c r="U303" s="346"/>
      <c r="V303" s="346"/>
      <c r="W303" s="346"/>
      <c r="X303" s="346"/>
      <c r="Y303" s="346"/>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row>
    <row r="304" s="437" customFormat="true" ht="15" customHeight="true" x14ac:dyDescent="0.2">
      <c r="A304" s="441"/>
      <c r="B304" s="439"/>
      <c r="C304" s="440"/>
      <c r="D304" s="440"/>
      <c r="R304" s="346"/>
      <c r="S304" s="346"/>
      <c r="T304" s="346"/>
      <c r="U304" s="346"/>
      <c r="V304" s="346"/>
      <c r="W304" s="346"/>
      <c r="X304" s="346"/>
      <c r="Y304" s="346"/>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row>
    <row r="305" s="437" customFormat="true" ht="15" customHeight="true" x14ac:dyDescent="0.2">
      <c r="A305" s="441"/>
      <c r="B305" s="439"/>
      <c r="C305" s="440"/>
      <c r="D305" s="440"/>
      <c r="R305" s="346"/>
      <c r="S305" s="346"/>
      <c r="T305" s="346"/>
      <c r="U305" s="346"/>
      <c r="V305" s="346"/>
      <c r="W305" s="346"/>
      <c r="X305" s="346"/>
      <c r="Y305" s="346"/>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row>
    <row r="306" s="437" customFormat="true" ht="15" customHeight="true" x14ac:dyDescent="0.2">
      <c r="B306" s="43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row>
    <row r="307" s="437" customFormat="true" ht="15" customHeight="true" x14ac:dyDescent="0.2">
      <c r="B307" s="436"/>
      <c r="R307" s="346"/>
      <c r="S307" s="346"/>
      <c r="T307" s="346"/>
      <c r="U307" s="346"/>
      <c r="V307" s="346"/>
      <c r="W307" s="346"/>
      <c r="X307" s="346"/>
      <c r="Y307" s="346"/>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row>
    <row r="308" s="437" customFormat="true" ht="15" customHeight="true" x14ac:dyDescent="0.2">
      <c r="B308" s="436"/>
      <c r="R308" s="346"/>
      <c r="S308" s="346"/>
      <c r="T308" s="346"/>
      <c r="U308" s="346"/>
      <c r="V308" s="346"/>
      <c r="W308" s="346"/>
      <c r="X308" s="346"/>
      <c r="Y308" s="346"/>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row>
    <row r="309" s="437" customFormat="true" ht="15" customHeight="true" x14ac:dyDescent="0.2">
      <c r="B309" s="436"/>
      <c r="R309" s="346"/>
      <c r="S309" s="346"/>
      <c r="T309" s="346"/>
      <c r="U309" s="346"/>
      <c r="V309" s="346"/>
      <c r="W309" s="346"/>
      <c r="X309" s="346"/>
      <c r="Y309" s="346"/>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row>
    <row r="310" s="437" customFormat="true" ht="15" customHeight="true" x14ac:dyDescent="0.2">
      <c r="B310" s="436"/>
      <c r="R310" s="346"/>
      <c r="S310" s="346"/>
      <c r="T310" s="346"/>
      <c r="U310" s="346"/>
      <c r="V310" s="346"/>
      <c r="W310" s="346"/>
      <c r="X310" s="346"/>
      <c r="Y310" s="346"/>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row>
    <row r="311" s="437" customFormat="true" ht="15" customHeight="true" x14ac:dyDescent="0.2">
      <c r="B311" s="436"/>
      <c r="R311" s="346"/>
      <c r="S311" s="346"/>
      <c r="T311" s="346"/>
      <c r="U311" s="346"/>
      <c r="V311" s="346"/>
      <c r="W311" s="346"/>
      <c r="X311" s="346"/>
      <c r="Y311" s="346"/>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row>
    <row r="312" s="437" customFormat="true" ht="15" customHeight="true" x14ac:dyDescent="0.2">
      <c r="B312" s="436"/>
      <c r="R312" s="346"/>
      <c r="S312" s="346"/>
      <c r="T312" s="346"/>
      <c r="U312" s="346"/>
      <c r="V312" s="346"/>
      <c r="W312" s="346"/>
      <c r="X312" s="346"/>
      <c r="Y312" s="346"/>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row>
    <row r="313" s="437" customFormat="true" ht="15" customHeight="true" x14ac:dyDescent="0.2">
      <c r="B313" s="436"/>
      <c r="R313" s="346"/>
      <c r="S313" s="346"/>
      <c r="T313" s="346"/>
      <c r="U313" s="346"/>
      <c r="V313" s="346"/>
      <c r="W313" s="346"/>
      <c r="X313" s="346"/>
      <c r="Y313" s="346"/>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row>
    <row r="314" s="437" customFormat="true" ht="15" customHeight="true" x14ac:dyDescent="0.2">
      <c r="B314" s="436"/>
      <c r="R314" s="346"/>
      <c r="S314" s="346"/>
      <c r="T314" s="346"/>
      <c r="U314" s="346"/>
      <c r="V314" s="346"/>
      <c r="W314" s="346"/>
      <c r="X314" s="346"/>
      <c r="Y314" s="346"/>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row>
    <row r="315" s="437" customFormat="true" ht="15" customHeight="true" x14ac:dyDescent="0.2">
      <c r="B315" s="436"/>
      <c r="R315" s="346"/>
      <c r="S315" s="346"/>
      <c r="T315" s="346"/>
      <c r="U315" s="346"/>
      <c r="V315" s="346"/>
      <c r="W315" s="346"/>
      <c r="X315" s="346"/>
      <c r="Y315" s="346"/>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row>
    <row r="316" s="437" customFormat="true" ht="15" customHeight="true" x14ac:dyDescent="0.2">
      <c r="B316" s="436"/>
      <c r="R316" s="346"/>
      <c r="S316" s="346"/>
      <c r="T316" s="346"/>
      <c r="U316" s="346"/>
      <c r="V316" s="346"/>
      <c r="W316" s="346"/>
      <c r="X316" s="346"/>
      <c r="Y316" s="346"/>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row>
    <row r="317" s="437" customFormat="true" ht="15" customHeight="true" x14ac:dyDescent="0.2">
      <c r="B317" s="436"/>
      <c r="R317" s="346"/>
      <c r="S317" s="346"/>
      <c r="T317" s="346"/>
      <c r="U317" s="346"/>
      <c r="V317" s="346"/>
      <c r="W317" s="346"/>
      <c r="X317" s="346"/>
      <c r="Y317" s="346"/>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row>
    <row r="318" s="437" customFormat="true" ht="15" customHeight="true" x14ac:dyDescent="0.2">
      <c r="B318" s="436"/>
      <c r="R318" s="346"/>
      <c r="S318" s="346"/>
      <c r="T318" s="346"/>
      <c r="U318" s="346"/>
      <c r="V318" s="346"/>
      <c r="W318" s="346"/>
      <c r="X318" s="346"/>
      <c r="Y318" s="346"/>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row>
    <row r="319" s="437" customFormat="true" ht="15" customHeight="true" x14ac:dyDescent="0.2">
      <c r="B319" s="436"/>
      <c r="R319" s="346"/>
      <c r="S319" s="346"/>
      <c r="T319" s="346"/>
      <c r="U319" s="346"/>
      <c r="V319" s="346"/>
      <c r="W319" s="346"/>
      <c r="X319" s="346"/>
      <c r="Y319" s="346"/>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row>
    <row r="320" s="437" customFormat="true" ht="15" customHeight="true" x14ac:dyDescent="0.2">
      <c r="B320" s="436"/>
      <c r="R320" s="346"/>
      <c r="S320" s="346"/>
      <c r="T320" s="346"/>
      <c r="U320" s="346"/>
      <c r="V320" s="346"/>
      <c r="W320" s="346"/>
      <c r="X320" s="346"/>
      <c r="Y320" s="346"/>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row>
    <row r="321" s="437" customFormat="true" ht="15" customHeight="true" x14ac:dyDescent="0.2">
      <c r="B321" s="436"/>
      <c r="R321" s="346"/>
      <c r="S321" s="346"/>
      <c r="T321" s="346"/>
      <c r="U321" s="346"/>
      <c r="V321" s="346"/>
      <c r="W321" s="346"/>
      <c r="X321" s="346"/>
      <c r="Y321" s="346"/>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row>
    <row r="322" s="437" customFormat="true" ht="15" customHeight="true" x14ac:dyDescent="0.2">
      <c r="B322" s="436"/>
      <c r="R322" s="346"/>
      <c r="S322" s="346"/>
      <c r="T322" s="346"/>
      <c r="U322" s="346"/>
      <c r="V322" s="346"/>
      <c r="W322" s="346"/>
      <c r="X322" s="346"/>
      <c r="Y322" s="346"/>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row>
    <row r="323" s="437" customFormat="true" ht="15" customHeight="true" x14ac:dyDescent="0.2">
      <c r="B323" s="436"/>
      <c r="R323" s="346"/>
      <c r="S323" s="346"/>
      <c r="T323" s="346"/>
      <c r="U323" s="346"/>
      <c r="V323" s="346"/>
      <c r="W323" s="346"/>
      <c r="X323" s="346"/>
      <c r="Y323" s="346"/>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row>
    <row r="324" s="437" customFormat="true" ht="15" customHeight="true" x14ac:dyDescent="0.2">
      <c r="B324" s="436"/>
      <c r="R324" s="346"/>
      <c r="S324" s="346"/>
      <c r="T324" s="346"/>
      <c r="U324" s="346"/>
      <c r="V324" s="346"/>
      <c r="W324" s="346"/>
      <c r="X324" s="346"/>
      <c r="Y324" s="346"/>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row>
    <row r="325" s="437" customFormat="true" ht="15" customHeight="true" x14ac:dyDescent="0.2">
      <c r="B325" s="436"/>
      <c r="R325" s="346"/>
      <c r="S325" s="346"/>
      <c r="T325" s="346"/>
      <c r="U325" s="346"/>
      <c r="V325" s="346"/>
      <c r="W325" s="346"/>
      <c r="X325" s="346"/>
      <c r="Y325" s="346"/>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row>
    <row r="326" s="437" customFormat="true" ht="15" customHeight="true" x14ac:dyDescent="0.2">
      <c r="B326" s="436"/>
      <c r="R326" s="346"/>
      <c r="S326" s="346"/>
      <c r="T326" s="346"/>
      <c r="U326" s="346"/>
      <c r="V326" s="346"/>
      <c r="W326" s="346"/>
      <c r="X326" s="346"/>
      <c r="Y326" s="346"/>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row>
    <row r="327" s="437" customFormat="true" ht="15" customHeight="true" x14ac:dyDescent="0.2">
      <c r="B327" s="436"/>
      <c r="R327" s="346"/>
      <c r="S327" s="346"/>
      <c r="T327" s="346"/>
      <c r="U327" s="346"/>
      <c r="V327" s="346"/>
      <c r="W327" s="346"/>
      <c r="X327" s="346"/>
      <c r="Y327" s="346"/>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row>
    <row r="328" s="437" customFormat="true" ht="15" customHeight="true" x14ac:dyDescent="0.2">
      <c r="B328" s="436"/>
      <c r="R328" s="346"/>
      <c r="S328" s="346"/>
      <c r="T328" s="346"/>
      <c r="U328" s="346"/>
      <c r="V328" s="346"/>
      <c r="W328" s="346"/>
      <c r="X328" s="346"/>
      <c r="Y328" s="346"/>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row>
    <row r="329" s="437" customFormat="true" ht="250.15" customHeight="true" x14ac:dyDescent="0.2">
      <c r="B329" s="436"/>
      <c r="R329" s="346"/>
      <c r="S329" s="346"/>
      <c r="T329" s="346"/>
      <c r="U329" s="346"/>
      <c r="V329" s="346"/>
      <c r="W329" s="346"/>
      <c r="X329" s="346"/>
      <c r="Y329" s="346"/>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row>
    <row r="330" s="348" customFormat="true" ht="19.15" customHeight="true" x14ac:dyDescent="0.2">
      <c r="B330" s="435"/>
      <c r="R330" s="341"/>
      <c r="S330" s="341"/>
      <c r="T330" s="341"/>
      <c r="U330" s="341"/>
      <c r="V330" s="341"/>
      <c r="W330" s="341"/>
      <c r="X330" s="341"/>
      <c r="Y330" s="341"/>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544"/>
      <c r="BD330" s="544"/>
      <c r="BE330" s="544"/>
      <c r="BF330" s="544"/>
      <c r="BG330" s="544"/>
      <c r="BH330" s="544"/>
      <c r="BI330" s="544"/>
      <c r="BJ330" s="544"/>
      <c r="BK330" s="544"/>
      <c r="BL330" s="544"/>
      <c r="BM330" s="544"/>
      <c r="BN330" s="544"/>
      <c r="BO330" s="544"/>
      <c r="BP330" s="544"/>
      <c r="BQ330" s="544"/>
    </row>
    <row r="331" s="348" customFormat="true" ht="15" customHeight="true" x14ac:dyDescent="0.2">
      <c r="B331" s="435"/>
      <c r="R331" s="341"/>
      <c r="S331" s="341"/>
      <c r="T331" s="341"/>
      <c r="U331" s="341"/>
      <c r="V331" s="341"/>
      <c r="W331" s="341"/>
      <c r="X331" s="341"/>
      <c r="Y331" s="341"/>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544"/>
      <c r="BD331" s="544"/>
      <c r="BE331" s="544"/>
      <c r="BF331" s="544"/>
      <c r="BG331" s="544"/>
      <c r="BH331" s="544"/>
      <c r="BI331" s="544"/>
      <c r="BJ331" s="544"/>
      <c r="BK331" s="544"/>
      <c r="BL331" s="544"/>
      <c r="BM331" s="544"/>
      <c r="BN331" s="544"/>
      <c r="BO331" s="544"/>
      <c r="BP331" s="544"/>
      <c r="BQ331" s="544"/>
    </row>
    <row r="332" s="348" customFormat="true" ht="15" customHeight="true" x14ac:dyDescent="0.2">
      <c r="B332" s="435"/>
      <c r="R332" s="341"/>
      <c r="S332" s="341"/>
      <c r="T332" s="341"/>
      <c r="U332" s="341"/>
      <c r="V332" s="341"/>
      <c r="W332" s="341"/>
      <c r="X332" s="341"/>
      <c r="Y332" s="341"/>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544"/>
      <c r="BD332" s="544"/>
      <c r="BE332" s="544"/>
      <c r="BF332" s="544"/>
      <c r="BG332" s="544"/>
      <c r="BH332" s="544"/>
      <c r="BI332" s="544"/>
      <c r="BJ332" s="544"/>
      <c r="BK332" s="544"/>
      <c r="BL332" s="544"/>
      <c r="BM332" s="544"/>
      <c r="BN332" s="544"/>
      <c r="BO332" s="544"/>
      <c r="BP332" s="544"/>
      <c r="BQ332" s="544"/>
    </row>
    <row r="333" s="348" customFormat="true" ht="15" customHeight="true" x14ac:dyDescent="0.2">
      <c r="B333" s="435"/>
      <c r="R333" s="341"/>
      <c r="S333" s="341"/>
      <c r="T333" s="341"/>
      <c r="U333" s="341"/>
      <c r="V333" s="341"/>
      <c r="W333" s="341"/>
      <c r="X333" s="341"/>
      <c r="Y333" s="341"/>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544"/>
      <c r="BD333" s="544"/>
      <c r="BE333" s="544"/>
      <c r="BF333" s="544"/>
      <c r="BG333" s="544"/>
      <c r="BH333" s="544"/>
      <c r="BI333" s="544"/>
      <c r="BJ333" s="544"/>
      <c r="BK333" s="544"/>
      <c r="BL333" s="544"/>
      <c r="BM333" s="544"/>
      <c r="BN333" s="544"/>
      <c r="BO333" s="544"/>
      <c r="BP333" s="544"/>
      <c r="BQ333" s="544"/>
    </row>
    <row r="334" s="348" customFormat="true" ht="15" customHeight="true" x14ac:dyDescent="0.2">
      <c r="B334" s="435"/>
      <c r="R334" s="341"/>
      <c r="S334" s="341"/>
      <c r="T334" s="341"/>
      <c r="U334" s="341"/>
      <c r="V334" s="341"/>
      <c r="W334" s="341"/>
      <c r="X334" s="341"/>
      <c r="Y334" s="341"/>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544"/>
      <c r="BD334" s="544"/>
      <c r="BE334" s="544"/>
      <c r="BF334" s="544"/>
      <c r="BG334" s="544"/>
      <c r="BH334" s="544"/>
      <c r="BI334" s="544"/>
      <c r="BJ334" s="544"/>
      <c r="BK334" s="544"/>
      <c r="BL334" s="544"/>
      <c r="BM334" s="544"/>
      <c r="BN334" s="544"/>
      <c r="BO334" s="544"/>
      <c r="BP334" s="544"/>
      <c r="BQ334" s="544"/>
    </row>
    <row r="335" s="348" customFormat="true" ht="15" customHeight="true" x14ac:dyDescent="0.2">
      <c r="B335" s="435"/>
      <c r="R335" s="341"/>
      <c r="S335" s="341"/>
      <c r="T335" s="341"/>
      <c r="U335" s="341"/>
      <c r="V335" s="341"/>
      <c r="W335" s="341"/>
      <c r="X335" s="341"/>
      <c r="Y335" s="341"/>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544"/>
      <c r="BD335" s="544"/>
      <c r="BE335" s="544"/>
      <c r="BF335" s="544"/>
      <c r="BG335" s="544"/>
      <c r="BH335" s="544"/>
      <c r="BI335" s="544"/>
      <c r="BJ335" s="544"/>
      <c r="BK335" s="544"/>
      <c r="BL335" s="544"/>
      <c r="BM335" s="544"/>
      <c r="BN335" s="544"/>
      <c r="BO335" s="544"/>
      <c r="BP335" s="544"/>
      <c r="BQ335" s="544"/>
    </row>
    <row r="336" s="348" customFormat="true" ht="15" customHeight="true" x14ac:dyDescent="0.2">
      <c r="B336" s="435"/>
      <c r="R336" s="341"/>
      <c r="S336" s="341"/>
      <c r="T336" s="341"/>
      <c r="U336" s="341"/>
      <c r="V336" s="341"/>
      <c r="W336" s="341"/>
      <c r="X336" s="341"/>
      <c r="Y336" s="341"/>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544"/>
      <c r="BD336" s="544"/>
      <c r="BE336" s="544"/>
      <c r="BF336" s="544"/>
      <c r="BG336" s="544"/>
      <c r="BH336" s="544"/>
      <c r="BI336" s="544"/>
      <c r="BJ336" s="544"/>
      <c r="BK336" s="544"/>
      <c r="BL336" s="544"/>
      <c r="BM336" s="544"/>
      <c r="BN336" s="544"/>
      <c r="BO336" s="544"/>
      <c r="BP336" s="544"/>
      <c r="BQ336" s="544"/>
    </row>
    <row r="337" s="348" customFormat="true" ht="18" customHeight="true" x14ac:dyDescent="0.2">
      <c r="B337" s="435"/>
      <c r="R337" s="341"/>
      <c r="S337" s="341"/>
      <c r="T337" s="341"/>
      <c r="U337" s="341"/>
      <c r="V337" s="341"/>
      <c r="W337" s="341"/>
      <c r="X337" s="341"/>
      <c r="Y337" s="341"/>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544"/>
      <c r="BD337" s="544"/>
      <c r="BE337" s="544"/>
      <c r="BF337" s="544"/>
      <c r="BG337" s="544"/>
      <c r="BH337" s="544"/>
      <c r="BI337" s="544"/>
      <c r="BJ337" s="544"/>
      <c r="BK337" s="544"/>
      <c r="BL337" s="544"/>
      <c r="BM337" s="544"/>
      <c r="BN337" s="544"/>
      <c r="BO337" s="544"/>
      <c r="BP337" s="544"/>
      <c r="BQ337" s="544"/>
    </row>
    <row r="338" s="348" customFormat="true" ht="18" customHeight="true" x14ac:dyDescent="0.2">
      <c r="B338" s="435"/>
      <c r="R338" s="341"/>
      <c r="S338" s="341"/>
      <c r="T338" s="341"/>
      <c r="U338" s="341"/>
      <c r="V338" s="341"/>
      <c r="W338" s="341"/>
      <c r="X338" s="341"/>
      <c r="Y338" s="341"/>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544"/>
      <c r="BD338" s="544"/>
      <c r="BE338" s="544"/>
      <c r="BF338" s="544"/>
      <c r="BG338" s="544"/>
      <c r="BH338" s="544"/>
      <c r="BI338" s="544"/>
      <c r="BJ338" s="544"/>
      <c r="BK338" s="544"/>
      <c r="BL338" s="544"/>
      <c r="BM338" s="544"/>
      <c r="BN338" s="544"/>
      <c r="BO338" s="544"/>
      <c r="BP338" s="544"/>
      <c r="BQ338" s="544"/>
    </row>
    <row r="339" s="437" customFormat="true" ht="15" customHeight="true" x14ac:dyDescent="0.2">
      <c r="B339" s="436"/>
      <c r="R339" s="346"/>
      <c r="S339" s="346"/>
      <c r="T339" s="346"/>
      <c r="U339" s="346"/>
      <c r="V339" s="346"/>
      <c r="W339" s="346"/>
      <c r="X339" s="346"/>
      <c r="Y339" s="346"/>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129</v>
      </c>
      <c r="BB339" s="304" t="s">
        <v>128</v>
      </c>
      <c r="BC339" s="976" t="s">
        <v>115</v>
      </c>
      <c r="BD339" s="977"/>
      <c r="BE339" s="977"/>
      <c r="BF339" s="977"/>
      <c r="BG339" s="978"/>
      <c r="BH339" s="976" t="s">
        <v>39</v>
      </c>
      <c r="BI339" s="977"/>
      <c r="BJ339" s="977"/>
      <c r="BK339" s="977"/>
      <c r="BL339" s="978"/>
      <c r="BM339" s="976" t="s">
        <v>38</v>
      </c>
      <c r="BN339" s="977"/>
      <c r="BO339" s="977"/>
      <c r="BP339" s="977"/>
      <c r="BQ339" s="979"/>
    </row>
    <row r="340" s="437" customFormat="true" ht="12.75" x14ac:dyDescent="0.2">
      <c r="B340" s="436"/>
      <c r="R340" s="346"/>
      <c r="S340" s="346"/>
      <c r="T340" s="346"/>
      <c r="U340" s="346"/>
      <c r="V340" s="346"/>
      <c r="W340" s="346"/>
      <c r="X340" s="346"/>
      <c r="Y340" s="346"/>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127</v>
      </c>
      <c r="BB340" s="334"/>
      <c r="BC340" s="421" t="s">
        <v>0</v>
      </c>
      <c r="BD340" s="520" t="s">
        <v>1</v>
      </c>
      <c r="BE340" s="520" t="s">
        <v>2</v>
      </c>
      <c r="BF340" s="520" t="s">
        <v>3</v>
      </c>
      <c r="BG340" s="422" t="s">
        <v>4</v>
      </c>
      <c r="BH340" s="421" t="s">
        <v>0</v>
      </c>
      <c r="BI340" s="520" t="s">
        <v>1</v>
      </c>
      <c r="BJ340" s="520" t="s">
        <v>2</v>
      </c>
      <c r="BK340" s="520" t="s">
        <v>3</v>
      </c>
      <c r="BL340" s="422" t="s">
        <v>4</v>
      </c>
      <c r="BM340" s="421" t="s">
        <v>0</v>
      </c>
      <c r="BN340" s="520" t="s">
        <v>1</v>
      </c>
      <c r="BO340" s="520" t="s">
        <v>2</v>
      </c>
      <c r="BP340" s="520" t="s">
        <v>3</v>
      </c>
      <c r="BQ340" s="422" t="s">
        <v>4</v>
      </c>
    </row>
    <row r="341" s="437" customFormat="true" ht="15" customHeight="true" x14ac:dyDescent="0.2">
      <c r="B341" s="436"/>
      <c r="R341" s="346"/>
      <c r="S341" s="346"/>
      <c r="T341" s="346"/>
      <c r="U341" s="346"/>
      <c r="V341" s="346"/>
      <c r="W341" s="346"/>
      <c r="X341" s="346"/>
      <c r="Y341" s="346"/>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71" t="s">
        <v>145</v>
      </c>
      <c r="BB341" s="554" t="s">
        <v>50</v>
      </c>
      <c r="BC341" s="54" t="s">
        <v>36</v>
      </c>
      <c r="BD341" s="50" t="s">
        <v>36</v>
      </c>
      <c r="BE341" s="50" t="s">
        <v>36</v>
      </c>
      <c r="BF341" s="50" t="s">
        <v>36</v>
      </c>
      <c r="BG341" s="45" t="s">
        <v>36</v>
      </c>
      <c r="BH341" s="54" t="s">
        <v>36</v>
      </c>
      <c r="BI341" s="50" t="s">
        <v>36</v>
      </c>
      <c r="BJ341" s="50" t="s">
        <v>36</v>
      </c>
      <c r="BK341" s="50" t="s">
        <v>36</v>
      </c>
      <c r="BL341" s="45" t="s">
        <v>36</v>
      </c>
      <c r="BM341" s="54" t="s">
        <v>36</v>
      </c>
      <c r="BN341" s="50" t="s">
        <v>36</v>
      </c>
      <c r="BO341" s="50" t="s">
        <v>36</v>
      </c>
      <c r="BP341" s="50" t="s">
        <v>36</v>
      </c>
      <c r="BQ341" s="45" t="s">
        <v>36</v>
      </c>
    </row>
    <row r="342" s="437" customFormat="true" ht="15" customHeight="true" x14ac:dyDescent="0.2">
      <c r="B342" s="436"/>
      <c r="R342" s="346"/>
      <c r="S342" s="346"/>
      <c r="T342" s="346"/>
      <c r="U342" s="346"/>
      <c r="V342" s="346"/>
      <c r="W342" s="346"/>
      <c r="X342" s="346"/>
      <c r="Y342" s="346"/>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72"/>
      <c r="BB342" s="553" t="s">
        <v>49</v>
      </c>
      <c r="BC342" s="53" t="s">
        <v>36</v>
      </c>
      <c r="BD342" s="49" t="s">
        <v>36</v>
      </c>
      <c r="BE342" s="49" t="s">
        <v>36</v>
      </c>
      <c r="BF342" s="49" t="s">
        <v>36</v>
      </c>
      <c r="BG342" s="44" t="s">
        <v>36</v>
      </c>
      <c r="BH342" s="53" t="s">
        <v>36</v>
      </c>
      <c r="BI342" s="49" t="s">
        <v>36</v>
      </c>
      <c r="BJ342" s="49" t="s">
        <v>36</v>
      </c>
      <c r="BK342" s="49" t="s">
        <v>36</v>
      </c>
      <c r="BL342" s="44" t="s">
        <v>36</v>
      </c>
      <c r="BM342" s="53" t="s">
        <v>36</v>
      </c>
      <c r="BN342" s="49" t="s">
        <v>36</v>
      </c>
      <c r="BO342" s="49" t="s">
        <v>36</v>
      </c>
      <c r="BP342" s="49" t="s">
        <v>36</v>
      </c>
      <c r="BQ342" s="44" t="s">
        <v>36</v>
      </c>
    </row>
    <row r="343" s="437" customFormat="true" ht="15" customHeight="true" x14ac:dyDescent="0.2">
      <c r="B343" s="436"/>
      <c r="R343" s="346"/>
      <c r="S343" s="346"/>
      <c r="T343" s="346"/>
      <c r="U343" s="346"/>
      <c r="V343" s="346"/>
      <c r="W343" s="346"/>
      <c r="X343" s="346"/>
      <c r="Y343" s="346"/>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73" t="s">
        <v>140</v>
      </c>
      <c r="BB343" s="553" t="s">
        <v>50</v>
      </c>
      <c r="BC343" s="53" t="s">
        <v>36</v>
      </c>
      <c r="BD343" s="49" t="s">
        <v>36</v>
      </c>
      <c r="BE343" s="49" t="s">
        <v>36</v>
      </c>
      <c r="BF343" s="49" t="s">
        <v>36</v>
      </c>
      <c r="BG343" s="44" t="s">
        <v>36</v>
      </c>
      <c r="BH343" s="53" t="s">
        <v>36</v>
      </c>
      <c r="BI343" s="49" t="s">
        <v>36</v>
      </c>
      <c r="BJ343" s="49" t="s">
        <v>36</v>
      </c>
      <c r="BK343" s="49" t="s">
        <v>36</v>
      </c>
      <c r="BL343" s="44" t="s">
        <v>36</v>
      </c>
      <c r="BM343" s="53" t="s">
        <v>36</v>
      </c>
      <c r="BN343" s="49" t="s">
        <v>36</v>
      </c>
      <c r="BO343" s="49" t="s">
        <v>36</v>
      </c>
      <c r="BP343" s="49" t="s">
        <v>36</v>
      </c>
      <c r="BQ343" s="44" t="s">
        <v>36</v>
      </c>
    </row>
    <row r="344" s="437" customFormat="true" ht="15" customHeight="true" x14ac:dyDescent="0.2">
      <c r="B344" s="436"/>
      <c r="R344" s="346"/>
      <c r="S344" s="346"/>
      <c r="T344" s="346"/>
      <c r="U344" s="346"/>
      <c r="V344" s="346"/>
      <c r="W344" s="346"/>
      <c r="X344" s="346"/>
      <c r="Y344" s="346"/>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72"/>
      <c r="BB344" s="553" t="s">
        <v>49</v>
      </c>
      <c r="BC344" s="53" t="s">
        <v>36</v>
      </c>
      <c r="BD344" s="49" t="s">
        <v>36</v>
      </c>
      <c r="BE344" s="49" t="s">
        <v>36</v>
      </c>
      <c r="BF344" s="49" t="s">
        <v>36</v>
      </c>
      <c r="BG344" s="44" t="s">
        <v>36</v>
      </c>
      <c r="BH344" s="53" t="s">
        <v>36</v>
      </c>
      <c r="BI344" s="49" t="s">
        <v>36</v>
      </c>
      <c r="BJ344" s="49" t="s">
        <v>36</v>
      </c>
      <c r="BK344" s="49" t="s">
        <v>36</v>
      </c>
      <c r="BL344" s="44" t="s">
        <v>36</v>
      </c>
      <c r="BM344" s="53" t="s">
        <v>36</v>
      </c>
      <c r="BN344" s="49" t="s">
        <v>36</v>
      </c>
      <c r="BO344" s="49" t="s">
        <v>36</v>
      </c>
      <c r="BP344" s="49" t="s">
        <v>36</v>
      </c>
      <c r="BQ344" s="44" t="s">
        <v>36</v>
      </c>
    </row>
    <row r="345" s="437" customFormat="true" ht="15" customHeight="true" x14ac:dyDescent="0.2">
      <c r="B345" s="436"/>
      <c r="R345" s="346"/>
      <c r="S345" s="346"/>
      <c r="T345" s="346"/>
      <c r="U345" s="346"/>
      <c r="V345" s="346"/>
      <c r="W345" s="346"/>
      <c r="X345" s="346"/>
      <c r="Y345" s="346"/>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73" t="s">
        <v>141</v>
      </c>
      <c r="BB345" s="553" t="s">
        <v>50</v>
      </c>
      <c r="BC345" s="53" t="s">
        <v>36</v>
      </c>
      <c r="BD345" s="49" t="s">
        <v>36</v>
      </c>
      <c r="BE345" s="49" t="s">
        <v>36</v>
      </c>
      <c r="BF345" s="49" t="s">
        <v>36</v>
      </c>
      <c r="BG345" s="44" t="s">
        <v>36</v>
      </c>
      <c r="BH345" s="53" t="s">
        <v>36</v>
      </c>
      <c r="BI345" s="49" t="s">
        <v>36</v>
      </c>
      <c r="BJ345" s="49" t="s">
        <v>36</v>
      </c>
      <c r="BK345" s="49" t="s">
        <v>36</v>
      </c>
      <c r="BL345" s="44" t="s">
        <v>36</v>
      </c>
      <c r="BM345" s="53" t="s">
        <v>36</v>
      </c>
      <c r="BN345" s="49" t="s">
        <v>36</v>
      </c>
      <c r="BO345" s="49" t="s">
        <v>36</v>
      </c>
      <c r="BP345" s="49" t="s">
        <v>36</v>
      </c>
      <c r="BQ345" s="44" t="s">
        <v>36</v>
      </c>
    </row>
    <row r="346" s="437" customFormat="true" ht="15" customHeight="true" x14ac:dyDescent="0.2">
      <c r="B346" s="436"/>
      <c r="R346" s="346"/>
      <c r="S346" s="346"/>
      <c r="T346" s="346"/>
      <c r="U346" s="346"/>
      <c r="V346" s="346"/>
      <c r="W346" s="346"/>
      <c r="X346" s="346"/>
      <c r="Y346" s="346"/>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72"/>
      <c r="BB346" s="553" t="s">
        <v>49</v>
      </c>
      <c r="BC346" s="53" t="s">
        <v>36</v>
      </c>
      <c r="BD346" s="49" t="s">
        <v>36</v>
      </c>
      <c r="BE346" s="49" t="s">
        <v>36</v>
      </c>
      <c r="BF346" s="49" t="s">
        <v>36</v>
      </c>
      <c r="BG346" s="44" t="s">
        <v>36</v>
      </c>
      <c r="BH346" s="53" t="s">
        <v>36</v>
      </c>
      <c r="BI346" s="49" t="s">
        <v>36</v>
      </c>
      <c r="BJ346" s="49" t="s">
        <v>36</v>
      </c>
      <c r="BK346" s="49" t="s">
        <v>36</v>
      </c>
      <c r="BL346" s="44" t="s">
        <v>36</v>
      </c>
      <c r="BM346" s="53" t="s">
        <v>36</v>
      </c>
      <c r="BN346" s="49" t="s">
        <v>36</v>
      </c>
      <c r="BO346" s="49" t="s">
        <v>36</v>
      </c>
      <c r="BP346" s="49" t="s">
        <v>36</v>
      </c>
      <c r="BQ346" s="44" t="s">
        <v>36</v>
      </c>
    </row>
    <row r="347" s="437" customFormat="true" ht="15" customHeight="true" x14ac:dyDescent="0.2">
      <c r="B347" s="436"/>
      <c r="R347" s="346"/>
      <c r="S347" s="346"/>
      <c r="T347" s="346"/>
      <c r="U347" s="346"/>
      <c r="V347" s="346"/>
      <c r="W347" s="346"/>
      <c r="X347" s="346"/>
      <c r="Y347" s="346"/>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73" t="s">
        <v>142</v>
      </c>
      <c r="BB347" s="553" t="s">
        <v>50</v>
      </c>
      <c r="BC347" s="53" t="s">
        <v>36</v>
      </c>
      <c r="BD347" s="49" t="s">
        <v>36</v>
      </c>
      <c r="BE347" s="49" t="s">
        <v>36</v>
      </c>
      <c r="BF347" s="49" t="s">
        <v>36</v>
      </c>
      <c r="BG347" s="44" t="s">
        <v>36</v>
      </c>
      <c r="BH347" s="53" t="s">
        <v>36</v>
      </c>
      <c r="BI347" s="49" t="s">
        <v>36</v>
      </c>
      <c r="BJ347" s="49" t="s">
        <v>36</v>
      </c>
      <c r="BK347" s="49" t="s">
        <v>36</v>
      </c>
      <c r="BL347" s="44" t="s">
        <v>36</v>
      </c>
      <c r="BM347" s="53" t="s">
        <v>36</v>
      </c>
      <c r="BN347" s="49" t="s">
        <v>36</v>
      </c>
      <c r="BO347" s="49" t="s">
        <v>36</v>
      </c>
      <c r="BP347" s="49" t="s">
        <v>36</v>
      </c>
      <c r="BQ347" s="44" t="s">
        <v>36</v>
      </c>
    </row>
    <row r="348" s="437" customFormat="true" ht="15" customHeight="true" x14ac:dyDescent="0.2">
      <c r="B348" s="43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72"/>
      <c r="BB348" s="553" t="s">
        <v>49</v>
      </c>
      <c r="BC348" s="53" t="s">
        <v>36</v>
      </c>
      <c r="BD348" s="49" t="s">
        <v>36</v>
      </c>
      <c r="BE348" s="49" t="s">
        <v>36</v>
      </c>
      <c r="BF348" s="49" t="s">
        <v>36</v>
      </c>
      <c r="BG348" s="44" t="s">
        <v>36</v>
      </c>
      <c r="BH348" s="53" t="s">
        <v>36</v>
      </c>
      <c r="BI348" s="49" t="s">
        <v>36</v>
      </c>
      <c r="BJ348" s="49" t="s">
        <v>36</v>
      </c>
      <c r="BK348" s="49" t="s">
        <v>36</v>
      </c>
      <c r="BL348" s="44" t="s">
        <v>36</v>
      </c>
      <c r="BM348" s="53" t="s">
        <v>36</v>
      </c>
      <c r="BN348" s="49" t="s">
        <v>36</v>
      </c>
      <c r="BO348" s="49" t="s">
        <v>36</v>
      </c>
      <c r="BP348" s="49" t="s">
        <v>36</v>
      </c>
      <c r="BQ348" s="44" t="s">
        <v>36</v>
      </c>
    </row>
    <row r="349" s="437" customFormat="true" ht="15" customHeight="true" x14ac:dyDescent="0.2">
      <c r="B349" s="436"/>
      <c r="R349" s="346"/>
      <c r="S349" s="346"/>
      <c r="T349" s="346"/>
      <c r="U349" s="346"/>
      <c r="V349" s="346"/>
      <c r="W349" s="346"/>
      <c r="X349" s="346"/>
      <c r="Y349" s="346"/>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73" t="s">
        <v>143</v>
      </c>
      <c r="BB349" s="553" t="s">
        <v>50</v>
      </c>
      <c r="BC349" s="53" t="s">
        <v>36</v>
      </c>
      <c r="BD349" s="49" t="s">
        <v>36</v>
      </c>
      <c r="BE349" s="49" t="s">
        <v>36</v>
      </c>
      <c r="BF349" s="49" t="s">
        <v>36</v>
      </c>
      <c r="BG349" s="44" t="s">
        <v>36</v>
      </c>
      <c r="BH349" s="53" t="s">
        <v>36</v>
      </c>
      <c r="BI349" s="49" t="s">
        <v>36</v>
      </c>
      <c r="BJ349" s="49" t="s">
        <v>36</v>
      </c>
      <c r="BK349" s="49" t="s">
        <v>36</v>
      </c>
      <c r="BL349" s="44" t="s">
        <v>36</v>
      </c>
      <c r="BM349" s="53" t="s">
        <v>36</v>
      </c>
      <c r="BN349" s="49" t="s">
        <v>36</v>
      </c>
      <c r="BO349" s="49" t="s">
        <v>36</v>
      </c>
      <c r="BP349" s="49" t="s">
        <v>36</v>
      </c>
      <c r="BQ349" s="44" t="s">
        <v>36</v>
      </c>
    </row>
    <row r="350" s="437" customFormat="true" ht="15" customHeight="true" x14ac:dyDescent="0.2">
      <c r="B350" s="436"/>
      <c r="R350" s="346"/>
      <c r="S350" s="346"/>
      <c r="T350" s="346"/>
      <c r="U350" s="346"/>
      <c r="V350" s="346"/>
      <c r="W350" s="346"/>
      <c r="X350" s="346"/>
      <c r="Y350" s="346"/>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72"/>
      <c r="BB350" s="553" t="s">
        <v>49</v>
      </c>
      <c r="BC350" s="53" t="s">
        <v>36</v>
      </c>
      <c r="BD350" s="49" t="s">
        <v>36</v>
      </c>
      <c r="BE350" s="49" t="s">
        <v>36</v>
      </c>
      <c r="BF350" s="49" t="s">
        <v>36</v>
      </c>
      <c r="BG350" s="44" t="s">
        <v>36</v>
      </c>
      <c r="BH350" s="53" t="s">
        <v>36</v>
      </c>
      <c r="BI350" s="49" t="s">
        <v>36</v>
      </c>
      <c r="BJ350" s="49" t="s">
        <v>36</v>
      </c>
      <c r="BK350" s="49" t="s">
        <v>36</v>
      </c>
      <c r="BL350" s="44" t="s">
        <v>36</v>
      </c>
      <c r="BM350" s="53" t="s">
        <v>36</v>
      </c>
      <c r="BN350" s="49" t="s">
        <v>36</v>
      </c>
      <c r="BO350" s="49" t="s">
        <v>36</v>
      </c>
      <c r="BP350" s="49" t="s">
        <v>36</v>
      </c>
      <c r="BQ350" s="44" t="s">
        <v>36</v>
      </c>
    </row>
    <row r="351" s="437" customFormat="true" ht="15" customHeight="true" x14ac:dyDescent="0.2">
      <c r="B351" s="436"/>
      <c r="R351" s="346"/>
      <c r="S351" s="346"/>
      <c r="T351" s="346"/>
      <c r="U351" s="346"/>
      <c r="V351" s="346"/>
      <c r="W351" s="346"/>
      <c r="X351" s="346"/>
      <c r="Y351" s="346"/>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73" t="s">
        <v>144</v>
      </c>
      <c r="BB351" s="553" t="s">
        <v>50</v>
      </c>
      <c r="BC351" s="53" t="s">
        <v>36</v>
      </c>
      <c r="BD351" s="49" t="s">
        <v>36</v>
      </c>
      <c r="BE351" s="49" t="s">
        <v>36</v>
      </c>
      <c r="BF351" s="49" t="s">
        <v>36</v>
      </c>
      <c r="BG351" s="44" t="s">
        <v>36</v>
      </c>
      <c r="BH351" s="53" t="s">
        <v>36</v>
      </c>
      <c r="BI351" s="49" t="s">
        <v>36</v>
      </c>
      <c r="BJ351" s="49" t="s">
        <v>36</v>
      </c>
      <c r="BK351" s="49" t="s">
        <v>36</v>
      </c>
      <c r="BL351" s="44" t="s">
        <v>36</v>
      </c>
      <c r="BM351" s="53" t="s">
        <v>36</v>
      </c>
      <c r="BN351" s="49" t="s">
        <v>36</v>
      </c>
      <c r="BO351" s="49" t="s">
        <v>36</v>
      </c>
      <c r="BP351" s="49" t="s">
        <v>36</v>
      </c>
      <c r="BQ351" s="44" t="s">
        <v>36</v>
      </c>
    </row>
    <row r="352" s="437" customFormat="true" ht="15" customHeight="true" x14ac:dyDescent="0.2">
      <c r="B352" s="436"/>
      <c r="R352" s="346"/>
      <c r="S352" s="346"/>
      <c r="T352" s="346"/>
      <c r="U352" s="346"/>
      <c r="V352" s="346"/>
      <c r="W352" s="346"/>
      <c r="X352" s="346"/>
      <c r="Y352" s="346"/>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72"/>
      <c r="BB352" s="553" t="s">
        <v>49</v>
      </c>
      <c r="BC352" s="53" t="s">
        <v>36</v>
      </c>
      <c r="BD352" s="49" t="s">
        <v>36</v>
      </c>
      <c r="BE352" s="49" t="s">
        <v>36</v>
      </c>
      <c r="BF352" s="49" t="s">
        <v>36</v>
      </c>
      <c r="BG352" s="44" t="s">
        <v>36</v>
      </c>
      <c r="BH352" s="53" t="s">
        <v>36</v>
      </c>
      <c r="BI352" s="49" t="s">
        <v>36</v>
      </c>
      <c r="BJ352" s="49" t="s">
        <v>36</v>
      </c>
      <c r="BK352" s="49" t="s">
        <v>36</v>
      </c>
      <c r="BL352" s="44" t="s">
        <v>36</v>
      </c>
      <c r="BM352" s="53" t="s">
        <v>36</v>
      </c>
      <c r="BN352" s="49" t="s">
        <v>36</v>
      </c>
      <c r="BO352" s="49" t="s">
        <v>36</v>
      </c>
      <c r="BP352" s="49" t="s">
        <v>36</v>
      </c>
      <c r="BQ352" s="44" t="s">
        <v>36</v>
      </c>
    </row>
    <row r="353" s="437" customFormat="true" ht="15" customHeight="true" x14ac:dyDescent="0.2">
      <c r="B353" s="436"/>
      <c r="R353" s="346"/>
      <c r="S353" s="346"/>
      <c r="T353" s="346"/>
      <c r="U353" s="346"/>
      <c r="V353" s="346"/>
      <c r="W353" s="346"/>
      <c r="X353" s="346"/>
      <c r="Y353" s="346"/>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73" t="s">
        <v>139</v>
      </c>
      <c r="BB353" s="553" t="s">
        <v>50</v>
      </c>
      <c r="BC353" s="53" t="s">
        <v>36</v>
      </c>
      <c r="BD353" s="49" t="s">
        <v>36</v>
      </c>
      <c r="BE353" s="49" t="s">
        <v>36</v>
      </c>
      <c r="BF353" s="49" t="s">
        <v>36</v>
      </c>
      <c r="BG353" s="44" t="s">
        <v>36</v>
      </c>
      <c r="BH353" s="53" t="s">
        <v>36</v>
      </c>
      <c r="BI353" s="49" t="s">
        <v>36</v>
      </c>
      <c r="BJ353" s="49" t="s">
        <v>36</v>
      </c>
      <c r="BK353" s="49" t="s">
        <v>36</v>
      </c>
      <c r="BL353" s="44" t="s">
        <v>36</v>
      </c>
      <c r="BM353" s="53" t="s">
        <v>36</v>
      </c>
      <c r="BN353" s="49" t="s">
        <v>36</v>
      </c>
      <c r="BO353" s="49" t="s">
        <v>36</v>
      </c>
      <c r="BP353" s="49" t="s">
        <v>36</v>
      </c>
      <c r="BQ353" s="44" t="s">
        <v>36</v>
      </c>
    </row>
    <row r="354" s="437" customFormat="true" ht="15" customHeight="true" x14ac:dyDescent="0.2">
      <c r="B354" s="436"/>
      <c r="R354" s="346"/>
      <c r="S354" s="346"/>
      <c r="T354" s="346"/>
      <c r="U354" s="346"/>
      <c r="V354" s="346"/>
      <c r="W354" s="346"/>
      <c r="X354" s="346"/>
      <c r="Y354" s="346"/>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74"/>
      <c r="BB354" s="555" t="s">
        <v>49</v>
      </c>
      <c r="BC354" s="52" t="s">
        <v>36</v>
      </c>
      <c r="BD354" s="48" t="s">
        <v>36</v>
      </c>
      <c r="BE354" s="48" t="s">
        <v>36</v>
      </c>
      <c r="BF354" s="48" t="s">
        <v>36</v>
      </c>
      <c r="BG354" s="43" t="s">
        <v>36</v>
      </c>
      <c r="BH354" s="52" t="s">
        <v>36</v>
      </c>
      <c r="BI354" s="48" t="s">
        <v>36</v>
      </c>
      <c r="BJ354" s="48" t="s">
        <v>36</v>
      </c>
      <c r="BK354" s="48" t="s">
        <v>36</v>
      </c>
      <c r="BL354" s="43" t="s">
        <v>36</v>
      </c>
      <c r="BM354" s="52" t="s">
        <v>36</v>
      </c>
      <c r="BN354" s="48" t="s">
        <v>36</v>
      </c>
      <c r="BO354" s="48" t="s">
        <v>36</v>
      </c>
      <c r="BP354" s="48" t="s">
        <v>36</v>
      </c>
      <c r="BQ354" s="43" t="s">
        <v>36</v>
      </c>
    </row>
    <row r="355" s="437" customFormat="true" ht="15" customHeight="true" x14ac:dyDescent="0.2">
      <c r="B355" s="436"/>
      <c r="R355" s="346"/>
      <c r="S355" s="346"/>
      <c r="T355" s="346"/>
      <c r="U355" s="346"/>
      <c r="V355" s="346"/>
      <c r="W355" s="346"/>
      <c r="X355" s="346"/>
      <c r="Y355" s="346"/>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6"/>
      <c r="BB355" s="322"/>
      <c r="BC355" s="409"/>
      <c r="BD355" s="409"/>
      <c r="BE355" s="409"/>
      <c r="BF355" s="409"/>
      <c r="BG355" s="409"/>
      <c r="BH355" s="409"/>
      <c r="BI355" s="409"/>
      <c r="BJ355" s="409"/>
      <c r="BK355" s="409"/>
      <c r="BL355" s="409"/>
      <c r="BM355" s="409"/>
      <c r="BN355" s="409"/>
      <c r="BO355" s="409"/>
      <c r="BP355" s="409"/>
      <c r="BQ355" s="409"/>
    </row>
    <row r="356" s="437" customFormat="true" ht="15" customHeight="true" x14ac:dyDescent="0.2">
      <c r="B356" s="436"/>
      <c r="R356" s="346"/>
      <c r="S356" s="346"/>
      <c r="T356" s="346"/>
      <c r="U356" s="346"/>
      <c r="V356" s="346"/>
      <c r="W356" s="346"/>
      <c r="X356" s="346"/>
      <c r="Y356" s="346"/>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6"/>
      <c r="BB356" s="322"/>
      <c r="BC356" s="366"/>
      <c r="BD356" s="366"/>
      <c r="BE356" s="366"/>
      <c r="BF356" s="366"/>
      <c r="BG356" s="366"/>
      <c r="BH356" s="366"/>
      <c r="BI356" s="366"/>
      <c r="BJ356" s="366"/>
      <c r="BK356" s="366"/>
      <c r="BL356" s="366"/>
      <c r="BM356" s="366"/>
      <c r="BN356" s="366"/>
      <c r="BO356" s="366"/>
      <c r="BP356" s="366"/>
      <c r="BQ356" s="366"/>
    </row>
    <row r="357" s="318" customFormat="true" ht="15" customHeight="true" x14ac:dyDescent="0.2">
      <c r="B357" s="320"/>
      <c r="R357" s="346"/>
      <c r="S357" s="346"/>
      <c r="T357" s="346"/>
      <c r="U357" s="346"/>
      <c r="V357" s="346"/>
      <c r="W357" s="346"/>
      <c r="X357" s="346"/>
      <c r="Y357" s="346"/>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6"/>
      <c r="BB357" s="322"/>
      <c r="BC357" s="366"/>
      <c r="BD357" s="366"/>
      <c r="BE357" s="366"/>
      <c r="BF357" s="366"/>
      <c r="BG357" s="366"/>
      <c r="BH357" s="366"/>
      <c r="BI357" s="366"/>
      <c r="BJ357" s="366"/>
      <c r="BK357" s="366"/>
      <c r="BL357" s="366"/>
      <c r="BM357" s="366"/>
      <c r="BN357" s="366"/>
      <c r="BO357" s="366"/>
      <c r="BP357" s="366"/>
      <c r="BQ357" s="366"/>
    </row>
    <row r="358" s="318" customFormat="true" ht="15" customHeight="true" x14ac:dyDescent="0.2">
      <c r="B358" s="320"/>
      <c r="R358" s="346"/>
      <c r="S358" s="346"/>
      <c r="T358" s="346"/>
      <c r="U358" s="346"/>
      <c r="V358" s="346"/>
      <c r="W358" s="346"/>
      <c r="X358" s="346"/>
      <c r="Y358" s="346"/>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6"/>
      <c r="BB358" s="322"/>
      <c r="BC358" s="366"/>
      <c r="BD358" s="366"/>
      <c r="BE358" s="366"/>
      <c r="BF358" s="366"/>
      <c r="BG358" s="366"/>
      <c r="BH358" s="366"/>
      <c r="BI358" s="366"/>
      <c r="BJ358" s="366"/>
      <c r="BK358" s="366"/>
      <c r="BL358" s="366"/>
      <c r="BM358" s="366"/>
      <c r="BN358" s="366"/>
      <c r="BO358" s="366"/>
      <c r="BP358" s="366"/>
      <c r="BQ358" s="366"/>
    </row>
    <row r="359" s="318" customFormat="true" ht="15" customHeight="true" x14ac:dyDescent="0.2">
      <c r="B359" s="320"/>
      <c r="R359" s="346"/>
      <c r="S359" s="346"/>
      <c r="T359" s="346"/>
      <c r="U359" s="346"/>
      <c r="V359" s="346"/>
      <c r="W359" s="346"/>
      <c r="X359" s="346"/>
      <c r="Y359" s="346"/>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6"/>
      <c r="BB359" s="322"/>
      <c r="BC359" s="366"/>
      <c r="BD359" s="366"/>
      <c r="BE359" s="366"/>
      <c r="BF359" s="366"/>
      <c r="BG359" s="366"/>
      <c r="BH359" s="366"/>
      <c r="BI359" s="366"/>
      <c r="BJ359" s="366"/>
      <c r="BK359" s="366"/>
      <c r="BL359" s="366"/>
      <c r="BM359" s="366"/>
      <c r="BN359" s="366"/>
      <c r="BO359" s="366"/>
      <c r="BP359" s="366"/>
      <c r="BQ359" s="366"/>
    </row>
    <row r="360" s="318" customFormat="true" ht="15" customHeight="true" x14ac:dyDescent="0.2">
      <c r="B360" s="320"/>
      <c r="R360" s="346"/>
      <c r="S360" s="346"/>
      <c r="T360" s="346"/>
      <c r="U360" s="346"/>
      <c r="V360" s="346"/>
      <c r="W360" s="346"/>
      <c r="X360" s="346"/>
      <c r="Y360" s="346"/>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6"/>
      <c r="BB360" s="322"/>
      <c r="BC360" s="366"/>
      <c r="BD360" s="366"/>
      <c r="BE360" s="366"/>
      <c r="BF360" s="366"/>
      <c r="BG360" s="366"/>
      <c r="BH360" s="366"/>
      <c r="BI360" s="366"/>
      <c r="BJ360" s="366"/>
      <c r="BK360" s="366"/>
      <c r="BL360" s="366"/>
      <c r="BM360" s="366"/>
      <c r="BN360" s="366"/>
      <c r="BO360" s="366"/>
      <c r="BP360" s="366"/>
      <c r="BQ360" s="366"/>
    </row>
    <row r="361" s="318" customFormat="true" ht="15" customHeight="true" x14ac:dyDescent="0.2">
      <c r="B361" s="320"/>
      <c r="R361" s="346"/>
      <c r="S361" s="346"/>
      <c r="T361" s="346"/>
      <c r="U361" s="346"/>
      <c r="V361" s="346"/>
      <c r="W361" s="346"/>
      <c r="X361" s="346"/>
      <c r="Y361" s="346"/>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6"/>
      <c r="BB361" s="322"/>
      <c r="BC361" s="366"/>
      <c r="BD361" s="366"/>
      <c r="BE361" s="366"/>
      <c r="BF361" s="366"/>
      <c r="BG361" s="366"/>
      <c r="BH361" s="366"/>
      <c r="BI361" s="366"/>
      <c r="BJ361" s="366"/>
      <c r="BK361" s="366"/>
      <c r="BL361" s="366"/>
      <c r="BM361" s="366"/>
      <c r="BN361" s="366"/>
      <c r="BO361" s="366"/>
      <c r="BP361" s="366"/>
      <c r="BQ361" s="366"/>
    </row>
    <row r="362" s="318" customFormat="true" ht="15" customHeight="true" x14ac:dyDescent="0.2">
      <c r="B362" s="320"/>
      <c r="R362" s="346"/>
      <c r="S362" s="346"/>
      <c r="T362" s="346"/>
      <c r="U362" s="346"/>
      <c r="V362" s="346"/>
      <c r="W362" s="346"/>
      <c r="X362" s="346"/>
      <c r="Y362" s="346"/>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6"/>
      <c r="BB362" s="322"/>
      <c r="BC362" s="366"/>
      <c r="BD362" s="366"/>
      <c r="BE362" s="366"/>
      <c r="BF362" s="366"/>
      <c r="BG362" s="366"/>
      <c r="BH362" s="366"/>
      <c r="BI362" s="366"/>
      <c r="BJ362" s="366"/>
      <c r="BK362" s="366"/>
      <c r="BL362" s="366"/>
      <c r="BM362" s="366"/>
      <c r="BN362" s="366"/>
      <c r="BO362" s="366"/>
      <c r="BP362" s="366"/>
      <c r="BQ362" s="366"/>
    </row>
    <row r="363" s="318" customFormat="true" ht="15" customHeight="true" x14ac:dyDescent="0.2">
      <c r="B363" s="320"/>
      <c r="R363" s="346"/>
      <c r="S363" s="346"/>
      <c r="T363" s="346"/>
      <c r="U363" s="346"/>
      <c r="V363" s="346"/>
      <c r="W363" s="346"/>
      <c r="X363" s="346"/>
      <c r="Y363" s="346"/>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6"/>
      <c r="BB363" s="322"/>
      <c r="BC363" s="366"/>
      <c r="BD363" s="366"/>
      <c r="BE363" s="366"/>
      <c r="BF363" s="366"/>
      <c r="BG363" s="366"/>
      <c r="BH363" s="366"/>
      <c r="BI363" s="366"/>
      <c r="BJ363" s="366"/>
      <c r="BK363" s="366"/>
      <c r="BL363" s="366"/>
      <c r="BM363" s="366"/>
      <c r="BN363" s="366"/>
      <c r="BO363" s="366"/>
      <c r="BP363" s="366"/>
      <c r="BQ363" s="366"/>
    </row>
    <row r="364" s="318" customFormat="true" ht="15" customHeight="true" x14ac:dyDescent="0.2">
      <c r="B364" s="320"/>
      <c r="R364" s="346"/>
      <c r="S364" s="346"/>
      <c r="T364" s="346"/>
      <c r="U364" s="346"/>
      <c r="V364" s="346"/>
      <c r="W364" s="346"/>
      <c r="X364" s="346"/>
      <c r="Y364" s="346"/>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6"/>
      <c r="BB364" s="322"/>
      <c r="BC364" s="366"/>
      <c r="BD364" s="366"/>
      <c r="BE364" s="366"/>
      <c r="BF364" s="366"/>
      <c r="BG364" s="366"/>
      <c r="BH364" s="366"/>
      <c r="BI364" s="366"/>
      <c r="BJ364" s="366"/>
      <c r="BK364" s="366"/>
      <c r="BL364" s="366"/>
      <c r="BM364" s="366"/>
      <c r="BN364" s="366"/>
      <c r="BO364" s="366"/>
      <c r="BP364" s="366"/>
      <c r="BQ364" s="366"/>
    </row>
    <row r="365" s="318" customFormat="true" ht="15" customHeight="true" x14ac:dyDescent="0.2">
      <c r="B365" s="320"/>
      <c r="R365" s="346"/>
      <c r="S365" s="346"/>
      <c r="T365" s="346"/>
      <c r="U365" s="346"/>
      <c r="V365" s="346"/>
      <c r="W365" s="346"/>
      <c r="X365" s="346"/>
      <c r="Y365" s="346"/>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6"/>
      <c r="BB365" s="322"/>
      <c r="BC365" s="366"/>
      <c r="BD365" s="366"/>
      <c r="BE365" s="366"/>
      <c r="BF365" s="366"/>
      <c r="BG365" s="366"/>
      <c r="BH365" s="366"/>
      <c r="BI365" s="366"/>
      <c r="BJ365" s="366"/>
      <c r="BK365" s="366"/>
      <c r="BL365" s="366"/>
      <c r="BM365" s="366"/>
      <c r="BN365" s="366"/>
      <c r="BO365" s="366"/>
      <c r="BP365" s="366"/>
      <c r="BQ365" s="366"/>
    </row>
    <row r="366" s="318" customFormat="true" ht="15" customHeight="true" x14ac:dyDescent="0.2">
      <c r="B366" s="320"/>
      <c r="R366" s="346"/>
      <c r="S366" s="346"/>
      <c r="T366" s="346"/>
      <c r="U366" s="346"/>
      <c r="V366" s="346"/>
      <c r="W366" s="346"/>
      <c r="X366" s="346"/>
      <c r="Y366" s="346"/>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6"/>
      <c r="BB366" s="322"/>
      <c r="BC366" s="366"/>
      <c r="BD366" s="366"/>
      <c r="BE366" s="366"/>
      <c r="BF366" s="366"/>
      <c r="BG366" s="366"/>
      <c r="BH366" s="366"/>
      <c r="BI366" s="366"/>
      <c r="BJ366" s="366"/>
      <c r="BK366" s="366"/>
      <c r="BL366" s="366"/>
      <c r="BM366" s="366"/>
      <c r="BN366" s="366"/>
      <c r="BO366" s="366"/>
      <c r="BP366" s="366"/>
      <c r="BQ366" s="366"/>
    </row>
    <row r="367" s="318" customFormat="true" ht="15" customHeight="true" x14ac:dyDescent="0.2">
      <c r="B367" s="320"/>
      <c r="R367" s="346"/>
      <c r="S367" s="346"/>
      <c r="T367" s="346"/>
      <c r="U367" s="346"/>
      <c r="V367" s="346"/>
      <c r="W367" s="346"/>
      <c r="X367" s="346"/>
      <c r="Y367" s="346"/>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6"/>
      <c r="BB367" s="322"/>
      <c r="BC367" s="366"/>
      <c r="BD367" s="366"/>
      <c r="BE367" s="366"/>
      <c r="BF367" s="366"/>
      <c r="BG367" s="366"/>
      <c r="BH367" s="366"/>
      <c r="BI367" s="366"/>
      <c r="BJ367" s="366"/>
      <c r="BK367" s="366"/>
      <c r="BL367" s="366"/>
      <c r="BM367" s="366"/>
      <c r="BN367" s="366"/>
      <c r="BO367" s="366"/>
      <c r="BP367" s="366"/>
      <c r="BQ367" s="366"/>
    </row>
    <row r="368" s="318" customFormat="true" ht="15" customHeight="true" x14ac:dyDescent="0.2">
      <c r="B368" s="320"/>
      <c r="R368" s="346"/>
      <c r="S368" s="346"/>
      <c r="T368" s="346"/>
      <c r="U368" s="346"/>
      <c r="V368" s="346"/>
      <c r="W368" s="346"/>
      <c r="X368" s="346"/>
      <c r="Y368" s="346"/>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6"/>
      <c r="BB368" s="322"/>
      <c r="BC368" s="366"/>
      <c r="BD368" s="366"/>
      <c r="BE368" s="366"/>
      <c r="BF368" s="366"/>
      <c r="BG368" s="366"/>
      <c r="BH368" s="366"/>
      <c r="BI368" s="366"/>
      <c r="BJ368" s="366"/>
      <c r="BK368" s="366"/>
      <c r="BL368" s="366"/>
      <c r="BM368" s="366"/>
      <c r="BN368" s="366"/>
      <c r="BO368" s="366"/>
      <c r="BP368" s="366"/>
      <c r="BQ368" s="366"/>
    </row>
    <row r="369" s="318" customFormat="true" ht="15" customHeight="true" x14ac:dyDescent="0.2">
      <c r="B369" s="320"/>
      <c r="R369" s="346"/>
      <c r="S369" s="346"/>
      <c r="T369" s="346"/>
      <c r="U369" s="346"/>
      <c r="V369" s="346"/>
      <c r="W369" s="346"/>
      <c r="X369" s="346"/>
      <c r="Y369" s="346"/>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6"/>
      <c r="BB369" s="322"/>
      <c r="BC369" s="366"/>
      <c r="BD369" s="366"/>
      <c r="BE369" s="366"/>
      <c r="BF369" s="366"/>
      <c r="BG369" s="366"/>
      <c r="BH369" s="366"/>
      <c r="BI369" s="366"/>
      <c r="BJ369" s="366"/>
      <c r="BK369" s="366"/>
      <c r="BL369" s="366"/>
      <c r="BM369" s="366"/>
      <c r="BN369" s="366"/>
      <c r="BO369" s="366"/>
      <c r="BP369" s="366"/>
      <c r="BQ369" s="366"/>
    </row>
    <row r="370" s="318" customFormat="true" ht="15" customHeight="true" x14ac:dyDescent="0.2">
      <c r="B370" s="320"/>
      <c r="R370" s="346"/>
      <c r="S370" s="346"/>
      <c r="T370" s="346"/>
      <c r="U370" s="346"/>
      <c r="V370" s="346"/>
      <c r="W370" s="346"/>
      <c r="X370" s="346"/>
      <c r="Y370" s="346"/>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6"/>
      <c r="BB370" s="322"/>
      <c r="BC370" s="366"/>
      <c r="BD370" s="366"/>
      <c r="BE370" s="366"/>
      <c r="BF370" s="366"/>
      <c r="BG370" s="366"/>
      <c r="BH370" s="366"/>
      <c r="BI370" s="366"/>
      <c r="BJ370" s="366"/>
      <c r="BK370" s="366"/>
      <c r="BL370" s="366"/>
      <c r="BM370" s="366"/>
      <c r="BN370" s="366"/>
      <c r="BO370" s="366"/>
      <c r="BP370" s="366"/>
      <c r="BQ370" s="366"/>
    </row>
    <row r="371" s="318" customFormat="true" ht="15" customHeight="true" x14ac:dyDescent="0.2">
      <c r="B371" s="320"/>
      <c r="R371" s="346"/>
      <c r="S371" s="346"/>
      <c r="T371" s="346"/>
      <c r="U371" s="346"/>
      <c r="V371" s="346"/>
      <c r="W371" s="346"/>
      <c r="X371" s="346"/>
      <c r="Y371" s="346"/>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6"/>
      <c r="BB371" s="322"/>
      <c r="BC371" s="366"/>
      <c r="BD371" s="366"/>
      <c r="BE371" s="366"/>
      <c r="BF371" s="366"/>
      <c r="BG371" s="366"/>
      <c r="BH371" s="366"/>
      <c r="BI371" s="366"/>
      <c r="BJ371" s="366"/>
      <c r="BK371" s="366"/>
      <c r="BL371" s="366"/>
      <c r="BM371" s="366"/>
      <c r="BN371" s="366"/>
      <c r="BO371" s="366"/>
      <c r="BP371" s="366"/>
      <c r="BQ371" s="366"/>
    </row>
    <row r="372" s="318" customFormat="true" ht="15" customHeight="true" x14ac:dyDescent="0.2">
      <c r="B372" s="320"/>
      <c r="R372" s="346"/>
      <c r="S372" s="346"/>
      <c r="T372" s="346"/>
      <c r="U372" s="346"/>
      <c r="V372" s="346"/>
      <c r="W372" s="346"/>
      <c r="X372" s="346"/>
      <c r="Y372" s="346"/>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6"/>
      <c r="BB372" s="322"/>
      <c r="BC372" s="366"/>
      <c r="BD372" s="366"/>
      <c r="BE372" s="366"/>
      <c r="BF372" s="366"/>
      <c r="BG372" s="366"/>
      <c r="BH372" s="366"/>
      <c r="BI372" s="366"/>
      <c r="BJ372" s="366"/>
      <c r="BK372" s="366"/>
      <c r="BL372" s="366"/>
      <c r="BM372" s="366"/>
      <c r="BN372" s="366"/>
      <c r="BO372" s="366"/>
      <c r="BP372" s="366"/>
      <c r="BQ372" s="366"/>
    </row>
    <row r="373" s="318" customFormat="true" ht="15" customHeight="true" x14ac:dyDescent="0.2">
      <c r="B373" s="320"/>
      <c r="R373" s="346"/>
      <c r="S373" s="346"/>
      <c r="T373" s="346"/>
      <c r="U373" s="346"/>
      <c r="V373" s="346"/>
      <c r="W373" s="346"/>
      <c r="X373" s="346"/>
      <c r="Y373" s="346"/>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6"/>
      <c r="BB373" s="322"/>
      <c r="BC373" s="366"/>
      <c r="BD373" s="366"/>
      <c r="BE373" s="366"/>
      <c r="BF373" s="366"/>
      <c r="BG373" s="366"/>
      <c r="BH373" s="366"/>
      <c r="BI373" s="366"/>
      <c r="BJ373" s="366"/>
      <c r="BK373" s="366"/>
      <c r="BL373" s="366"/>
      <c r="BM373" s="366"/>
      <c r="BN373" s="366"/>
      <c r="BO373" s="366"/>
      <c r="BP373" s="366"/>
      <c r="BQ373" s="366"/>
    </row>
    <row r="374" s="318" customFormat="true" ht="15" customHeight="true" x14ac:dyDescent="0.2">
      <c r="B374" s="320"/>
      <c r="R374" s="346"/>
      <c r="S374" s="346"/>
      <c r="T374" s="346"/>
      <c r="U374" s="346"/>
      <c r="V374" s="346"/>
      <c r="W374" s="346"/>
      <c r="X374" s="346"/>
      <c r="Y374" s="346"/>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6"/>
      <c r="BB374" s="322"/>
      <c r="BC374" s="366"/>
      <c r="BD374" s="366"/>
      <c r="BE374" s="366"/>
      <c r="BF374" s="366"/>
      <c r="BG374" s="366"/>
      <c r="BH374" s="366"/>
      <c r="BI374" s="366"/>
      <c r="BJ374" s="366"/>
      <c r="BK374" s="366"/>
      <c r="BL374" s="366"/>
      <c r="BM374" s="366"/>
      <c r="BN374" s="366"/>
      <c r="BO374" s="366"/>
      <c r="BP374" s="366"/>
      <c r="BQ374" s="366"/>
    </row>
    <row r="375" s="318" customFormat="true" ht="15" customHeight="true" x14ac:dyDescent="0.2">
      <c r="B375" s="320"/>
      <c r="R375" s="346"/>
      <c r="S375" s="346"/>
      <c r="T375" s="346"/>
      <c r="U375" s="346"/>
      <c r="V375" s="346"/>
      <c r="W375" s="346"/>
      <c r="X375" s="346"/>
      <c r="Y375" s="346"/>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row>
    <row r="376" s="318" customFormat="true" ht="15" customHeight="true" x14ac:dyDescent="0.2">
      <c r="B376" s="320"/>
      <c r="R376" s="346"/>
      <c r="S376" s="346"/>
      <c r="T376" s="346"/>
      <c r="U376" s="346"/>
      <c r="V376" s="346"/>
      <c r="W376" s="346"/>
      <c r="X376" s="346"/>
      <c r="Y376" s="346"/>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row>
    <row r="377" s="318" customFormat="true" ht="15" customHeight="true" x14ac:dyDescent="0.2">
      <c r="B377" s="320"/>
      <c r="R377" s="346"/>
      <c r="S377" s="346"/>
      <c r="T377" s="346"/>
      <c r="U377" s="346"/>
      <c r="V377" s="346"/>
      <c r="W377" s="346"/>
      <c r="X377" s="346"/>
      <c r="Y377" s="346"/>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row>
    <row r="378" s="318" customFormat="true" ht="15" customHeight="true" x14ac:dyDescent="0.2">
      <c r="B378" s="320"/>
      <c r="R378" s="346"/>
      <c r="S378" s="346"/>
      <c r="T378" s="346"/>
      <c r="U378" s="346"/>
      <c r="V378" s="346"/>
      <c r="W378" s="346"/>
      <c r="X378" s="346"/>
      <c r="Y378" s="346"/>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row>
    <row r="379" s="318" customFormat="true" ht="15" customHeight="true" x14ac:dyDescent="0.2">
      <c r="B379" s="320"/>
      <c r="R379" s="346"/>
      <c r="S379" s="346"/>
      <c r="T379" s="346"/>
      <c r="U379" s="346"/>
      <c r="V379" s="346"/>
      <c r="W379" s="346"/>
      <c r="X379" s="346"/>
      <c r="Y379" s="346"/>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row>
    <row r="380" s="318" customFormat="true" ht="15" customHeight="true" x14ac:dyDescent="0.2">
      <c r="B380" s="320"/>
      <c r="R380" s="346"/>
      <c r="S380" s="346"/>
      <c r="T380" s="346"/>
      <c r="U380" s="346"/>
      <c r="V380" s="346"/>
      <c r="W380" s="346"/>
      <c r="X380" s="346"/>
      <c r="Y380" s="346"/>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row>
    <row r="381" s="318" customFormat="true" ht="15" customHeight="true" x14ac:dyDescent="0.2">
      <c r="B381" s="320"/>
      <c r="R381" s="346"/>
      <c r="S381" s="346"/>
      <c r="T381" s="346"/>
      <c r="U381" s="346"/>
      <c r="V381" s="346"/>
      <c r="W381" s="346"/>
      <c r="X381" s="346"/>
      <c r="Y381" s="346"/>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row>
    <row r="382" s="318" customFormat="true" ht="15" customHeight="true" x14ac:dyDescent="0.2">
      <c r="B382" s="320"/>
      <c r="R382" s="346"/>
      <c r="S382" s="346"/>
      <c r="T382" s="346"/>
      <c r="U382" s="346"/>
      <c r="V382" s="346"/>
      <c r="W382" s="346"/>
      <c r="X382" s="346"/>
      <c r="Y382" s="346"/>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row>
    <row r="383" s="318" customFormat="true" ht="15" customHeight="true" x14ac:dyDescent="0.2">
      <c r="B383" s="320"/>
      <c r="R383" s="346"/>
      <c r="S383" s="346"/>
      <c r="T383" s="346"/>
      <c r="U383" s="346"/>
      <c r="V383" s="346"/>
      <c r="W383" s="346"/>
      <c r="X383" s="346"/>
      <c r="Y383" s="346"/>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row>
    <row r="384" s="318" customFormat="true" ht="15" customHeight="true" x14ac:dyDescent="0.2">
      <c r="B384" s="320"/>
      <c r="R384" s="346"/>
      <c r="S384" s="346"/>
      <c r="T384" s="346"/>
      <c r="U384" s="346"/>
      <c r="V384" s="346"/>
      <c r="W384" s="346"/>
      <c r="X384" s="346"/>
      <c r="Y384" s="346"/>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row>
    <row r="385" s="318" customFormat="true" ht="15" customHeight="true" x14ac:dyDescent="0.2">
      <c r="B385" s="320"/>
      <c r="R385" s="346"/>
      <c r="S385" s="346"/>
      <c r="T385" s="346"/>
      <c r="U385" s="346"/>
      <c r="V385" s="346"/>
      <c r="W385" s="346"/>
      <c r="X385" s="346"/>
      <c r="Y385" s="346"/>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row>
    <row r="386" s="318" customFormat="true" ht="15" customHeight="true" x14ac:dyDescent="0.2">
      <c r="B386" s="320"/>
      <c r="R386" s="346"/>
      <c r="S386" s="346"/>
      <c r="T386" s="346"/>
      <c r="U386" s="346"/>
      <c r="V386" s="346"/>
      <c r="W386" s="346"/>
      <c r="X386" s="346"/>
      <c r="Y386" s="346"/>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row>
    <row r="387" s="318" customFormat="true" ht="15" customHeight="true" x14ac:dyDescent="0.2">
      <c r="B387" s="320"/>
      <c r="R387" s="346"/>
      <c r="S387" s="346"/>
      <c r="T387" s="346"/>
      <c r="U387" s="346"/>
      <c r="V387" s="346"/>
      <c r="W387" s="346"/>
      <c r="X387" s="346"/>
      <c r="Y387" s="346"/>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row>
    <row r="388" s="318" customFormat="true" ht="15" customHeight="true" x14ac:dyDescent="0.2">
      <c r="B388" s="320"/>
      <c r="R388" s="346"/>
      <c r="S388" s="346"/>
      <c r="T388" s="346"/>
      <c r="U388" s="346"/>
      <c r="V388" s="346"/>
      <c r="W388" s="346"/>
      <c r="X388" s="346"/>
      <c r="Y388" s="346"/>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row>
    <row r="389" s="318" customFormat="true" ht="15" customHeight="true" x14ac:dyDescent="0.2">
      <c r="B389" s="320"/>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row>
    <row r="390" s="437" customFormat="true" ht="15" customHeight="true" x14ac:dyDescent="0.2">
      <c r="B390" s="436"/>
      <c r="R390" s="346"/>
      <c r="S390" s="346"/>
      <c r="T390" s="346"/>
      <c r="U390" s="346"/>
      <c r="V390" s="346"/>
      <c r="W390" s="346"/>
      <c r="X390" s="346"/>
      <c r="Y390" s="346"/>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row>
    <row r="391" s="437" customFormat="true" ht="15" customHeight="true" x14ac:dyDescent="0.2">
      <c r="B391" s="436"/>
      <c r="R391" s="346"/>
      <c r="S391" s="346"/>
      <c r="T391" s="346"/>
      <c r="U391" s="346"/>
      <c r="V391" s="346"/>
      <c r="W391" s="346"/>
      <c r="X391" s="346"/>
      <c r="Y391" s="346"/>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row>
    <row r="392" s="437" customFormat="true" ht="15" customHeight="true" x14ac:dyDescent="0.2">
      <c r="R392" s="346"/>
      <c r="S392" s="346"/>
      <c r="T392" s="346"/>
      <c r="U392" s="346"/>
      <c r="V392" s="346"/>
      <c r="W392" s="346"/>
      <c r="X392" s="346"/>
      <c r="Y392" s="346"/>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row>
    <row r="393" s="437" customFormat="true" ht="15" customHeight="true" x14ac:dyDescent="0.2">
      <c r="R393" s="346"/>
      <c r="S393" s="346"/>
      <c r="T393" s="346"/>
      <c r="U393" s="346"/>
      <c r="V393" s="346"/>
      <c r="W393" s="346"/>
      <c r="X393" s="346"/>
      <c r="Y393" s="346"/>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row>
    <row r="394" s="437" customFormat="true" ht="15" customHeight="true" x14ac:dyDescent="0.2">
      <c r="R394" s="346"/>
      <c r="S394" s="346"/>
      <c r="T394" s="346"/>
      <c r="U394" s="346"/>
      <c r="V394" s="346"/>
      <c r="W394" s="346"/>
      <c r="X394" s="346"/>
      <c r="Y394" s="346"/>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row>
    <row r="395" s="437" customFormat="true" ht="15" customHeight="true" x14ac:dyDescent="0.2">
      <c r="R395" s="346"/>
      <c r="S395" s="346"/>
      <c r="T395" s="346"/>
      <c r="U395" s="346"/>
      <c r="V395" s="346"/>
      <c r="W395" s="346"/>
      <c r="X395" s="346"/>
      <c r="Y395" s="346"/>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row>
    <row r="396" s="437" customFormat="true" ht="15" customHeight="true" x14ac:dyDescent="0.2">
      <c r="R396" s="346"/>
      <c r="S396" s="346"/>
      <c r="T396" s="346"/>
      <c r="U396" s="346"/>
      <c r="V396" s="346"/>
      <c r="W396" s="346"/>
      <c r="X396" s="346"/>
      <c r="Y396" s="346"/>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row>
    <row r="397" s="437" customFormat="true" ht="15" customHeight="true" x14ac:dyDescent="0.2">
      <c r="R397" s="346"/>
      <c r="S397" s="346"/>
      <c r="T397" s="346"/>
      <c r="U397" s="346"/>
      <c r="V397" s="346"/>
      <c r="W397" s="346"/>
      <c r="X397" s="346"/>
      <c r="Y397" s="346"/>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row>
    <row r="398" s="437" customFormat="true" ht="15" customHeight="true" x14ac:dyDescent="0.2">
      <c r="R398" s="346"/>
      <c r="S398" s="346"/>
      <c r="T398" s="346"/>
      <c r="U398" s="346"/>
      <c r="V398" s="346"/>
      <c r="W398" s="346"/>
      <c r="X398" s="346"/>
      <c r="Y398" s="346"/>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row>
    <row r="399" s="543" customFormat="true" ht="15" customHeight="true" x14ac:dyDescent="0.25">
      <c r="A399" s="323"/>
      <c r="B399" s="323"/>
      <c r="C399" s="1005" t="s">
        <v>130</v>
      </c>
      <c r="D399" s="1006"/>
      <c r="E399" s="1006"/>
      <c r="F399" s="1006"/>
      <c r="G399" s="323"/>
      <c r="H399" s="1007" t="s">
        <v>131</v>
      </c>
      <c r="I399" s="1008"/>
      <c r="J399" s="1008"/>
      <c r="K399" s="1008"/>
      <c r="M399" s="1007" t="s">
        <v>132</v>
      </c>
      <c r="N399" s="1008"/>
      <c r="O399" s="1008"/>
      <c r="P399" s="1008"/>
      <c r="R399" s="341"/>
      <c r="S399" s="341"/>
      <c r="T399" s="341"/>
      <c r="U399" s="341"/>
      <c r="V399" s="341"/>
      <c r="W399" s="341"/>
      <c r="X399" s="341"/>
      <c r="Y399" s="341"/>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row>
    <row r="400" s="348" customFormat="true" ht="15" customHeight="true" x14ac:dyDescent="0.2">
      <c r="C400" s="1010" t="s">
        <v>191</v>
      </c>
      <c r="D400" s="889"/>
      <c r="E400" s="889"/>
      <c r="F400" s="459"/>
      <c r="G400" s="459"/>
      <c r="H400" s="1017" t="s">
        <v>191</v>
      </c>
      <c r="I400" s="1017"/>
      <c r="J400" s="1017"/>
      <c r="K400" s="459"/>
      <c r="L400" s="459"/>
      <c r="M400" s="1017" t="s">
        <v>191</v>
      </c>
      <c r="N400" s="1017"/>
      <c r="O400" s="1017"/>
      <c r="P400" s="459"/>
      <c r="Q400" s="459"/>
      <c r="R400" s="341"/>
      <c r="S400" s="341"/>
      <c r="T400" s="341"/>
      <c r="U400" s="341"/>
      <c r="V400" s="341"/>
      <c r="W400" s="341"/>
      <c r="X400" s="341"/>
      <c r="Y400" s="341"/>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543"/>
      <c r="BB400" s="323"/>
      <c r="BC400" s="543"/>
      <c r="BD400" s="543"/>
      <c r="BE400" s="543"/>
      <c r="BF400" s="543"/>
      <c r="BG400" s="543"/>
      <c r="BH400" s="543"/>
      <c r="BI400" s="543"/>
      <c r="BJ400" s="543"/>
      <c r="BK400" s="543"/>
      <c r="BL400" s="543"/>
      <c r="BM400" s="543"/>
      <c r="BN400" s="543"/>
      <c r="BO400" s="543"/>
      <c r="BP400" s="543"/>
      <c r="BQ400" s="543"/>
    </row>
    <row r="401" s="348" customFormat="true" ht="25.15" customHeight="true" x14ac:dyDescent="0.2">
      <c r="C401" s="1010"/>
      <c r="D401" s="889"/>
      <c r="E401" s="469" t="s">
        <v>192</v>
      </c>
      <c r="F401" s="459"/>
      <c r="G401" s="459"/>
      <c r="H401" s="1017"/>
      <c r="I401" s="1017"/>
      <c r="J401" s="470" t="s">
        <v>192</v>
      </c>
      <c r="K401" s="459"/>
      <c r="L401" s="459"/>
      <c r="M401" s="1017"/>
      <c r="N401" s="1017"/>
      <c r="O401" s="471" t="s">
        <v>192</v>
      </c>
      <c r="P401" s="459"/>
      <c r="Q401" s="459"/>
      <c r="R401" s="341"/>
      <c r="S401" s="341"/>
      <c r="T401" s="341"/>
      <c r="U401" s="341"/>
      <c r="V401" s="341"/>
      <c r="W401" s="341"/>
      <c r="X401" s="341"/>
      <c r="Y401" s="341"/>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543"/>
      <c r="BB401" s="323"/>
      <c r="BC401" s="543"/>
      <c r="BD401" s="543"/>
      <c r="BE401" s="543"/>
      <c r="BF401" s="543"/>
      <c r="BG401" s="543"/>
      <c r="BH401" s="543"/>
      <c r="BI401" s="543"/>
      <c r="BJ401" s="543"/>
      <c r="BK401" s="543"/>
      <c r="BL401" s="543"/>
      <c r="BM401" s="543"/>
      <c r="BN401" s="543"/>
      <c r="BO401" s="543"/>
      <c r="BP401" s="543"/>
      <c r="BQ401" s="543"/>
    </row>
    <row r="402" s="348" customFormat="true" ht="25.15" customHeight="true" x14ac:dyDescent="0.2">
      <c r="B402" s="1011" t="s">
        <v>136</v>
      </c>
      <c r="C402" s="889"/>
      <c r="D402" s="889"/>
      <c r="E402" s="472" t="s">
        <v>193</v>
      </c>
      <c r="F402" s="459"/>
      <c r="G402" s="459"/>
      <c r="H402" s="1017"/>
      <c r="I402" s="1017"/>
      <c r="J402" s="473" t="s">
        <v>193</v>
      </c>
      <c r="K402" s="459"/>
      <c r="L402" s="459"/>
      <c r="M402" s="1017"/>
      <c r="N402" s="1017"/>
      <c r="O402" s="474" t="s">
        <v>193</v>
      </c>
      <c r="P402" s="459"/>
      <c r="Q402" s="459"/>
      <c r="R402" s="341"/>
      <c r="S402" s="341"/>
      <c r="T402" s="341"/>
      <c r="U402" s="341"/>
      <c r="V402" s="341"/>
      <c r="W402" s="341"/>
      <c r="X402" s="341"/>
      <c r="Y402" s="341"/>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543"/>
      <c r="BB402" s="323"/>
      <c r="BC402" s="543"/>
      <c r="BD402" s="543"/>
      <c r="BE402" s="543"/>
      <c r="BF402" s="543"/>
      <c r="BG402" s="543"/>
      <c r="BH402" s="543"/>
      <c r="BI402" s="543"/>
      <c r="BJ402" s="543"/>
      <c r="BK402" s="543"/>
      <c r="BL402" s="543"/>
      <c r="BM402" s="543"/>
      <c r="BN402" s="543"/>
      <c r="BO402" s="543"/>
      <c r="BP402" s="543"/>
      <c r="BQ402" s="543"/>
    </row>
    <row r="403" s="348" customFormat="true" ht="25.15" customHeight="true" x14ac:dyDescent="0.2">
      <c r="B403" s="889"/>
      <c r="C403" s="994" t="s">
        <v>244</v>
      </c>
      <c r="D403" s="995"/>
      <c r="E403" s="619">
        <v>-0.67577113569221381</v>
      </c>
      <c r="F403" s="572"/>
      <c r="G403" s="572"/>
      <c r="H403" s="995" t="s">
        <v>245</v>
      </c>
      <c r="I403" s="995"/>
      <c r="J403" s="620">
        <v>-0.70776201968805164</v>
      </c>
      <c r="K403" s="572"/>
      <c r="L403" s="572"/>
      <c r="M403" s="995" t="s">
        <v>244</v>
      </c>
      <c r="N403" s="995"/>
      <c r="O403" s="621">
        <v>-0.70750619657284353</v>
      </c>
      <c r="P403" s="572"/>
      <c r="Q403" s="572"/>
      <c r="R403" s="341"/>
      <c r="S403" s="341"/>
      <c r="T403" s="341"/>
      <c r="U403" s="341"/>
      <c r="V403" s="341"/>
      <c r="W403" s="341"/>
      <c r="X403" s="341"/>
      <c r="Y403" s="34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3"/>
      <c r="BC403" s="343"/>
      <c r="BD403" s="343"/>
      <c r="BE403" s="343"/>
      <c r="BF403" s="343"/>
      <c r="BG403" s="343"/>
      <c r="BH403" s="343"/>
      <c r="BI403" s="343"/>
      <c r="BJ403" s="343"/>
      <c r="BK403" s="343"/>
      <c r="BL403" s="343"/>
      <c r="BM403" s="343"/>
      <c r="BN403" s="343"/>
      <c r="BO403" s="343"/>
      <c r="BP403" s="343"/>
      <c r="BQ403" s="343"/>
    </row>
    <row r="404" s="348" customFormat="true" ht="25.15" customHeight="true" x14ac:dyDescent="0.2">
      <c r="B404" s="889"/>
      <c r="C404" s="994" t="s">
        <v>246</v>
      </c>
      <c r="D404" s="995"/>
      <c r="E404" s="622">
        <v>0.67379775396654273</v>
      </c>
      <c r="F404" s="572"/>
      <c r="G404" s="572"/>
      <c r="H404" s="995" t="s">
        <v>247</v>
      </c>
      <c r="I404" s="995"/>
      <c r="J404" s="623">
        <v>0.63124190975738181</v>
      </c>
      <c r="K404" s="572"/>
      <c r="L404" s="572"/>
      <c r="M404" s="995" t="s">
        <v>246</v>
      </c>
      <c r="N404" s="995"/>
      <c r="O404" s="624">
        <v>0.70422322941312043</v>
      </c>
      <c r="P404" s="572"/>
      <c r="Q404" s="572"/>
      <c r="R404" s="341"/>
      <c r="S404" s="341"/>
      <c r="T404" s="341"/>
      <c r="U404" s="341"/>
      <c r="V404" s="341"/>
      <c r="W404" s="341"/>
      <c r="X404" s="341"/>
      <c r="Y404" s="34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3"/>
      <c r="BC404" s="343"/>
      <c r="BD404" s="343"/>
      <c r="BE404" s="343"/>
      <c r="BF404" s="343"/>
      <c r="BG404" s="343"/>
      <c r="BH404" s="343"/>
      <c r="BI404" s="343"/>
      <c r="BJ404" s="343"/>
      <c r="BK404" s="343"/>
      <c r="BL404" s="343"/>
      <c r="BM404" s="343"/>
      <c r="BN404" s="343"/>
      <c r="BO404" s="343"/>
      <c r="BP404" s="343"/>
      <c r="BQ404" s="343"/>
    </row>
    <row r="405" s="348" customFormat="true" ht="25.15" customHeight="true" x14ac:dyDescent="0.2">
      <c r="B405" s="889"/>
      <c r="C405" s="994" t="s">
        <v>245</v>
      </c>
      <c r="D405" s="995"/>
      <c r="E405" s="622">
        <v>-0.60983000714353308</v>
      </c>
      <c r="F405" s="572"/>
      <c r="G405" s="572"/>
      <c r="H405" s="995" t="s">
        <v>248</v>
      </c>
      <c r="I405" s="995"/>
      <c r="J405" s="623">
        <v>0.62751269796356424</v>
      </c>
      <c r="K405" s="572"/>
      <c r="L405" s="572"/>
      <c r="M405" s="995" t="s">
        <v>249</v>
      </c>
      <c r="N405" s="995"/>
      <c r="O405" s="624">
        <v>-0.60660163890568686</v>
      </c>
      <c r="P405" s="572"/>
      <c r="Q405" s="572"/>
      <c r="R405" s="341"/>
      <c r="S405" s="341"/>
      <c r="T405" s="341"/>
      <c r="U405" s="341"/>
      <c r="V405" s="341"/>
      <c r="W405" s="341"/>
      <c r="X405" s="341"/>
      <c r="Y405" s="34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3"/>
      <c r="BC405" s="343"/>
      <c r="BD405" s="343"/>
      <c r="BE405" s="343"/>
      <c r="BF405" s="343"/>
      <c r="BG405" s="343"/>
      <c r="BH405" s="343"/>
      <c r="BI405" s="343"/>
      <c r="BJ405" s="343"/>
      <c r="BK405" s="343"/>
      <c r="BL405" s="343"/>
      <c r="BM405" s="343"/>
      <c r="BN405" s="343"/>
      <c r="BO405" s="343"/>
      <c r="BP405" s="343"/>
      <c r="BQ405" s="343"/>
    </row>
    <row r="406" s="348" customFormat="true" ht="25.15" customHeight="true" x14ac:dyDescent="0.2">
      <c r="B406" s="889"/>
      <c r="C406" s="994" t="s">
        <v>247</v>
      </c>
      <c r="D406" s="995"/>
      <c r="E406" s="622">
        <v>0.59172942210564794</v>
      </c>
      <c r="F406" s="572"/>
      <c r="G406" s="572"/>
      <c r="H406" s="995" t="s">
        <v>246</v>
      </c>
      <c r="I406" s="995"/>
      <c r="J406" s="623">
        <v>0.59638013916212274</v>
      </c>
      <c r="K406" s="572"/>
      <c r="L406" s="572"/>
      <c r="M406" s="995" t="s">
        <v>250</v>
      </c>
      <c r="N406" s="995"/>
      <c r="O406" s="624">
        <v>0.57139598858839102</v>
      </c>
      <c r="P406" s="572"/>
      <c r="Q406" s="572"/>
      <c r="R406" s="341"/>
      <c r="S406" s="341"/>
      <c r="T406" s="341"/>
      <c r="U406" s="341"/>
      <c r="V406" s="341"/>
      <c r="W406" s="341"/>
      <c r="X406" s="341"/>
      <c r="Y406" s="34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3"/>
      <c r="BC406" s="343"/>
      <c r="BD406" s="343"/>
      <c r="BE406" s="343"/>
      <c r="BF406" s="343"/>
      <c r="BG406" s="343"/>
      <c r="BH406" s="343"/>
      <c r="BI406" s="343"/>
      <c r="BJ406" s="343"/>
      <c r="BK406" s="343"/>
      <c r="BL406" s="343"/>
      <c r="BM406" s="343"/>
      <c r="BN406" s="343"/>
      <c r="BO406" s="343"/>
      <c r="BP406" s="343"/>
      <c r="BQ406" s="343"/>
    </row>
    <row r="407" s="348" customFormat="true" ht="25.15" customHeight="true" x14ac:dyDescent="0.2">
      <c r="B407" s="889"/>
      <c r="C407" s="994" t="s">
        <v>249</v>
      </c>
      <c r="D407" s="995"/>
      <c r="E407" s="622">
        <v>-0.59052802956979566</v>
      </c>
      <c r="F407" s="572"/>
      <c r="G407" s="572"/>
      <c r="H407" s="995" t="s">
        <v>244</v>
      </c>
      <c r="I407" s="995"/>
      <c r="J407" s="623">
        <v>-0.58887353028290934</v>
      </c>
      <c r="K407" s="572"/>
      <c r="L407" s="572"/>
      <c r="M407" s="995" t="s">
        <v>251</v>
      </c>
      <c r="N407" s="995"/>
      <c r="O407" s="624">
        <v>0.5559164754184901</v>
      </c>
      <c r="P407" s="572"/>
      <c r="Q407" s="572"/>
      <c r="R407" s="341"/>
      <c r="S407" s="341"/>
      <c r="T407" s="341"/>
      <c r="U407" s="341"/>
      <c r="V407" s="341"/>
      <c r="W407" s="341"/>
      <c r="X407" s="341"/>
      <c r="Y407" s="34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3"/>
      <c r="BC407" s="343"/>
      <c r="BD407" s="343"/>
      <c r="BE407" s="343"/>
      <c r="BF407" s="343"/>
      <c r="BG407" s="343"/>
      <c r="BH407" s="343"/>
      <c r="BI407" s="343"/>
      <c r="BJ407" s="343"/>
      <c r="BK407" s="343"/>
      <c r="BL407" s="343"/>
      <c r="BM407" s="343"/>
      <c r="BN407" s="343"/>
      <c r="BO407" s="343"/>
      <c r="BP407" s="343"/>
      <c r="BQ407" s="343"/>
    </row>
    <row r="408" s="348" customFormat="true" ht="25.15" customHeight="true" x14ac:dyDescent="0.2">
      <c r="B408" s="889"/>
      <c r="C408" s="994" t="s">
        <v>248</v>
      </c>
      <c r="D408" s="995"/>
      <c r="E408" s="622">
        <v>0.58433125997996149</v>
      </c>
      <c r="F408" s="572"/>
      <c r="G408" s="572"/>
      <c r="H408" s="995" t="s">
        <v>252</v>
      </c>
      <c r="I408" s="995"/>
      <c r="J408" s="623">
        <v>0.57977988795245372</v>
      </c>
      <c r="K408" s="572"/>
      <c r="L408" s="572"/>
      <c r="M408" s="995" t="s">
        <v>253</v>
      </c>
      <c r="N408" s="995"/>
      <c r="O408" s="624">
        <v>0.54366781063536929</v>
      </c>
      <c r="P408" s="572"/>
      <c r="Q408" s="572"/>
      <c r="R408" s="341"/>
      <c r="S408" s="341"/>
      <c r="T408" s="341"/>
      <c r="U408" s="341"/>
      <c r="V408" s="341"/>
      <c r="W408" s="341"/>
      <c r="X408" s="341"/>
      <c r="Y408" s="34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3"/>
      <c r="BC408" s="343"/>
      <c r="BD408" s="343"/>
      <c r="BE408" s="343"/>
      <c r="BF408" s="343"/>
      <c r="BG408" s="343"/>
      <c r="BH408" s="343"/>
      <c r="BI408" s="343"/>
      <c r="BJ408" s="343"/>
      <c r="BK408" s="343"/>
      <c r="BL408" s="343"/>
      <c r="BM408" s="343"/>
      <c r="BN408" s="343"/>
      <c r="BO408" s="343"/>
      <c r="BP408" s="343"/>
      <c r="BQ408" s="343"/>
    </row>
    <row r="409" s="348" customFormat="true" ht="25.15" customHeight="true" x14ac:dyDescent="0.2">
      <c r="B409" s="889"/>
      <c r="C409" s="994" t="s">
        <v>254</v>
      </c>
      <c r="D409" s="995"/>
      <c r="E409" s="622">
        <v>0.57927268643873919</v>
      </c>
      <c r="F409" s="572"/>
      <c r="G409" s="572"/>
      <c r="H409" s="995" t="s">
        <v>254</v>
      </c>
      <c r="I409" s="995"/>
      <c r="J409" s="623">
        <v>0.5781559948050542</v>
      </c>
      <c r="K409" s="572"/>
      <c r="L409" s="572"/>
      <c r="M409" s="995" t="s">
        <v>254</v>
      </c>
      <c r="N409" s="995"/>
      <c r="O409" s="624">
        <v>0.5175434830951039</v>
      </c>
      <c r="P409" s="572"/>
      <c r="Q409" s="572"/>
      <c r="R409" s="341"/>
      <c r="S409" s="341"/>
      <c r="T409" s="341"/>
      <c r="U409" s="341"/>
      <c r="V409" s="341"/>
      <c r="W409" s="341"/>
      <c r="X409" s="341"/>
      <c r="Y409" s="34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3"/>
      <c r="BC409" s="343"/>
      <c r="BD409" s="343"/>
      <c r="BE409" s="343"/>
      <c r="BF409" s="343"/>
      <c r="BG409" s="343"/>
      <c r="BH409" s="343"/>
      <c r="BI409" s="343"/>
      <c r="BJ409" s="343"/>
      <c r="BK409" s="343"/>
      <c r="BL409" s="343"/>
      <c r="BM409" s="343"/>
      <c r="BN409" s="343"/>
      <c r="BO409" s="343"/>
      <c r="BP409" s="343"/>
      <c r="BQ409" s="343"/>
    </row>
    <row r="410" s="348" customFormat="true" ht="25.15" customHeight="true" x14ac:dyDescent="0.2">
      <c r="B410" s="889"/>
      <c r="C410" s="994" t="s">
        <v>255</v>
      </c>
      <c r="D410" s="995"/>
      <c r="E410" s="622">
        <v>0.57240110341109229</v>
      </c>
      <c r="F410" s="572"/>
      <c r="G410" s="572"/>
      <c r="H410" s="995" t="s">
        <v>256</v>
      </c>
      <c r="I410" s="995"/>
      <c r="J410" s="623">
        <v>0.57341435520901152</v>
      </c>
      <c r="K410" s="572"/>
      <c r="L410" s="572"/>
      <c r="M410" s="995" t="s">
        <v>257</v>
      </c>
      <c r="N410" s="995"/>
      <c r="O410" s="624">
        <v>0.48190174749298864</v>
      </c>
      <c r="P410" s="572"/>
      <c r="Q410" s="572"/>
      <c r="R410" s="341"/>
      <c r="S410" s="341"/>
      <c r="T410" s="341"/>
      <c r="U410" s="341"/>
      <c r="V410" s="341"/>
      <c r="W410" s="341"/>
      <c r="X410" s="341"/>
      <c r="Y410" s="34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3"/>
      <c r="BC410" s="343"/>
      <c r="BD410" s="343"/>
      <c r="BE410" s="343"/>
      <c r="BF410" s="343"/>
      <c r="BG410" s="343"/>
      <c r="BH410" s="343"/>
      <c r="BI410" s="343"/>
      <c r="BJ410" s="343"/>
      <c r="BK410" s="343"/>
      <c r="BL410" s="343"/>
      <c r="BM410" s="343"/>
      <c r="BN410" s="343"/>
      <c r="BO410" s="343"/>
      <c r="BP410" s="343"/>
      <c r="BQ410" s="343"/>
    </row>
    <row r="411" s="348" customFormat="true" ht="25.15" customHeight="true" x14ac:dyDescent="0.2">
      <c r="B411" s="889"/>
      <c r="C411" s="994" t="s">
        <v>250</v>
      </c>
      <c r="D411" s="995"/>
      <c r="E411" s="622">
        <v>0.56033839923309769</v>
      </c>
      <c r="F411" s="572"/>
      <c r="G411" s="572"/>
      <c r="H411" s="995" t="s">
        <v>255</v>
      </c>
      <c r="I411" s="995"/>
      <c r="J411" s="623">
        <v>0.57239997818399635</v>
      </c>
      <c r="K411" s="572"/>
      <c r="L411" s="572"/>
      <c r="M411" s="995" t="s">
        <v>255</v>
      </c>
      <c r="N411" s="995"/>
      <c r="O411" s="624">
        <v>0.47780680617738397</v>
      </c>
      <c r="P411" s="572"/>
      <c r="Q411" s="572"/>
      <c r="R411" s="341"/>
      <c r="S411" s="341"/>
      <c r="T411" s="341"/>
      <c r="U411" s="341"/>
      <c r="V411" s="341"/>
      <c r="W411" s="341"/>
      <c r="X411" s="341"/>
      <c r="Y411" s="34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3"/>
      <c r="BC411" s="343"/>
      <c r="BD411" s="343"/>
      <c r="BE411" s="343"/>
      <c r="BF411" s="343"/>
      <c r="BG411" s="343"/>
      <c r="BH411" s="343"/>
      <c r="BI411" s="343"/>
      <c r="BJ411" s="343"/>
      <c r="BK411" s="343"/>
      <c r="BL411" s="343"/>
      <c r="BM411" s="343"/>
      <c r="BN411" s="343"/>
      <c r="BO411" s="343"/>
      <c r="BP411" s="343"/>
      <c r="BQ411" s="343"/>
    </row>
    <row r="412" s="348" customFormat="true" ht="25.15" customHeight="true" x14ac:dyDescent="0.2">
      <c r="B412" s="889"/>
      <c r="C412" s="994" t="s">
        <v>252</v>
      </c>
      <c r="D412" s="995"/>
      <c r="E412" s="622">
        <v>0.55211357020232577</v>
      </c>
      <c r="F412" s="572"/>
      <c r="G412" s="572"/>
      <c r="H412" s="995" t="s">
        <v>249</v>
      </c>
      <c r="I412" s="995"/>
      <c r="J412" s="623">
        <v>-0.52299803548383172</v>
      </c>
      <c r="K412" s="572"/>
      <c r="L412" s="572"/>
      <c r="M412" s="995" t="s">
        <v>258</v>
      </c>
      <c r="N412" s="995"/>
      <c r="O412" s="624">
        <v>0.47708277948971917</v>
      </c>
      <c r="P412" s="572"/>
      <c r="Q412" s="572"/>
      <c r="R412" s="341"/>
      <c r="S412" s="341"/>
      <c r="T412" s="341"/>
      <c r="U412" s="341"/>
      <c r="V412" s="341"/>
      <c r="W412" s="341"/>
      <c r="X412" s="341"/>
      <c r="Y412" s="34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3"/>
      <c r="BC412" s="343"/>
      <c r="BD412" s="343"/>
      <c r="BE412" s="343"/>
      <c r="BF412" s="343"/>
      <c r="BG412" s="343"/>
      <c r="BH412" s="343"/>
      <c r="BI412" s="343"/>
      <c r="BJ412" s="343"/>
      <c r="BK412" s="343"/>
      <c r="BL412" s="343"/>
      <c r="BM412" s="343"/>
      <c r="BN412" s="343"/>
      <c r="BO412" s="343"/>
      <c r="BP412" s="343"/>
      <c r="BQ412" s="343"/>
    </row>
    <row r="413" s="348" customFormat="true" ht="25.15" customHeight="true" x14ac:dyDescent="0.2">
      <c r="B413" s="889"/>
      <c r="C413" s="994" t="s">
        <v>251</v>
      </c>
      <c r="D413" s="995"/>
      <c r="E413" s="622">
        <v>0.50450615037628177</v>
      </c>
      <c r="F413" s="572"/>
      <c r="G413" s="572"/>
      <c r="H413" s="995" t="s">
        <v>259</v>
      </c>
      <c r="I413" s="995"/>
      <c r="J413" s="623">
        <v>0.49178097962787898</v>
      </c>
      <c r="K413" s="572"/>
      <c r="L413" s="572"/>
      <c r="M413" s="995" t="s">
        <v>247</v>
      </c>
      <c r="N413" s="995"/>
      <c r="O413" s="624">
        <v>0.46409006243867373</v>
      </c>
      <c r="P413" s="572"/>
      <c r="Q413" s="572"/>
      <c r="R413" s="341"/>
      <c r="S413" s="341"/>
      <c r="T413" s="341"/>
      <c r="U413" s="341"/>
      <c r="V413" s="341"/>
      <c r="W413" s="341"/>
      <c r="X413" s="341"/>
      <c r="Y413" s="34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3"/>
      <c r="BC413" s="343"/>
      <c r="BD413" s="343"/>
      <c r="BE413" s="343"/>
      <c r="BF413" s="343"/>
      <c r="BG413" s="343"/>
      <c r="BH413" s="343"/>
      <c r="BI413" s="343"/>
      <c r="BJ413" s="343"/>
      <c r="BK413" s="343"/>
      <c r="BL413" s="343"/>
      <c r="BM413" s="343"/>
      <c r="BN413" s="343"/>
      <c r="BO413" s="343"/>
      <c r="BP413" s="343"/>
      <c r="BQ413" s="343"/>
    </row>
    <row r="414" s="348" customFormat="true" ht="25.15" customHeight="true" x14ac:dyDescent="0.2">
      <c r="B414" s="889"/>
      <c r="C414" s="994" t="s">
        <v>253</v>
      </c>
      <c r="D414" s="995"/>
      <c r="E414" s="622">
        <v>0.48508431916498473</v>
      </c>
      <c r="F414" s="572"/>
      <c r="G414" s="572"/>
      <c r="H414" s="995" t="s">
        <v>250</v>
      </c>
      <c r="I414" s="995"/>
      <c r="J414" s="623">
        <v>0.4826234376991414</v>
      </c>
      <c r="K414" s="572"/>
      <c r="L414" s="572"/>
      <c r="M414" s="995" t="s">
        <v>245</v>
      </c>
      <c r="N414" s="995"/>
      <c r="O414" s="624">
        <v>-0.4532083524791532</v>
      </c>
      <c r="P414" s="572"/>
      <c r="Q414" s="572"/>
      <c r="R414" s="341"/>
      <c r="S414" s="341"/>
      <c r="T414" s="341"/>
      <c r="U414" s="341"/>
      <c r="V414" s="341"/>
      <c r="W414" s="341"/>
      <c r="X414" s="341"/>
      <c r="Y414" s="34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3"/>
      <c r="BC414" s="343"/>
      <c r="BD414" s="343"/>
      <c r="BE414" s="343"/>
      <c r="BF414" s="343"/>
      <c r="BG414" s="343"/>
      <c r="BH414" s="343"/>
      <c r="BI414" s="343"/>
      <c r="BJ414" s="343"/>
      <c r="BK414" s="343"/>
      <c r="BL414" s="343"/>
      <c r="BM414" s="343"/>
      <c r="BN414" s="343"/>
      <c r="BO414" s="343"/>
      <c r="BP414" s="343"/>
      <c r="BQ414" s="343"/>
    </row>
    <row r="415" s="348" customFormat="true" ht="25.15" customHeight="true" x14ac:dyDescent="0.2">
      <c r="B415" s="889"/>
      <c r="C415" s="994" t="s">
        <v>257</v>
      </c>
      <c r="D415" s="995"/>
      <c r="E415" s="622">
        <v>0.48449887353565974</v>
      </c>
      <c r="F415" s="572"/>
      <c r="G415" s="572"/>
      <c r="H415" s="995" t="s">
        <v>260</v>
      </c>
      <c r="I415" s="995"/>
      <c r="J415" s="623">
        <v>0.46442672780899685</v>
      </c>
      <c r="K415" s="572"/>
      <c r="L415" s="572"/>
      <c r="M415" s="995" t="s">
        <v>261</v>
      </c>
      <c r="N415" s="995"/>
      <c r="O415" s="624">
        <v>0.44731561834597444</v>
      </c>
      <c r="P415" s="572"/>
      <c r="Q415" s="572"/>
      <c r="R415" s="341"/>
      <c r="S415" s="341"/>
      <c r="T415" s="341"/>
      <c r="U415" s="341"/>
      <c r="V415" s="341"/>
      <c r="W415" s="341"/>
      <c r="X415" s="341"/>
      <c r="Y415" s="34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3"/>
      <c r="BC415" s="343"/>
      <c r="BD415" s="343"/>
      <c r="BE415" s="343"/>
      <c r="BF415" s="343"/>
      <c r="BG415" s="343"/>
      <c r="BH415" s="343"/>
      <c r="BI415" s="343"/>
      <c r="BJ415" s="343"/>
      <c r="BK415" s="343"/>
      <c r="BL415" s="343"/>
      <c r="BM415" s="343"/>
      <c r="BN415" s="343"/>
      <c r="BO415" s="343"/>
      <c r="BP415" s="343"/>
      <c r="BQ415" s="343"/>
    </row>
    <row r="416" s="348" customFormat="true" ht="25.15" customHeight="true" x14ac:dyDescent="0.2">
      <c r="B416" s="889"/>
      <c r="C416" s="994" t="s">
        <v>261</v>
      </c>
      <c r="D416" s="995"/>
      <c r="E416" s="622">
        <v>0.40421691875007948</v>
      </c>
      <c r="F416" s="572"/>
      <c r="G416" s="572"/>
      <c r="H416" s="995" t="s">
        <v>262</v>
      </c>
      <c r="I416" s="995"/>
      <c r="J416" s="623">
        <v>0.4399263436694188</v>
      </c>
      <c r="K416" s="572"/>
      <c r="L416" s="572"/>
      <c r="M416" s="995" t="s">
        <v>263</v>
      </c>
      <c r="N416" s="995"/>
      <c r="O416" s="624">
        <v>0.44620951663100639</v>
      </c>
      <c r="P416" s="572"/>
      <c r="Q416" s="572"/>
      <c r="R416" s="341"/>
      <c r="S416" s="341"/>
      <c r="T416" s="341"/>
      <c r="U416" s="341"/>
      <c r="V416" s="341"/>
      <c r="W416" s="341"/>
      <c r="X416" s="341"/>
      <c r="Y416" s="34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3"/>
      <c r="BC416" s="343"/>
      <c r="BD416" s="343"/>
      <c r="BE416" s="343"/>
      <c r="BF416" s="343"/>
      <c r="BG416" s="343"/>
      <c r="BH416" s="343"/>
      <c r="BI416" s="343"/>
      <c r="BJ416" s="343"/>
      <c r="BK416" s="343"/>
      <c r="BL416" s="343"/>
      <c r="BM416" s="343"/>
      <c r="BN416" s="343"/>
      <c r="BO416" s="343"/>
      <c r="BP416" s="343"/>
      <c r="BQ416" s="343"/>
    </row>
    <row r="417" s="348" customFormat="true" ht="25.15" customHeight="true" x14ac:dyDescent="0.2">
      <c r="B417" s="889"/>
      <c r="C417" s="994" t="s">
        <v>260</v>
      </c>
      <c r="D417" s="995"/>
      <c r="E417" s="622">
        <v>0.40270497921581094</v>
      </c>
      <c r="F417" s="572"/>
      <c r="G417" s="572"/>
      <c r="H417" s="995" t="s">
        <v>251</v>
      </c>
      <c r="I417" s="995"/>
      <c r="J417" s="623">
        <v>0.39804843471312956</v>
      </c>
      <c r="K417" s="572"/>
      <c r="L417" s="572"/>
      <c r="M417" s="995" t="s">
        <v>252</v>
      </c>
      <c r="N417" s="995"/>
      <c r="O417" s="624">
        <v>0.43683073947076567</v>
      </c>
      <c r="P417" s="572"/>
      <c r="Q417" s="572"/>
      <c r="R417" s="341"/>
      <c r="S417" s="341"/>
      <c r="T417" s="341"/>
      <c r="U417" s="341"/>
      <c r="V417" s="341"/>
      <c r="W417" s="341"/>
      <c r="X417" s="341"/>
      <c r="Y417" s="34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3"/>
      <c r="BC417" s="343"/>
      <c r="BD417" s="343"/>
      <c r="BE417" s="343"/>
      <c r="BF417" s="343"/>
      <c r="BG417" s="343"/>
      <c r="BH417" s="343"/>
      <c r="BI417" s="343"/>
      <c r="BJ417" s="343"/>
      <c r="BK417" s="343"/>
      <c r="BL417" s="343"/>
      <c r="BM417" s="343"/>
      <c r="BN417" s="343"/>
      <c r="BO417" s="343"/>
      <c r="BP417" s="343"/>
      <c r="BQ417" s="343"/>
    </row>
    <row r="418" s="348" customFormat="true" ht="25.15" customHeight="true" x14ac:dyDescent="0.2">
      <c r="B418" s="889"/>
      <c r="C418" s="994" t="s">
        <v>262</v>
      </c>
      <c r="D418" s="995"/>
      <c r="E418" s="622">
        <v>0.39356769125362523</v>
      </c>
      <c r="F418" s="572"/>
      <c r="G418" s="572"/>
      <c r="H418" s="995" t="s">
        <v>264</v>
      </c>
      <c r="I418" s="995"/>
      <c r="J418" s="623">
        <v>0.37133455733222975</v>
      </c>
      <c r="K418" s="572"/>
      <c r="L418" s="572"/>
      <c r="M418" s="995" t="s">
        <v>248</v>
      </c>
      <c r="N418" s="995"/>
      <c r="O418" s="624">
        <v>0.42913582477394308</v>
      </c>
      <c r="P418" s="572"/>
      <c r="Q418" s="572"/>
      <c r="R418" s="341"/>
      <c r="S418" s="341"/>
      <c r="T418" s="341"/>
      <c r="U418" s="341"/>
      <c r="V418" s="341"/>
      <c r="W418" s="341"/>
      <c r="X418" s="341"/>
      <c r="Y418" s="34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3"/>
      <c r="BC418" s="343"/>
      <c r="BD418" s="343"/>
      <c r="BE418" s="343"/>
      <c r="BF418" s="343"/>
      <c r="BG418" s="343"/>
      <c r="BH418" s="343"/>
      <c r="BI418" s="343"/>
      <c r="BJ418" s="343"/>
      <c r="BK418" s="343"/>
      <c r="BL418" s="343"/>
      <c r="BM418" s="343"/>
      <c r="BN418" s="343"/>
      <c r="BO418" s="343"/>
      <c r="BP418" s="343"/>
      <c r="BQ418" s="343"/>
    </row>
    <row r="419" s="348" customFormat="true" ht="25.15" customHeight="true" x14ac:dyDescent="0.2">
      <c r="B419" s="889"/>
      <c r="C419" s="994" t="s">
        <v>263</v>
      </c>
      <c r="D419" s="995"/>
      <c r="E419" s="622">
        <v>0.39057432697209377</v>
      </c>
      <c r="F419" s="572"/>
      <c r="G419" s="572"/>
      <c r="H419" s="995" t="s">
        <v>265</v>
      </c>
      <c r="I419" s="995"/>
      <c r="J419" s="623">
        <v>0.37072780245081383</v>
      </c>
      <c r="K419" s="572"/>
      <c r="L419" s="572"/>
      <c r="M419" s="995" t="s">
        <v>266</v>
      </c>
      <c r="N419" s="995"/>
      <c r="O419" s="624">
        <v>0.41096195387583634</v>
      </c>
      <c r="P419" s="572"/>
      <c r="Q419" s="572"/>
      <c r="R419" s="341"/>
      <c r="S419" s="341"/>
      <c r="T419" s="341"/>
      <c r="U419" s="341"/>
      <c r="V419" s="341"/>
      <c r="W419" s="341"/>
      <c r="X419" s="341"/>
      <c r="Y419" s="34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3"/>
      <c r="BC419" s="343"/>
      <c r="BD419" s="343"/>
      <c r="BE419" s="343"/>
      <c r="BF419" s="343"/>
      <c r="BG419" s="343"/>
      <c r="BH419" s="343"/>
      <c r="BI419" s="343"/>
      <c r="BJ419" s="343"/>
      <c r="BK419" s="343"/>
      <c r="BL419" s="343"/>
      <c r="BM419" s="343"/>
      <c r="BN419" s="343"/>
      <c r="BO419" s="343"/>
      <c r="BP419" s="343"/>
      <c r="BQ419" s="343"/>
    </row>
    <row r="420" s="348" customFormat="true" ht="25.15" customHeight="true" x14ac:dyDescent="0.2">
      <c r="B420" s="889"/>
      <c r="C420" s="994" t="s">
        <v>266</v>
      </c>
      <c r="D420" s="995"/>
      <c r="E420" s="622">
        <v>0.36355973316515139</v>
      </c>
      <c r="F420" s="572"/>
      <c r="G420" s="572"/>
      <c r="H420" s="995" t="s">
        <v>266</v>
      </c>
      <c r="I420" s="995"/>
      <c r="J420" s="623">
        <v>0.36430106155655917</v>
      </c>
      <c r="K420" s="572"/>
      <c r="L420" s="572"/>
      <c r="M420" s="995" t="s">
        <v>267</v>
      </c>
      <c r="N420" s="995"/>
      <c r="O420" s="624">
        <v>0.40964470849900986</v>
      </c>
      <c r="P420" s="572"/>
      <c r="Q420" s="572"/>
      <c r="R420" s="341"/>
      <c r="S420" s="341"/>
      <c r="T420" s="341"/>
      <c r="U420" s="341"/>
      <c r="V420" s="341"/>
      <c r="W420" s="341"/>
      <c r="X420" s="341"/>
      <c r="Y420" s="34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3"/>
      <c r="BC420" s="343"/>
      <c r="BD420" s="343"/>
      <c r="BE420" s="343"/>
      <c r="BF420" s="343"/>
      <c r="BG420" s="343"/>
      <c r="BH420" s="343"/>
      <c r="BI420" s="343"/>
      <c r="BJ420" s="343"/>
      <c r="BK420" s="343"/>
      <c r="BL420" s="343"/>
      <c r="BM420" s="343"/>
      <c r="BN420" s="343"/>
      <c r="BO420" s="343"/>
      <c r="BP420" s="343"/>
      <c r="BQ420" s="343"/>
    </row>
    <row r="421" s="348" customFormat="true" ht="25.15" customHeight="true" x14ac:dyDescent="0.2">
      <c r="B421" s="889"/>
      <c r="C421" s="994" t="s">
        <v>268</v>
      </c>
      <c r="D421" s="995"/>
      <c r="E421" s="622">
        <v>0.36134900460187036</v>
      </c>
      <c r="F421" s="572"/>
      <c r="G421" s="572"/>
      <c r="H421" s="995" t="s">
        <v>268</v>
      </c>
      <c r="I421" s="995"/>
      <c r="J421" s="623">
        <v>0.35443503802630444</v>
      </c>
      <c r="K421" s="572"/>
      <c r="L421" s="572"/>
      <c r="M421" s="995" t="s">
        <v>269</v>
      </c>
      <c r="N421" s="995"/>
      <c r="O421" s="624">
        <v>0.39353126737385813</v>
      </c>
      <c r="P421" s="572"/>
      <c r="Q421" s="572"/>
      <c r="R421" s="341"/>
      <c r="S421" s="341"/>
      <c r="T421" s="341"/>
      <c r="U421" s="341"/>
      <c r="V421" s="341"/>
      <c r="W421" s="341"/>
      <c r="X421" s="341"/>
      <c r="Y421" s="34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3"/>
      <c r="BC421" s="343"/>
      <c r="BD421" s="343"/>
      <c r="BE421" s="343"/>
      <c r="BF421" s="343"/>
      <c r="BG421" s="343"/>
      <c r="BH421" s="343"/>
      <c r="BI421" s="343"/>
      <c r="BJ421" s="343"/>
      <c r="BK421" s="343"/>
      <c r="BL421" s="343"/>
      <c r="BM421" s="343"/>
      <c r="BN421" s="343"/>
      <c r="BO421" s="343"/>
      <c r="BP421" s="343"/>
      <c r="BQ421" s="343"/>
    </row>
    <row r="422" s="348" customFormat="true" ht="25.15" customHeight="true" x14ac:dyDescent="0.2">
      <c r="B422" s="889"/>
      <c r="C422" s="994" t="s">
        <v>267</v>
      </c>
      <c r="D422" s="995"/>
      <c r="E422" s="622">
        <v>0.35446360717232139</v>
      </c>
      <c r="F422" s="572"/>
      <c r="G422" s="572"/>
      <c r="H422" s="995" t="s">
        <v>263</v>
      </c>
      <c r="I422" s="995"/>
      <c r="J422" s="623">
        <v>0.34717658724266914</v>
      </c>
      <c r="K422" s="572"/>
      <c r="L422" s="572"/>
      <c r="M422" s="995" t="s">
        <v>252</v>
      </c>
      <c r="N422" s="995"/>
      <c r="O422" s="624">
        <v>0.30397170134241186</v>
      </c>
      <c r="P422" s="572"/>
      <c r="Q422" s="572"/>
      <c r="R422" s="341"/>
      <c r="S422" s="341"/>
      <c r="T422" s="341"/>
      <c r="U422" s="341"/>
      <c r="V422" s="341"/>
      <c r="W422" s="341"/>
      <c r="X422" s="341"/>
      <c r="Y422" s="34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3"/>
      <c r="BC422" s="343"/>
      <c r="BD422" s="343"/>
      <c r="BE422" s="343"/>
      <c r="BF422" s="343"/>
      <c r="BG422" s="343"/>
      <c r="BH422" s="343"/>
      <c r="BI422" s="343"/>
      <c r="BJ422" s="343"/>
      <c r="BK422" s="343"/>
      <c r="BL422" s="343"/>
      <c r="BM422" s="343"/>
      <c r="BN422" s="343"/>
      <c r="BO422" s="343"/>
      <c r="BP422" s="343"/>
      <c r="BQ422" s="343"/>
    </row>
    <row r="423" s="348" customFormat="true" ht="25.15" customHeight="true" x14ac:dyDescent="0.2">
      <c r="B423" s="889"/>
      <c r="C423" s="994" t="s">
        <v>269</v>
      </c>
      <c r="D423" s="995"/>
      <c r="E423" s="622">
        <v>0.34848823306312382</v>
      </c>
      <c r="F423" s="572"/>
      <c r="G423" s="572"/>
      <c r="H423" s="995" t="s">
        <v>270</v>
      </c>
      <c r="I423" s="995"/>
      <c r="J423" s="623">
        <v>0.27180160698518174</v>
      </c>
      <c r="K423" s="572"/>
      <c r="L423" s="572"/>
      <c r="M423" s="995" t="s">
        <v>265</v>
      </c>
      <c r="N423" s="995"/>
      <c r="O423" s="624">
        <v>0.28330030169398568</v>
      </c>
      <c r="P423" s="572"/>
      <c r="Q423" s="572"/>
      <c r="R423" s="341"/>
      <c r="S423" s="341"/>
      <c r="T423" s="341"/>
      <c r="U423" s="341"/>
      <c r="V423" s="341"/>
      <c r="W423" s="341"/>
      <c r="X423" s="341"/>
      <c r="Y423" s="34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3"/>
      <c r="BC423" s="343"/>
      <c r="BD423" s="343"/>
      <c r="BE423" s="343"/>
      <c r="BF423" s="343"/>
      <c r="BG423" s="343"/>
      <c r="BH423" s="343"/>
      <c r="BI423" s="343"/>
      <c r="BJ423" s="343"/>
      <c r="BK423" s="343"/>
      <c r="BL423" s="343"/>
      <c r="BM423" s="343"/>
      <c r="BN423" s="343"/>
      <c r="BO423" s="343"/>
      <c r="BP423" s="343"/>
      <c r="BQ423" s="343"/>
    </row>
    <row r="424" s="348" customFormat="true" ht="25.15" customHeight="true" x14ac:dyDescent="0.2">
      <c r="B424" s="889"/>
      <c r="C424" s="994" t="s">
        <v>264</v>
      </c>
      <c r="D424" s="995"/>
      <c r="E424" s="622">
        <v>0.34274633028496299</v>
      </c>
      <c r="F424" s="572"/>
      <c r="G424" s="572"/>
      <c r="H424" s="995" t="s">
        <v>271</v>
      </c>
      <c r="I424" s="995"/>
      <c r="J424" s="623">
        <v>0.25172062958471447</v>
      </c>
      <c r="K424" s="572"/>
      <c r="L424" s="572"/>
      <c r="M424" s="995" t="s">
        <v>262</v>
      </c>
      <c r="N424" s="995"/>
      <c r="O424" s="624">
        <v>0.27393978524088003</v>
      </c>
      <c r="P424" s="572"/>
      <c r="Q424" s="572"/>
      <c r="R424" s="341"/>
      <c r="S424" s="341"/>
      <c r="T424" s="341"/>
      <c r="U424" s="341"/>
      <c r="V424" s="341"/>
      <c r="W424" s="341"/>
      <c r="X424" s="341"/>
      <c r="Y424" s="34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3"/>
      <c r="BC424" s="343"/>
      <c r="BD424" s="343"/>
      <c r="BE424" s="343"/>
      <c r="BF424" s="343"/>
      <c r="BG424" s="343"/>
      <c r="BH424" s="343"/>
      <c r="BI424" s="343"/>
      <c r="BJ424" s="343"/>
      <c r="BK424" s="343"/>
      <c r="BL424" s="343"/>
      <c r="BM424" s="343"/>
      <c r="BN424" s="343"/>
      <c r="BO424" s="343"/>
      <c r="BP424" s="343"/>
      <c r="BQ424" s="343"/>
    </row>
    <row r="425" s="348" customFormat="true" ht="25.15" customHeight="true" x14ac:dyDescent="0.2">
      <c r="B425" s="889"/>
      <c r="C425" s="994" t="s">
        <v>252</v>
      </c>
      <c r="D425" s="995"/>
      <c r="E425" s="622">
        <v>0.30257900890796574</v>
      </c>
      <c r="F425" s="572"/>
      <c r="G425" s="572"/>
      <c r="H425" s="995" t="s">
        <v>272</v>
      </c>
      <c r="I425" s="995"/>
      <c r="J425" s="623">
        <v>0.22352120053940117</v>
      </c>
      <c r="K425" s="572"/>
      <c r="L425" s="572"/>
      <c r="M425" s="995" t="s">
        <v>268</v>
      </c>
      <c r="N425" s="995"/>
      <c r="O425" s="624">
        <v>0.26904864956148083</v>
      </c>
      <c r="P425" s="572"/>
      <c r="Q425" s="572"/>
      <c r="R425" s="341"/>
      <c r="S425" s="341"/>
      <c r="T425" s="341"/>
      <c r="U425" s="341"/>
      <c r="V425" s="341"/>
      <c r="W425" s="341"/>
      <c r="X425" s="341"/>
      <c r="Y425" s="34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3"/>
      <c r="BC425" s="343"/>
      <c r="BD425" s="343"/>
      <c r="BE425" s="343"/>
      <c r="BF425" s="343"/>
      <c r="BG425" s="343"/>
      <c r="BH425" s="343"/>
      <c r="BI425" s="343"/>
      <c r="BJ425" s="343"/>
      <c r="BK425" s="343"/>
      <c r="BL425" s="343"/>
      <c r="BM425" s="343"/>
      <c r="BN425" s="343"/>
      <c r="BO425" s="343"/>
      <c r="BP425" s="343"/>
      <c r="BQ425" s="343"/>
    </row>
    <row r="426" s="348" customFormat="true" ht="25.15" customHeight="true" x14ac:dyDescent="0.2">
      <c r="B426" s="889"/>
      <c r="C426" s="994" t="s">
        <v>258</v>
      </c>
      <c r="D426" s="995"/>
      <c r="E426" s="622">
        <v>0.29655557042519698</v>
      </c>
      <c r="F426" s="572"/>
      <c r="G426" s="572"/>
      <c r="H426" s="995" t="s">
        <v>273</v>
      </c>
      <c r="I426" s="995"/>
      <c r="J426" s="623">
        <v>0.20857116128819297</v>
      </c>
      <c r="K426" s="572"/>
      <c r="L426" s="572"/>
      <c r="M426" s="995" t="s">
        <v>260</v>
      </c>
      <c r="N426" s="995"/>
      <c r="O426" s="624">
        <v>0.26676406478296388</v>
      </c>
      <c r="P426" s="572"/>
      <c r="Q426" s="572"/>
      <c r="R426" s="341"/>
      <c r="S426" s="341"/>
      <c r="T426" s="341"/>
      <c r="U426" s="341"/>
      <c r="V426" s="341"/>
      <c r="W426" s="341"/>
      <c r="X426" s="341"/>
      <c r="Y426" s="34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3"/>
      <c r="BC426" s="343"/>
      <c r="BD426" s="343"/>
      <c r="BE426" s="343"/>
      <c r="BF426" s="343"/>
      <c r="BG426" s="343"/>
      <c r="BH426" s="343"/>
      <c r="BI426" s="343"/>
      <c r="BJ426" s="343"/>
      <c r="BK426" s="343"/>
      <c r="BL426" s="343"/>
      <c r="BM426" s="343"/>
      <c r="BN426" s="343"/>
      <c r="BO426" s="343"/>
      <c r="BP426" s="343"/>
      <c r="BQ426" s="343"/>
    </row>
    <row r="427" s="348" customFormat="true" ht="25.15" customHeight="true" x14ac:dyDescent="0.2">
      <c r="B427" s="889"/>
      <c r="C427" s="994" t="s">
        <v>265</v>
      </c>
      <c r="D427" s="995"/>
      <c r="E427" s="622">
        <v>0.28687891253653724</v>
      </c>
      <c r="F427" s="572"/>
      <c r="G427" s="572"/>
      <c r="H427" s="995" t="s">
        <v>274</v>
      </c>
      <c r="I427" s="995"/>
      <c r="J427" s="623">
        <v>0.18912150653008999</v>
      </c>
      <c r="K427" s="572"/>
      <c r="L427" s="572"/>
      <c r="M427" s="995" t="s">
        <v>264</v>
      </c>
      <c r="N427" s="995"/>
      <c r="O427" s="624">
        <v>0.2313369750134803</v>
      </c>
      <c r="P427" s="572"/>
      <c r="Q427" s="572"/>
      <c r="R427" s="341"/>
      <c r="S427" s="341"/>
      <c r="T427" s="341"/>
      <c r="U427" s="341"/>
      <c r="V427" s="341"/>
      <c r="W427" s="341"/>
      <c r="X427" s="341"/>
      <c r="Y427" s="34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3"/>
      <c r="BC427" s="343"/>
      <c r="BD427" s="343"/>
      <c r="BE427" s="343"/>
      <c r="BF427" s="343"/>
      <c r="BG427" s="343"/>
      <c r="BH427" s="343"/>
      <c r="BI427" s="343"/>
      <c r="BJ427" s="343"/>
      <c r="BK427" s="343"/>
      <c r="BL427" s="343"/>
      <c r="BM427" s="343"/>
      <c r="BN427" s="343"/>
      <c r="BO427" s="343"/>
      <c r="BP427" s="343"/>
      <c r="BQ427" s="343"/>
    </row>
    <row r="428" s="348" customFormat="true" ht="25.15" customHeight="true" x14ac:dyDescent="0.2">
      <c r="B428" s="889"/>
      <c r="C428" s="994" t="s">
        <v>259</v>
      </c>
      <c r="D428" s="995"/>
      <c r="E428" s="622">
        <v>0.22385217597443999</v>
      </c>
      <c r="F428" s="572"/>
      <c r="G428" s="572"/>
      <c r="H428" s="995" t="s">
        <v>275</v>
      </c>
      <c r="I428" s="995"/>
      <c r="J428" s="623">
        <v>0.18644522035575284</v>
      </c>
      <c r="K428" s="572"/>
      <c r="L428" s="572"/>
      <c r="M428" s="995" t="s">
        <v>276</v>
      </c>
      <c r="N428" s="995"/>
      <c r="O428" s="624">
        <v>0.21316139736057016</v>
      </c>
      <c r="P428" s="572"/>
      <c r="Q428" s="572"/>
      <c r="R428" s="341"/>
      <c r="S428" s="341"/>
      <c r="T428" s="341"/>
      <c r="U428" s="341"/>
      <c r="V428" s="341"/>
      <c r="W428" s="341"/>
      <c r="X428" s="341"/>
      <c r="Y428" s="34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3"/>
      <c r="BC428" s="343"/>
      <c r="BD428" s="343"/>
      <c r="BE428" s="343"/>
      <c r="BF428" s="343"/>
      <c r="BG428" s="343"/>
      <c r="BH428" s="343"/>
      <c r="BI428" s="343"/>
      <c r="BJ428" s="343"/>
      <c r="BK428" s="343"/>
      <c r="BL428" s="343"/>
      <c r="BM428" s="343"/>
      <c r="BN428" s="343"/>
      <c r="BO428" s="343"/>
      <c r="BP428" s="343"/>
      <c r="BQ428" s="343"/>
    </row>
    <row r="429" s="348" customFormat="true" ht="25.15" customHeight="true" x14ac:dyDescent="0.2">
      <c r="B429" s="889"/>
      <c r="C429" s="994" t="s">
        <v>273</v>
      </c>
      <c r="D429" s="995"/>
      <c r="E429" s="622">
        <v>0.21332753204261298</v>
      </c>
      <c r="F429" s="572"/>
      <c r="G429" s="572"/>
      <c r="H429" s="995" t="s">
        <v>277</v>
      </c>
      <c r="I429" s="995"/>
      <c r="J429" s="623">
        <v>-0.15588402683667685</v>
      </c>
      <c r="K429" s="572"/>
      <c r="L429" s="572"/>
      <c r="M429" s="995" t="s">
        <v>278</v>
      </c>
      <c r="N429" s="995"/>
      <c r="O429" s="624">
        <v>0.20562316180848331</v>
      </c>
      <c r="P429" s="572"/>
      <c r="Q429" s="572"/>
      <c r="R429" s="341"/>
      <c r="S429" s="341"/>
      <c r="T429" s="341"/>
      <c r="U429" s="341"/>
      <c r="V429" s="341"/>
      <c r="W429" s="341"/>
      <c r="X429" s="341"/>
      <c r="Y429" s="34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3"/>
      <c r="BC429" s="343"/>
      <c r="BD429" s="343"/>
      <c r="BE429" s="343"/>
      <c r="BF429" s="343"/>
      <c r="BG429" s="343"/>
      <c r="BH429" s="343"/>
      <c r="BI429" s="343"/>
      <c r="BJ429" s="343"/>
      <c r="BK429" s="343"/>
      <c r="BL429" s="343"/>
      <c r="BM429" s="343"/>
      <c r="BN429" s="343"/>
      <c r="BO429" s="343"/>
      <c r="BP429" s="343"/>
      <c r="BQ429" s="343"/>
    </row>
    <row r="430" s="348" customFormat="true" ht="25.15" customHeight="true" x14ac:dyDescent="0.2">
      <c r="B430" s="889"/>
      <c r="C430" s="994" t="s">
        <v>276</v>
      </c>
      <c r="D430" s="995"/>
      <c r="E430" s="622">
        <v>0.20785788936219379</v>
      </c>
      <c r="F430" s="572"/>
      <c r="G430" s="572"/>
      <c r="H430" s="995" t="s">
        <v>252</v>
      </c>
      <c r="I430" s="995"/>
      <c r="J430" s="623">
        <v>0.15260550343847989</v>
      </c>
      <c r="K430" s="572"/>
      <c r="L430" s="572"/>
      <c r="M430" s="995" t="s">
        <v>273</v>
      </c>
      <c r="N430" s="995"/>
      <c r="O430" s="624">
        <v>0.18615700323623727</v>
      </c>
      <c r="P430" s="572"/>
      <c r="Q430" s="572"/>
      <c r="R430" s="341"/>
      <c r="S430" s="341"/>
      <c r="T430" s="341"/>
      <c r="U430" s="341"/>
      <c r="V430" s="341"/>
      <c r="W430" s="341"/>
      <c r="X430" s="341"/>
      <c r="Y430" s="34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3"/>
      <c r="BC430" s="343"/>
      <c r="BD430" s="343"/>
      <c r="BE430" s="343"/>
      <c r="BF430" s="343"/>
      <c r="BG430" s="343"/>
      <c r="BH430" s="343"/>
      <c r="BI430" s="343"/>
      <c r="BJ430" s="343"/>
      <c r="BK430" s="343"/>
      <c r="BL430" s="343"/>
      <c r="BM430" s="343"/>
      <c r="BN430" s="343"/>
      <c r="BO430" s="343"/>
      <c r="BP430" s="343"/>
      <c r="BQ430" s="343"/>
    </row>
    <row r="431" s="348" customFormat="true" ht="25.15" customHeight="true" x14ac:dyDescent="0.2">
      <c r="B431" s="889"/>
      <c r="C431" s="994" t="s">
        <v>256</v>
      </c>
      <c r="D431" s="995"/>
      <c r="E431" s="622">
        <v>0.1696566734171191</v>
      </c>
      <c r="F431" s="572"/>
      <c r="G431" s="572"/>
      <c r="H431" s="995" t="s">
        <v>258</v>
      </c>
      <c r="I431" s="995"/>
      <c r="J431" s="623">
        <v>-0.14805532053349285</v>
      </c>
      <c r="K431" s="572"/>
      <c r="L431" s="572"/>
      <c r="M431" s="995" t="s">
        <v>279</v>
      </c>
      <c r="N431" s="995"/>
      <c r="O431" s="624">
        <v>-0.13937779032334319</v>
      </c>
      <c r="P431" s="572"/>
      <c r="Q431" s="572"/>
      <c r="R431" s="341"/>
      <c r="S431" s="341"/>
      <c r="T431" s="341"/>
      <c r="U431" s="341"/>
      <c r="V431" s="341"/>
      <c r="W431" s="341"/>
      <c r="X431" s="341"/>
      <c r="Y431" s="34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3"/>
      <c r="BC431" s="343"/>
      <c r="BD431" s="343"/>
      <c r="BE431" s="343"/>
      <c r="BF431" s="343"/>
      <c r="BG431" s="343"/>
      <c r="BH431" s="343"/>
      <c r="BI431" s="343"/>
      <c r="BJ431" s="343"/>
      <c r="BK431" s="343"/>
      <c r="BL431" s="343"/>
      <c r="BM431" s="343"/>
      <c r="BN431" s="343"/>
      <c r="BO431" s="343"/>
      <c r="BP431" s="343"/>
      <c r="BQ431" s="343"/>
    </row>
    <row r="432" s="348" customFormat="true" ht="25.15" customHeight="true" x14ac:dyDescent="0.2">
      <c r="B432" s="889"/>
      <c r="C432" s="994" t="s">
        <v>278</v>
      </c>
      <c r="D432" s="995"/>
      <c r="E432" s="622">
        <v>0.16825573026166923</v>
      </c>
      <c r="F432" s="572"/>
      <c r="G432" s="572"/>
      <c r="H432" s="995" t="s">
        <v>261</v>
      </c>
      <c r="I432" s="995"/>
      <c r="J432" s="623">
        <v>0.14741280323379025</v>
      </c>
      <c r="K432" s="572"/>
      <c r="L432" s="572"/>
      <c r="M432" s="995" t="s">
        <v>274</v>
      </c>
      <c r="N432" s="995"/>
      <c r="O432" s="624">
        <v>-0.13278947260683485</v>
      </c>
      <c r="P432" s="572"/>
      <c r="Q432" s="572"/>
      <c r="R432" s="341"/>
      <c r="S432" s="341"/>
      <c r="T432" s="341"/>
      <c r="U432" s="341"/>
      <c r="V432" s="341"/>
      <c r="W432" s="341"/>
      <c r="X432" s="341"/>
      <c r="Y432" s="34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3"/>
      <c r="BC432" s="343"/>
      <c r="BD432" s="343"/>
      <c r="BE432" s="343"/>
      <c r="BF432" s="343"/>
      <c r="BG432" s="343"/>
      <c r="BH432" s="343"/>
      <c r="BI432" s="343"/>
      <c r="BJ432" s="343"/>
      <c r="BK432" s="343"/>
      <c r="BL432" s="343"/>
      <c r="BM432" s="343"/>
      <c r="BN432" s="343"/>
      <c r="BO432" s="343"/>
      <c r="BP432" s="343"/>
      <c r="BQ432" s="343"/>
    </row>
    <row r="433" s="348" customFormat="true" ht="25.15" customHeight="true" x14ac:dyDescent="0.2">
      <c r="B433" s="889"/>
      <c r="C433" s="994" t="s">
        <v>280</v>
      </c>
      <c r="D433" s="995"/>
      <c r="E433" s="622">
        <v>0.12002254930414182</v>
      </c>
      <c r="F433" s="572"/>
      <c r="G433" s="572"/>
      <c r="H433" s="995" t="s">
        <v>253</v>
      </c>
      <c r="I433" s="995"/>
      <c r="J433" s="623">
        <v>0.14539506926846466</v>
      </c>
      <c r="K433" s="572"/>
      <c r="L433" s="572"/>
      <c r="M433" s="995" t="s">
        <v>281</v>
      </c>
      <c r="N433" s="995"/>
      <c r="O433" s="624">
        <v>-0.1187226372845529</v>
      </c>
      <c r="P433" s="572"/>
      <c r="Q433" s="572"/>
      <c r="R433" s="341"/>
      <c r="S433" s="341"/>
      <c r="T433" s="341"/>
      <c r="U433" s="341"/>
      <c r="V433" s="341"/>
      <c r="W433" s="341"/>
      <c r="X433" s="341"/>
      <c r="Y433" s="34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3"/>
      <c r="BC433" s="343"/>
      <c r="BD433" s="343"/>
      <c r="BE433" s="343"/>
      <c r="BF433" s="343"/>
      <c r="BG433" s="343"/>
      <c r="BH433" s="343"/>
      <c r="BI433" s="343"/>
      <c r="BJ433" s="343"/>
      <c r="BK433" s="343"/>
      <c r="BL433" s="343"/>
      <c r="BM433" s="343"/>
      <c r="BN433" s="343"/>
      <c r="BO433" s="343"/>
      <c r="BP433" s="343"/>
      <c r="BQ433" s="343"/>
    </row>
    <row r="434" s="348" customFormat="true" ht="25.15" customHeight="true" x14ac:dyDescent="0.2">
      <c r="B434" s="889"/>
      <c r="C434" s="994" t="s">
        <v>281</v>
      </c>
      <c r="D434" s="995"/>
      <c r="E434" s="622">
        <v>-0.10891182390746741</v>
      </c>
      <c r="F434" s="572"/>
      <c r="G434" s="572"/>
      <c r="H434" s="995" t="s">
        <v>282</v>
      </c>
      <c r="I434" s="995"/>
      <c r="J434" s="623">
        <v>0.14170927769893044</v>
      </c>
      <c r="K434" s="572"/>
      <c r="L434" s="572"/>
      <c r="M434" s="995" t="s">
        <v>282</v>
      </c>
      <c r="N434" s="995"/>
      <c r="O434" s="624">
        <v>-0.11240223556256235</v>
      </c>
      <c r="P434" s="572"/>
      <c r="Q434" s="572"/>
      <c r="R434" s="341"/>
      <c r="S434" s="341"/>
      <c r="T434" s="341"/>
      <c r="U434" s="341"/>
      <c r="V434" s="341"/>
      <c r="W434" s="341"/>
      <c r="X434" s="341"/>
      <c r="Y434" s="34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3"/>
      <c r="BC434" s="343"/>
      <c r="BD434" s="343"/>
      <c r="BE434" s="343"/>
      <c r="BF434" s="343"/>
      <c r="BG434" s="343"/>
      <c r="BH434" s="343"/>
      <c r="BI434" s="343"/>
      <c r="BJ434" s="343"/>
      <c r="BK434" s="343"/>
      <c r="BL434" s="343"/>
      <c r="BM434" s="343"/>
      <c r="BN434" s="343"/>
      <c r="BO434" s="343"/>
      <c r="BP434" s="343"/>
      <c r="BQ434" s="343"/>
    </row>
    <row r="435" s="348" customFormat="true" ht="25.15" customHeight="true" x14ac:dyDescent="0.2">
      <c r="B435" s="889"/>
      <c r="C435" s="994" t="s">
        <v>283</v>
      </c>
      <c r="D435" s="995"/>
      <c r="E435" s="622">
        <v>-0.1078770206197905</v>
      </c>
      <c r="F435" s="572"/>
      <c r="G435" s="572"/>
      <c r="H435" s="995" t="s">
        <v>284</v>
      </c>
      <c r="I435" s="995"/>
      <c r="J435" s="623">
        <v>0.12625210121242439</v>
      </c>
      <c r="K435" s="572"/>
      <c r="L435" s="572"/>
      <c r="M435" s="995" t="s">
        <v>280</v>
      </c>
      <c r="N435" s="995"/>
      <c r="O435" s="624">
        <v>7.9401153597405336E-2</v>
      </c>
      <c r="P435" s="572"/>
      <c r="Q435" s="572"/>
      <c r="R435" s="341"/>
      <c r="S435" s="341"/>
      <c r="T435" s="341"/>
      <c r="U435" s="341"/>
      <c r="V435" s="341"/>
      <c r="W435" s="341"/>
      <c r="X435" s="341"/>
      <c r="Y435" s="34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3"/>
      <c r="BC435" s="343"/>
      <c r="BD435" s="343"/>
      <c r="BE435" s="343"/>
      <c r="BF435" s="343"/>
      <c r="BG435" s="343"/>
      <c r="BH435" s="343"/>
      <c r="BI435" s="343"/>
      <c r="BJ435" s="343"/>
      <c r="BK435" s="343"/>
      <c r="BL435" s="343"/>
      <c r="BM435" s="343"/>
      <c r="BN435" s="343"/>
      <c r="BO435" s="343"/>
      <c r="BP435" s="343"/>
      <c r="BQ435" s="343"/>
    </row>
    <row r="436" s="348" customFormat="true" ht="25.15" customHeight="true" x14ac:dyDescent="0.2">
      <c r="B436" s="889"/>
      <c r="C436" s="994" t="s">
        <v>270</v>
      </c>
      <c r="D436" s="995"/>
      <c r="E436" s="622">
        <v>9.789247255077918E-2</v>
      </c>
      <c r="F436" s="572"/>
      <c r="G436" s="572"/>
      <c r="H436" s="995" t="s">
        <v>257</v>
      </c>
      <c r="I436" s="995"/>
      <c r="J436" s="623">
        <v>0.12454978693398874</v>
      </c>
      <c r="K436" s="572"/>
      <c r="L436" s="572"/>
      <c r="M436" s="995" t="s">
        <v>283</v>
      </c>
      <c r="N436" s="995"/>
      <c r="O436" s="624">
        <v>-6.6129249371803756E-2</v>
      </c>
      <c r="P436" s="572"/>
      <c r="Q436" s="572"/>
      <c r="R436" s="341"/>
      <c r="S436" s="341"/>
      <c r="T436" s="341"/>
      <c r="U436" s="341"/>
      <c r="V436" s="341"/>
      <c r="W436" s="341"/>
      <c r="X436" s="341"/>
      <c r="Y436" s="34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3"/>
      <c r="BC436" s="343"/>
      <c r="BD436" s="343"/>
      <c r="BE436" s="343"/>
      <c r="BF436" s="343"/>
      <c r="BG436" s="343"/>
      <c r="BH436" s="343"/>
      <c r="BI436" s="343"/>
      <c r="BJ436" s="343"/>
      <c r="BK436" s="343"/>
      <c r="BL436" s="343"/>
      <c r="BM436" s="343"/>
      <c r="BN436" s="343"/>
      <c r="BO436" s="343"/>
      <c r="BP436" s="343"/>
      <c r="BQ436" s="343"/>
    </row>
    <row r="437" s="348" customFormat="true" ht="25.15" customHeight="true" x14ac:dyDescent="0.2">
      <c r="B437" s="889"/>
      <c r="C437" s="994" t="s">
        <v>284</v>
      </c>
      <c r="D437" s="995"/>
      <c r="E437" s="622">
        <v>9.6802425990572122E-2</v>
      </c>
      <c r="F437" s="572"/>
      <c r="G437" s="572"/>
      <c r="H437" s="995" t="s">
        <v>283</v>
      </c>
      <c r="I437" s="995"/>
      <c r="J437" s="623">
        <v>-0.11783203447869962</v>
      </c>
      <c r="K437" s="572"/>
      <c r="L437" s="572"/>
      <c r="M437" s="995" t="s">
        <v>259</v>
      </c>
      <c r="N437" s="995"/>
      <c r="O437" s="624">
        <v>6.5174186052796665E-2</v>
      </c>
      <c r="P437" s="572"/>
      <c r="Q437" s="572"/>
      <c r="R437" s="341"/>
      <c r="S437" s="341"/>
      <c r="T437" s="341"/>
      <c r="U437" s="341"/>
      <c r="V437" s="341"/>
      <c r="W437" s="341"/>
      <c r="X437" s="341"/>
      <c r="Y437" s="34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3"/>
      <c r="BC437" s="343"/>
      <c r="BD437" s="343"/>
      <c r="BE437" s="343"/>
      <c r="BF437" s="343"/>
      <c r="BG437" s="343"/>
      <c r="BH437" s="343"/>
      <c r="BI437" s="343"/>
      <c r="BJ437" s="343"/>
      <c r="BK437" s="343"/>
      <c r="BL437" s="343"/>
      <c r="BM437" s="343"/>
      <c r="BN437" s="343"/>
      <c r="BO437" s="343"/>
      <c r="BP437" s="343"/>
      <c r="BQ437" s="343"/>
    </row>
    <row r="438" s="348" customFormat="true" ht="25.15" customHeight="true" x14ac:dyDescent="0.2">
      <c r="B438" s="889"/>
      <c r="C438" s="994" t="s">
        <v>274</v>
      </c>
      <c r="D438" s="995"/>
      <c r="E438" s="622">
        <v>-8.6446700965598477E-2</v>
      </c>
      <c r="F438" s="572"/>
      <c r="G438" s="572"/>
      <c r="H438" s="995" t="s">
        <v>276</v>
      </c>
      <c r="I438" s="995"/>
      <c r="J438" s="623">
        <v>0.1095053465523456</v>
      </c>
      <c r="K438" s="572"/>
      <c r="L438" s="572"/>
      <c r="M438" s="995" t="s">
        <v>275</v>
      </c>
      <c r="N438" s="995"/>
      <c r="O438" s="624">
        <v>-5.5506869551215053E-2</v>
      </c>
      <c r="P438" s="572"/>
      <c r="Q438" s="572"/>
      <c r="R438" s="341"/>
      <c r="S438" s="341"/>
      <c r="T438" s="341"/>
      <c r="U438" s="341"/>
      <c r="V438" s="341"/>
      <c r="W438" s="341"/>
      <c r="X438" s="341"/>
      <c r="Y438" s="34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3"/>
      <c r="BC438" s="343"/>
      <c r="BD438" s="343"/>
      <c r="BE438" s="343"/>
      <c r="BF438" s="343"/>
      <c r="BG438" s="343"/>
      <c r="BH438" s="343"/>
      <c r="BI438" s="343"/>
      <c r="BJ438" s="343"/>
      <c r="BK438" s="343"/>
      <c r="BL438" s="343"/>
      <c r="BM438" s="343"/>
      <c r="BN438" s="343"/>
      <c r="BO438" s="343"/>
      <c r="BP438" s="343"/>
      <c r="BQ438" s="343"/>
    </row>
    <row r="439" s="348" customFormat="true" ht="25.15" customHeight="true" x14ac:dyDescent="0.2">
      <c r="B439" s="889"/>
      <c r="C439" s="994" t="s">
        <v>271</v>
      </c>
      <c r="D439" s="995"/>
      <c r="E439" s="622">
        <v>6.9848886027898544E-2</v>
      </c>
      <c r="F439" s="572"/>
      <c r="G439" s="572"/>
      <c r="H439" s="995" t="s">
        <v>280</v>
      </c>
      <c r="I439" s="995"/>
      <c r="J439" s="623">
        <v>8.7951884887943699E-2</v>
      </c>
      <c r="K439" s="572"/>
      <c r="L439" s="572"/>
      <c r="M439" s="995" t="s">
        <v>285</v>
      </c>
      <c r="N439" s="995"/>
      <c r="O439" s="624">
        <v>-5.0326023309121337E-2</v>
      </c>
      <c r="P439" s="572"/>
      <c r="Q439" s="572"/>
      <c r="R439" s="341"/>
      <c r="S439" s="341"/>
      <c r="T439" s="341"/>
      <c r="U439" s="341"/>
      <c r="V439" s="341"/>
      <c r="W439" s="341"/>
      <c r="X439" s="341"/>
      <c r="Y439" s="34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3"/>
      <c r="BC439" s="343"/>
      <c r="BD439" s="343"/>
      <c r="BE439" s="343"/>
      <c r="BF439" s="343"/>
      <c r="BG439" s="343"/>
      <c r="BH439" s="343"/>
      <c r="BI439" s="343"/>
      <c r="BJ439" s="343"/>
      <c r="BK439" s="343"/>
      <c r="BL439" s="343"/>
      <c r="BM439" s="343"/>
      <c r="BN439" s="343"/>
      <c r="BO439" s="343"/>
      <c r="BP439" s="343"/>
      <c r="BQ439" s="343"/>
    </row>
    <row r="440" s="348" customFormat="true" ht="25.15" customHeight="true" x14ac:dyDescent="0.2">
      <c r="B440" s="889"/>
      <c r="C440" s="994" t="s">
        <v>279</v>
      </c>
      <c r="D440" s="995"/>
      <c r="E440" s="622">
        <v>-6.7204423465807767E-2</v>
      </c>
      <c r="F440" s="572"/>
      <c r="G440" s="572"/>
      <c r="H440" s="995" t="s">
        <v>285</v>
      </c>
      <c r="I440" s="995"/>
      <c r="J440" s="623">
        <v>8.7565916601565277E-2</v>
      </c>
      <c r="K440" s="572"/>
      <c r="L440" s="572"/>
      <c r="M440" s="995" t="s">
        <v>284</v>
      </c>
      <c r="N440" s="995"/>
      <c r="O440" s="624">
        <v>3.9639848858853619E-2</v>
      </c>
      <c r="P440" s="572"/>
      <c r="Q440" s="572"/>
      <c r="R440" s="341"/>
      <c r="S440" s="341"/>
      <c r="T440" s="341"/>
      <c r="U440" s="341"/>
      <c r="V440" s="341"/>
      <c r="W440" s="341"/>
      <c r="X440" s="341"/>
      <c r="Y440" s="34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3"/>
      <c r="BC440" s="343"/>
      <c r="BD440" s="343"/>
      <c r="BE440" s="343"/>
      <c r="BF440" s="343"/>
      <c r="BG440" s="343"/>
      <c r="BH440" s="343"/>
      <c r="BI440" s="343"/>
      <c r="BJ440" s="343"/>
      <c r="BK440" s="343"/>
      <c r="BL440" s="343"/>
      <c r="BM440" s="343"/>
      <c r="BN440" s="343"/>
      <c r="BO440" s="343"/>
      <c r="BP440" s="343"/>
      <c r="BQ440" s="343"/>
    </row>
    <row r="441" s="348" customFormat="true" ht="25.15" customHeight="true" x14ac:dyDescent="0.2">
      <c r="B441" s="889"/>
      <c r="C441" s="994" t="s">
        <v>282</v>
      </c>
      <c r="D441" s="995"/>
      <c r="E441" s="622">
        <v>-5.0061524778862339E-2</v>
      </c>
      <c r="F441" s="572"/>
      <c r="G441" s="572"/>
      <c r="H441" s="995" t="s">
        <v>267</v>
      </c>
      <c r="I441" s="995"/>
      <c r="J441" s="623">
        <v>8.3306224044652766E-2</v>
      </c>
      <c r="K441" s="572"/>
      <c r="L441" s="572"/>
      <c r="M441" s="995" t="s">
        <v>271</v>
      </c>
      <c r="N441" s="995"/>
      <c r="O441" s="624">
        <v>3.2394229659199046E-2</v>
      </c>
      <c r="P441" s="572"/>
      <c r="Q441" s="572"/>
      <c r="R441" s="341"/>
      <c r="S441" s="341"/>
      <c r="T441" s="341"/>
      <c r="U441" s="341"/>
      <c r="V441" s="341"/>
      <c r="W441" s="341"/>
      <c r="X441" s="341"/>
      <c r="Y441" s="34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3"/>
      <c r="BC441" s="343"/>
      <c r="BD441" s="343"/>
      <c r="BE441" s="343"/>
      <c r="BF441" s="343"/>
      <c r="BG441" s="343"/>
      <c r="BH441" s="343"/>
      <c r="BI441" s="343"/>
      <c r="BJ441" s="343"/>
      <c r="BK441" s="343"/>
      <c r="BL441" s="343"/>
      <c r="BM441" s="343"/>
      <c r="BN441" s="343"/>
      <c r="BO441" s="343"/>
      <c r="BP441" s="343"/>
      <c r="BQ441" s="343"/>
    </row>
    <row r="442" s="348" customFormat="true" ht="25.15" customHeight="true" x14ac:dyDescent="0.2">
      <c r="B442" s="889"/>
      <c r="C442" s="994" t="s">
        <v>275</v>
      </c>
      <c r="D442" s="995"/>
      <c r="E442" s="622">
        <v>4.9918789340219323E-2</v>
      </c>
      <c r="F442" s="572"/>
      <c r="G442" s="572"/>
      <c r="H442" s="995" t="s">
        <v>279</v>
      </c>
      <c r="I442" s="995"/>
      <c r="J442" s="623">
        <v>7.3560721487864342E-2</v>
      </c>
      <c r="K442" s="572"/>
      <c r="L442" s="572"/>
      <c r="M442" s="995" t="s">
        <v>286</v>
      </c>
      <c r="N442" s="995"/>
      <c r="O442" s="624">
        <v>3.1520863193984554E-2</v>
      </c>
      <c r="P442" s="572"/>
      <c r="Q442" s="572"/>
      <c r="R442" s="341"/>
      <c r="S442" s="341"/>
      <c r="T442" s="341"/>
      <c r="U442" s="341"/>
      <c r="V442" s="341"/>
      <c r="W442" s="341"/>
      <c r="X442" s="341"/>
      <c r="Y442" s="34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3"/>
      <c r="BC442" s="343"/>
      <c r="BD442" s="343"/>
      <c r="BE442" s="343"/>
      <c r="BF442" s="343"/>
      <c r="BG442" s="343"/>
      <c r="BH442" s="343"/>
      <c r="BI442" s="343"/>
      <c r="BJ442" s="343"/>
      <c r="BK442" s="343"/>
      <c r="BL442" s="343"/>
      <c r="BM442" s="343"/>
      <c r="BN442" s="343"/>
      <c r="BO442" s="343"/>
      <c r="BP442" s="343"/>
      <c r="BQ442" s="343"/>
    </row>
    <row r="443" s="348" customFormat="true" ht="25.15" customHeight="true" x14ac:dyDescent="0.2">
      <c r="B443" s="889"/>
      <c r="C443" s="994" t="s">
        <v>277</v>
      </c>
      <c r="D443" s="995"/>
      <c r="E443" s="622">
        <v>-4.4262999704947029E-2</v>
      </c>
      <c r="F443" s="572"/>
      <c r="G443" s="572"/>
      <c r="H443" s="995" t="s">
        <v>287</v>
      </c>
      <c r="I443" s="995"/>
      <c r="J443" s="623">
        <v>-6.1711180213825427E-2</v>
      </c>
      <c r="K443" s="572"/>
      <c r="L443" s="572"/>
      <c r="M443" s="995" t="s">
        <v>288</v>
      </c>
      <c r="N443" s="995"/>
      <c r="O443" s="624">
        <v>3.088343411161951E-2</v>
      </c>
      <c r="P443" s="572"/>
      <c r="Q443" s="572"/>
      <c r="R443" s="341"/>
      <c r="S443" s="341"/>
      <c r="T443" s="341"/>
      <c r="U443" s="341"/>
      <c r="V443" s="341"/>
      <c r="W443" s="341"/>
      <c r="X443" s="341"/>
      <c r="Y443" s="34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3"/>
      <c r="BC443" s="343"/>
      <c r="BD443" s="343"/>
      <c r="BE443" s="343"/>
      <c r="BF443" s="343"/>
      <c r="BG443" s="343"/>
      <c r="BH443" s="343"/>
      <c r="BI443" s="343"/>
      <c r="BJ443" s="343"/>
      <c r="BK443" s="343"/>
      <c r="BL443" s="343"/>
      <c r="BM443" s="343"/>
      <c r="BN443" s="343"/>
      <c r="BO443" s="343"/>
      <c r="BP443" s="343"/>
      <c r="BQ443" s="343"/>
    </row>
    <row r="444" s="348" customFormat="true" ht="25.15" customHeight="true" x14ac:dyDescent="0.2">
      <c r="B444" s="889"/>
      <c r="C444" s="994" t="s">
        <v>272</v>
      </c>
      <c r="D444" s="995"/>
      <c r="E444" s="622">
        <v>4.3397774529959125E-2</v>
      </c>
      <c r="F444" s="572"/>
      <c r="G444" s="572"/>
      <c r="H444" s="995" t="s">
        <v>289</v>
      </c>
      <c r="I444" s="995"/>
      <c r="J444" s="623">
        <v>3.9362103254522982E-2</v>
      </c>
      <c r="K444" s="572"/>
      <c r="L444" s="572"/>
      <c r="M444" s="995" t="s">
        <v>287</v>
      </c>
      <c r="N444" s="995"/>
      <c r="O444" s="624">
        <v>-2.875248448453287E-2</v>
      </c>
      <c r="P444" s="572"/>
      <c r="Q444" s="572"/>
      <c r="R444" s="341"/>
      <c r="S444" s="341"/>
      <c r="T444" s="341"/>
      <c r="U444" s="341"/>
      <c r="V444" s="341"/>
      <c r="W444" s="341"/>
      <c r="X444" s="341"/>
      <c r="Y444" s="34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3"/>
      <c r="BC444" s="343"/>
      <c r="BD444" s="343"/>
      <c r="BE444" s="343"/>
      <c r="BF444" s="343"/>
      <c r="BG444" s="343"/>
      <c r="BH444" s="343"/>
      <c r="BI444" s="343"/>
      <c r="BJ444" s="343"/>
      <c r="BK444" s="343"/>
      <c r="BL444" s="343"/>
      <c r="BM444" s="343"/>
      <c r="BN444" s="343"/>
      <c r="BO444" s="343"/>
      <c r="BP444" s="343"/>
      <c r="BQ444" s="343"/>
    </row>
    <row r="445" s="348" customFormat="true" ht="25.15" customHeight="true" x14ac:dyDescent="0.2">
      <c r="B445" s="889"/>
      <c r="C445" s="994" t="s">
        <v>287</v>
      </c>
      <c r="D445" s="995"/>
      <c r="E445" s="622">
        <v>-3.8151393933056527E-2</v>
      </c>
      <c r="F445" s="572"/>
      <c r="G445" s="572"/>
      <c r="H445" s="995" t="s">
        <v>290</v>
      </c>
      <c r="I445" s="995"/>
      <c r="J445" s="623">
        <v>3.6592654690022874E-2</v>
      </c>
      <c r="K445" s="572"/>
      <c r="L445" s="572"/>
      <c r="M445" s="995" t="s">
        <v>277</v>
      </c>
      <c r="N445" s="995"/>
      <c r="O445" s="624">
        <v>2.6269876239988423E-2</v>
      </c>
      <c r="P445" s="572"/>
      <c r="Q445" s="572"/>
      <c r="R445" s="341"/>
      <c r="S445" s="341"/>
      <c r="T445" s="341"/>
      <c r="U445" s="341"/>
      <c r="V445" s="341"/>
      <c r="W445" s="341"/>
      <c r="X445" s="341"/>
      <c r="Y445" s="34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3"/>
      <c r="BC445" s="343"/>
      <c r="BD445" s="343"/>
      <c r="BE445" s="343"/>
      <c r="BF445" s="343"/>
      <c r="BG445" s="343"/>
      <c r="BH445" s="343"/>
      <c r="BI445" s="343"/>
      <c r="BJ445" s="343"/>
      <c r="BK445" s="343"/>
      <c r="BL445" s="343"/>
      <c r="BM445" s="343"/>
      <c r="BN445" s="343"/>
      <c r="BO445" s="343"/>
      <c r="BP445" s="343"/>
      <c r="BQ445" s="343"/>
    </row>
    <row r="446" s="348" customFormat="true" ht="25.15" customHeight="true" x14ac:dyDescent="0.2">
      <c r="C446" s="994" t="s">
        <v>289</v>
      </c>
      <c r="D446" s="995"/>
      <c r="E446" s="622">
        <v>-3.5628340480304679E-2</v>
      </c>
      <c r="F446" s="572"/>
      <c r="G446" s="572"/>
      <c r="H446" s="995" t="s">
        <v>278</v>
      </c>
      <c r="I446" s="995"/>
      <c r="J446" s="623">
        <v>2.8302788089996943E-2</v>
      </c>
      <c r="K446" s="572"/>
      <c r="L446" s="572"/>
      <c r="M446" s="995" t="s">
        <v>256</v>
      </c>
      <c r="N446" s="995"/>
      <c r="O446" s="624">
        <v>1.4790247090304938E-2</v>
      </c>
      <c r="P446" s="572"/>
      <c r="Q446" s="572"/>
      <c r="R446" s="341"/>
      <c r="S446" s="341"/>
      <c r="T446" s="341"/>
      <c r="U446" s="341"/>
      <c r="V446" s="341"/>
      <c r="W446" s="341"/>
      <c r="X446" s="341"/>
      <c r="Y446" s="34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3"/>
      <c r="BC446" s="343"/>
      <c r="BD446" s="343"/>
      <c r="BE446" s="343"/>
      <c r="BF446" s="343"/>
      <c r="BG446" s="343"/>
      <c r="BH446" s="343"/>
      <c r="BI446" s="343"/>
      <c r="BJ446" s="343"/>
      <c r="BK446" s="343"/>
      <c r="BL446" s="343"/>
      <c r="BM446" s="343"/>
      <c r="BN446" s="343"/>
      <c r="BO446" s="343"/>
      <c r="BP446" s="343"/>
      <c r="BQ446" s="343"/>
    </row>
    <row r="447" s="348" customFormat="true" ht="25.15" customHeight="true" x14ac:dyDescent="0.2">
      <c r="C447" s="994" t="s">
        <v>288</v>
      </c>
      <c r="D447" s="995"/>
      <c r="E447" s="622">
        <v>3.2926704427526231E-2</v>
      </c>
      <c r="F447" s="572"/>
      <c r="G447" s="572"/>
      <c r="H447" s="995" t="s">
        <v>281</v>
      </c>
      <c r="I447" s="995"/>
      <c r="J447" s="623">
        <v>-2.2066589864061795E-2</v>
      </c>
      <c r="K447" s="572"/>
      <c r="L447" s="572"/>
      <c r="M447" s="995" t="s">
        <v>290</v>
      </c>
      <c r="N447" s="995"/>
      <c r="O447" s="624">
        <v>-1.3215007086158775E-2</v>
      </c>
      <c r="P447" s="572"/>
      <c r="Q447" s="572"/>
      <c r="R447" s="341"/>
      <c r="S447" s="341"/>
      <c r="T447" s="341"/>
      <c r="U447" s="341"/>
      <c r="V447" s="341"/>
      <c r="W447" s="341"/>
      <c r="X447" s="341"/>
      <c r="Y447" s="34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3"/>
      <c r="BC447" s="343"/>
      <c r="BD447" s="343"/>
      <c r="BE447" s="343"/>
      <c r="BF447" s="343"/>
      <c r="BG447" s="343"/>
      <c r="BH447" s="343"/>
      <c r="BI447" s="343"/>
      <c r="BJ447" s="343"/>
      <c r="BK447" s="343"/>
      <c r="BL447" s="343"/>
      <c r="BM447" s="343"/>
      <c r="BN447" s="343"/>
      <c r="BO447" s="343"/>
      <c r="BP447" s="343"/>
      <c r="BQ447" s="343"/>
    </row>
    <row r="448" s="348" customFormat="true" ht="25.15" customHeight="true" x14ac:dyDescent="0.2">
      <c r="C448" s="994" t="s">
        <v>285</v>
      </c>
      <c r="D448" s="995"/>
      <c r="E448" s="622">
        <v>-2.9856368462742224E-2</v>
      </c>
      <c r="F448" s="572"/>
      <c r="G448" s="572"/>
      <c r="H448" s="995" t="s">
        <v>291</v>
      </c>
      <c r="I448" s="995"/>
      <c r="J448" s="623">
        <v>1.903475695262713E-2</v>
      </c>
      <c r="K448" s="572"/>
      <c r="L448" s="572"/>
      <c r="M448" s="995" t="s">
        <v>279</v>
      </c>
      <c r="N448" s="995"/>
      <c r="O448" s="624">
        <v>-1.0425957145394495E-2</v>
      </c>
      <c r="P448" s="572"/>
      <c r="Q448" s="572"/>
      <c r="R448" s="341"/>
      <c r="S448" s="341"/>
      <c r="T448" s="341"/>
      <c r="U448" s="341"/>
      <c r="V448" s="341"/>
      <c r="W448" s="341"/>
      <c r="X448" s="341"/>
      <c r="Y448" s="34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3"/>
      <c r="BC448" s="343"/>
      <c r="BD448" s="343"/>
      <c r="BE448" s="343"/>
      <c r="BF448" s="343"/>
      <c r="BG448" s="343"/>
      <c r="BH448" s="343"/>
      <c r="BI448" s="343"/>
      <c r="BJ448" s="343"/>
      <c r="BK448" s="343"/>
      <c r="BL448" s="343"/>
      <c r="BM448" s="343"/>
      <c r="BN448" s="343"/>
      <c r="BO448" s="343"/>
      <c r="BP448" s="343"/>
      <c r="BQ448" s="343"/>
    </row>
    <row r="449" s="348" customFormat="true" ht="25.15" customHeight="true" x14ac:dyDescent="0.2">
      <c r="C449" s="994" t="s">
        <v>286</v>
      </c>
      <c r="D449" s="995"/>
      <c r="E449" s="622">
        <v>1.1569877349056529E-2</v>
      </c>
      <c r="F449" s="572"/>
      <c r="G449" s="572"/>
      <c r="H449" s="995" t="s">
        <v>282</v>
      </c>
      <c r="I449" s="995"/>
      <c r="J449" s="623">
        <v>-1.7191700737728743E-2</v>
      </c>
      <c r="K449" s="572"/>
      <c r="L449" s="572"/>
      <c r="M449" s="995" t="s">
        <v>289</v>
      </c>
      <c r="N449" s="995"/>
      <c r="O449" s="624">
        <v>1.0004938715540385E-2</v>
      </c>
      <c r="P449" s="572"/>
      <c r="Q449" s="572"/>
      <c r="R449" s="341"/>
      <c r="S449" s="341"/>
      <c r="T449" s="341"/>
      <c r="U449" s="341"/>
      <c r="V449" s="341"/>
      <c r="W449" s="341"/>
      <c r="X449" s="341"/>
      <c r="Y449" s="34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3"/>
      <c r="BC449" s="343"/>
      <c r="BD449" s="343"/>
      <c r="BE449" s="343"/>
      <c r="BF449" s="343"/>
      <c r="BG449" s="343"/>
      <c r="BH449" s="343"/>
      <c r="BI449" s="343"/>
      <c r="BJ449" s="343"/>
      <c r="BK449" s="343"/>
      <c r="BL449" s="343"/>
      <c r="BM449" s="343"/>
      <c r="BN449" s="343"/>
      <c r="BO449" s="343"/>
      <c r="BP449" s="343"/>
      <c r="BQ449" s="343"/>
    </row>
    <row r="450" s="348" customFormat="true" ht="25.15" customHeight="true" x14ac:dyDescent="0.2">
      <c r="C450" s="994" t="s">
        <v>290</v>
      </c>
      <c r="D450" s="995"/>
      <c r="E450" s="622">
        <v>-6.4947517395525537E-3</v>
      </c>
      <c r="F450" s="572"/>
      <c r="G450" s="572"/>
      <c r="H450" s="995" t="s">
        <v>269</v>
      </c>
      <c r="I450" s="995"/>
      <c r="J450" s="623">
        <v>1.263668247289737E-2</v>
      </c>
      <c r="K450" s="572"/>
      <c r="L450" s="572"/>
      <c r="M450" s="995" t="s">
        <v>282</v>
      </c>
      <c r="N450" s="995"/>
      <c r="O450" s="624">
        <v>-9.6904540991652605E-3</v>
      </c>
      <c r="P450" s="572"/>
      <c r="Q450" s="572"/>
      <c r="R450" s="341"/>
      <c r="S450" s="341"/>
      <c r="T450" s="341"/>
      <c r="U450" s="341"/>
      <c r="V450" s="341"/>
      <c r="W450" s="341"/>
      <c r="X450" s="341"/>
      <c r="Y450" s="34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3"/>
      <c r="BC450" s="343"/>
      <c r="BD450" s="343"/>
      <c r="BE450" s="343"/>
      <c r="BF450" s="343"/>
      <c r="BG450" s="343"/>
      <c r="BH450" s="343"/>
      <c r="BI450" s="343"/>
      <c r="BJ450" s="343"/>
      <c r="BK450" s="343"/>
      <c r="BL450" s="343"/>
      <c r="BM450" s="343"/>
      <c r="BN450" s="343"/>
      <c r="BO450" s="343"/>
      <c r="BP450" s="343"/>
      <c r="BQ450" s="343"/>
    </row>
    <row r="451" s="348" customFormat="true" ht="25.15" customHeight="true" x14ac:dyDescent="0.2">
      <c r="C451" s="994" t="s">
        <v>279</v>
      </c>
      <c r="D451" s="995"/>
      <c r="E451" s="622">
        <v>-3.9657201494074411E-3</v>
      </c>
      <c r="F451" s="572"/>
      <c r="G451" s="572"/>
      <c r="H451" s="995" t="s">
        <v>286</v>
      </c>
      <c r="I451" s="995"/>
      <c r="J451" s="625">
        <v>3.5427469627228409E-3</v>
      </c>
      <c r="K451" s="572"/>
      <c r="L451" s="572"/>
      <c r="M451" s="995" t="s">
        <v>272</v>
      </c>
      <c r="N451" s="995"/>
      <c r="O451" s="624">
        <v>7.5002097636685189E-3</v>
      </c>
      <c r="P451" s="572"/>
      <c r="Q451" s="572"/>
      <c r="R451" s="341"/>
      <c r="S451" s="341"/>
      <c r="T451" s="341"/>
      <c r="U451" s="341"/>
      <c r="V451" s="341"/>
      <c r="W451" s="341"/>
      <c r="X451" s="341"/>
      <c r="Y451" s="34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3"/>
      <c r="BC451" s="343"/>
      <c r="BD451" s="343"/>
      <c r="BE451" s="343"/>
      <c r="BF451" s="343"/>
      <c r="BG451" s="343"/>
      <c r="BH451" s="343"/>
      <c r="BI451" s="343"/>
      <c r="BJ451" s="343"/>
      <c r="BK451" s="343"/>
      <c r="BL451" s="343"/>
      <c r="BM451" s="343"/>
      <c r="BN451" s="343"/>
      <c r="BO451" s="343"/>
      <c r="BP451" s="343"/>
      <c r="BQ451" s="343"/>
    </row>
    <row r="452" s="348" customFormat="true" ht="25.15" customHeight="true" x14ac:dyDescent="0.2">
      <c r="C452" s="994" t="s">
        <v>291</v>
      </c>
      <c r="D452" s="995"/>
      <c r="E452" s="622">
        <v>-1.4749558886382103E-3</v>
      </c>
      <c r="F452" s="572"/>
      <c r="G452" s="572"/>
      <c r="H452" s="995"/>
      <c r="I452" s="995"/>
      <c r="J452" s="572"/>
      <c r="K452" s="572"/>
      <c r="L452" s="572"/>
      <c r="M452" s="995" t="s">
        <v>270</v>
      </c>
      <c r="N452" s="995"/>
      <c r="O452" s="624">
        <v>-4.922306141489253E-3</v>
      </c>
      <c r="P452" s="572"/>
      <c r="Q452" s="572"/>
      <c r="R452" s="341"/>
      <c r="S452" s="341"/>
      <c r="T452" s="341"/>
      <c r="U452" s="341"/>
      <c r="V452" s="341"/>
      <c r="W452" s="341"/>
      <c r="X452" s="341"/>
      <c r="Y452" s="34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3"/>
      <c r="BC452" s="343"/>
      <c r="BD452" s="343"/>
      <c r="BE452" s="343"/>
      <c r="BF452" s="343"/>
      <c r="BG452" s="343"/>
      <c r="BH452" s="343"/>
      <c r="BI452" s="343"/>
      <c r="BJ452" s="343"/>
      <c r="BK452" s="343"/>
      <c r="BL452" s="343"/>
      <c r="BM452" s="343"/>
      <c r="BN452" s="343"/>
      <c r="BO452" s="343"/>
      <c r="BP452" s="343"/>
      <c r="BQ452" s="343"/>
    </row>
    <row r="453" s="348" customFormat="true" ht="25.15" customHeight="true" x14ac:dyDescent="0.2">
      <c r="C453" s="994" t="s">
        <v>282</v>
      </c>
      <c r="D453" s="995"/>
      <c r="E453" s="622">
        <v>9.5821021247218126E-4</v>
      </c>
      <c r="F453" s="572"/>
      <c r="G453" s="572"/>
      <c r="H453" s="995"/>
      <c r="I453" s="995"/>
      <c r="J453" s="572"/>
      <c r="K453" s="572"/>
      <c r="L453" s="572"/>
      <c r="M453" s="995" t="s">
        <v>292</v>
      </c>
      <c r="N453" s="995"/>
      <c r="O453" s="626">
        <v>-3.8253000552327856E-3</v>
      </c>
      <c r="P453" s="572"/>
      <c r="Q453" s="572"/>
      <c r="R453" s="341"/>
      <c r="S453" s="341"/>
      <c r="T453" s="341"/>
      <c r="U453" s="341"/>
      <c r="V453" s="341"/>
      <c r="W453" s="341"/>
      <c r="X453" s="341"/>
      <c r="Y453" s="34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3"/>
      <c r="BC453" s="343"/>
      <c r="BD453" s="343"/>
      <c r="BE453" s="343"/>
      <c r="BF453" s="343"/>
      <c r="BG453" s="343"/>
      <c r="BH453" s="343"/>
      <c r="BI453" s="343"/>
      <c r="BJ453" s="343"/>
      <c r="BK453" s="343"/>
      <c r="BL453" s="343"/>
      <c r="BM453" s="343"/>
      <c r="BN453" s="343"/>
      <c r="BO453" s="343"/>
      <c r="BP453" s="343"/>
      <c r="BQ453" s="343"/>
    </row>
    <row r="454" s="348" customFormat="true" ht="25.15" customHeight="true" x14ac:dyDescent="0.2">
      <c r="C454" s="994" t="s">
        <v>292</v>
      </c>
      <c r="D454" s="995"/>
      <c r="E454" s="627">
        <v>-1.1079158672488481E-4</v>
      </c>
      <c r="F454" s="572"/>
      <c r="G454" s="572"/>
      <c r="H454" s="995"/>
      <c r="I454" s="995"/>
      <c r="J454" s="572"/>
      <c r="K454" s="572"/>
      <c r="L454" s="572"/>
      <c r="M454" s="995"/>
      <c r="N454" s="995"/>
      <c r="O454" s="572"/>
      <c r="P454" s="572"/>
      <c r="Q454" s="572"/>
      <c r="R454" s="341"/>
      <c r="S454" s="341"/>
      <c r="T454" s="341"/>
      <c r="U454" s="341"/>
      <c r="V454" s="341"/>
      <c r="W454" s="341"/>
      <c r="X454" s="341"/>
      <c r="Y454" s="34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3"/>
      <c r="BC454" s="343"/>
      <c r="BD454" s="343"/>
      <c r="BE454" s="343"/>
      <c r="BF454" s="343"/>
      <c r="BG454" s="343"/>
      <c r="BH454" s="343"/>
      <c r="BI454" s="343"/>
      <c r="BJ454" s="343"/>
      <c r="BK454" s="343"/>
      <c r="BL454" s="343"/>
      <c r="BM454" s="343"/>
      <c r="BN454" s="343"/>
      <c r="BO454" s="343"/>
      <c r="BP454" s="343"/>
      <c r="BQ454" s="343"/>
    </row>
    <row r="455" s="348" customFormat="true" ht="25.15" customHeight="true" x14ac:dyDescent="0.2">
      <c r="C455" s="994"/>
      <c r="D455" s="995"/>
      <c r="E455" s="572"/>
      <c r="F455" s="572"/>
      <c r="G455" s="572"/>
      <c r="H455" s="995" t="s">
        <v>217</v>
      </c>
      <c r="I455" s="995"/>
      <c r="J455" s="995"/>
      <c r="K455" s="572"/>
      <c r="L455" s="572"/>
      <c r="M455" s="995"/>
      <c r="N455" s="995"/>
      <c r="O455" s="572"/>
      <c r="P455" s="572"/>
      <c r="Q455" s="572"/>
      <c r="R455" s="341"/>
      <c r="S455" s="341"/>
      <c r="T455" s="341"/>
      <c r="U455" s="341"/>
      <c r="V455" s="341"/>
      <c r="W455" s="341"/>
      <c r="X455" s="341"/>
      <c r="Y455" s="34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3"/>
      <c r="BC455" s="343"/>
      <c r="BD455" s="343"/>
      <c r="BE455" s="343"/>
      <c r="BF455" s="343"/>
      <c r="BG455" s="343"/>
      <c r="BH455" s="343"/>
      <c r="BI455" s="343"/>
      <c r="BJ455" s="343"/>
      <c r="BK455" s="343"/>
      <c r="BL455" s="343"/>
      <c r="BM455" s="343"/>
      <c r="BN455" s="343"/>
      <c r="BO455" s="343"/>
      <c r="BP455" s="343"/>
      <c r="BQ455" s="343"/>
    </row>
    <row r="456" s="348" customFormat="true" ht="25.15" customHeight="true" x14ac:dyDescent="0.2">
      <c r="C456" s="994"/>
      <c r="D456" s="995"/>
      <c r="E456" s="572"/>
      <c r="F456" s="572"/>
      <c r="G456" s="572"/>
      <c r="H456" s="995"/>
      <c r="I456" s="995"/>
      <c r="J456" s="604" t="s">
        <v>218</v>
      </c>
      <c r="K456" s="572"/>
      <c r="L456" s="572"/>
      <c r="M456" s="995"/>
      <c r="N456" s="995"/>
      <c r="O456" s="572"/>
      <c r="P456" s="572"/>
      <c r="Q456" s="572"/>
      <c r="R456" s="341"/>
      <c r="S456" s="341"/>
      <c r="T456" s="341"/>
      <c r="U456" s="341"/>
      <c r="V456" s="341"/>
      <c r="W456" s="341"/>
      <c r="X456" s="341"/>
      <c r="Y456" s="34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3"/>
      <c r="BC456" s="343"/>
      <c r="BD456" s="343"/>
      <c r="BE456" s="343"/>
      <c r="BF456" s="343"/>
      <c r="BG456" s="343"/>
      <c r="BH456" s="343"/>
      <c r="BI456" s="343"/>
      <c r="BJ456" s="343"/>
      <c r="BK456" s="343"/>
      <c r="BL456" s="343"/>
      <c r="BM456" s="343"/>
      <c r="BN456" s="343"/>
      <c r="BO456" s="343"/>
      <c r="BP456" s="343"/>
      <c r="BQ456" s="343"/>
    </row>
    <row r="457" s="348" customFormat="true" ht="25.15" customHeight="true" x14ac:dyDescent="0.2">
      <c r="C457" s="994"/>
      <c r="D457" s="995"/>
      <c r="E457" s="572"/>
      <c r="F457" s="572"/>
      <c r="G457" s="572"/>
      <c r="H457" s="995" t="s">
        <v>244</v>
      </c>
      <c r="I457" s="995"/>
      <c r="J457" s="620">
        <v>0.34677203466785655</v>
      </c>
      <c r="K457" s="572"/>
      <c r="L457" s="572"/>
      <c r="M457" s="995" t="s">
        <v>217</v>
      </c>
      <c r="N457" s="995"/>
      <c r="O457" s="995"/>
      <c r="P457" s="572"/>
      <c r="Q457" s="572"/>
      <c r="R457" s="341"/>
      <c r="S457" s="341"/>
      <c r="T457" s="341"/>
      <c r="U457" s="341"/>
      <c r="V457" s="341"/>
      <c r="W457" s="341"/>
      <c r="X457" s="341"/>
      <c r="Y457" s="34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3"/>
      <c r="BC457" s="343"/>
      <c r="BD457" s="343"/>
      <c r="BE457" s="343"/>
      <c r="BF457" s="343"/>
      <c r="BG457" s="343"/>
      <c r="BH457" s="343"/>
      <c r="BI457" s="343"/>
      <c r="BJ457" s="343"/>
      <c r="BK457" s="343"/>
      <c r="BL457" s="343"/>
      <c r="BM457" s="343"/>
      <c r="BN457" s="343"/>
      <c r="BO457" s="343"/>
      <c r="BP457" s="343"/>
      <c r="BQ457" s="343"/>
    </row>
    <row r="458" s="348" customFormat="true" ht="25.15" customHeight="true" x14ac:dyDescent="0.2">
      <c r="C458" s="994" t="s">
        <v>217</v>
      </c>
      <c r="D458" s="995"/>
      <c r="E458" s="995"/>
      <c r="F458" s="572"/>
      <c r="G458" s="572"/>
      <c r="H458" s="995" t="s">
        <v>246</v>
      </c>
      <c r="I458" s="995"/>
      <c r="J458" s="623">
        <v>0.35566927038703289</v>
      </c>
      <c r="K458" s="572"/>
      <c r="L458" s="572"/>
      <c r="M458" s="995"/>
      <c r="N458" s="995"/>
      <c r="O458" s="605" t="s">
        <v>218</v>
      </c>
      <c r="P458" s="572"/>
      <c r="Q458" s="572"/>
      <c r="R458" s="341"/>
      <c r="S458" s="341"/>
      <c r="T458" s="341"/>
      <c r="U458" s="341"/>
      <c r="V458" s="341"/>
      <c r="W458" s="341"/>
      <c r="X458" s="341"/>
      <c r="Y458" s="34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3"/>
      <c r="BC458" s="343"/>
      <c r="BD458" s="343"/>
      <c r="BE458" s="343"/>
      <c r="BF458" s="343"/>
      <c r="BG458" s="343"/>
      <c r="BH458" s="343"/>
      <c r="BI458" s="343"/>
      <c r="BJ458" s="343"/>
      <c r="BK458" s="343"/>
      <c r="BL458" s="343"/>
      <c r="BM458" s="343"/>
      <c r="BN458" s="343"/>
      <c r="BO458" s="343"/>
      <c r="BP458" s="343"/>
      <c r="BQ458" s="343"/>
    </row>
    <row r="459" s="348" customFormat="true" ht="25.15" customHeight="true" x14ac:dyDescent="0.2">
      <c r="C459" s="994"/>
      <c r="D459" s="995"/>
      <c r="E459" s="606" t="s">
        <v>218</v>
      </c>
      <c r="F459" s="572"/>
      <c r="G459" s="572"/>
      <c r="H459" s="995" t="s">
        <v>249</v>
      </c>
      <c r="I459" s="995"/>
      <c r="J459" s="623">
        <v>0.2735269451199473</v>
      </c>
      <c r="K459" s="572"/>
      <c r="L459" s="572"/>
      <c r="M459" s="995" t="s">
        <v>244</v>
      </c>
      <c r="N459" s="995"/>
      <c r="O459" s="621">
        <v>0.50056501818897114</v>
      </c>
      <c r="P459" s="572"/>
      <c r="Q459" s="572"/>
      <c r="R459" s="341"/>
      <c r="S459" s="341"/>
      <c r="T459" s="341"/>
      <c r="U459" s="341"/>
      <c r="V459" s="341"/>
      <c r="W459" s="341"/>
      <c r="X459" s="341"/>
      <c r="Y459" s="34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3"/>
      <c r="BC459" s="343"/>
      <c r="BD459" s="343"/>
      <c r="BE459" s="343"/>
      <c r="BF459" s="343"/>
      <c r="BG459" s="343"/>
      <c r="BH459" s="343"/>
      <c r="BI459" s="343"/>
      <c r="BJ459" s="343"/>
      <c r="BK459" s="343"/>
      <c r="BL459" s="343"/>
      <c r="BM459" s="343"/>
      <c r="BN459" s="343"/>
      <c r="BO459" s="343"/>
      <c r="BP459" s="343"/>
      <c r="BQ459" s="343"/>
    </row>
    <row r="460" s="348" customFormat="true" ht="25.15" customHeight="true" x14ac:dyDescent="0.2">
      <c r="C460" s="994" t="s">
        <v>244</v>
      </c>
      <c r="D460" s="995"/>
      <c r="E460" s="619">
        <v>0.45666662783474443</v>
      </c>
      <c r="F460" s="572"/>
      <c r="G460" s="572"/>
      <c r="H460" s="995" t="s">
        <v>276</v>
      </c>
      <c r="I460" s="995"/>
      <c r="J460" s="623">
        <v>1.1991420923549309E-2</v>
      </c>
      <c r="K460" s="572"/>
      <c r="L460" s="572"/>
      <c r="M460" s="995" t="s">
        <v>246</v>
      </c>
      <c r="N460" s="995"/>
      <c r="O460" s="624">
        <v>0.49593035684504444</v>
      </c>
      <c r="P460" s="572"/>
      <c r="Q460" s="572"/>
      <c r="R460" s="341"/>
      <c r="S460" s="341"/>
      <c r="T460" s="341"/>
      <c r="U460" s="341"/>
      <c r="V460" s="341"/>
      <c r="W460" s="341"/>
      <c r="X460" s="341"/>
      <c r="Y460" s="34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3"/>
      <c r="BC460" s="343"/>
      <c r="BD460" s="343"/>
      <c r="BE460" s="343"/>
      <c r="BF460" s="343"/>
      <c r="BG460" s="343"/>
      <c r="BH460" s="343"/>
      <c r="BI460" s="343"/>
      <c r="BJ460" s="343"/>
      <c r="BK460" s="343"/>
      <c r="BL460" s="343"/>
      <c r="BM460" s="343"/>
      <c r="BN460" s="343"/>
      <c r="BO460" s="343"/>
      <c r="BP460" s="343"/>
      <c r="BQ460" s="343"/>
    </row>
    <row r="461" s="348" customFormat="true" ht="25.15" customHeight="true" x14ac:dyDescent="0.2">
      <c r="C461" s="994" t="s">
        <v>246</v>
      </c>
      <c r="D461" s="995"/>
      <c r="E461" s="622">
        <v>0.45400341325035765</v>
      </c>
      <c r="F461" s="572"/>
      <c r="G461" s="572"/>
      <c r="H461" s="995" t="s">
        <v>265</v>
      </c>
      <c r="I461" s="995"/>
      <c r="J461" s="623">
        <v>0.13743910351000965</v>
      </c>
      <c r="K461" s="572"/>
      <c r="L461" s="572"/>
      <c r="M461" s="995" t="s">
        <v>249</v>
      </c>
      <c r="N461" s="995"/>
      <c r="O461" s="624">
        <v>0.36796554832306533</v>
      </c>
      <c r="P461" s="572"/>
      <c r="Q461" s="572"/>
      <c r="R461" s="341"/>
      <c r="S461" s="341"/>
      <c r="T461" s="341"/>
      <c r="U461" s="341"/>
      <c r="V461" s="341"/>
      <c r="W461" s="341"/>
      <c r="X461" s="341"/>
      <c r="Y461" s="34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3"/>
      <c r="BC461" s="343"/>
      <c r="BD461" s="343"/>
      <c r="BE461" s="343"/>
      <c r="BF461" s="343"/>
      <c r="BG461" s="343"/>
      <c r="BH461" s="343"/>
      <c r="BI461" s="343"/>
      <c r="BJ461" s="343"/>
      <c r="BK461" s="343"/>
      <c r="BL461" s="343"/>
      <c r="BM461" s="343"/>
      <c r="BN461" s="343"/>
      <c r="BO461" s="343"/>
      <c r="BP461" s="343"/>
      <c r="BQ461" s="343"/>
    </row>
    <row r="462" s="348" customFormat="true" ht="25.15" customHeight="true" x14ac:dyDescent="0.2">
      <c r="C462" s="994" t="s">
        <v>249</v>
      </c>
      <c r="D462" s="995"/>
      <c r="E462" s="622">
        <v>0.34872335370758545</v>
      </c>
      <c r="F462" s="572"/>
      <c r="G462" s="572"/>
      <c r="H462" s="995" t="s">
        <v>272</v>
      </c>
      <c r="I462" s="995"/>
      <c r="J462" s="623">
        <v>4.9961727090575191E-2</v>
      </c>
      <c r="K462" s="572"/>
      <c r="L462" s="572"/>
      <c r="M462" s="995" t="s">
        <v>276</v>
      </c>
      <c r="N462" s="995"/>
      <c r="O462" s="624">
        <v>4.5437781324710887E-2</v>
      </c>
      <c r="P462" s="572"/>
      <c r="Q462" s="572"/>
      <c r="R462" s="341"/>
      <c r="S462" s="341"/>
      <c r="T462" s="341"/>
      <c r="U462" s="341"/>
      <c r="V462" s="341"/>
      <c r="W462" s="341"/>
      <c r="X462" s="341"/>
      <c r="Y462" s="34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3"/>
      <c r="BC462" s="343"/>
      <c r="BD462" s="343"/>
      <c r="BE462" s="343"/>
      <c r="BF462" s="343"/>
      <c r="BG462" s="343"/>
      <c r="BH462" s="343"/>
      <c r="BI462" s="343"/>
      <c r="BJ462" s="343"/>
      <c r="BK462" s="343"/>
      <c r="BL462" s="343"/>
      <c r="BM462" s="343"/>
      <c r="BN462" s="343"/>
      <c r="BO462" s="343"/>
      <c r="BP462" s="343"/>
      <c r="BQ462" s="343"/>
    </row>
    <row r="463" s="348" customFormat="true" ht="25.15" customHeight="true" x14ac:dyDescent="0.2">
      <c r="C463" s="994" t="s">
        <v>276</v>
      </c>
      <c r="D463" s="995"/>
      <c r="E463" s="622">
        <v>4.3204902170105995E-2</v>
      </c>
      <c r="F463" s="572"/>
      <c r="G463" s="572"/>
      <c r="H463" s="995" t="s">
        <v>271</v>
      </c>
      <c r="I463" s="995"/>
      <c r="J463" s="623">
        <v>6.3363275358525026E-2</v>
      </c>
      <c r="K463" s="572"/>
      <c r="L463" s="572"/>
      <c r="M463" s="995" t="s">
        <v>265</v>
      </c>
      <c r="N463" s="995"/>
      <c r="O463" s="624">
        <v>8.0259060939903301E-2</v>
      </c>
      <c r="P463" s="572"/>
      <c r="Q463" s="572"/>
      <c r="R463" s="341"/>
      <c r="S463" s="341"/>
      <c r="T463" s="341"/>
      <c r="U463" s="341"/>
      <c r="V463" s="341"/>
      <c r="W463" s="341"/>
      <c r="X463" s="341"/>
      <c r="Y463" s="34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3"/>
      <c r="BC463" s="343"/>
      <c r="BD463" s="343"/>
      <c r="BE463" s="343"/>
      <c r="BF463" s="343"/>
      <c r="BG463" s="343"/>
      <c r="BH463" s="343"/>
      <c r="BI463" s="343"/>
      <c r="BJ463" s="343"/>
      <c r="BK463" s="343"/>
      <c r="BL463" s="343"/>
      <c r="BM463" s="343"/>
      <c r="BN463" s="343"/>
      <c r="BO463" s="343"/>
      <c r="BP463" s="343"/>
      <c r="BQ463" s="343"/>
    </row>
    <row r="464" s="348" customFormat="true" ht="25.15" customHeight="true" x14ac:dyDescent="0.2">
      <c r="C464" s="994" t="s">
        <v>265</v>
      </c>
      <c r="D464" s="995"/>
      <c r="E464" s="622">
        <v>8.229951045814618E-2</v>
      </c>
      <c r="F464" s="572"/>
      <c r="G464" s="572"/>
      <c r="H464" s="995" t="s">
        <v>245</v>
      </c>
      <c r="I464" s="995"/>
      <c r="J464" s="623">
        <v>0.50092707651291002</v>
      </c>
      <c r="K464" s="572"/>
      <c r="L464" s="572"/>
      <c r="M464" s="995" t="s">
        <v>272</v>
      </c>
      <c r="N464" s="995"/>
      <c r="O464" s="624">
        <v>5.6253146499028578E-5</v>
      </c>
      <c r="P464" s="572"/>
      <c r="Q464" s="572"/>
      <c r="R464" s="341"/>
      <c r="S464" s="341"/>
      <c r="T464" s="341"/>
      <c r="U464" s="341"/>
      <c r="V464" s="341"/>
      <c r="W464" s="341"/>
      <c r="X464" s="341"/>
      <c r="Y464" s="34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3"/>
      <c r="BC464" s="343"/>
      <c r="BD464" s="343"/>
      <c r="BE464" s="343"/>
      <c r="BF464" s="343"/>
      <c r="BG464" s="343"/>
      <c r="BH464" s="343"/>
      <c r="BI464" s="343"/>
      <c r="BJ464" s="343"/>
      <c r="BK464" s="343"/>
      <c r="BL464" s="343"/>
      <c r="BM464" s="343"/>
      <c r="BN464" s="343"/>
      <c r="BO464" s="343"/>
      <c r="BP464" s="343"/>
      <c r="BQ464" s="343"/>
    </row>
    <row r="465" s="348" customFormat="true" ht="25.15" customHeight="true" x14ac:dyDescent="0.2">
      <c r="C465" s="994" t="s">
        <v>272</v>
      </c>
      <c r="D465" s="995"/>
      <c r="E465" s="622">
        <v>1.8833668341531689E-3</v>
      </c>
      <c r="F465" s="572"/>
      <c r="G465" s="572"/>
      <c r="H465" s="995" t="s">
        <v>281</v>
      </c>
      <c r="I465" s="995"/>
      <c r="J465" s="623">
        <v>4.8693438822871476E-4</v>
      </c>
      <c r="K465" s="572"/>
      <c r="L465" s="572"/>
      <c r="M465" s="995" t="s">
        <v>271</v>
      </c>
      <c r="N465" s="995"/>
      <c r="O465" s="624">
        <v>1.0493861152129312E-3</v>
      </c>
      <c r="P465" s="572"/>
      <c r="Q465" s="572"/>
      <c r="R465" s="341"/>
      <c r="S465" s="341"/>
      <c r="T465" s="341"/>
      <c r="U465" s="341"/>
      <c r="V465" s="341"/>
      <c r="W465" s="341"/>
      <c r="X465" s="341"/>
      <c r="Y465" s="34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3"/>
      <c r="BC465" s="343"/>
      <c r="BD465" s="343"/>
      <c r="BE465" s="343"/>
      <c r="BF465" s="343"/>
      <c r="BG465" s="343"/>
      <c r="BH465" s="343"/>
      <c r="BI465" s="343"/>
      <c r="BJ465" s="343"/>
      <c r="BK465" s="343"/>
      <c r="BL465" s="343"/>
      <c r="BM465" s="343"/>
      <c r="BN465" s="343"/>
      <c r="BO465" s="343"/>
      <c r="BP465" s="343"/>
      <c r="BQ465" s="343"/>
    </row>
    <row r="466" s="348" customFormat="true" ht="25.15" customHeight="true" x14ac:dyDescent="0.2">
      <c r="C466" s="994" t="s">
        <v>271</v>
      </c>
      <c r="D466" s="995"/>
      <c r="E466" s="622">
        <v>4.8788668793383607E-3</v>
      </c>
      <c r="F466" s="572"/>
      <c r="G466" s="572"/>
      <c r="H466" s="995" t="s">
        <v>285</v>
      </c>
      <c r="I466" s="995"/>
      <c r="J466" s="623">
        <v>7.6677897502722856E-3</v>
      </c>
      <c r="K466" s="572"/>
      <c r="L466" s="572"/>
      <c r="M466" s="995" t="s">
        <v>245</v>
      </c>
      <c r="N466" s="995"/>
      <c r="O466" s="624">
        <v>0.20539781075686836</v>
      </c>
      <c r="P466" s="572"/>
      <c r="Q466" s="572"/>
      <c r="R466" s="341"/>
      <c r="S466" s="341"/>
      <c r="T466" s="341"/>
      <c r="U466" s="341"/>
      <c r="V466" s="341"/>
      <c r="W466" s="341"/>
      <c r="X466" s="341"/>
      <c r="Y466" s="34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3"/>
      <c r="BC466" s="343"/>
      <c r="BD466" s="343"/>
      <c r="BE466" s="343"/>
      <c r="BF466" s="343"/>
      <c r="BG466" s="343"/>
      <c r="BH466" s="343"/>
      <c r="BI466" s="343"/>
      <c r="BJ466" s="343"/>
      <c r="BK466" s="343"/>
      <c r="BL466" s="343"/>
      <c r="BM466" s="343"/>
      <c r="BN466" s="343"/>
      <c r="BO466" s="343"/>
      <c r="BP466" s="343"/>
      <c r="BQ466" s="343"/>
    </row>
    <row r="467" s="348" customFormat="true" ht="25.15" customHeight="true" x14ac:dyDescent="0.2">
      <c r="C467" s="994" t="s">
        <v>245</v>
      </c>
      <c r="D467" s="995"/>
      <c r="E467" s="622">
        <v>0.3718926376126816</v>
      </c>
      <c r="F467" s="572"/>
      <c r="G467" s="572"/>
      <c r="H467" s="995" t="s">
        <v>274</v>
      </c>
      <c r="I467" s="995"/>
      <c r="J467" s="623">
        <v>3.576694423221087E-2</v>
      </c>
      <c r="K467" s="572"/>
      <c r="L467" s="572"/>
      <c r="M467" s="995" t="s">
        <v>281</v>
      </c>
      <c r="N467" s="995"/>
      <c r="O467" s="624">
        <v>1.4095064603799511E-2</v>
      </c>
      <c r="P467" s="572"/>
      <c r="Q467" s="572"/>
      <c r="R467" s="341"/>
      <c r="S467" s="341"/>
      <c r="T467" s="341"/>
      <c r="U467" s="341"/>
      <c r="V467" s="341"/>
      <c r="W467" s="341"/>
      <c r="X467" s="341"/>
      <c r="Y467" s="34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3"/>
      <c r="BC467" s="343"/>
      <c r="BD467" s="343"/>
      <c r="BE467" s="343"/>
      <c r="BF467" s="343"/>
      <c r="BG467" s="343"/>
      <c r="BH467" s="343"/>
      <c r="BI467" s="343"/>
      <c r="BJ467" s="343"/>
      <c r="BK467" s="343"/>
      <c r="BL467" s="343"/>
      <c r="BM467" s="343"/>
      <c r="BN467" s="343"/>
      <c r="BO467" s="343"/>
      <c r="BP467" s="343"/>
      <c r="BQ467" s="343"/>
    </row>
    <row r="468" s="348" customFormat="true" ht="25.15" customHeight="true" x14ac:dyDescent="0.2">
      <c r="C468" s="994" t="s">
        <v>281</v>
      </c>
      <c r="D468" s="995"/>
      <c r="E468" s="622">
        <v>1.186178538685119E-2</v>
      </c>
      <c r="F468" s="572"/>
      <c r="G468" s="572"/>
      <c r="H468" s="995" t="s">
        <v>256</v>
      </c>
      <c r="I468" s="995"/>
      <c r="J468" s="623">
        <v>0.32880402275976645</v>
      </c>
      <c r="K468" s="572"/>
      <c r="L468" s="572"/>
      <c r="M468" s="995" t="s">
        <v>285</v>
      </c>
      <c r="N468" s="995"/>
      <c r="O468" s="624">
        <v>2.5327086221102243E-3</v>
      </c>
      <c r="P468" s="572"/>
      <c r="Q468" s="572"/>
      <c r="R468" s="341"/>
      <c r="S468" s="341"/>
      <c r="T468" s="341"/>
      <c r="U468" s="341"/>
      <c r="V468" s="341"/>
      <c r="W468" s="341"/>
      <c r="X468" s="341"/>
      <c r="Y468" s="34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3"/>
      <c r="BC468" s="343"/>
      <c r="BD468" s="343"/>
      <c r="BE468" s="343"/>
      <c r="BF468" s="343"/>
      <c r="BG468" s="343"/>
      <c r="BH468" s="343"/>
      <c r="BI468" s="343"/>
      <c r="BJ468" s="343"/>
      <c r="BK468" s="343"/>
      <c r="BL468" s="343"/>
      <c r="BM468" s="343"/>
      <c r="BN468" s="343"/>
      <c r="BO468" s="343"/>
      <c r="BP468" s="343"/>
      <c r="BQ468" s="343"/>
    </row>
    <row r="469" s="348" customFormat="true" ht="25.15" customHeight="true" x14ac:dyDescent="0.2">
      <c r="C469" s="994" t="s">
        <v>285</v>
      </c>
      <c r="D469" s="995"/>
      <c r="E469" s="622">
        <v>8.9140273778302848E-4</v>
      </c>
      <c r="F469" s="572"/>
      <c r="G469" s="572"/>
      <c r="H469" s="995" t="s">
        <v>257</v>
      </c>
      <c r="I469" s="995"/>
      <c r="J469" s="623">
        <v>1.5512649425301993E-2</v>
      </c>
      <c r="K469" s="572"/>
      <c r="L469" s="572"/>
      <c r="M469" s="995" t="s">
        <v>274</v>
      </c>
      <c r="N469" s="995"/>
      <c r="O469" s="624">
        <v>1.7633044035201342E-2</v>
      </c>
      <c r="P469" s="572"/>
      <c r="Q469" s="572"/>
      <c r="R469" s="341"/>
      <c r="S469" s="341"/>
      <c r="T469" s="341"/>
      <c r="U469" s="341"/>
      <c r="V469" s="341"/>
      <c r="W469" s="341"/>
      <c r="X469" s="341"/>
      <c r="Y469" s="34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3"/>
      <c r="BC469" s="343"/>
      <c r="BD469" s="343"/>
      <c r="BE469" s="343"/>
      <c r="BF469" s="343"/>
      <c r="BG469" s="343"/>
      <c r="BH469" s="343"/>
      <c r="BI469" s="343"/>
      <c r="BJ469" s="343"/>
      <c r="BK469" s="343"/>
      <c r="BL469" s="343"/>
      <c r="BM469" s="343"/>
      <c r="BN469" s="343"/>
      <c r="BO469" s="343"/>
      <c r="BP469" s="343"/>
      <c r="BQ469" s="343"/>
    </row>
    <row r="470" s="348" customFormat="true" ht="25.15" customHeight="true" x14ac:dyDescent="0.2">
      <c r="C470" s="994" t="s">
        <v>274</v>
      </c>
      <c r="D470" s="995"/>
      <c r="E470" s="622">
        <v>7.4730321078356051E-3</v>
      </c>
      <c r="F470" s="572"/>
      <c r="G470" s="572"/>
      <c r="H470" s="995" t="s">
        <v>275</v>
      </c>
      <c r="I470" s="995"/>
      <c r="J470" s="623">
        <v>3.4761820193505232E-2</v>
      </c>
      <c r="K470" s="572"/>
      <c r="L470" s="572"/>
      <c r="M470" s="995" t="s">
        <v>256</v>
      </c>
      <c r="N470" s="995"/>
      <c r="O470" s="624">
        <v>2.1875140899227369E-4</v>
      </c>
      <c r="P470" s="572"/>
      <c r="Q470" s="572"/>
      <c r="R470" s="341"/>
      <c r="S470" s="341"/>
      <c r="T470" s="341"/>
      <c r="U470" s="341"/>
      <c r="V470" s="341"/>
      <c r="W470" s="341"/>
      <c r="X470" s="341"/>
      <c r="Y470" s="34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3"/>
      <c r="BC470" s="343"/>
      <c r="BD470" s="343"/>
      <c r="BE470" s="343"/>
      <c r="BF470" s="343"/>
      <c r="BG470" s="343"/>
      <c r="BH470" s="343"/>
      <c r="BI470" s="343"/>
      <c r="BJ470" s="343"/>
      <c r="BK470" s="343"/>
      <c r="BL470" s="343"/>
      <c r="BM470" s="343"/>
      <c r="BN470" s="343"/>
      <c r="BO470" s="343"/>
      <c r="BP470" s="343"/>
      <c r="BQ470" s="343"/>
    </row>
    <row r="471" s="348" customFormat="true" ht="25.15" customHeight="true" x14ac:dyDescent="0.2">
      <c r="C471" s="994" t="s">
        <v>256</v>
      </c>
      <c r="D471" s="995"/>
      <c r="E471" s="622">
        <v>2.8783386834963006E-2</v>
      </c>
      <c r="F471" s="572"/>
      <c r="G471" s="572"/>
      <c r="H471" s="995" t="s">
        <v>252</v>
      </c>
      <c r="I471" s="995"/>
      <c r="J471" s="623">
        <v>0.33614471847415978</v>
      </c>
      <c r="K471" s="572"/>
      <c r="L471" s="572"/>
      <c r="M471" s="995" t="s">
        <v>257</v>
      </c>
      <c r="N471" s="995"/>
      <c r="O471" s="624">
        <v>0.2322292942367962</v>
      </c>
      <c r="P471" s="572"/>
      <c r="Q471" s="572"/>
      <c r="R471" s="341"/>
      <c r="S471" s="341"/>
      <c r="T471" s="341"/>
      <c r="U471" s="341"/>
      <c r="V471" s="341"/>
      <c r="W471" s="341"/>
      <c r="X471" s="341"/>
      <c r="Y471" s="34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3"/>
      <c r="BC471" s="343"/>
      <c r="BD471" s="343"/>
      <c r="BE471" s="343"/>
      <c r="BF471" s="343"/>
      <c r="BG471" s="343"/>
      <c r="BH471" s="343"/>
      <c r="BI471" s="343"/>
      <c r="BJ471" s="343"/>
      <c r="BK471" s="343"/>
      <c r="BL471" s="343"/>
      <c r="BM471" s="343"/>
      <c r="BN471" s="343"/>
      <c r="BO471" s="343"/>
      <c r="BP471" s="343"/>
      <c r="BQ471" s="343"/>
    </row>
    <row r="472" s="348" customFormat="true" ht="25.15" customHeight="true" x14ac:dyDescent="0.2">
      <c r="C472" s="994" t="s">
        <v>257</v>
      </c>
      <c r="D472" s="995"/>
      <c r="E472" s="622">
        <v>0.23473915845732321</v>
      </c>
      <c r="F472" s="572"/>
      <c r="G472" s="572"/>
      <c r="H472" s="995" t="s">
        <v>282</v>
      </c>
      <c r="I472" s="995"/>
      <c r="J472" s="623">
        <v>2.0081519385952581E-2</v>
      </c>
      <c r="K472" s="572"/>
      <c r="L472" s="572"/>
      <c r="M472" s="995" t="s">
        <v>275</v>
      </c>
      <c r="N472" s="995"/>
      <c r="O472" s="624">
        <v>3.081012567375605E-3</v>
      </c>
      <c r="P472" s="572"/>
      <c r="Q472" s="572"/>
      <c r="R472" s="341"/>
      <c r="S472" s="341"/>
      <c r="T472" s="341"/>
      <c r="U472" s="341"/>
      <c r="V472" s="341"/>
      <c r="W472" s="341"/>
      <c r="X472" s="341"/>
      <c r="Y472" s="34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3"/>
      <c r="BC472" s="343"/>
      <c r="BD472" s="343"/>
      <c r="BE472" s="343"/>
      <c r="BF472" s="343"/>
      <c r="BG472" s="343"/>
      <c r="BH472" s="343"/>
      <c r="BI472" s="343"/>
      <c r="BJ472" s="343"/>
      <c r="BK472" s="343"/>
      <c r="BL472" s="343"/>
      <c r="BM472" s="343"/>
      <c r="BN472" s="343"/>
      <c r="BO472" s="343"/>
      <c r="BP472" s="343"/>
      <c r="BQ472" s="343"/>
    </row>
    <row r="473" s="348" customFormat="true" ht="25.15" customHeight="true" x14ac:dyDescent="0.2">
      <c r="C473" s="994" t="s">
        <v>275</v>
      </c>
      <c r="D473" s="995"/>
      <c r="E473" s="622">
        <v>2.4918855291931941E-3</v>
      </c>
      <c r="F473" s="572"/>
      <c r="G473" s="572"/>
      <c r="H473" s="995" t="s">
        <v>279</v>
      </c>
      <c r="I473" s="995"/>
      <c r="J473" s="623">
        <v>5.411179745815147E-3</v>
      </c>
      <c r="K473" s="572"/>
      <c r="L473" s="572"/>
      <c r="M473" s="995" t="s">
        <v>292</v>
      </c>
      <c r="N473" s="995"/>
      <c r="O473" s="624">
        <v>1.4632920512563953E-5</v>
      </c>
      <c r="P473" s="572"/>
      <c r="Q473" s="572"/>
      <c r="R473" s="341"/>
      <c r="S473" s="341"/>
      <c r="T473" s="341"/>
      <c r="U473" s="341"/>
      <c r="V473" s="341"/>
      <c r="W473" s="341"/>
      <c r="X473" s="341"/>
      <c r="Y473" s="34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3"/>
      <c r="BC473" s="343"/>
      <c r="BD473" s="343"/>
      <c r="BE473" s="343"/>
      <c r="BF473" s="343"/>
      <c r="BG473" s="343"/>
      <c r="BH473" s="343"/>
      <c r="BI473" s="343"/>
      <c r="BJ473" s="343"/>
      <c r="BK473" s="343"/>
      <c r="BL473" s="343"/>
      <c r="BM473" s="343"/>
      <c r="BN473" s="343"/>
      <c r="BO473" s="343"/>
      <c r="BP473" s="343"/>
      <c r="BQ473" s="343"/>
    </row>
    <row r="474" s="348" customFormat="true" ht="25.15" customHeight="true" x14ac:dyDescent="0.2">
      <c r="C474" s="994" t="s">
        <v>292</v>
      </c>
      <c r="D474" s="995"/>
      <c r="E474" s="622">
        <v>1.2274775689017672E-8</v>
      </c>
      <c r="F474" s="572"/>
      <c r="G474" s="572"/>
      <c r="H474" s="995" t="s">
        <v>267</v>
      </c>
      <c r="I474" s="995"/>
      <c r="J474" s="623">
        <v>6.9399269645778828E-3</v>
      </c>
      <c r="K474" s="572"/>
      <c r="L474" s="572"/>
      <c r="M474" s="995" t="s">
        <v>288</v>
      </c>
      <c r="N474" s="995"/>
      <c r="O474" s="624">
        <v>9.537865025267435E-4</v>
      </c>
      <c r="P474" s="572"/>
      <c r="Q474" s="572"/>
      <c r="R474" s="341"/>
      <c r="S474" s="341"/>
      <c r="T474" s="341"/>
      <c r="U474" s="341"/>
      <c r="V474" s="341"/>
      <c r="W474" s="341"/>
      <c r="X474" s="341"/>
      <c r="Y474" s="34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3"/>
      <c r="BC474" s="343"/>
      <c r="BD474" s="343"/>
      <c r="BE474" s="343"/>
      <c r="BF474" s="343"/>
      <c r="BG474" s="343"/>
      <c r="BH474" s="343"/>
      <c r="BI474" s="343"/>
      <c r="BJ474" s="343"/>
      <c r="BK474" s="343"/>
      <c r="BL474" s="343"/>
      <c r="BM474" s="343"/>
      <c r="BN474" s="343"/>
      <c r="BO474" s="343"/>
      <c r="BP474" s="343"/>
      <c r="BQ474" s="343"/>
    </row>
    <row r="475" s="348" customFormat="true" ht="25.15" customHeight="true" x14ac:dyDescent="0.2">
      <c r="C475" s="994" t="s">
        <v>288</v>
      </c>
      <c r="D475" s="995"/>
      <c r="E475" s="622">
        <v>1.0841678644576754E-3</v>
      </c>
      <c r="F475" s="572"/>
      <c r="G475" s="572"/>
      <c r="H475" s="995" t="s">
        <v>270</v>
      </c>
      <c r="I475" s="995"/>
      <c r="J475" s="623">
        <v>7.3876113559727202E-2</v>
      </c>
      <c r="K475" s="572"/>
      <c r="L475" s="572"/>
      <c r="M475" s="995" t="s">
        <v>252</v>
      </c>
      <c r="N475" s="995"/>
      <c r="O475" s="624">
        <v>0.19082109494657595</v>
      </c>
      <c r="P475" s="572"/>
      <c r="Q475" s="572"/>
      <c r="R475" s="341"/>
      <c r="S475" s="341"/>
      <c r="T475" s="341"/>
      <c r="U475" s="341"/>
      <c r="V475" s="341"/>
      <c r="W475" s="341"/>
      <c r="X475" s="341"/>
      <c r="Y475" s="34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3"/>
      <c r="BC475" s="343"/>
      <c r="BD475" s="343"/>
      <c r="BE475" s="343"/>
      <c r="BF475" s="343"/>
      <c r="BG475" s="343"/>
      <c r="BH475" s="343"/>
      <c r="BI475" s="343"/>
      <c r="BJ475" s="343"/>
      <c r="BK475" s="343"/>
      <c r="BL475" s="343"/>
      <c r="BM475" s="343"/>
      <c r="BN475" s="343"/>
      <c r="BO475" s="343"/>
      <c r="BP475" s="343"/>
      <c r="BQ475" s="343"/>
    </row>
    <row r="476" s="348" customFormat="true" ht="25.15" customHeight="true" x14ac:dyDescent="0.2">
      <c r="C476" s="994" t="s">
        <v>252</v>
      </c>
      <c r="D476" s="995"/>
      <c r="E476" s="622">
        <v>0.30482939440155848</v>
      </c>
      <c r="F476" s="572"/>
      <c r="G476" s="572"/>
      <c r="H476" s="995" t="s">
        <v>259</v>
      </c>
      <c r="I476" s="995"/>
      <c r="J476" s="623">
        <v>0.24184853192375633</v>
      </c>
      <c r="K476" s="572"/>
      <c r="L476" s="572"/>
      <c r="M476" s="995" t="s">
        <v>282</v>
      </c>
      <c r="N476" s="995"/>
      <c r="O476" s="624">
        <v>1.2634262559461755E-2</v>
      </c>
      <c r="P476" s="572"/>
      <c r="Q476" s="572"/>
      <c r="R476" s="341"/>
      <c r="S476" s="341"/>
      <c r="T476" s="341"/>
      <c r="U476" s="341"/>
      <c r="V476" s="341"/>
      <c r="W476" s="341"/>
      <c r="X476" s="341"/>
      <c r="Y476" s="34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3"/>
      <c r="BC476" s="343"/>
      <c r="BD476" s="343"/>
      <c r="BE476" s="343"/>
      <c r="BF476" s="343"/>
      <c r="BG476" s="343"/>
      <c r="BH476" s="343"/>
      <c r="BI476" s="343"/>
      <c r="BJ476" s="343"/>
      <c r="BK476" s="343"/>
      <c r="BL476" s="343"/>
      <c r="BM476" s="343"/>
      <c r="BN476" s="343"/>
      <c r="BO476" s="343"/>
      <c r="BP476" s="343"/>
      <c r="BQ476" s="343"/>
    </row>
    <row r="477" s="348" customFormat="true" ht="25.15" customHeight="true" x14ac:dyDescent="0.2">
      <c r="C477" s="994" t="s">
        <v>282</v>
      </c>
      <c r="D477" s="995"/>
      <c r="E477" s="622">
        <v>2.506156263184648E-3</v>
      </c>
      <c r="F477" s="572"/>
      <c r="G477" s="572"/>
      <c r="H477" s="995" t="s">
        <v>289</v>
      </c>
      <c r="I477" s="995"/>
      <c r="J477" s="623">
        <v>1.5493751726197286E-3</v>
      </c>
      <c r="K477" s="572"/>
      <c r="L477" s="572"/>
      <c r="M477" s="995" t="s">
        <v>279</v>
      </c>
      <c r="N477" s="995"/>
      <c r="O477" s="624">
        <v>1.9426168435417817E-2</v>
      </c>
      <c r="P477" s="572"/>
      <c r="Q477" s="572"/>
      <c r="R477" s="341"/>
      <c r="S477" s="341"/>
      <c r="T477" s="341"/>
      <c r="U477" s="341"/>
      <c r="V477" s="341"/>
      <c r="W477" s="341"/>
      <c r="X477" s="341"/>
      <c r="Y477" s="34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3"/>
      <c r="BC477" s="343"/>
      <c r="BD477" s="343"/>
      <c r="BE477" s="343"/>
      <c r="BF477" s="343"/>
      <c r="BG477" s="343"/>
      <c r="BH477" s="343"/>
      <c r="BI477" s="343"/>
      <c r="BJ477" s="343"/>
      <c r="BK477" s="343"/>
      <c r="BL477" s="343"/>
      <c r="BM477" s="343"/>
      <c r="BN477" s="343"/>
      <c r="BO477" s="343"/>
      <c r="BP477" s="343"/>
      <c r="BQ477" s="343"/>
    </row>
    <row r="478" s="348" customFormat="true" ht="25.15" customHeight="true" x14ac:dyDescent="0.2">
      <c r="C478" s="994" t="s">
        <v>279</v>
      </c>
      <c r="D478" s="995"/>
      <c r="E478" s="622">
        <v>4.516434533371614E-3</v>
      </c>
      <c r="F478" s="572"/>
      <c r="G478" s="572"/>
      <c r="H478" s="995" t="s">
        <v>269</v>
      </c>
      <c r="I478" s="995"/>
      <c r="J478" s="623">
        <v>1.5968574392083161E-4</v>
      </c>
      <c r="K478" s="572"/>
      <c r="L478" s="572"/>
      <c r="M478" s="995" t="s">
        <v>267</v>
      </c>
      <c r="N478" s="995"/>
      <c r="O478" s="624">
        <v>0.16780878720123876</v>
      </c>
      <c r="P478" s="572"/>
      <c r="Q478" s="572"/>
      <c r="R478" s="341"/>
      <c r="S478" s="341"/>
      <c r="T478" s="341"/>
      <c r="U478" s="341"/>
      <c r="V478" s="341"/>
      <c r="W478" s="341"/>
      <c r="X478" s="341"/>
      <c r="Y478" s="34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3"/>
      <c r="BC478" s="343"/>
      <c r="BD478" s="343"/>
      <c r="BE478" s="343"/>
      <c r="BF478" s="343"/>
      <c r="BG478" s="343"/>
      <c r="BH478" s="343"/>
      <c r="BI478" s="343"/>
      <c r="BJ478" s="343"/>
      <c r="BK478" s="343"/>
      <c r="BL478" s="343"/>
      <c r="BM478" s="343"/>
      <c r="BN478" s="343"/>
      <c r="BO478" s="343"/>
      <c r="BP478" s="343"/>
      <c r="BQ478" s="343"/>
    </row>
    <row r="479" s="348" customFormat="true" ht="25.15" customHeight="true" x14ac:dyDescent="0.2">
      <c r="C479" s="994" t="s">
        <v>267</v>
      </c>
      <c r="D479" s="995"/>
      <c r="E479" s="622">
        <v>0.12564444880961378</v>
      </c>
      <c r="F479" s="572"/>
      <c r="G479" s="572"/>
      <c r="H479" s="995" t="s">
        <v>287</v>
      </c>
      <c r="I479" s="995"/>
      <c r="J479" s="623">
        <v>3.808269763383239E-3</v>
      </c>
      <c r="K479" s="572"/>
      <c r="L479" s="572"/>
      <c r="M479" s="995" t="s">
        <v>270</v>
      </c>
      <c r="N479" s="995"/>
      <c r="O479" s="624">
        <v>2.422909775054282E-5</v>
      </c>
      <c r="P479" s="572"/>
      <c r="Q479" s="572"/>
      <c r="R479" s="341"/>
      <c r="S479" s="341"/>
      <c r="T479" s="341"/>
      <c r="U479" s="341"/>
      <c r="V479" s="341"/>
      <c r="W479" s="341"/>
      <c r="X479" s="341"/>
      <c r="Y479" s="34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3"/>
      <c r="BC479" s="343"/>
      <c r="BD479" s="343"/>
      <c r="BE479" s="343"/>
      <c r="BF479" s="343"/>
      <c r="BG479" s="343"/>
      <c r="BH479" s="343"/>
      <c r="BI479" s="343"/>
      <c r="BJ479" s="343"/>
      <c r="BK479" s="343"/>
      <c r="BL479" s="343"/>
      <c r="BM479" s="343"/>
      <c r="BN479" s="343"/>
      <c r="BO479" s="343"/>
      <c r="BP479" s="343"/>
      <c r="BQ479" s="343"/>
    </row>
    <row r="480" s="348" customFormat="true" ht="25.15" customHeight="true" x14ac:dyDescent="0.2">
      <c r="C480" s="994" t="s">
        <v>270</v>
      </c>
      <c r="D480" s="995"/>
      <c r="E480" s="622">
        <v>9.5829361821050552E-3</v>
      </c>
      <c r="F480" s="572"/>
      <c r="G480" s="572"/>
      <c r="H480" s="995" t="s">
        <v>283</v>
      </c>
      <c r="I480" s="995"/>
      <c r="J480" s="623">
        <v>1.3884388349389458E-2</v>
      </c>
      <c r="K480" s="572"/>
      <c r="L480" s="572"/>
      <c r="M480" s="995" t="s">
        <v>259</v>
      </c>
      <c r="N480" s="995"/>
      <c r="O480" s="624">
        <v>4.2476745276445555E-3</v>
      </c>
      <c r="P480" s="572"/>
      <c r="Q480" s="572"/>
      <c r="R480" s="341"/>
      <c r="S480" s="341"/>
      <c r="T480" s="341"/>
      <c r="U480" s="341"/>
      <c r="V480" s="341"/>
      <c r="W480" s="341"/>
      <c r="X480" s="341"/>
      <c r="Y480" s="34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3"/>
      <c r="BC480" s="343"/>
      <c r="BD480" s="343"/>
      <c r="BE480" s="343"/>
      <c r="BF480" s="343"/>
      <c r="BG480" s="343"/>
      <c r="BH480" s="343"/>
      <c r="BI480" s="343"/>
      <c r="BJ480" s="343"/>
      <c r="BK480" s="343"/>
      <c r="BL480" s="343"/>
      <c r="BM480" s="343"/>
      <c r="BN480" s="343"/>
      <c r="BO480" s="343"/>
      <c r="BP480" s="343"/>
      <c r="BQ480" s="343"/>
    </row>
    <row r="481" s="348" customFormat="true" ht="25.15" customHeight="true" x14ac:dyDescent="0.2">
      <c r="C481" s="994" t="s">
        <v>259</v>
      </c>
      <c r="D481" s="995"/>
      <c r="E481" s="622">
        <v>5.0109796688491644E-2</v>
      </c>
      <c r="F481" s="572"/>
      <c r="G481" s="572"/>
      <c r="H481" s="995" t="s">
        <v>290</v>
      </c>
      <c r="I481" s="995"/>
      <c r="J481" s="623">
        <v>1.339022377263253E-3</v>
      </c>
      <c r="K481" s="572"/>
      <c r="L481" s="572"/>
      <c r="M481" s="995" t="s">
        <v>289</v>
      </c>
      <c r="N481" s="995"/>
      <c r="O481" s="624">
        <v>1.000987987017189E-4</v>
      </c>
      <c r="P481" s="572"/>
      <c r="Q481" s="572"/>
      <c r="R481" s="341"/>
      <c r="S481" s="341"/>
      <c r="T481" s="341"/>
      <c r="U481" s="341"/>
      <c r="V481" s="341"/>
      <c r="W481" s="341"/>
      <c r="X481" s="341"/>
      <c r="Y481" s="34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3"/>
      <c r="BC481" s="343"/>
      <c r="BD481" s="343"/>
      <c r="BE481" s="343"/>
      <c r="BF481" s="343"/>
      <c r="BG481" s="343"/>
      <c r="BH481" s="343"/>
      <c r="BI481" s="343"/>
      <c r="BJ481" s="343"/>
      <c r="BK481" s="343"/>
      <c r="BL481" s="343"/>
      <c r="BM481" s="343"/>
      <c r="BN481" s="343"/>
      <c r="BO481" s="343"/>
      <c r="BP481" s="343"/>
      <c r="BQ481" s="343"/>
    </row>
    <row r="482" s="348" customFormat="true" ht="25.15" customHeight="true" x14ac:dyDescent="0.2">
      <c r="C482" s="994" t="s">
        <v>289</v>
      </c>
      <c r="D482" s="995"/>
      <c r="E482" s="622">
        <v>1.2693786453805171E-3</v>
      </c>
      <c r="F482" s="572"/>
      <c r="G482" s="572"/>
      <c r="H482" s="995" t="s">
        <v>280</v>
      </c>
      <c r="I482" s="995"/>
      <c r="J482" s="623">
        <v>7.7355340553420995E-3</v>
      </c>
      <c r="K482" s="572"/>
      <c r="L482" s="572"/>
      <c r="M482" s="995" t="s">
        <v>269</v>
      </c>
      <c r="N482" s="995"/>
      <c r="O482" s="624">
        <v>0.15486685840087502</v>
      </c>
      <c r="P482" s="572"/>
      <c r="Q482" s="572"/>
      <c r="R482" s="341"/>
      <c r="S482" s="341"/>
      <c r="T482" s="341"/>
      <c r="U482" s="341"/>
      <c r="V482" s="341"/>
      <c r="W482" s="341"/>
      <c r="X482" s="341"/>
      <c r="Y482" s="34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3"/>
      <c r="BC482" s="343"/>
      <c r="BD482" s="343"/>
      <c r="BE482" s="343"/>
      <c r="BF482" s="343"/>
      <c r="BG482" s="343"/>
      <c r="BH482" s="343"/>
      <c r="BI482" s="343"/>
      <c r="BJ482" s="343"/>
      <c r="BK482" s="343"/>
      <c r="BL482" s="343"/>
      <c r="BM482" s="343"/>
      <c r="BN482" s="343"/>
      <c r="BO482" s="343"/>
      <c r="BP482" s="343"/>
      <c r="BQ482" s="343"/>
    </row>
    <row r="483" s="348" customFormat="true" ht="25.15" customHeight="true" x14ac:dyDescent="0.2">
      <c r="C483" s="994" t="s">
        <v>269</v>
      </c>
      <c r="D483" s="995"/>
      <c r="E483" s="622">
        <v>0.1214440485834581</v>
      </c>
      <c r="F483" s="572"/>
      <c r="G483" s="572"/>
      <c r="H483" s="995" t="s">
        <v>261</v>
      </c>
      <c r="I483" s="995"/>
      <c r="J483" s="623">
        <v>2.173053455724416E-2</v>
      </c>
      <c r="K483" s="572"/>
      <c r="L483" s="572"/>
      <c r="M483" s="995" t="s">
        <v>287</v>
      </c>
      <c r="N483" s="995"/>
      <c r="O483" s="624">
        <v>8.2670536403330345E-4</v>
      </c>
      <c r="P483" s="572"/>
      <c r="Q483" s="572"/>
      <c r="R483" s="341"/>
      <c r="S483" s="341"/>
      <c r="T483" s="341"/>
      <c r="U483" s="341"/>
      <c r="V483" s="341"/>
      <c r="W483" s="341"/>
      <c r="X483" s="341"/>
      <c r="Y483" s="34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3"/>
      <c r="BC483" s="343"/>
      <c r="BD483" s="343"/>
      <c r="BE483" s="343"/>
      <c r="BF483" s="343"/>
      <c r="BG483" s="343"/>
      <c r="BH483" s="343"/>
      <c r="BI483" s="343"/>
      <c r="BJ483" s="343"/>
      <c r="BK483" s="343"/>
      <c r="BL483" s="343"/>
      <c r="BM483" s="343"/>
      <c r="BN483" s="343"/>
      <c r="BO483" s="343"/>
      <c r="BP483" s="343"/>
      <c r="BQ483" s="343"/>
    </row>
    <row r="484" s="348" customFormat="true" ht="25.15" customHeight="true" x14ac:dyDescent="0.2">
      <c r="C484" s="994" t="s">
        <v>287</v>
      </c>
      <c r="D484" s="995"/>
      <c r="E484" s="622">
        <v>1.4555288590352624E-3</v>
      </c>
      <c r="F484" s="572"/>
      <c r="G484" s="572"/>
      <c r="H484" s="995" t="s">
        <v>291</v>
      </c>
      <c r="I484" s="995"/>
      <c r="J484" s="623">
        <v>3.6232197224558686E-4</v>
      </c>
      <c r="K484" s="572"/>
      <c r="L484" s="572"/>
      <c r="M484" s="995" t="s">
        <v>283</v>
      </c>
      <c r="N484" s="995"/>
      <c r="O484" s="624">
        <v>4.3730776224782074E-3</v>
      </c>
      <c r="P484" s="572"/>
      <c r="Q484" s="572"/>
      <c r="R484" s="341"/>
      <c r="S484" s="341"/>
      <c r="T484" s="341"/>
      <c r="U484" s="341"/>
      <c r="V484" s="341"/>
      <c r="W484" s="341"/>
      <c r="X484" s="341"/>
      <c r="Y484" s="34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3"/>
      <c r="BC484" s="343"/>
      <c r="BD484" s="343"/>
      <c r="BE484" s="343"/>
      <c r="BF484" s="343"/>
      <c r="BG484" s="343"/>
      <c r="BH484" s="343"/>
      <c r="BI484" s="343"/>
      <c r="BJ484" s="343"/>
      <c r="BK484" s="343"/>
      <c r="BL484" s="343"/>
      <c r="BM484" s="343"/>
      <c r="BN484" s="343"/>
      <c r="BO484" s="343"/>
      <c r="BP484" s="343"/>
      <c r="BQ484" s="343"/>
    </row>
    <row r="485" s="348" customFormat="true" ht="25.15" customHeight="true" x14ac:dyDescent="0.2">
      <c r="C485" s="994" t="s">
        <v>283</v>
      </c>
      <c r="D485" s="995"/>
      <c r="E485" s="622">
        <v>1.1637451577802705E-2</v>
      </c>
      <c r="F485" s="572"/>
      <c r="G485" s="572"/>
      <c r="H485" s="995" t="s">
        <v>252</v>
      </c>
      <c r="I485" s="995"/>
      <c r="J485" s="623">
        <v>2.3288439679711899E-2</v>
      </c>
      <c r="K485" s="572"/>
      <c r="L485" s="572"/>
      <c r="M485" s="995" t="s">
        <v>290</v>
      </c>
      <c r="N485" s="995"/>
      <c r="O485" s="624">
        <v>1.7463641228722664E-4</v>
      </c>
      <c r="P485" s="572"/>
      <c r="Q485" s="572"/>
      <c r="R485" s="341"/>
      <c r="S485" s="341"/>
      <c r="T485" s="341"/>
      <c r="U485" s="341"/>
      <c r="V485" s="341"/>
      <c r="W485" s="341"/>
      <c r="X485" s="341"/>
      <c r="Y485" s="34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3"/>
      <c r="BC485" s="343"/>
      <c r="BD485" s="343"/>
      <c r="BE485" s="343"/>
      <c r="BF485" s="343"/>
      <c r="BG485" s="343"/>
      <c r="BH485" s="343"/>
      <c r="BI485" s="343"/>
      <c r="BJ485" s="343"/>
      <c r="BK485" s="343"/>
      <c r="BL485" s="343"/>
      <c r="BM485" s="343"/>
      <c r="BN485" s="343"/>
      <c r="BO485" s="343"/>
      <c r="BP485" s="343"/>
      <c r="BQ485" s="343"/>
    </row>
    <row r="486" s="348" customFormat="true" ht="25.15" customHeight="true" x14ac:dyDescent="0.2">
      <c r="C486" s="994" t="s">
        <v>290</v>
      </c>
      <c r="D486" s="995"/>
      <c r="E486" s="622">
        <v>4.2181800158420921E-5</v>
      </c>
      <c r="F486" s="572"/>
      <c r="G486" s="572"/>
      <c r="H486" s="995" t="s">
        <v>282</v>
      </c>
      <c r="I486" s="995"/>
      <c r="J486" s="623">
        <v>2.9555457425562304E-4</v>
      </c>
      <c r="K486" s="572"/>
      <c r="L486" s="572"/>
      <c r="M486" s="995" t="s">
        <v>280</v>
      </c>
      <c r="N486" s="995"/>
      <c r="O486" s="624">
        <v>6.3045431925987539E-3</v>
      </c>
      <c r="P486" s="572"/>
      <c r="Q486" s="572"/>
      <c r="R486" s="341"/>
      <c r="S486" s="341"/>
      <c r="T486" s="341"/>
      <c r="U486" s="341"/>
      <c r="V486" s="341"/>
      <c r="W486" s="341"/>
      <c r="X486" s="341"/>
      <c r="Y486" s="34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3"/>
      <c r="BC486" s="343"/>
      <c r="BD486" s="343"/>
      <c r="BE486" s="343"/>
      <c r="BF486" s="343"/>
      <c r="BG486" s="343"/>
      <c r="BH486" s="343"/>
      <c r="BI486" s="343"/>
      <c r="BJ486" s="343"/>
      <c r="BK486" s="343"/>
      <c r="BL486" s="343"/>
      <c r="BM486" s="343"/>
      <c r="BN486" s="343"/>
      <c r="BO486" s="343"/>
      <c r="BP486" s="343"/>
      <c r="BQ486" s="343"/>
    </row>
    <row r="487" s="348" customFormat="true" ht="25.15" customHeight="true" x14ac:dyDescent="0.2">
      <c r="C487" s="994" t="s">
        <v>280</v>
      </c>
      <c r="D487" s="995"/>
      <c r="E487" s="622">
        <v>1.4405412341465152E-2</v>
      </c>
      <c r="F487" s="572"/>
      <c r="G487" s="572"/>
      <c r="H487" s="995" t="s">
        <v>263</v>
      </c>
      <c r="I487" s="995"/>
      <c r="J487" s="623">
        <v>0.12053158272946667</v>
      </c>
      <c r="K487" s="572"/>
      <c r="L487" s="572"/>
      <c r="M487" s="995" t="s">
        <v>261</v>
      </c>
      <c r="N487" s="995"/>
      <c r="O487" s="624">
        <v>0.20009126241624148</v>
      </c>
      <c r="P487" s="572"/>
      <c r="Q487" s="572"/>
      <c r="R487" s="341"/>
      <c r="S487" s="341"/>
      <c r="T487" s="341"/>
      <c r="U487" s="341"/>
      <c r="V487" s="341"/>
      <c r="W487" s="341"/>
      <c r="X487" s="341"/>
      <c r="Y487" s="34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3"/>
      <c r="BC487" s="343"/>
      <c r="BD487" s="343"/>
      <c r="BE487" s="343"/>
      <c r="BF487" s="343"/>
      <c r="BG487" s="343"/>
      <c r="BH487" s="343"/>
      <c r="BI487" s="343"/>
      <c r="BJ487" s="343"/>
      <c r="BK487" s="343"/>
      <c r="BL487" s="343"/>
      <c r="BM487" s="343"/>
      <c r="BN487" s="343"/>
      <c r="BO487" s="343"/>
      <c r="BP487" s="343"/>
      <c r="BQ487" s="343"/>
    </row>
    <row r="488" s="348" customFormat="true" ht="25.15" customHeight="true" x14ac:dyDescent="0.2">
      <c r="C488" s="994" t="s">
        <v>261</v>
      </c>
      <c r="D488" s="995"/>
      <c r="E488" s="622">
        <v>0.16339131740380836</v>
      </c>
      <c r="F488" s="572"/>
      <c r="G488" s="572"/>
      <c r="H488" s="995" t="s">
        <v>266</v>
      </c>
      <c r="I488" s="995"/>
      <c r="J488" s="623">
        <v>0.13271526345123591</v>
      </c>
      <c r="K488" s="572"/>
      <c r="L488" s="572"/>
      <c r="M488" s="995" t="s">
        <v>252</v>
      </c>
      <c r="N488" s="995"/>
      <c r="O488" s="624">
        <v>9.2398795217000437E-2</v>
      </c>
      <c r="P488" s="572"/>
      <c r="Q488" s="572"/>
      <c r="R488" s="341"/>
      <c r="S488" s="341"/>
      <c r="T488" s="341"/>
      <c r="U488" s="341"/>
      <c r="V488" s="341"/>
      <c r="W488" s="341"/>
      <c r="X488" s="341"/>
      <c r="Y488" s="34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3"/>
      <c r="BC488" s="343"/>
      <c r="BD488" s="343"/>
      <c r="BE488" s="343"/>
      <c r="BF488" s="343"/>
      <c r="BG488" s="343"/>
      <c r="BH488" s="343"/>
      <c r="BI488" s="343"/>
      <c r="BJ488" s="343"/>
      <c r="BK488" s="343"/>
      <c r="BL488" s="343"/>
      <c r="BM488" s="343"/>
      <c r="BN488" s="343"/>
      <c r="BO488" s="343"/>
      <c r="BP488" s="343"/>
      <c r="BQ488" s="343"/>
    </row>
    <row r="489" s="348" customFormat="true" ht="25.15" customHeight="true" x14ac:dyDescent="0.2">
      <c r="C489" s="994" t="s">
        <v>291</v>
      </c>
      <c r="D489" s="995"/>
      <c r="E489" s="622">
        <v>2.1754948734285327E-6</v>
      </c>
      <c r="F489" s="572"/>
      <c r="G489" s="572"/>
      <c r="H489" s="995" t="s">
        <v>286</v>
      </c>
      <c r="I489" s="995"/>
      <c r="J489" s="623">
        <v>1.2551056041881914E-5</v>
      </c>
      <c r="K489" s="572"/>
      <c r="L489" s="572"/>
      <c r="M489" s="995" t="s">
        <v>282</v>
      </c>
      <c r="N489" s="995"/>
      <c r="O489" s="624">
        <v>9.39049006480288E-5</v>
      </c>
      <c r="P489" s="572"/>
      <c r="Q489" s="572"/>
      <c r="R489" s="341"/>
      <c r="S489" s="341"/>
      <c r="T489" s="341"/>
      <c r="U489" s="341"/>
      <c r="V489" s="341"/>
      <c r="W489" s="341"/>
      <c r="X489" s="341"/>
      <c r="Y489" s="34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3"/>
      <c r="BC489" s="343"/>
      <c r="BD489" s="343"/>
      <c r="BE489" s="343"/>
      <c r="BF489" s="343"/>
      <c r="BG489" s="343"/>
      <c r="BH489" s="343"/>
      <c r="BI489" s="343"/>
      <c r="BJ489" s="343"/>
      <c r="BK489" s="343"/>
      <c r="BL489" s="343"/>
      <c r="BM489" s="343"/>
      <c r="BN489" s="343"/>
      <c r="BO489" s="343"/>
      <c r="BP489" s="343"/>
      <c r="BQ489" s="343"/>
    </row>
    <row r="490" s="348" customFormat="true" ht="25.15" customHeight="true" x14ac:dyDescent="0.2">
      <c r="C490" s="994" t="s">
        <v>252</v>
      </c>
      <c r="D490" s="995"/>
      <c r="E490" s="622">
        <v>9.1554056631726805E-2</v>
      </c>
      <c r="F490" s="572"/>
      <c r="G490" s="572"/>
      <c r="H490" s="995" t="s">
        <v>253</v>
      </c>
      <c r="I490" s="995"/>
      <c r="J490" s="623">
        <v>2.1139726167581634E-2</v>
      </c>
      <c r="K490" s="572"/>
      <c r="L490" s="572"/>
      <c r="M490" s="995" t="s">
        <v>279</v>
      </c>
      <c r="N490" s="995"/>
      <c r="O490" s="624">
        <v>1.0870058239760252E-4</v>
      </c>
      <c r="P490" s="572"/>
      <c r="Q490" s="572"/>
      <c r="R490" s="341"/>
      <c r="S490" s="341"/>
      <c r="T490" s="341"/>
      <c r="U490" s="341"/>
      <c r="V490" s="341"/>
      <c r="W490" s="341"/>
      <c r="X490" s="341"/>
      <c r="Y490" s="34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3"/>
      <c r="BC490" s="343"/>
      <c r="BD490" s="343"/>
      <c r="BE490" s="343"/>
      <c r="BF490" s="343"/>
      <c r="BG490" s="343"/>
      <c r="BH490" s="343"/>
      <c r="BI490" s="343"/>
      <c r="BJ490" s="343"/>
      <c r="BK490" s="343"/>
      <c r="BL490" s="343"/>
      <c r="BM490" s="343"/>
      <c r="BN490" s="343"/>
      <c r="BO490" s="343"/>
      <c r="BP490" s="343"/>
      <c r="BQ490" s="343"/>
    </row>
    <row r="491" s="348" customFormat="true" ht="25.15" customHeight="true" x14ac:dyDescent="0.2">
      <c r="C491" s="994" t="s">
        <v>282</v>
      </c>
      <c r="D491" s="995"/>
      <c r="E491" s="622">
        <v>9.1816681128598272E-7</v>
      </c>
      <c r="F491" s="572"/>
      <c r="G491" s="572"/>
      <c r="H491" s="995" t="s">
        <v>258</v>
      </c>
      <c r="I491" s="995"/>
      <c r="J491" s="623">
        <v>2.1920377938275309E-2</v>
      </c>
      <c r="K491" s="572"/>
      <c r="L491" s="572"/>
      <c r="M491" s="995" t="s">
        <v>263</v>
      </c>
      <c r="N491" s="995"/>
      <c r="O491" s="624">
        <v>0.19910293273207635</v>
      </c>
      <c r="P491" s="572"/>
      <c r="Q491" s="572"/>
      <c r="R491" s="341"/>
      <c r="S491" s="341"/>
      <c r="T491" s="341"/>
      <c r="U491" s="341"/>
      <c r="V491" s="341"/>
      <c r="W491" s="341"/>
      <c r="X491" s="341"/>
      <c r="Y491" s="34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3"/>
      <c r="BC491" s="343"/>
      <c r="BD491" s="343"/>
      <c r="BE491" s="343"/>
      <c r="BF491" s="343"/>
      <c r="BG491" s="343"/>
      <c r="BH491" s="343"/>
      <c r="BI491" s="343"/>
      <c r="BJ491" s="343"/>
      <c r="BK491" s="343"/>
      <c r="BL491" s="343"/>
      <c r="BM491" s="343"/>
      <c r="BN491" s="343"/>
      <c r="BO491" s="343"/>
      <c r="BP491" s="343"/>
      <c r="BQ491" s="343"/>
    </row>
    <row r="492" s="348" customFormat="true" ht="25.15" customHeight="true" x14ac:dyDescent="0.2">
      <c r="C492" s="994" t="s">
        <v>279</v>
      </c>
      <c r="D492" s="995"/>
      <c r="E492" s="622">
        <v>1.5726936303416175E-5</v>
      </c>
      <c r="F492" s="572"/>
      <c r="G492" s="572"/>
      <c r="H492" s="995" t="s">
        <v>251</v>
      </c>
      <c r="I492" s="995"/>
      <c r="J492" s="623">
        <v>0.15844255637757257</v>
      </c>
      <c r="K492" s="572"/>
      <c r="L492" s="572"/>
      <c r="M492" s="995" t="s">
        <v>266</v>
      </c>
      <c r="N492" s="995"/>
      <c r="O492" s="624">
        <v>0.16888972753344503</v>
      </c>
      <c r="P492" s="572"/>
      <c r="Q492" s="572"/>
      <c r="R492" s="341"/>
      <c r="S492" s="341"/>
      <c r="T492" s="341"/>
      <c r="U492" s="341"/>
      <c r="V492" s="341"/>
      <c r="W492" s="341"/>
      <c r="X492" s="341"/>
      <c r="Y492" s="34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3"/>
      <c r="BC492" s="343"/>
      <c r="BD492" s="343"/>
      <c r="BE492" s="343"/>
      <c r="BF492" s="343"/>
      <c r="BG492" s="343"/>
      <c r="BH492" s="343"/>
      <c r="BI492" s="343"/>
      <c r="BJ492" s="343"/>
      <c r="BK492" s="343"/>
      <c r="BL492" s="343"/>
      <c r="BM492" s="343"/>
      <c r="BN492" s="343"/>
      <c r="BO492" s="343"/>
      <c r="BP492" s="343"/>
      <c r="BQ492" s="343"/>
    </row>
    <row r="493" s="348" customFormat="true" ht="25.15" customHeight="true" x14ac:dyDescent="0.2">
      <c r="C493" s="994" t="s">
        <v>263</v>
      </c>
      <c r="D493" s="995"/>
      <c r="E493" s="622">
        <v>0.152548304889704</v>
      </c>
      <c r="F493" s="572"/>
      <c r="G493" s="572"/>
      <c r="H493" s="995" t="s">
        <v>278</v>
      </c>
      <c r="I493" s="995"/>
      <c r="J493" s="623">
        <v>8.0104781366727282E-4</v>
      </c>
      <c r="K493" s="572"/>
      <c r="L493" s="572"/>
      <c r="M493" s="995" t="s">
        <v>286</v>
      </c>
      <c r="N493" s="995"/>
      <c r="O493" s="624">
        <v>9.9356481649389003E-4</v>
      </c>
      <c r="P493" s="572"/>
      <c r="Q493" s="572"/>
      <c r="R493" s="341"/>
      <c r="S493" s="341"/>
      <c r="T493" s="341"/>
      <c r="U493" s="341"/>
      <c r="V493" s="341"/>
      <c r="W493" s="341"/>
      <c r="X493" s="341"/>
      <c r="Y493" s="34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3"/>
      <c r="BC493" s="343"/>
      <c r="BD493" s="343"/>
      <c r="BE493" s="343"/>
      <c r="BF493" s="343"/>
      <c r="BG493" s="343"/>
      <c r="BH493" s="343"/>
      <c r="BI493" s="343"/>
      <c r="BJ493" s="343"/>
      <c r="BK493" s="343"/>
      <c r="BL493" s="343"/>
      <c r="BM493" s="343"/>
      <c r="BN493" s="343"/>
      <c r="BO493" s="343"/>
      <c r="BP493" s="343"/>
      <c r="BQ493" s="343"/>
    </row>
    <row r="494" s="348" customFormat="true" ht="25.15" customHeight="true" x14ac:dyDescent="0.2">
      <c r="C494" s="994" t="s">
        <v>266</v>
      </c>
      <c r="D494" s="995"/>
      <c r="E494" s="622">
        <v>0.13217567957911608</v>
      </c>
      <c r="F494" s="572"/>
      <c r="G494" s="572"/>
      <c r="H494" s="995" t="s">
        <v>260</v>
      </c>
      <c r="I494" s="995"/>
      <c r="J494" s="623">
        <v>0.21569218550337205</v>
      </c>
      <c r="K494" s="572"/>
      <c r="L494" s="572"/>
      <c r="M494" s="995" t="s">
        <v>253</v>
      </c>
      <c r="N494" s="995"/>
      <c r="O494" s="624">
        <v>0.29557468832105577</v>
      </c>
      <c r="P494" s="572"/>
      <c r="Q494" s="572"/>
      <c r="R494" s="341"/>
      <c r="S494" s="341"/>
      <c r="T494" s="341"/>
      <c r="U494" s="341"/>
      <c r="V494" s="341"/>
      <c r="W494" s="341"/>
      <c r="X494" s="341"/>
      <c r="Y494" s="34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3"/>
      <c r="BC494" s="343"/>
      <c r="BD494" s="343"/>
      <c r="BE494" s="343"/>
      <c r="BF494" s="343"/>
      <c r="BG494" s="343"/>
      <c r="BH494" s="343"/>
      <c r="BI494" s="343"/>
      <c r="BJ494" s="343"/>
      <c r="BK494" s="343"/>
      <c r="BL494" s="343"/>
      <c r="BM494" s="343"/>
      <c r="BN494" s="343"/>
      <c r="BO494" s="343"/>
      <c r="BP494" s="343"/>
      <c r="BQ494" s="343"/>
    </row>
    <row r="495" s="348" customFormat="true" ht="25.15" customHeight="true" x14ac:dyDescent="0.2">
      <c r="C495" s="994" t="s">
        <v>286</v>
      </c>
      <c r="D495" s="995"/>
      <c r="E495" s="622">
        <v>1.3386206187221135E-4</v>
      </c>
      <c r="F495" s="572"/>
      <c r="G495" s="572"/>
      <c r="H495" s="995" t="s">
        <v>284</v>
      </c>
      <c r="I495" s="995"/>
      <c r="J495" s="623">
        <v>1.5939593060552253E-2</v>
      </c>
      <c r="K495" s="572"/>
      <c r="L495" s="572"/>
      <c r="M495" s="995" t="s">
        <v>258</v>
      </c>
      <c r="N495" s="995"/>
      <c r="O495" s="624">
        <v>0.22760797848563599</v>
      </c>
      <c r="P495" s="572"/>
      <c r="Q495" s="572"/>
      <c r="R495" s="341"/>
      <c r="S495" s="341"/>
      <c r="T495" s="341"/>
      <c r="U495" s="341"/>
      <c r="V495" s="341"/>
      <c r="W495" s="341"/>
      <c r="X495" s="341"/>
      <c r="Y495" s="34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3"/>
      <c r="BC495" s="343"/>
      <c r="BD495" s="343"/>
      <c r="BE495" s="343"/>
      <c r="BF495" s="343"/>
      <c r="BG495" s="343"/>
      <c r="BH495" s="343"/>
      <c r="BI495" s="343"/>
      <c r="BJ495" s="343"/>
      <c r="BK495" s="343"/>
      <c r="BL495" s="343"/>
      <c r="BM495" s="343"/>
      <c r="BN495" s="343"/>
      <c r="BO495" s="343"/>
      <c r="BP495" s="343"/>
      <c r="BQ495" s="343"/>
    </row>
    <row r="496" s="348" customFormat="true" ht="25.15" customHeight="true" x14ac:dyDescent="0.2">
      <c r="C496" s="994" t="s">
        <v>253</v>
      </c>
      <c r="D496" s="995"/>
      <c r="E496" s="622">
        <v>0.23530679669975677</v>
      </c>
      <c r="F496" s="572"/>
      <c r="G496" s="572"/>
      <c r="H496" s="995" t="s">
        <v>248</v>
      </c>
      <c r="I496" s="995"/>
      <c r="J496" s="623">
        <v>0.3937721861055114</v>
      </c>
      <c r="K496" s="572"/>
      <c r="L496" s="572"/>
      <c r="M496" s="995" t="s">
        <v>251</v>
      </c>
      <c r="N496" s="995"/>
      <c r="O496" s="624">
        <v>0.30904312764171671</v>
      </c>
      <c r="P496" s="572"/>
      <c r="Q496" s="572"/>
      <c r="R496" s="341"/>
      <c r="S496" s="341"/>
      <c r="T496" s="341"/>
      <c r="U496" s="341"/>
      <c r="V496" s="341"/>
      <c r="W496" s="341"/>
      <c r="X496" s="341"/>
      <c r="Y496" s="341"/>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3"/>
      <c r="BC496" s="343"/>
      <c r="BD496" s="343"/>
      <c r="BE496" s="343"/>
      <c r="BF496" s="343"/>
      <c r="BG496" s="343"/>
      <c r="BH496" s="343"/>
      <c r="BI496" s="343"/>
      <c r="BJ496" s="343"/>
      <c r="BK496" s="343"/>
      <c r="BL496" s="343"/>
      <c r="BM496" s="343"/>
      <c r="BN496" s="343"/>
      <c r="BO496" s="343"/>
      <c r="BP496" s="343"/>
      <c r="BQ496" s="343"/>
    </row>
    <row r="497" s="348" customFormat="true" ht="25.15" customHeight="true" x14ac:dyDescent="0.2">
      <c r="C497" s="994" t="s">
        <v>258</v>
      </c>
      <c r="D497" s="995"/>
      <c r="E497" s="622">
        <v>8.7945206350213967E-2</v>
      </c>
      <c r="F497" s="572"/>
      <c r="G497" s="572"/>
      <c r="H497" s="995" t="s">
        <v>247</v>
      </c>
      <c r="I497" s="995"/>
      <c r="J497" s="623">
        <v>0.39846634863414654</v>
      </c>
      <c r="K497" s="572"/>
      <c r="L497" s="572"/>
      <c r="M497" s="995" t="s">
        <v>278</v>
      </c>
      <c r="N497" s="995"/>
      <c r="O497" s="624">
        <v>4.2280884672117706E-2</v>
      </c>
      <c r="P497" s="572"/>
      <c r="Q497" s="572"/>
      <c r="R497" s="341"/>
      <c r="S497" s="341"/>
      <c r="T497" s="341"/>
      <c r="U497" s="341"/>
      <c r="V497" s="341"/>
      <c r="W497" s="341"/>
      <c r="X497" s="341"/>
      <c r="Y497" s="341"/>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3"/>
      <c r="BC497" s="343"/>
      <c r="BD497" s="343"/>
      <c r="BE497" s="343"/>
      <c r="BF497" s="343"/>
      <c r="BG497" s="343"/>
      <c r="BH497" s="343"/>
      <c r="BI497" s="343"/>
      <c r="BJ497" s="343"/>
      <c r="BK497" s="343"/>
      <c r="BL497" s="343"/>
      <c r="BM497" s="343"/>
      <c r="BN497" s="343"/>
      <c r="BO497" s="343"/>
      <c r="BP497" s="343"/>
      <c r="BQ497" s="343"/>
    </row>
    <row r="498" s="348" customFormat="true" ht="25.15" customHeight="true" x14ac:dyDescent="0.2">
      <c r="C498" s="994" t="s">
        <v>251</v>
      </c>
      <c r="D498" s="995"/>
      <c r="E498" s="622">
        <v>0.25452645576749544</v>
      </c>
      <c r="F498" s="572"/>
      <c r="G498" s="572"/>
      <c r="H498" s="995" t="s">
        <v>262</v>
      </c>
      <c r="I498" s="995"/>
      <c r="J498" s="623">
        <v>0.19353518785434357</v>
      </c>
      <c r="K498" s="572"/>
      <c r="L498" s="572"/>
      <c r="M498" s="995" t="s">
        <v>260</v>
      </c>
      <c r="N498" s="995"/>
      <c r="O498" s="624">
        <v>7.1163066259529353E-2</v>
      </c>
      <c r="P498" s="572"/>
      <c r="Q498" s="572"/>
      <c r="R498" s="341"/>
      <c r="S498" s="341"/>
      <c r="T498" s="341"/>
      <c r="U498" s="341"/>
      <c r="V498" s="341"/>
      <c r="W498" s="341"/>
      <c r="X498" s="341"/>
      <c r="Y498" s="341"/>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3"/>
      <c r="BC498" s="343"/>
      <c r="BD498" s="343"/>
      <c r="BE498" s="343"/>
      <c r="BF498" s="343"/>
      <c r="BG498" s="343"/>
      <c r="BH498" s="343"/>
      <c r="BI498" s="343"/>
      <c r="BJ498" s="343"/>
      <c r="BK498" s="343"/>
      <c r="BL498" s="343"/>
      <c r="BM498" s="343"/>
      <c r="BN498" s="343"/>
      <c r="BO498" s="343"/>
      <c r="BP498" s="343"/>
      <c r="BQ498" s="343"/>
    </row>
    <row r="499" s="348" customFormat="true" ht="25.15" customHeight="true" x14ac:dyDescent="0.2">
      <c r="C499" s="994" t="s">
        <v>278</v>
      </c>
      <c r="D499" s="995"/>
      <c r="E499" s="622">
        <v>2.8309990765887597E-2</v>
      </c>
      <c r="F499" s="572"/>
      <c r="G499" s="572"/>
      <c r="H499" s="995" t="s">
        <v>250</v>
      </c>
      <c r="I499" s="995"/>
      <c r="J499" s="623">
        <v>0.23292538261653703</v>
      </c>
      <c r="K499" s="572"/>
      <c r="L499" s="572"/>
      <c r="M499" s="995" t="s">
        <v>284</v>
      </c>
      <c r="N499" s="995"/>
      <c r="O499" s="624">
        <v>1.5713176175527585E-3</v>
      </c>
      <c r="P499" s="572"/>
      <c r="Q499" s="572"/>
      <c r="R499" s="341"/>
      <c r="S499" s="341"/>
      <c r="T499" s="341"/>
      <c r="U499" s="341"/>
      <c r="V499" s="341"/>
      <c r="W499" s="341"/>
      <c r="X499" s="341"/>
      <c r="Y499" s="341"/>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3"/>
      <c r="BC499" s="343"/>
      <c r="BD499" s="343"/>
      <c r="BE499" s="343"/>
      <c r="BF499" s="343"/>
      <c r="BG499" s="343"/>
      <c r="BH499" s="343"/>
      <c r="BI499" s="343"/>
      <c r="BJ499" s="343"/>
      <c r="BK499" s="343"/>
      <c r="BL499" s="343"/>
      <c r="BM499" s="343"/>
      <c r="BN499" s="343"/>
      <c r="BO499" s="343"/>
      <c r="BP499" s="343"/>
      <c r="BQ499" s="343"/>
    </row>
    <row r="500" s="348" customFormat="true" ht="25.15" customHeight="true" x14ac:dyDescent="0.2">
      <c r="C500" s="994" t="s">
        <v>260</v>
      </c>
      <c r="D500" s="995"/>
      <c r="E500" s="622">
        <v>0.16217130028520674</v>
      </c>
      <c r="F500" s="572"/>
      <c r="G500" s="572"/>
      <c r="H500" s="995" t="s">
        <v>264</v>
      </c>
      <c r="I500" s="995"/>
      <c r="J500" s="623">
        <v>0.13788935346912304</v>
      </c>
      <c r="K500" s="572"/>
      <c r="L500" s="572"/>
      <c r="M500" s="995" t="s">
        <v>248</v>
      </c>
      <c r="N500" s="995"/>
      <c r="O500" s="624">
        <v>0.18415755610441237</v>
      </c>
      <c r="P500" s="572"/>
      <c r="Q500" s="572"/>
      <c r="R500" s="341"/>
      <c r="S500" s="341"/>
      <c r="T500" s="341"/>
      <c r="U500" s="341"/>
      <c r="V500" s="341"/>
      <c r="W500" s="341"/>
      <c r="X500" s="341"/>
      <c r="Y500" s="341"/>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3"/>
      <c r="BC500" s="343"/>
      <c r="BD500" s="343"/>
      <c r="BE500" s="343"/>
      <c r="BF500" s="343"/>
      <c r="BG500" s="343"/>
      <c r="BH500" s="343"/>
      <c r="BI500" s="343"/>
      <c r="BJ500" s="343"/>
      <c r="BK500" s="343"/>
      <c r="BL500" s="343"/>
      <c r="BM500" s="343"/>
      <c r="BN500" s="343"/>
      <c r="BO500" s="343"/>
      <c r="BP500" s="343"/>
      <c r="BQ500" s="343"/>
    </row>
    <row r="501" s="348" customFormat="true" ht="25.15" customHeight="true" x14ac:dyDescent="0.2">
      <c r="C501" s="994" t="s">
        <v>284</v>
      </c>
      <c r="D501" s="995"/>
      <c r="E501" s="622">
        <v>9.3707096776601932E-3</v>
      </c>
      <c r="F501" s="572"/>
      <c r="G501" s="572"/>
      <c r="H501" s="995" t="s">
        <v>254</v>
      </c>
      <c r="I501" s="995"/>
      <c r="J501" s="623">
        <v>0.33426435432902185</v>
      </c>
      <c r="K501" s="572"/>
      <c r="L501" s="572"/>
      <c r="M501" s="995" t="s">
        <v>247</v>
      </c>
      <c r="N501" s="995"/>
      <c r="O501" s="624">
        <v>0.21537958605433208</v>
      </c>
      <c r="P501" s="572"/>
      <c r="Q501" s="572"/>
      <c r="R501" s="341"/>
      <c r="S501" s="341"/>
      <c r="T501" s="341"/>
      <c r="U501" s="341"/>
      <c r="V501" s="341"/>
      <c r="W501" s="341"/>
      <c r="X501" s="341"/>
      <c r="Y501" s="34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3"/>
      <c r="BC501" s="343"/>
      <c r="BD501" s="343"/>
      <c r="BE501" s="343"/>
      <c r="BF501" s="343"/>
      <c r="BG501" s="343"/>
      <c r="BH501" s="343"/>
      <c r="BI501" s="343"/>
      <c r="BJ501" s="343"/>
      <c r="BK501" s="343"/>
      <c r="BL501" s="343"/>
      <c r="BM501" s="343"/>
      <c r="BN501" s="343"/>
      <c r="BO501" s="343"/>
      <c r="BP501" s="343"/>
      <c r="BQ501" s="343"/>
    </row>
    <row r="502" s="348" customFormat="true" ht="25.15" customHeight="true" x14ac:dyDescent="0.2">
      <c r="C502" s="994" t="s">
        <v>248</v>
      </c>
      <c r="D502" s="995"/>
      <c r="E502" s="622">
        <v>0.34144302138976934</v>
      </c>
      <c r="F502" s="572"/>
      <c r="G502" s="572"/>
      <c r="H502" s="995" t="s">
        <v>277</v>
      </c>
      <c r="I502" s="995"/>
      <c r="J502" s="623">
        <v>2.4299829822817788E-2</v>
      </c>
      <c r="K502" s="572"/>
      <c r="L502" s="572"/>
      <c r="M502" s="995" t="s">
        <v>262</v>
      </c>
      <c r="N502" s="995"/>
      <c r="O502" s="624">
        <v>7.5043005937819471E-2</v>
      </c>
      <c r="P502" s="572"/>
      <c r="Q502" s="572"/>
      <c r="R502" s="341"/>
      <c r="S502" s="341"/>
      <c r="T502" s="341"/>
      <c r="U502" s="341"/>
      <c r="V502" s="341"/>
      <c r="W502" s="341"/>
      <c r="X502" s="341"/>
      <c r="Y502" s="34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3"/>
      <c r="BC502" s="343"/>
      <c r="BD502" s="343"/>
      <c r="BE502" s="343"/>
      <c r="BF502" s="343"/>
      <c r="BG502" s="343"/>
      <c r="BH502" s="343"/>
      <c r="BI502" s="343"/>
      <c r="BJ502" s="343"/>
      <c r="BK502" s="343"/>
      <c r="BL502" s="343"/>
      <c r="BM502" s="343"/>
      <c r="BN502" s="343"/>
      <c r="BO502" s="343"/>
      <c r="BP502" s="343"/>
      <c r="BQ502" s="343"/>
    </row>
    <row r="503" s="348" customFormat="true" ht="25.15" customHeight="true" x14ac:dyDescent="0.2">
      <c r="C503" s="994" t="s">
        <v>247</v>
      </c>
      <c r="D503" s="995"/>
      <c r="E503" s="622">
        <v>0.35014370898548408</v>
      </c>
      <c r="F503" s="572"/>
      <c r="G503" s="572"/>
      <c r="H503" s="995" t="s">
        <v>255</v>
      </c>
      <c r="I503" s="995"/>
      <c r="J503" s="623">
        <v>0.32764173502503952</v>
      </c>
      <c r="K503" s="572"/>
      <c r="L503" s="572"/>
      <c r="M503" s="995" t="s">
        <v>250</v>
      </c>
      <c r="N503" s="995"/>
      <c r="O503" s="624">
        <v>0.32649337577490467</v>
      </c>
      <c r="P503" s="572"/>
      <c r="Q503" s="572"/>
      <c r="R503" s="341"/>
      <c r="S503" s="341"/>
      <c r="T503" s="341"/>
      <c r="U503" s="341"/>
      <c r="V503" s="341"/>
      <c r="W503" s="341"/>
      <c r="X503" s="341"/>
      <c r="Y503" s="34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3"/>
      <c r="BC503" s="343"/>
      <c r="BD503" s="343"/>
      <c r="BE503" s="343"/>
      <c r="BF503" s="343"/>
      <c r="BG503" s="343"/>
      <c r="BH503" s="343"/>
      <c r="BI503" s="343"/>
      <c r="BJ503" s="343"/>
      <c r="BK503" s="343"/>
      <c r="BL503" s="343"/>
      <c r="BM503" s="343"/>
      <c r="BN503" s="343"/>
      <c r="BO503" s="343"/>
      <c r="BP503" s="343"/>
      <c r="BQ503" s="343"/>
    </row>
    <row r="504" s="348" customFormat="true" ht="25.15" customHeight="true" x14ac:dyDescent="0.2">
      <c r="C504" s="994" t="s">
        <v>262</v>
      </c>
      <c r="D504" s="995"/>
      <c r="E504" s="622">
        <v>0.15489552759870887</v>
      </c>
      <c r="F504" s="572"/>
      <c r="G504" s="572"/>
      <c r="H504" s="995" t="s">
        <v>273</v>
      </c>
      <c r="I504" s="995"/>
      <c r="J504" s="623">
        <v>4.3501929321105408E-2</v>
      </c>
      <c r="K504" s="572"/>
      <c r="L504" s="572"/>
      <c r="M504" s="995" t="s">
        <v>264</v>
      </c>
      <c r="N504" s="995"/>
      <c r="O504" s="624">
        <v>5.3516796008387608E-2</v>
      </c>
      <c r="P504" s="572"/>
      <c r="Q504" s="572"/>
      <c r="R504" s="341"/>
      <c r="S504" s="341"/>
      <c r="T504" s="341"/>
      <c r="U504" s="341"/>
      <c r="V504" s="341"/>
      <c r="W504" s="341"/>
      <c r="X504" s="341"/>
      <c r="Y504" s="34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3"/>
      <c r="BC504" s="343"/>
      <c r="BD504" s="343"/>
      <c r="BE504" s="343"/>
      <c r="BF504" s="343"/>
      <c r="BG504" s="343"/>
      <c r="BH504" s="343"/>
      <c r="BI504" s="343"/>
      <c r="BJ504" s="343"/>
      <c r="BK504" s="343"/>
      <c r="BL504" s="343"/>
      <c r="BM504" s="343"/>
      <c r="BN504" s="343"/>
      <c r="BO504" s="343"/>
      <c r="BP504" s="343"/>
      <c r="BQ504" s="343"/>
    </row>
    <row r="505" s="348" customFormat="true" ht="25.15" customHeight="true" x14ac:dyDescent="0.2">
      <c r="C505" s="994" t="s">
        <v>250</v>
      </c>
      <c r="D505" s="995"/>
      <c r="E505" s="622">
        <v>0.31397912165511038</v>
      </c>
      <c r="F505" s="572"/>
      <c r="G505" s="572"/>
      <c r="H505" s="995" t="s">
        <v>268</v>
      </c>
      <c r="I505" s="995"/>
      <c r="J505" s="625">
        <v>0.12562419618070789</v>
      </c>
      <c r="K505" s="572"/>
      <c r="L505" s="572"/>
      <c r="M505" s="995" t="s">
        <v>254</v>
      </c>
      <c r="N505" s="995"/>
      <c r="O505" s="624">
        <v>0.26785125689421208</v>
      </c>
      <c r="P505" s="572"/>
      <c r="Q505" s="572"/>
      <c r="R505" s="341"/>
      <c r="S505" s="341"/>
      <c r="T505" s="341"/>
      <c r="U505" s="341"/>
      <c r="V505" s="341"/>
      <c r="W505" s="341"/>
      <c r="X505" s="341"/>
      <c r="Y505" s="34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3"/>
      <c r="BC505" s="343"/>
      <c r="BD505" s="343"/>
      <c r="BE505" s="343"/>
      <c r="BF505" s="343"/>
      <c r="BG505" s="343"/>
      <c r="BH505" s="343"/>
      <c r="BI505" s="343"/>
      <c r="BJ505" s="343"/>
      <c r="BK505" s="343"/>
      <c r="BL505" s="343"/>
      <c r="BM505" s="343"/>
      <c r="BN505" s="343"/>
      <c r="BO505" s="343"/>
      <c r="BP505" s="343"/>
      <c r="BQ505" s="343"/>
    </row>
    <row r="506" s="348" customFormat="true" ht="25.15" customHeight="true" x14ac:dyDescent="0.2">
      <c r="C506" s="994" t="s">
        <v>264</v>
      </c>
      <c r="D506" s="995"/>
      <c r="E506" s="622">
        <v>0.11747504692380893</v>
      </c>
      <c r="F506" s="572"/>
      <c r="G506" s="572"/>
      <c r="H506" s="995"/>
      <c r="I506" s="995"/>
      <c r="J506" s="572"/>
      <c r="K506" s="572"/>
      <c r="L506" s="572"/>
      <c r="M506" s="995" t="s">
        <v>277</v>
      </c>
      <c r="N506" s="995"/>
      <c r="O506" s="624">
        <v>6.9010639766430828E-4</v>
      </c>
      <c r="P506" s="572"/>
      <c r="Q506" s="572"/>
      <c r="R506" s="341"/>
      <c r="S506" s="341"/>
      <c r="T506" s="341"/>
      <c r="U506" s="341"/>
      <c r="V506" s="341"/>
      <c r="W506" s="341"/>
      <c r="X506" s="341"/>
      <c r="Y506" s="34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3"/>
      <c r="BC506" s="343"/>
      <c r="BD506" s="343"/>
      <c r="BE506" s="343"/>
      <c r="BF506" s="343"/>
      <c r="BG506" s="343"/>
      <c r="BH506" s="343"/>
      <c r="BI506" s="343"/>
      <c r="BJ506" s="343"/>
      <c r="BK506" s="343"/>
      <c r="BL506" s="343"/>
      <c r="BM506" s="343"/>
      <c r="BN506" s="343"/>
      <c r="BO506" s="343"/>
      <c r="BP506" s="343"/>
      <c r="BQ506" s="343"/>
    </row>
    <row r="507" s="348" customFormat="true" ht="25.15" customHeight="true" x14ac:dyDescent="0.2">
      <c r="C507" s="994" t="s">
        <v>254</v>
      </c>
      <c r="D507" s="995"/>
      <c r="E507" s="622">
        <v>0.33555684525395385</v>
      </c>
      <c r="F507" s="572"/>
      <c r="G507" s="572"/>
      <c r="H507" s="995"/>
      <c r="I507" s="995"/>
      <c r="J507" s="572"/>
      <c r="K507" s="572"/>
      <c r="L507" s="572"/>
      <c r="M507" s="995" t="s">
        <v>255</v>
      </c>
      <c r="N507" s="995"/>
      <c r="O507" s="624">
        <v>0.22829934402943217</v>
      </c>
      <c r="P507" s="572"/>
      <c r="Q507" s="572"/>
      <c r="R507" s="341"/>
      <c r="S507" s="341"/>
      <c r="T507" s="341"/>
      <c r="U507" s="341"/>
      <c r="V507" s="341"/>
      <c r="W507" s="341"/>
      <c r="X507" s="341"/>
      <c r="Y507" s="34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3"/>
      <c r="BC507" s="343"/>
      <c r="BD507" s="343"/>
      <c r="BE507" s="343"/>
      <c r="BF507" s="343"/>
      <c r="BG507" s="343"/>
      <c r="BH507" s="343"/>
      <c r="BI507" s="343"/>
      <c r="BJ507" s="343"/>
      <c r="BK507" s="343"/>
      <c r="BL507" s="343"/>
      <c r="BM507" s="343"/>
      <c r="BN507" s="343"/>
      <c r="BO507" s="343"/>
      <c r="BP507" s="343"/>
      <c r="BQ507" s="343"/>
    </row>
    <row r="508" s="348" customFormat="true" ht="25.15" customHeight="true" x14ac:dyDescent="0.2">
      <c r="C508" s="994" t="s">
        <v>277</v>
      </c>
      <c r="D508" s="995"/>
      <c r="E508" s="622">
        <v>1.9592131428801409E-3</v>
      </c>
      <c r="F508" s="572"/>
      <c r="G508" s="572"/>
      <c r="H508" s="995" t="s">
        <v>219</v>
      </c>
      <c r="I508" s="995"/>
      <c r="J508" s="995"/>
      <c r="K508" s="995"/>
      <c r="L508" s="995"/>
      <c r="M508" s="995" t="s">
        <v>273</v>
      </c>
      <c r="N508" s="995"/>
      <c r="O508" s="624">
        <v>3.4654429853896454E-2</v>
      </c>
      <c r="P508" s="572"/>
      <c r="Q508" s="572"/>
      <c r="R508" s="341"/>
      <c r="S508" s="341"/>
      <c r="T508" s="341"/>
      <c r="U508" s="341"/>
      <c r="V508" s="341"/>
      <c r="W508" s="341"/>
      <c r="X508" s="341"/>
      <c r="Y508" s="34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3"/>
      <c r="BC508" s="343"/>
      <c r="BD508" s="343"/>
      <c r="BE508" s="343"/>
      <c r="BF508" s="343"/>
      <c r="BG508" s="343"/>
      <c r="BH508" s="343"/>
      <c r="BI508" s="343"/>
      <c r="BJ508" s="343"/>
      <c r="BK508" s="343"/>
      <c r="BL508" s="343"/>
      <c r="BM508" s="343"/>
      <c r="BN508" s="343"/>
      <c r="BO508" s="343"/>
      <c r="BP508" s="343"/>
      <c r="BQ508" s="343"/>
    </row>
    <row r="509" s="348" customFormat="true" ht="25.15" customHeight="true" x14ac:dyDescent="0.2">
      <c r="C509" s="994" t="s">
        <v>255</v>
      </c>
      <c r="D509" s="995"/>
      <c r="E509" s="622">
        <v>0.32764302318623595</v>
      </c>
      <c r="F509" s="572"/>
      <c r="G509" s="572"/>
      <c r="H509" s="995" t="s">
        <v>192</v>
      </c>
      <c r="I509" s="995"/>
      <c r="J509" s="996" t="s">
        <v>220</v>
      </c>
      <c r="K509" s="999"/>
      <c r="L509" s="1000"/>
      <c r="M509" s="995" t="s">
        <v>268</v>
      </c>
      <c r="N509" s="995"/>
      <c r="O509" s="626">
        <v>7.2387175830856521E-2</v>
      </c>
      <c r="P509" s="572"/>
      <c r="Q509" s="572"/>
      <c r="R509" s="341"/>
      <c r="S509" s="341"/>
      <c r="T509" s="341"/>
      <c r="U509" s="341"/>
      <c r="V509" s="341"/>
      <c r="W509" s="341"/>
      <c r="X509" s="341"/>
      <c r="Y509" s="34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3"/>
      <c r="BC509" s="343"/>
      <c r="BD509" s="343"/>
      <c r="BE509" s="343"/>
      <c r="BF509" s="343"/>
      <c r="BG509" s="343"/>
      <c r="BH509" s="343"/>
      <c r="BI509" s="343"/>
      <c r="BJ509" s="343"/>
      <c r="BK509" s="343"/>
      <c r="BL509" s="343"/>
      <c r="BM509" s="343"/>
      <c r="BN509" s="343"/>
      <c r="BO509" s="343"/>
      <c r="BP509" s="343"/>
      <c r="BQ509" s="343"/>
    </row>
    <row r="510" s="348" customFormat="true" ht="25.15" customHeight="true" x14ac:dyDescent="0.2">
      <c r="C510" s="994" t="s">
        <v>273</v>
      </c>
      <c r="D510" s="995"/>
      <c r="E510" s="622">
        <v>4.5508635927392072E-2</v>
      </c>
      <c r="F510" s="572"/>
      <c r="G510" s="572"/>
      <c r="H510" s="995"/>
      <c r="I510" s="995"/>
      <c r="J510" s="607" t="s">
        <v>175</v>
      </c>
      <c r="K510" s="608" t="s">
        <v>221</v>
      </c>
      <c r="L510" s="609" t="s">
        <v>222</v>
      </c>
      <c r="M510" s="995"/>
      <c r="N510" s="995"/>
      <c r="O510" s="572"/>
      <c r="P510" s="572"/>
      <c r="Q510" s="572"/>
      <c r="R510" s="341"/>
      <c r="S510" s="341"/>
      <c r="T510" s="341"/>
      <c r="U510" s="341"/>
      <c r="V510" s="341"/>
      <c r="W510" s="341"/>
      <c r="X510" s="341"/>
      <c r="Y510" s="34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3"/>
      <c r="BC510" s="343"/>
      <c r="BD510" s="343"/>
      <c r="BE510" s="343"/>
      <c r="BF510" s="343"/>
      <c r="BG510" s="343"/>
      <c r="BH510" s="343"/>
      <c r="BI510" s="343"/>
      <c r="BJ510" s="343"/>
      <c r="BK510" s="343"/>
      <c r="BL510" s="343"/>
      <c r="BM510" s="343"/>
      <c r="BN510" s="343"/>
      <c r="BO510" s="343"/>
      <c r="BP510" s="343"/>
      <c r="BQ510" s="343"/>
    </row>
    <row r="511" s="348" customFormat="true" ht="25.15" customHeight="true" x14ac:dyDescent="0.2">
      <c r="C511" s="994" t="s">
        <v>268</v>
      </c>
      <c r="D511" s="995"/>
      <c r="E511" s="627">
        <v>0.13057310312676254</v>
      </c>
      <c r="F511" s="572"/>
      <c r="G511" s="572"/>
      <c r="H511" s="995" t="s">
        <v>193</v>
      </c>
      <c r="I511" s="995"/>
      <c r="J511" s="628">
        <v>5.8202215180751766</v>
      </c>
      <c r="K511" s="629">
        <v>11.878003098112606</v>
      </c>
      <c r="L511" s="630">
        <v>11.878003098112606</v>
      </c>
      <c r="M511" s="995"/>
      <c r="N511" s="995"/>
      <c r="O511" s="572"/>
      <c r="P511" s="572"/>
      <c r="Q511" s="572"/>
      <c r="R511" s="341"/>
      <c r="S511" s="341"/>
      <c r="T511" s="341"/>
      <c r="U511" s="341"/>
      <c r="V511" s="341"/>
      <c r="W511" s="341"/>
      <c r="X511" s="341"/>
      <c r="Y511" s="34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3"/>
      <c r="BC511" s="343"/>
      <c r="BD511" s="343"/>
      <c r="BE511" s="343"/>
      <c r="BF511" s="343"/>
      <c r="BG511" s="343"/>
      <c r="BH511" s="343"/>
      <c r="BI511" s="343"/>
      <c r="BJ511" s="343"/>
      <c r="BK511" s="343"/>
      <c r="BL511" s="343"/>
      <c r="BM511" s="343"/>
      <c r="BN511" s="343"/>
      <c r="BO511" s="343"/>
      <c r="BP511" s="343"/>
      <c r="BQ511" s="343"/>
    </row>
    <row r="512" s="348" customFormat="true" ht="25.15" customHeight="true" x14ac:dyDescent="0.2">
      <c r="C512" s="994"/>
      <c r="D512" s="995"/>
      <c r="E512" s="572"/>
      <c r="F512" s="572"/>
      <c r="G512" s="572"/>
      <c r="H512" s="995"/>
      <c r="I512" s="995"/>
      <c r="J512" s="572"/>
      <c r="K512" s="572"/>
      <c r="L512" s="572"/>
      <c r="M512" s="995" t="s">
        <v>219</v>
      </c>
      <c r="N512" s="995"/>
      <c r="O512" s="995"/>
      <c r="P512" s="995"/>
      <c r="Q512" s="995"/>
      <c r="R512" s="341"/>
      <c r="S512" s="341"/>
      <c r="T512" s="341"/>
      <c r="U512" s="341"/>
      <c r="V512" s="341"/>
      <c r="W512" s="341"/>
      <c r="X512" s="341"/>
      <c r="Y512" s="34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3"/>
      <c r="BC512" s="343"/>
      <c r="BD512" s="343"/>
      <c r="BE512" s="343"/>
      <c r="BF512" s="343"/>
      <c r="BG512" s="343"/>
      <c r="BH512" s="343"/>
      <c r="BI512" s="343"/>
      <c r="BJ512" s="343"/>
      <c r="BK512" s="343"/>
      <c r="BL512" s="343"/>
      <c r="BM512" s="343"/>
      <c r="BN512" s="343"/>
      <c r="BO512" s="343"/>
      <c r="BP512" s="343"/>
      <c r="BQ512" s="343"/>
    </row>
    <row r="513" s="348" customFormat="true" ht="25.15" customHeight="true" x14ac:dyDescent="0.2">
      <c r="C513" s="994"/>
      <c r="D513" s="995"/>
      <c r="E513" s="572"/>
      <c r="F513" s="572"/>
      <c r="G513" s="572"/>
      <c r="H513" s="995"/>
      <c r="I513" s="995"/>
      <c r="J513" s="572"/>
      <c r="K513" s="572"/>
      <c r="L513" s="572"/>
      <c r="M513" s="995" t="s">
        <v>192</v>
      </c>
      <c r="N513" s="995"/>
      <c r="O513" s="996" t="s">
        <v>220</v>
      </c>
      <c r="P513" s="999"/>
      <c r="Q513" s="1000"/>
      <c r="R513" s="341"/>
      <c r="S513" s="341"/>
      <c r="T513" s="341"/>
      <c r="U513" s="341"/>
      <c r="V513" s="341"/>
      <c r="W513" s="341"/>
      <c r="X513" s="341"/>
      <c r="Y513" s="34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3"/>
      <c r="BC513" s="343"/>
      <c r="BD513" s="343"/>
      <c r="BE513" s="343"/>
      <c r="BF513" s="343"/>
      <c r="BG513" s="343"/>
      <c r="BH513" s="343"/>
      <c r="BI513" s="343"/>
      <c r="BJ513" s="343"/>
      <c r="BK513" s="343"/>
      <c r="BL513" s="343"/>
      <c r="BM513" s="343"/>
      <c r="BN513" s="343"/>
      <c r="BO513" s="343"/>
      <c r="BP513" s="343"/>
      <c r="BQ513" s="343"/>
    </row>
    <row r="514" s="348" customFormat="true" ht="25.15" customHeight="true" x14ac:dyDescent="0.2">
      <c r="C514" s="994" t="s">
        <v>219</v>
      </c>
      <c r="D514" s="995"/>
      <c r="E514" s="995"/>
      <c r="F514" s="995"/>
      <c r="G514" s="995"/>
      <c r="H514" s="995" t="s">
        <v>223</v>
      </c>
      <c r="I514" s="995"/>
      <c r="J514" s="995"/>
      <c r="K514" s="572"/>
      <c r="L514" s="572"/>
      <c r="M514" s="995"/>
      <c r="N514" s="995"/>
      <c r="O514" s="610" t="s">
        <v>175</v>
      </c>
      <c r="P514" s="611" t="s">
        <v>221</v>
      </c>
      <c r="Q514" s="612" t="s">
        <v>222</v>
      </c>
      <c r="R514" s="341"/>
      <c r="S514" s="341"/>
      <c r="T514" s="341"/>
      <c r="U514" s="341"/>
      <c r="V514" s="341"/>
      <c r="W514" s="341"/>
      <c r="X514" s="341"/>
      <c r="Y514" s="34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3"/>
      <c r="BC514" s="343"/>
      <c r="BD514" s="343"/>
      <c r="BE514" s="343"/>
      <c r="BF514" s="343"/>
      <c r="BG514" s="343"/>
      <c r="BH514" s="343"/>
      <c r="BI514" s="343"/>
      <c r="BJ514" s="343"/>
      <c r="BK514" s="343"/>
      <c r="BL514" s="343"/>
      <c r="BM514" s="343"/>
      <c r="BN514" s="343"/>
      <c r="BO514" s="343"/>
      <c r="BP514" s="343"/>
      <c r="BQ514" s="343"/>
    </row>
    <row r="515" s="348" customFormat="true" ht="25.15" customHeight="true" x14ac:dyDescent="0.2">
      <c r="C515" s="994" t="s">
        <v>192</v>
      </c>
      <c r="D515" s="995"/>
      <c r="E515" s="996" t="s">
        <v>220</v>
      </c>
      <c r="F515" s="999"/>
      <c r="G515" s="1000"/>
      <c r="H515" s="995"/>
      <c r="I515" s="995"/>
      <c r="J515" s="613" t="s">
        <v>192</v>
      </c>
      <c r="K515" s="572"/>
      <c r="L515" s="572"/>
      <c r="M515" s="995" t="s">
        <v>193</v>
      </c>
      <c r="N515" s="995"/>
      <c r="O515" s="631">
        <v>5.5964202311784819</v>
      </c>
      <c r="P515" s="632">
        <v>10.973373002310749</v>
      </c>
      <c r="Q515" s="633">
        <v>10.973373002310749</v>
      </c>
      <c r="R515" s="341"/>
      <c r="S515" s="341"/>
      <c r="T515" s="341"/>
      <c r="U515" s="341"/>
      <c r="V515" s="341"/>
      <c r="W515" s="341"/>
      <c r="X515" s="341"/>
      <c r="Y515" s="34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3"/>
      <c r="BC515" s="343"/>
      <c r="BD515" s="343"/>
      <c r="BE515" s="343"/>
      <c r="BF515" s="343"/>
      <c r="BG515" s="343"/>
      <c r="BH515" s="343"/>
      <c r="BI515" s="343"/>
      <c r="BJ515" s="343"/>
      <c r="BK515" s="343"/>
      <c r="BL515" s="343"/>
      <c r="BM515" s="343"/>
      <c r="BN515" s="343"/>
      <c r="BO515" s="343"/>
      <c r="BP515" s="343"/>
      <c r="BQ515" s="343"/>
    </row>
    <row r="516" s="348" customFormat="true" ht="25.15" customHeight="true" x14ac:dyDescent="0.2">
      <c r="C516" s="995"/>
      <c r="D516" s="995"/>
      <c r="E516" s="614" t="s">
        <v>175</v>
      </c>
      <c r="F516" s="615" t="s">
        <v>221</v>
      </c>
      <c r="G516" s="616" t="s">
        <v>222</v>
      </c>
      <c r="H516" s="995"/>
      <c r="I516" s="995"/>
      <c r="J516" s="634" t="s">
        <v>193</v>
      </c>
      <c r="K516" s="572"/>
      <c r="L516" s="572"/>
      <c r="M516" s="995"/>
      <c r="N516" s="995"/>
      <c r="O516" s="572"/>
      <c r="P516" s="572"/>
      <c r="Q516" s="572"/>
      <c r="R516" s="341"/>
      <c r="S516" s="341"/>
      <c r="T516" s="341"/>
      <c r="U516" s="341"/>
      <c r="V516" s="341"/>
      <c r="W516" s="341"/>
      <c r="X516" s="341"/>
      <c r="Y516" s="34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3"/>
      <c r="BC516" s="343"/>
      <c r="BD516" s="343"/>
      <c r="BE516" s="343"/>
      <c r="BF516" s="343"/>
      <c r="BG516" s="343"/>
      <c r="BH516" s="343"/>
      <c r="BI516" s="343"/>
      <c r="BJ516" s="343"/>
      <c r="BK516" s="343"/>
      <c r="BL516" s="343"/>
      <c r="BM516" s="343"/>
      <c r="BN516" s="343"/>
      <c r="BO516" s="343"/>
      <c r="BP516" s="343"/>
      <c r="BQ516" s="343"/>
    </row>
    <row r="517" s="348" customFormat="true" ht="25.15" customHeight="true" x14ac:dyDescent="0.2">
      <c r="C517" s="994" t="s">
        <v>193</v>
      </c>
      <c r="D517" s="995"/>
      <c r="E517" s="635">
        <v>6.1349504265264647</v>
      </c>
      <c r="F517" s="636">
        <v>11.79798158947397</v>
      </c>
      <c r="G517" s="637">
        <v>11.79798158947397</v>
      </c>
      <c r="H517" s="995" t="s">
        <v>244</v>
      </c>
      <c r="I517" s="995"/>
      <c r="J517" s="620">
        <v>-0.1011771679916502</v>
      </c>
      <c r="K517" s="572"/>
      <c r="L517" s="572"/>
      <c r="M517" s="995"/>
      <c r="N517" s="995"/>
      <c r="O517" s="572"/>
      <c r="P517" s="572"/>
      <c r="Q517" s="572"/>
      <c r="R517" s="341"/>
      <c r="S517" s="341"/>
      <c r="T517" s="341"/>
      <c r="U517" s="341"/>
      <c r="V517" s="341"/>
      <c r="W517" s="341"/>
      <c r="X517" s="341"/>
      <c r="Y517" s="34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3"/>
      <c r="BC517" s="343"/>
      <c r="BD517" s="343"/>
      <c r="BE517" s="343"/>
      <c r="BF517" s="343"/>
      <c r="BG517" s="343"/>
      <c r="BH517" s="343"/>
      <c r="BI517" s="343"/>
      <c r="BJ517" s="343"/>
      <c r="BK517" s="343"/>
      <c r="BL517" s="343"/>
      <c r="BM517" s="343"/>
      <c r="BN517" s="343"/>
      <c r="BO517" s="343"/>
      <c r="BP517" s="343"/>
      <c r="BQ517" s="343"/>
    </row>
    <row r="518" s="348" customFormat="true" ht="25.15" customHeight="true" x14ac:dyDescent="0.2">
      <c r="C518" s="994"/>
      <c r="D518" s="995"/>
      <c r="E518" s="572"/>
      <c r="F518" s="572"/>
      <c r="G518" s="572"/>
      <c r="H518" s="995" t="s">
        <v>246</v>
      </c>
      <c r="I518" s="995"/>
      <c r="J518" s="623">
        <v>0.10246691424201215</v>
      </c>
      <c r="K518" s="572"/>
      <c r="L518" s="572"/>
      <c r="M518" s="995" t="s">
        <v>223</v>
      </c>
      <c r="N518" s="995"/>
      <c r="O518" s="995"/>
      <c r="P518" s="572"/>
      <c r="Q518" s="572"/>
      <c r="R518" s="341"/>
      <c r="S518" s="341"/>
      <c r="T518" s="341"/>
      <c r="U518" s="341"/>
      <c r="V518" s="341"/>
      <c r="W518" s="341"/>
      <c r="X518" s="341"/>
      <c r="Y518" s="34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3"/>
      <c r="BC518" s="343"/>
      <c r="BD518" s="343"/>
      <c r="BE518" s="343"/>
      <c r="BF518" s="343"/>
      <c r="BG518" s="343"/>
      <c r="BH518" s="343"/>
      <c r="BI518" s="343"/>
      <c r="BJ518" s="343"/>
      <c r="BK518" s="343"/>
      <c r="BL518" s="343"/>
      <c r="BM518" s="343"/>
      <c r="BN518" s="343"/>
      <c r="BO518" s="343"/>
      <c r="BP518" s="343"/>
      <c r="BQ518" s="343"/>
    </row>
    <row r="519" s="348" customFormat="true" ht="25.15" customHeight="true" x14ac:dyDescent="0.2">
      <c r="C519" s="994"/>
      <c r="D519" s="995"/>
      <c r="E519" s="572"/>
      <c r="F519" s="572"/>
      <c r="G519" s="572"/>
      <c r="H519" s="995" t="s">
        <v>249</v>
      </c>
      <c r="I519" s="995"/>
      <c r="J519" s="623">
        <v>-8.985878524719694E-2</v>
      </c>
      <c r="K519" s="572"/>
      <c r="L519" s="572"/>
      <c r="M519" s="995"/>
      <c r="N519" s="995"/>
      <c r="O519" s="617" t="s">
        <v>192</v>
      </c>
      <c r="P519" s="572"/>
      <c r="Q519" s="572"/>
      <c r="R519" s="341"/>
      <c r="S519" s="341"/>
      <c r="T519" s="341"/>
      <c r="U519" s="341"/>
      <c r="V519" s="341"/>
      <c r="W519" s="341"/>
      <c r="X519" s="341"/>
      <c r="Y519" s="34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3"/>
      <c r="BC519" s="343"/>
      <c r="BD519" s="343"/>
      <c r="BE519" s="343"/>
      <c r="BF519" s="343"/>
      <c r="BG519" s="343"/>
      <c r="BH519" s="343"/>
      <c r="BI519" s="343"/>
      <c r="BJ519" s="343"/>
      <c r="BK519" s="343"/>
      <c r="BL519" s="343"/>
      <c r="BM519" s="343"/>
      <c r="BN519" s="343"/>
      <c r="BO519" s="343"/>
      <c r="BP519" s="343"/>
      <c r="BQ519" s="343"/>
    </row>
    <row r="520" s="348" customFormat="true" ht="25.15" customHeight="true" x14ac:dyDescent="0.2">
      <c r="C520" s="994" t="s">
        <v>223</v>
      </c>
      <c r="D520" s="995"/>
      <c r="E520" s="995"/>
      <c r="F520" s="572"/>
      <c r="G520" s="572"/>
      <c r="H520" s="995" t="s">
        <v>276</v>
      </c>
      <c r="I520" s="995"/>
      <c r="J520" s="623">
        <v>1.8814635527577048E-2</v>
      </c>
      <c r="K520" s="572"/>
      <c r="L520" s="572"/>
      <c r="M520" s="995"/>
      <c r="N520" s="995"/>
      <c r="O520" s="638" t="s">
        <v>193</v>
      </c>
      <c r="P520" s="572"/>
      <c r="Q520" s="572"/>
      <c r="R520" s="341"/>
      <c r="S520" s="341"/>
      <c r="T520" s="341"/>
      <c r="U520" s="341"/>
      <c r="V520" s="341"/>
      <c r="W520" s="341"/>
      <c r="X520" s="341"/>
      <c r="Y520" s="34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3"/>
      <c r="BC520" s="343"/>
      <c r="BD520" s="343"/>
      <c r="BE520" s="343"/>
      <c r="BF520" s="343"/>
      <c r="BG520" s="343"/>
      <c r="BH520" s="343"/>
      <c r="BI520" s="343"/>
      <c r="BJ520" s="343"/>
      <c r="BK520" s="343"/>
      <c r="BL520" s="343"/>
      <c r="BM520" s="343"/>
      <c r="BN520" s="343"/>
      <c r="BO520" s="343"/>
      <c r="BP520" s="343"/>
      <c r="BQ520" s="343"/>
    </row>
    <row r="521" s="348" customFormat="true" ht="25.15" customHeight="true" x14ac:dyDescent="0.2">
      <c r="C521" s="994"/>
      <c r="D521" s="995"/>
      <c r="E521" s="618" t="s">
        <v>192</v>
      </c>
      <c r="F521" s="572"/>
      <c r="G521" s="572"/>
      <c r="H521" s="995" t="s">
        <v>265</v>
      </c>
      <c r="I521" s="995"/>
      <c r="J521" s="623">
        <v>6.3696510742673323E-2</v>
      </c>
      <c r="K521" s="572"/>
      <c r="L521" s="572"/>
      <c r="M521" s="995" t="s">
        <v>244</v>
      </c>
      <c r="N521" s="995"/>
      <c r="O521" s="621">
        <v>-0.12642120629741532</v>
      </c>
      <c r="P521" s="572"/>
      <c r="Q521" s="572"/>
      <c r="R521" s="341"/>
      <c r="S521" s="341"/>
      <c r="T521" s="341"/>
      <c r="U521" s="341"/>
      <c r="V521" s="341"/>
      <c r="W521" s="341"/>
      <c r="X521" s="341"/>
      <c r="Y521" s="34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3"/>
      <c r="BC521" s="343"/>
      <c r="BD521" s="343"/>
      <c r="BE521" s="343"/>
      <c r="BF521" s="343"/>
      <c r="BG521" s="343"/>
      <c r="BH521" s="343"/>
      <c r="BI521" s="343"/>
      <c r="BJ521" s="343"/>
      <c r="BK521" s="343"/>
      <c r="BL521" s="343"/>
      <c r="BM521" s="343"/>
      <c r="BN521" s="343"/>
      <c r="BO521" s="343"/>
      <c r="BP521" s="343"/>
      <c r="BQ521" s="343"/>
    </row>
    <row r="522" s="348" customFormat="true" ht="25.15" customHeight="true" x14ac:dyDescent="0.2">
      <c r="C522" s="995"/>
      <c r="D522" s="995"/>
      <c r="E522" s="639" t="s">
        <v>193</v>
      </c>
      <c r="F522" s="572"/>
      <c r="G522" s="572"/>
      <c r="H522" s="995" t="s">
        <v>272</v>
      </c>
      <c r="I522" s="995"/>
      <c r="J522" s="623">
        <v>3.8404242835987902E-2</v>
      </c>
      <c r="K522" s="572"/>
      <c r="L522" s="572"/>
      <c r="M522" s="995" t="s">
        <v>246</v>
      </c>
      <c r="N522" s="995"/>
      <c r="O522" s="624">
        <v>0.12583458716873852</v>
      </c>
      <c r="P522" s="572"/>
      <c r="Q522" s="572"/>
      <c r="R522" s="341"/>
      <c r="S522" s="341"/>
      <c r="T522" s="341"/>
      <c r="U522" s="341"/>
      <c r="V522" s="341"/>
      <c r="W522" s="341"/>
      <c r="X522" s="341"/>
      <c r="Y522" s="34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3"/>
      <c r="BC522" s="343"/>
      <c r="BD522" s="343"/>
      <c r="BE522" s="343"/>
      <c r="BF522" s="343"/>
      <c r="BG522" s="343"/>
      <c r="BH522" s="343"/>
      <c r="BI522" s="343"/>
      <c r="BJ522" s="343"/>
      <c r="BK522" s="343"/>
      <c r="BL522" s="343"/>
      <c r="BM522" s="343"/>
      <c r="BN522" s="343"/>
      <c r="BO522" s="343"/>
      <c r="BP522" s="343"/>
      <c r="BQ522" s="343"/>
    </row>
    <row r="523" s="348" customFormat="true" ht="25.15" customHeight="true" x14ac:dyDescent="0.2">
      <c r="C523" s="994" t="s">
        <v>244</v>
      </c>
      <c r="D523" s="995"/>
      <c r="E523" s="619">
        <v>-0.11015103443546931</v>
      </c>
      <c r="F523" s="572"/>
      <c r="G523" s="572"/>
      <c r="H523" s="995" t="s">
        <v>271</v>
      </c>
      <c r="I523" s="995"/>
      <c r="J523" s="623">
        <v>4.3249321147481312E-2</v>
      </c>
      <c r="K523" s="572"/>
      <c r="L523" s="572"/>
      <c r="M523" s="995" t="s">
        <v>249</v>
      </c>
      <c r="N523" s="995"/>
      <c r="O523" s="624">
        <v>-0.10839100958255775</v>
      </c>
      <c r="P523" s="572"/>
      <c r="Q523" s="572"/>
      <c r="R523" s="341"/>
      <c r="S523" s="341"/>
      <c r="T523" s="341"/>
      <c r="U523" s="341"/>
      <c r="V523" s="341"/>
      <c r="W523" s="341"/>
      <c r="X523" s="341"/>
      <c r="Y523" s="34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3"/>
      <c r="BC523" s="343"/>
      <c r="BD523" s="343"/>
      <c r="BE523" s="343"/>
      <c r="BF523" s="343"/>
      <c r="BG523" s="343"/>
      <c r="BH523" s="343"/>
      <c r="BI523" s="343"/>
      <c r="BJ523" s="343"/>
      <c r="BK523" s="343"/>
      <c r="BL523" s="343"/>
      <c r="BM523" s="343"/>
      <c r="BN523" s="343"/>
      <c r="BO523" s="343"/>
      <c r="BP523" s="343"/>
      <c r="BQ523" s="343"/>
    </row>
    <row r="524" s="348" customFormat="true" ht="25.15" customHeight="true" x14ac:dyDescent="0.2">
      <c r="C524" s="994" t="s">
        <v>246</v>
      </c>
      <c r="D524" s="995"/>
      <c r="E524" s="622">
        <v>0.10982937222331214</v>
      </c>
      <c r="F524" s="572"/>
      <c r="G524" s="572"/>
      <c r="H524" s="995" t="s">
        <v>245</v>
      </c>
      <c r="I524" s="995"/>
      <c r="J524" s="623">
        <v>-0.12160396601573302</v>
      </c>
      <c r="K524" s="572"/>
      <c r="L524" s="572"/>
      <c r="M524" s="995" t="s">
        <v>276</v>
      </c>
      <c r="N524" s="995"/>
      <c r="O524" s="624">
        <v>3.8088883349577045E-2</v>
      </c>
      <c r="P524" s="572"/>
      <c r="Q524" s="572"/>
      <c r="R524" s="341"/>
      <c r="S524" s="341"/>
      <c r="T524" s="341"/>
      <c r="U524" s="341"/>
      <c r="V524" s="341"/>
      <c r="W524" s="341"/>
      <c r="X524" s="341"/>
      <c r="Y524" s="34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3"/>
      <c r="BC524" s="343"/>
      <c r="BD524" s="343"/>
      <c r="BE524" s="343"/>
      <c r="BF524" s="343"/>
      <c r="BG524" s="343"/>
      <c r="BH524" s="343"/>
      <c r="BI524" s="343"/>
      <c r="BJ524" s="343"/>
      <c r="BK524" s="343"/>
      <c r="BL524" s="343"/>
      <c r="BM524" s="343"/>
      <c r="BN524" s="343"/>
      <c r="BO524" s="343"/>
      <c r="BP524" s="343"/>
      <c r="BQ524" s="343"/>
    </row>
    <row r="525" s="348" customFormat="true" ht="25.15" customHeight="true" x14ac:dyDescent="0.2">
      <c r="C525" s="994" t="s">
        <v>249</v>
      </c>
      <c r="D525" s="995"/>
      <c r="E525" s="622">
        <v>-9.6256365335317881E-2</v>
      </c>
      <c r="F525" s="572"/>
      <c r="G525" s="572"/>
      <c r="H525" s="995" t="s">
        <v>281</v>
      </c>
      <c r="I525" s="995"/>
      <c r="J525" s="623">
        <v>-3.7913659807504219E-3</v>
      </c>
      <c r="K525" s="572"/>
      <c r="L525" s="572"/>
      <c r="M525" s="995" t="s">
        <v>265</v>
      </c>
      <c r="N525" s="995"/>
      <c r="O525" s="624">
        <v>5.0621699227602311E-2</v>
      </c>
      <c r="P525" s="572"/>
      <c r="Q525" s="572"/>
      <c r="R525" s="341"/>
      <c r="S525" s="341"/>
      <c r="T525" s="341"/>
      <c r="U525" s="341"/>
      <c r="V525" s="341"/>
      <c r="W525" s="341"/>
      <c r="X525" s="341"/>
      <c r="Y525" s="34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3"/>
      <c r="BC525" s="343"/>
      <c r="BD525" s="343"/>
      <c r="BE525" s="343"/>
      <c r="BF525" s="343"/>
      <c r="BG525" s="343"/>
      <c r="BH525" s="343"/>
      <c r="BI525" s="343"/>
      <c r="BJ525" s="343"/>
      <c r="BK525" s="343"/>
      <c r="BL525" s="343"/>
      <c r="BM525" s="343"/>
      <c r="BN525" s="343"/>
      <c r="BO525" s="343"/>
      <c r="BP525" s="343"/>
      <c r="BQ525" s="343"/>
    </row>
    <row r="526" s="348" customFormat="true" ht="25.15" customHeight="true" x14ac:dyDescent="0.2">
      <c r="C526" s="994" t="s">
        <v>276</v>
      </c>
      <c r="D526" s="995"/>
      <c r="E526" s="622">
        <v>3.3880940335467458E-2</v>
      </c>
      <c r="F526" s="572"/>
      <c r="G526" s="572"/>
      <c r="H526" s="995" t="s">
        <v>285</v>
      </c>
      <c r="I526" s="995"/>
      <c r="J526" s="623">
        <v>1.5045117497611069E-2</v>
      </c>
      <c r="K526" s="572"/>
      <c r="L526" s="572"/>
      <c r="M526" s="995" t="s">
        <v>272</v>
      </c>
      <c r="N526" s="995"/>
      <c r="O526" s="624">
        <v>1.34017987460694E-3</v>
      </c>
      <c r="P526" s="572"/>
      <c r="Q526" s="572"/>
      <c r="R526" s="341"/>
      <c r="S526" s="341"/>
      <c r="T526" s="341"/>
      <c r="U526" s="341"/>
      <c r="V526" s="341"/>
      <c r="W526" s="341"/>
      <c r="X526" s="341"/>
      <c r="Y526" s="34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3"/>
      <c r="BC526" s="343"/>
      <c r="BD526" s="343"/>
      <c r="BE526" s="343"/>
      <c r="BF526" s="343"/>
      <c r="BG526" s="343"/>
      <c r="BH526" s="343"/>
      <c r="BI526" s="343"/>
      <c r="BJ526" s="343"/>
      <c r="BK526" s="343"/>
      <c r="BL526" s="343"/>
      <c r="BM526" s="343"/>
      <c r="BN526" s="343"/>
      <c r="BO526" s="343"/>
      <c r="BP526" s="343"/>
      <c r="BQ526" s="343"/>
    </row>
    <row r="527" s="348" customFormat="true" ht="25.15" customHeight="true" x14ac:dyDescent="0.2">
      <c r="C527" s="994" t="s">
        <v>265</v>
      </c>
      <c r="D527" s="995"/>
      <c r="E527" s="622">
        <v>4.6761406790855622E-2</v>
      </c>
      <c r="F527" s="572"/>
      <c r="G527" s="572"/>
      <c r="H527" s="995" t="s">
        <v>274</v>
      </c>
      <c r="I527" s="995"/>
      <c r="J527" s="623">
        <v>3.2493867448645665E-2</v>
      </c>
      <c r="K527" s="572"/>
      <c r="L527" s="572"/>
      <c r="M527" s="995" t="s">
        <v>271</v>
      </c>
      <c r="N527" s="995"/>
      <c r="O527" s="624">
        <v>5.7883840599971424E-3</v>
      </c>
      <c r="P527" s="572"/>
      <c r="Q527" s="572"/>
      <c r="R527" s="341"/>
      <c r="S527" s="341"/>
      <c r="T527" s="341"/>
      <c r="U527" s="341"/>
      <c r="V527" s="341"/>
      <c r="W527" s="341"/>
      <c r="X527" s="341"/>
      <c r="Y527" s="34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3"/>
      <c r="BC527" s="343"/>
      <c r="BD527" s="343"/>
      <c r="BE527" s="343"/>
      <c r="BF527" s="343"/>
      <c r="BG527" s="343"/>
      <c r="BH527" s="343"/>
      <c r="BI527" s="343"/>
      <c r="BJ527" s="343"/>
      <c r="BK527" s="343"/>
      <c r="BL527" s="343"/>
      <c r="BM527" s="343"/>
      <c r="BN527" s="343"/>
      <c r="BO527" s="343"/>
      <c r="BP527" s="343"/>
      <c r="BQ527" s="343"/>
    </row>
    <row r="528" s="348" customFormat="true" ht="25.15" customHeight="true" x14ac:dyDescent="0.2">
      <c r="C528" s="994" t="s">
        <v>272</v>
      </c>
      <c r="D528" s="995"/>
      <c r="E528" s="622">
        <v>7.0738590392376522E-3</v>
      </c>
      <c r="F528" s="572"/>
      <c r="G528" s="572"/>
      <c r="H528" s="995" t="s">
        <v>256</v>
      </c>
      <c r="I528" s="995"/>
      <c r="J528" s="623">
        <v>9.8521053438984443E-2</v>
      </c>
      <c r="K528" s="572"/>
      <c r="L528" s="572"/>
      <c r="M528" s="995" t="s">
        <v>245</v>
      </c>
      <c r="N528" s="995"/>
      <c r="O528" s="624">
        <v>-8.098183012674115E-2</v>
      </c>
      <c r="P528" s="572"/>
      <c r="Q528" s="572"/>
      <c r="R528" s="341"/>
      <c r="S528" s="341"/>
      <c r="T528" s="341"/>
      <c r="U528" s="341"/>
      <c r="V528" s="341"/>
      <c r="W528" s="341"/>
      <c r="X528" s="341"/>
      <c r="Y528" s="34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3"/>
      <c r="BC528" s="343"/>
      <c r="BD528" s="343"/>
      <c r="BE528" s="343"/>
      <c r="BF528" s="343"/>
      <c r="BG528" s="343"/>
      <c r="BH528" s="343"/>
      <c r="BI528" s="343"/>
      <c r="BJ528" s="343"/>
      <c r="BK528" s="343"/>
      <c r="BL528" s="343"/>
      <c r="BM528" s="343"/>
      <c r="BN528" s="343"/>
      <c r="BO528" s="343"/>
      <c r="BP528" s="343"/>
      <c r="BQ528" s="343"/>
    </row>
    <row r="529" s="348" customFormat="true" ht="25.15" customHeight="true" x14ac:dyDescent="0.2">
      <c r="C529" s="994" t="s">
        <v>271</v>
      </c>
      <c r="D529" s="995"/>
      <c r="E529" s="622">
        <v>1.1385403495011799E-2</v>
      </c>
      <c r="F529" s="572"/>
      <c r="G529" s="572"/>
      <c r="H529" s="995" t="s">
        <v>257</v>
      </c>
      <c r="I529" s="995"/>
      <c r="J529" s="623">
        <v>2.1399492536012445E-2</v>
      </c>
      <c r="K529" s="572"/>
      <c r="L529" s="572"/>
      <c r="M529" s="995" t="s">
        <v>281</v>
      </c>
      <c r="N529" s="995"/>
      <c r="O529" s="624">
        <v>-2.121403189544838E-2</v>
      </c>
      <c r="P529" s="572"/>
      <c r="Q529" s="572"/>
      <c r="R529" s="341"/>
      <c r="S529" s="341"/>
      <c r="T529" s="341"/>
      <c r="U529" s="341"/>
      <c r="V529" s="341"/>
      <c r="W529" s="341"/>
      <c r="X529" s="341"/>
      <c r="Y529" s="34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3"/>
      <c r="BC529" s="343"/>
      <c r="BD529" s="343"/>
      <c r="BE529" s="343"/>
      <c r="BF529" s="343"/>
      <c r="BG529" s="343"/>
      <c r="BH529" s="343"/>
      <c r="BI529" s="343"/>
      <c r="BJ529" s="343"/>
      <c r="BK529" s="343"/>
      <c r="BL529" s="343"/>
      <c r="BM529" s="343"/>
      <c r="BN529" s="343"/>
      <c r="BO529" s="343"/>
      <c r="BP529" s="343"/>
      <c r="BQ529" s="343"/>
    </row>
    <row r="530" s="348" customFormat="true" ht="25.15" customHeight="true" x14ac:dyDescent="0.2">
      <c r="C530" s="994" t="s">
        <v>245</v>
      </c>
      <c r="D530" s="995"/>
      <c r="E530" s="622">
        <v>-9.9402597371729934E-2</v>
      </c>
      <c r="F530" s="572"/>
      <c r="G530" s="572"/>
      <c r="H530" s="995" t="s">
        <v>275</v>
      </c>
      <c r="I530" s="995"/>
      <c r="J530" s="623">
        <v>3.2034041965023484E-2</v>
      </c>
      <c r="K530" s="572"/>
      <c r="L530" s="572"/>
      <c r="M530" s="995" t="s">
        <v>285</v>
      </c>
      <c r="N530" s="995"/>
      <c r="O530" s="624">
        <v>-8.992538306674621E-3</v>
      </c>
      <c r="P530" s="572"/>
      <c r="Q530" s="572"/>
      <c r="R530" s="341"/>
      <c r="S530" s="341"/>
      <c r="T530" s="341"/>
      <c r="U530" s="341"/>
      <c r="V530" s="341"/>
      <c r="W530" s="341"/>
      <c r="X530" s="341"/>
      <c r="Y530" s="34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3"/>
      <c r="BC530" s="343"/>
      <c r="BD530" s="343"/>
      <c r="BE530" s="343"/>
      <c r="BF530" s="343"/>
      <c r="BG530" s="343"/>
      <c r="BH530" s="343"/>
      <c r="BI530" s="343"/>
      <c r="BJ530" s="343"/>
      <c r="BK530" s="343"/>
      <c r="BL530" s="343"/>
      <c r="BM530" s="343"/>
      <c r="BN530" s="343"/>
      <c r="BO530" s="343"/>
      <c r="BP530" s="343"/>
      <c r="BQ530" s="343"/>
    </row>
    <row r="531" s="348" customFormat="true" ht="25.15" customHeight="true" x14ac:dyDescent="0.2">
      <c r="C531" s="994" t="s">
        <v>281</v>
      </c>
      <c r="D531" s="995"/>
      <c r="E531" s="622">
        <v>-1.775268198363128E-2</v>
      </c>
      <c r="F531" s="572"/>
      <c r="G531" s="572"/>
      <c r="H531" s="995" t="s">
        <v>252</v>
      </c>
      <c r="I531" s="995"/>
      <c r="J531" s="623">
        <v>9.9614745959737058E-2</v>
      </c>
      <c r="K531" s="572"/>
      <c r="L531" s="572"/>
      <c r="M531" s="995" t="s">
        <v>274</v>
      </c>
      <c r="N531" s="995"/>
      <c r="O531" s="624">
        <v>-2.3727573541930454E-2</v>
      </c>
      <c r="P531" s="572"/>
      <c r="Q531" s="572"/>
      <c r="R531" s="341"/>
      <c r="S531" s="341"/>
      <c r="T531" s="341"/>
      <c r="U531" s="341"/>
      <c r="V531" s="341"/>
      <c r="W531" s="341"/>
      <c r="X531" s="341"/>
      <c r="Y531" s="34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3"/>
      <c r="BC531" s="343"/>
      <c r="BD531" s="343"/>
      <c r="BE531" s="343"/>
      <c r="BF531" s="343"/>
      <c r="BG531" s="343"/>
      <c r="BH531" s="343"/>
      <c r="BI531" s="343"/>
      <c r="BJ531" s="343"/>
      <c r="BK531" s="343"/>
      <c r="BL531" s="343"/>
      <c r="BM531" s="343"/>
      <c r="BN531" s="343"/>
      <c r="BO531" s="343"/>
      <c r="BP531" s="343"/>
      <c r="BQ531" s="343"/>
    </row>
    <row r="532" s="348" customFormat="true" ht="25.15" customHeight="true" x14ac:dyDescent="0.2">
      <c r="C532" s="994" t="s">
        <v>285</v>
      </c>
      <c r="D532" s="995"/>
      <c r="E532" s="622">
        <v>-4.8666030508817881E-3</v>
      </c>
      <c r="F532" s="572"/>
      <c r="G532" s="572"/>
      <c r="H532" s="995" t="s">
        <v>282</v>
      </c>
      <c r="I532" s="995"/>
      <c r="J532" s="623">
        <v>2.4347746431787973E-2</v>
      </c>
      <c r="K532" s="572"/>
      <c r="L532" s="572"/>
      <c r="M532" s="995" t="s">
        <v>256</v>
      </c>
      <c r="N532" s="995"/>
      <c r="O532" s="624">
        <v>2.6428049501905329E-3</v>
      </c>
      <c r="P532" s="572"/>
      <c r="Q532" s="572"/>
      <c r="R532" s="341"/>
      <c r="S532" s="341"/>
      <c r="T532" s="341"/>
      <c r="U532" s="341"/>
      <c r="V532" s="341"/>
      <c r="W532" s="341"/>
      <c r="X532" s="341"/>
      <c r="Y532" s="34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3"/>
      <c r="BC532" s="343"/>
      <c r="BD532" s="343"/>
      <c r="BE532" s="343"/>
      <c r="BF532" s="343"/>
      <c r="BG532" s="343"/>
      <c r="BH532" s="343"/>
      <c r="BI532" s="343"/>
      <c r="BJ532" s="343"/>
      <c r="BK532" s="343"/>
      <c r="BL532" s="343"/>
      <c r="BM532" s="343"/>
      <c r="BN532" s="343"/>
      <c r="BO532" s="343"/>
      <c r="BP532" s="343"/>
      <c r="BQ532" s="343"/>
    </row>
    <row r="533" s="348" customFormat="true" ht="25.15" customHeight="true" x14ac:dyDescent="0.2">
      <c r="C533" s="994" t="s">
        <v>274</v>
      </c>
      <c r="D533" s="995"/>
      <c r="E533" s="622">
        <v>-1.4090855663937868E-2</v>
      </c>
      <c r="F533" s="572"/>
      <c r="G533" s="572"/>
      <c r="H533" s="995" t="s">
        <v>279</v>
      </c>
      <c r="I533" s="995"/>
      <c r="J533" s="623">
        <v>1.2638818172025839E-2</v>
      </c>
      <c r="K533" s="572"/>
      <c r="L533" s="572"/>
      <c r="M533" s="995" t="s">
        <v>257</v>
      </c>
      <c r="N533" s="995"/>
      <c r="O533" s="624">
        <v>8.6108928133781487E-2</v>
      </c>
      <c r="P533" s="572"/>
      <c r="Q533" s="572"/>
      <c r="R533" s="341"/>
      <c r="S533" s="341"/>
      <c r="T533" s="341"/>
      <c r="U533" s="341"/>
      <c r="V533" s="341"/>
      <c r="W533" s="341"/>
      <c r="X533" s="341"/>
      <c r="Y533" s="34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3"/>
      <c r="BC533" s="343"/>
      <c r="BD533" s="343"/>
      <c r="BE533" s="343"/>
      <c r="BF533" s="343"/>
      <c r="BG533" s="343"/>
      <c r="BH533" s="343"/>
      <c r="BI533" s="343"/>
      <c r="BJ533" s="343"/>
      <c r="BK533" s="343"/>
      <c r="BL533" s="343"/>
      <c r="BM533" s="343"/>
      <c r="BN533" s="343"/>
      <c r="BO533" s="343"/>
      <c r="BP533" s="343"/>
      <c r="BQ533" s="343"/>
    </row>
    <row r="534" s="348" customFormat="true" ht="25.15" customHeight="true" x14ac:dyDescent="0.2">
      <c r="C534" s="994" t="s">
        <v>256</v>
      </c>
      <c r="D534" s="995"/>
      <c r="E534" s="622">
        <v>2.7654122954857627E-2</v>
      </c>
      <c r="F534" s="572"/>
      <c r="G534" s="572"/>
      <c r="H534" s="995" t="s">
        <v>267</v>
      </c>
      <c r="I534" s="995"/>
      <c r="J534" s="623">
        <v>1.431323941639308E-2</v>
      </c>
      <c r="K534" s="572"/>
      <c r="L534" s="572"/>
      <c r="M534" s="995" t="s">
        <v>275</v>
      </c>
      <c r="N534" s="995"/>
      <c r="O534" s="624">
        <v>-9.9182811973229073E-3</v>
      </c>
      <c r="P534" s="572"/>
      <c r="Q534" s="572"/>
      <c r="R534" s="341"/>
      <c r="S534" s="341"/>
      <c r="T534" s="341"/>
      <c r="U534" s="341"/>
      <c r="V534" s="341"/>
      <c r="W534" s="341"/>
      <c r="X534" s="341"/>
      <c r="Y534" s="34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3"/>
      <c r="BC534" s="343"/>
      <c r="BD534" s="343"/>
      <c r="BE534" s="343"/>
      <c r="BF534" s="343"/>
      <c r="BG534" s="343"/>
      <c r="BH534" s="343"/>
      <c r="BI534" s="343"/>
      <c r="BJ534" s="343"/>
      <c r="BK534" s="343"/>
      <c r="BL534" s="343"/>
      <c r="BM534" s="343"/>
      <c r="BN534" s="343"/>
      <c r="BO534" s="343"/>
      <c r="BP534" s="343"/>
      <c r="BQ534" s="343"/>
    </row>
    <row r="535" s="348" customFormat="true" ht="25.15" customHeight="true" x14ac:dyDescent="0.2">
      <c r="C535" s="994" t="s">
        <v>257</v>
      </c>
      <c r="D535" s="995"/>
      <c r="E535" s="622">
        <v>7.8973559662482415E-2</v>
      </c>
      <c r="F535" s="572"/>
      <c r="G535" s="572"/>
      <c r="H535" s="995" t="s">
        <v>270</v>
      </c>
      <c r="I535" s="995"/>
      <c r="J535" s="623">
        <v>4.6699529586817196E-2</v>
      </c>
      <c r="K535" s="572"/>
      <c r="L535" s="572"/>
      <c r="M535" s="995" t="s">
        <v>292</v>
      </c>
      <c r="N535" s="995"/>
      <c r="O535" s="624">
        <v>-6.8352623591800264E-4</v>
      </c>
      <c r="P535" s="572"/>
      <c r="Q535" s="572"/>
      <c r="R535" s="341"/>
      <c r="S535" s="341"/>
      <c r="T535" s="341"/>
      <c r="U535" s="341"/>
      <c r="V535" s="341"/>
      <c r="W535" s="341"/>
      <c r="X535" s="341"/>
      <c r="Y535" s="34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3"/>
      <c r="BC535" s="343"/>
      <c r="BD535" s="343"/>
      <c r="BE535" s="343"/>
      <c r="BF535" s="343"/>
      <c r="BG535" s="343"/>
      <c r="BH535" s="343"/>
      <c r="BI535" s="343"/>
      <c r="BJ535" s="343"/>
      <c r="BK535" s="343"/>
      <c r="BL535" s="343"/>
      <c r="BM535" s="343"/>
      <c r="BN535" s="343"/>
      <c r="BO535" s="343"/>
      <c r="BP535" s="343"/>
      <c r="BQ535" s="343"/>
    </row>
    <row r="536" s="348" customFormat="true" ht="25.15" customHeight="true" x14ac:dyDescent="0.2">
      <c r="C536" s="994" t="s">
        <v>275</v>
      </c>
      <c r="D536" s="995"/>
      <c r="E536" s="622">
        <v>8.1367877276365772E-3</v>
      </c>
      <c r="F536" s="572"/>
      <c r="G536" s="572"/>
      <c r="H536" s="995" t="s">
        <v>259</v>
      </c>
      <c r="I536" s="995"/>
      <c r="J536" s="623">
        <v>8.4495234090422991E-2</v>
      </c>
      <c r="K536" s="572"/>
      <c r="L536" s="572"/>
      <c r="M536" s="995" t="s">
        <v>288</v>
      </c>
      <c r="N536" s="995"/>
      <c r="O536" s="624">
        <v>5.5184265719652988E-3</v>
      </c>
      <c r="P536" s="572"/>
      <c r="Q536" s="572"/>
      <c r="R536" s="341"/>
      <c r="S536" s="341"/>
      <c r="T536" s="341"/>
      <c r="U536" s="341"/>
      <c r="V536" s="341"/>
      <c r="W536" s="341"/>
      <c r="X536" s="341"/>
      <c r="Y536" s="34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3"/>
      <c r="BC536" s="343"/>
      <c r="BD536" s="343"/>
      <c r="BE536" s="343"/>
      <c r="BF536" s="343"/>
      <c r="BG536" s="343"/>
      <c r="BH536" s="343"/>
      <c r="BI536" s="343"/>
      <c r="BJ536" s="343"/>
      <c r="BK536" s="343"/>
      <c r="BL536" s="343"/>
      <c r="BM536" s="343"/>
      <c r="BN536" s="343"/>
      <c r="BO536" s="343"/>
      <c r="BP536" s="343"/>
      <c r="BQ536" s="343"/>
    </row>
    <row r="537" s="348" customFormat="true" ht="25.15" customHeight="true" x14ac:dyDescent="0.2">
      <c r="C537" s="994" t="s">
        <v>292</v>
      </c>
      <c r="D537" s="995"/>
      <c r="E537" s="622">
        <v>-1.8059084266735253E-5</v>
      </c>
      <c r="F537" s="572"/>
      <c r="G537" s="572"/>
      <c r="H537" s="995" t="s">
        <v>289</v>
      </c>
      <c r="I537" s="995"/>
      <c r="J537" s="623">
        <v>6.7629905721424419E-3</v>
      </c>
      <c r="K537" s="572"/>
      <c r="L537" s="572"/>
      <c r="M537" s="995" t="s">
        <v>252</v>
      </c>
      <c r="N537" s="995"/>
      <c r="O537" s="624">
        <v>7.805538566191246E-2</v>
      </c>
      <c r="P537" s="572"/>
      <c r="Q537" s="572"/>
      <c r="R537" s="341"/>
      <c r="S537" s="341"/>
      <c r="T537" s="341"/>
      <c r="U537" s="341"/>
      <c r="V537" s="341"/>
      <c r="W537" s="341"/>
      <c r="X537" s="341"/>
      <c r="Y537" s="34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3"/>
      <c r="BC537" s="343"/>
      <c r="BD537" s="343"/>
      <c r="BE537" s="343"/>
      <c r="BF537" s="343"/>
      <c r="BG537" s="343"/>
      <c r="BH537" s="343"/>
      <c r="BI537" s="343"/>
      <c r="BJ537" s="343"/>
      <c r="BK537" s="343"/>
      <c r="BL537" s="343"/>
      <c r="BM537" s="343"/>
      <c r="BN537" s="343"/>
      <c r="BO537" s="343"/>
      <c r="BP537" s="343"/>
      <c r="BQ537" s="343"/>
    </row>
    <row r="538" s="348" customFormat="true" ht="25.15" customHeight="true" x14ac:dyDescent="0.2">
      <c r="C538" s="994" t="s">
        <v>288</v>
      </c>
      <c r="D538" s="995"/>
      <c r="E538" s="622">
        <v>5.3670693548161126E-3</v>
      </c>
      <c r="F538" s="572"/>
      <c r="G538" s="572"/>
      <c r="H538" s="995" t="s">
        <v>269</v>
      </c>
      <c r="I538" s="995"/>
      <c r="J538" s="623">
        <v>2.1711686460134062E-3</v>
      </c>
      <c r="K538" s="572"/>
      <c r="L538" s="572"/>
      <c r="M538" s="995" t="s">
        <v>282</v>
      </c>
      <c r="N538" s="995"/>
      <c r="O538" s="624">
        <v>-2.0084666790451677E-2</v>
      </c>
      <c r="P538" s="572"/>
      <c r="Q538" s="572"/>
      <c r="R538" s="341"/>
      <c r="S538" s="341"/>
      <c r="T538" s="341"/>
      <c r="U538" s="341"/>
      <c r="V538" s="341"/>
      <c r="W538" s="341"/>
      <c r="X538" s="341"/>
      <c r="Y538" s="34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3"/>
      <c r="BC538" s="343"/>
      <c r="BD538" s="343"/>
      <c r="BE538" s="343"/>
      <c r="BF538" s="343"/>
      <c r="BG538" s="343"/>
      <c r="BH538" s="343"/>
      <c r="BI538" s="343"/>
      <c r="BJ538" s="343"/>
      <c r="BK538" s="343"/>
      <c r="BL538" s="343"/>
      <c r="BM538" s="343"/>
      <c r="BN538" s="343"/>
      <c r="BO538" s="343"/>
      <c r="BP538" s="343"/>
      <c r="BQ538" s="343"/>
    </row>
    <row r="539" s="348" customFormat="true" ht="25.15" customHeight="true" x14ac:dyDescent="0.2">
      <c r="C539" s="994" t="s">
        <v>252</v>
      </c>
      <c r="D539" s="995"/>
      <c r="E539" s="622">
        <v>8.9994789169784012E-2</v>
      </c>
      <c r="F539" s="572"/>
      <c r="G539" s="572"/>
      <c r="H539" s="995" t="s">
        <v>287</v>
      </c>
      <c r="I539" s="995"/>
      <c r="J539" s="623">
        <v>-1.0602892007147202E-2</v>
      </c>
      <c r="K539" s="572"/>
      <c r="L539" s="572"/>
      <c r="M539" s="995" t="s">
        <v>279</v>
      </c>
      <c r="N539" s="995"/>
      <c r="O539" s="624">
        <v>-2.4904811391190565E-2</v>
      </c>
      <c r="P539" s="572"/>
      <c r="Q539" s="572"/>
      <c r="R539" s="341"/>
      <c r="S539" s="341"/>
      <c r="T539" s="341"/>
      <c r="U539" s="341"/>
      <c r="V539" s="341"/>
      <c r="W539" s="341"/>
      <c r="X539" s="341"/>
      <c r="Y539" s="34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3"/>
      <c r="BC539" s="343"/>
      <c r="BD539" s="343"/>
      <c r="BE539" s="343"/>
      <c r="BF539" s="343"/>
      <c r="BG539" s="343"/>
      <c r="BH539" s="343"/>
      <c r="BI539" s="343"/>
      <c r="BJ539" s="343"/>
      <c r="BK539" s="343"/>
      <c r="BL539" s="343"/>
      <c r="BM539" s="343"/>
      <c r="BN539" s="343"/>
      <c r="BO539" s="343"/>
      <c r="BP539" s="343"/>
      <c r="BQ539" s="343"/>
    </row>
    <row r="540" s="348" customFormat="true" ht="25.15" customHeight="true" x14ac:dyDescent="0.2">
      <c r="C540" s="994" t="s">
        <v>282</v>
      </c>
      <c r="D540" s="995"/>
      <c r="E540" s="622">
        <v>-8.1600536758055873E-3</v>
      </c>
      <c r="F540" s="572"/>
      <c r="G540" s="572"/>
      <c r="H540" s="995" t="s">
        <v>283</v>
      </c>
      <c r="I540" s="995"/>
      <c r="J540" s="623">
        <v>-2.0245283467779117E-2</v>
      </c>
      <c r="K540" s="572"/>
      <c r="L540" s="572"/>
      <c r="M540" s="995" t="s">
        <v>267</v>
      </c>
      <c r="N540" s="995"/>
      <c r="O540" s="624">
        <v>7.3197631982105063E-2</v>
      </c>
      <c r="P540" s="572"/>
      <c r="Q540" s="572"/>
      <c r="R540" s="341"/>
      <c r="S540" s="341"/>
      <c r="T540" s="341"/>
      <c r="U540" s="341"/>
      <c r="V540" s="341"/>
      <c r="W540" s="341"/>
      <c r="X540" s="341"/>
      <c r="Y540" s="34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3"/>
      <c r="BC540" s="343"/>
      <c r="BD540" s="343"/>
      <c r="BE540" s="343"/>
      <c r="BF540" s="343"/>
      <c r="BG540" s="343"/>
      <c r="BH540" s="343"/>
      <c r="BI540" s="343"/>
      <c r="BJ540" s="343"/>
      <c r="BK540" s="343"/>
      <c r="BL540" s="343"/>
      <c r="BM540" s="343"/>
      <c r="BN540" s="343"/>
      <c r="BO540" s="343"/>
      <c r="BP540" s="343"/>
      <c r="BQ540" s="343"/>
    </row>
    <row r="541" s="348" customFormat="true" ht="25.15" customHeight="true" x14ac:dyDescent="0.2">
      <c r="C541" s="994" t="s">
        <v>279</v>
      </c>
      <c r="D541" s="995"/>
      <c r="E541" s="622">
        <v>-1.0954354769555669E-2</v>
      </c>
      <c r="F541" s="572"/>
      <c r="G541" s="572"/>
      <c r="H541" s="995" t="s">
        <v>290</v>
      </c>
      <c r="I541" s="995"/>
      <c r="J541" s="623">
        <v>6.2871584142255386E-3</v>
      </c>
      <c r="K541" s="572"/>
      <c r="L541" s="572"/>
      <c r="M541" s="995" t="s">
        <v>270</v>
      </c>
      <c r="N541" s="995"/>
      <c r="O541" s="624">
        <v>-8.7954548410542157E-4</v>
      </c>
      <c r="P541" s="572"/>
      <c r="Q541" s="572"/>
      <c r="R541" s="341"/>
      <c r="S541" s="341"/>
      <c r="T541" s="341"/>
      <c r="U541" s="341"/>
      <c r="V541" s="341"/>
      <c r="W541" s="341"/>
      <c r="X541" s="341"/>
      <c r="Y541" s="34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3"/>
      <c r="BC541" s="343"/>
      <c r="BD541" s="343"/>
      <c r="BE541" s="343"/>
      <c r="BF541" s="343"/>
      <c r="BG541" s="343"/>
      <c r="BH541" s="343"/>
      <c r="BI541" s="343"/>
      <c r="BJ541" s="343"/>
      <c r="BK541" s="343"/>
      <c r="BL541" s="343"/>
      <c r="BM541" s="343"/>
      <c r="BN541" s="343"/>
      <c r="BO541" s="343"/>
      <c r="BP541" s="343"/>
      <c r="BQ541" s="343"/>
    </row>
    <row r="542" s="348" customFormat="true" ht="25.15" customHeight="true" x14ac:dyDescent="0.2">
      <c r="C542" s="994" t="s">
        <v>267</v>
      </c>
      <c r="D542" s="995"/>
      <c r="E542" s="622">
        <v>5.7777745952058882E-2</v>
      </c>
      <c r="F542" s="572"/>
      <c r="G542" s="572"/>
      <c r="H542" s="995" t="s">
        <v>280</v>
      </c>
      <c r="I542" s="995"/>
      <c r="J542" s="623">
        <v>1.5111432548538214E-2</v>
      </c>
      <c r="K542" s="572"/>
      <c r="L542" s="572"/>
      <c r="M542" s="995" t="s">
        <v>259</v>
      </c>
      <c r="N542" s="995"/>
      <c r="O542" s="624">
        <v>1.164569195317065E-2</v>
      </c>
      <c r="P542" s="572"/>
      <c r="Q542" s="572"/>
      <c r="R542" s="341"/>
      <c r="S542" s="341"/>
      <c r="T542" s="341"/>
      <c r="U542" s="341"/>
      <c r="V542" s="341"/>
      <c r="W542" s="341"/>
      <c r="X542" s="341"/>
      <c r="Y542" s="34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3"/>
      <c r="BC542" s="343"/>
      <c r="BD542" s="343"/>
      <c r="BE542" s="343"/>
      <c r="BF542" s="343"/>
      <c r="BG542" s="343"/>
      <c r="BH542" s="343"/>
      <c r="BI542" s="343"/>
      <c r="BJ542" s="343"/>
      <c r="BK542" s="343"/>
      <c r="BL542" s="343"/>
      <c r="BM542" s="343"/>
      <c r="BN542" s="343"/>
      <c r="BO542" s="343"/>
      <c r="BP542" s="343"/>
      <c r="BQ542" s="343"/>
    </row>
    <row r="543" s="348" customFormat="true" ht="25.15" customHeight="true" x14ac:dyDescent="0.2">
      <c r="C543" s="994" t="s">
        <v>270</v>
      </c>
      <c r="D543" s="995"/>
      <c r="E543" s="622">
        <v>1.5956522179463594E-2</v>
      </c>
      <c r="F543" s="572"/>
      <c r="G543" s="572"/>
      <c r="H543" s="995" t="s">
        <v>261</v>
      </c>
      <c r="I543" s="995"/>
      <c r="J543" s="623">
        <v>2.5327696338702521E-2</v>
      </c>
      <c r="K543" s="572"/>
      <c r="L543" s="572"/>
      <c r="M543" s="995" t="s">
        <v>289</v>
      </c>
      <c r="N543" s="995"/>
      <c r="O543" s="624">
        <v>1.7877390014068989E-3</v>
      </c>
      <c r="P543" s="572"/>
      <c r="Q543" s="572"/>
      <c r="R543" s="341"/>
      <c r="S543" s="341"/>
      <c r="T543" s="341"/>
      <c r="U543" s="341"/>
      <c r="V543" s="341"/>
      <c r="W543" s="341"/>
      <c r="X543" s="341"/>
      <c r="Y543" s="34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3"/>
      <c r="BC543" s="343"/>
      <c r="BD543" s="343"/>
      <c r="BE543" s="343"/>
      <c r="BF543" s="343"/>
      <c r="BG543" s="343"/>
      <c r="BH543" s="343"/>
      <c r="BI543" s="343"/>
      <c r="BJ543" s="343"/>
      <c r="BK543" s="343"/>
      <c r="BL543" s="343"/>
      <c r="BM543" s="343"/>
      <c r="BN543" s="343"/>
      <c r="BO543" s="343"/>
      <c r="BP543" s="343"/>
      <c r="BQ543" s="343"/>
    </row>
    <row r="544" s="348" customFormat="true" ht="25.15" customHeight="true" x14ac:dyDescent="0.2">
      <c r="C544" s="994" t="s">
        <v>259</v>
      </c>
      <c r="D544" s="995"/>
      <c r="E544" s="622">
        <v>3.6488017084301425E-2</v>
      </c>
      <c r="F544" s="572"/>
      <c r="G544" s="572"/>
      <c r="H544" s="995" t="s">
        <v>291</v>
      </c>
      <c r="I544" s="995"/>
      <c r="J544" s="623">
        <v>3.2704523175815787E-3</v>
      </c>
      <c r="K544" s="572"/>
      <c r="L544" s="572"/>
      <c r="M544" s="995" t="s">
        <v>269</v>
      </c>
      <c r="N544" s="995"/>
      <c r="O544" s="624">
        <v>7.0318391242572789E-2</v>
      </c>
      <c r="P544" s="572"/>
      <c r="Q544" s="572"/>
      <c r="R544" s="341"/>
      <c r="S544" s="341"/>
      <c r="T544" s="341"/>
      <c r="U544" s="341"/>
      <c r="V544" s="341"/>
      <c r="W544" s="341"/>
      <c r="X544" s="341"/>
      <c r="Y544" s="341"/>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3"/>
      <c r="BC544" s="343"/>
      <c r="BD544" s="343"/>
      <c r="BE544" s="343"/>
      <c r="BF544" s="343"/>
      <c r="BG544" s="343"/>
      <c r="BH544" s="343"/>
      <c r="BI544" s="343"/>
      <c r="BJ544" s="343"/>
      <c r="BK544" s="343"/>
      <c r="BL544" s="343"/>
      <c r="BM544" s="343"/>
      <c r="BN544" s="343"/>
      <c r="BO544" s="343"/>
      <c r="BP544" s="343"/>
      <c r="BQ544" s="343"/>
    </row>
    <row r="545" s="348" customFormat="true" ht="25.15" customHeight="true" x14ac:dyDescent="0.2">
      <c r="C545" s="994" t="s">
        <v>289</v>
      </c>
      <c r="D545" s="995"/>
      <c r="E545" s="622">
        <v>-5.8074373879622391E-3</v>
      </c>
      <c r="F545" s="572"/>
      <c r="G545" s="572"/>
      <c r="H545" s="995" t="s">
        <v>252</v>
      </c>
      <c r="I545" s="995"/>
      <c r="J545" s="623">
        <v>2.62198789108887E-2</v>
      </c>
      <c r="K545" s="572"/>
      <c r="L545" s="572"/>
      <c r="M545" s="995" t="s">
        <v>287</v>
      </c>
      <c r="N545" s="995"/>
      <c r="O545" s="624">
        <v>-5.1376564476606932E-3</v>
      </c>
      <c r="P545" s="572"/>
      <c r="Q545" s="572"/>
      <c r="R545" s="341"/>
      <c r="S545" s="341"/>
      <c r="T545" s="341"/>
      <c r="U545" s="341"/>
      <c r="V545" s="341"/>
      <c r="W545" s="341"/>
      <c r="X545" s="341"/>
      <c r="Y545" s="341"/>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3"/>
      <c r="BC545" s="343"/>
      <c r="BD545" s="343"/>
      <c r="BE545" s="343"/>
      <c r="BF545" s="343"/>
      <c r="BG545" s="343"/>
      <c r="BH545" s="343"/>
      <c r="BI545" s="343"/>
      <c r="BJ545" s="343"/>
      <c r="BK545" s="343"/>
      <c r="BL545" s="343"/>
      <c r="BM545" s="343"/>
      <c r="BN545" s="343"/>
      <c r="BO545" s="343"/>
      <c r="BP545" s="343"/>
      <c r="BQ545" s="343"/>
    </row>
    <row r="546" s="348" customFormat="true" ht="25.15" customHeight="true" x14ac:dyDescent="0.2">
      <c r="C546" s="994" t="s">
        <v>269</v>
      </c>
      <c r="D546" s="995"/>
      <c r="E546" s="622">
        <v>5.680375697190982E-2</v>
      </c>
      <c r="F546" s="572"/>
      <c r="G546" s="572"/>
      <c r="H546" s="995" t="s">
        <v>282</v>
      </c>
      <c r="I546" s="995"/>
      <c r="J546" s="623">
        <v>-2.9537880447227838E-3</v>
      </c>
      <c r="K546" s="572"/>
      <c r="L546" s="572"/>
      <c r="M546" s="995" t="s">
        <v>283</v>
      </c>
      <c r="N546" s="995"/>
      <c r="O546" s="624">
        <v>-1.1816348065391509E-2</v>
      </c>
      <c r="P546" s="572"/>
      <c r="Q546" s="572"/>
      <c r="R546" s="341"/>
      <c r="S546" s="341"/>
      <c r="T546" s="341"/>
      <c r="U546" s="341"/>
      <c r="V546" s="341"/>
      <c r="W546" s="341"/>
      <c r="X546" s="341"/>
      <c r="Y546" s="341"/>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3"/>
      <c r="BC546" s="343"/>
      <c r="BD546" s="343"/>
      <c r="BE546" s="343"/>
      <c r="BF546" s="343"/>
      <c r="BG546" s="343"/>
      <c r="BH546" s="343"/>
      <c r="BI546" s="343"/>
      <c r="BJ546" s="343"/>
      <c r="BK546" s="343"/>
      <c r="BL546" s="343"/>
      <c r="BM546" s="343"/>
      <c r="BN546" s="343"/>
      <c r="BO546" s="343"/>
      <c r="BP546" s="343"/>
      <c r="BQ546" s="343"/>
    </row>
    <row r="547" s="348" customFormat="true" ht="25.15" customHeight="true" x14ac:dyDescent="0.2">
      <c r="C547" s="994" t="s">
        <v>287</v>
      </c>
      <c r="D547" s="995"/>
      <c r="E547" s="622">
        <v>-6.2186963676342834E-3</v>
      </c>
      <c r="F547" s="572"/>
      <c r="G547" s="572"/>
      <c r="H547" s="995" t="s">
        <v>263</v>
      </c>
      <c r="I547" s="995"/>
      <c r="J547" s="623">
        <v>5.9650064205371528E-2</v>
      </c>
      <c r="K547" s="572"/>
      <c r="L547" s="572"/>
      <c r="M547" s="995" t="s">
        <v>290</v>
      </c>
      <c r="N547" s="995"/>
      <c r="O547" s="624">
        <v>-2.3613321623948153E-3</v>
      </c>
      <c r="P547" s="572"/>
      <c r="Q547" s="572"/>
      <c r="R547" s="341"/>
      <c r="S547" s="341"/>
      <c r="T547" s="341"/>
      <c r="U547" s="341"/>
      <c r="V547" s="341"/>
      <c r="W547" s="341"/>
      <c r="X547" s="341"/>
      <c r="Y547" s="341"/>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3"/>
      <c r="BC547" s="343"/>
      <c r="BD547" s="343"/>
      <c r="BE547" s="343"/>
      <c r="BF547" s="343"/>
      <c r="BG547" s="343"/>
      <c r="BH547" s="343"/>
      <c r="BI547" s="343"/>
      <c r="BJ547" s="343"/>
      <c r="BK547" s="343"/>
      <c r="BL547" s="343"/>
      <c r="BM547" s="343"/>
      <c r="BN547" s="343"/>
      <c r="BO547" s="343"/>
      <c r="BP547" s="343"/>
      <c r="BQ547" s="343"/>
    </row>
    <row r="548" s="348" customFormat="true" ht="25.15" customHeight="true" x14ac:dyDescent="0.2">
      <c r="C548" s="994" t="s">
        <v>283</v>
      </c>
      <c r="D548" s="995"/>
      <c r="E548" s="622">
        <v>-1.758400852814538E-2</v>
      </c>
      <c r="F548" s="572"/>
      <c r="G548" s="572"/>
      <c r="H548" s="995" t="s">
        <v>266</v>
      </c>
      <c r="I548" s="995"/>
      <c r="J548" s="623">
        <v>6.2592301757792609E-2</v>
      </c>
      <c r="K548" s="572"/>
      <c r="L548" s="572"/>
      <c r="M548" s="995" t="s">
        <v>280</v>
      </c>
      <c r="N548" s="995"/>
      <c r="O548" s="624">
        <v>1.418784693026621E-2</v>
      </c>
      <c r="P548" s="572"/>
      <c r="Q548" s="572"/>
      <c r="R548" s="341"/>
      <c r="S548" s="341"/>
      <c r="T548" s="341"/>
      <c r="U548" s="341"/>
      <c r="V548" s="341"/>
      <c r="W548" s="341"/>
      <c r="X548" s="341"/>
      <c r="Y548" s="341"/>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3"/>
      <c r="BC548" s="343"/>
      <c r="BD548" s="343"/>
      <c r="BE548" s="343"/>
      <c r="BF548" s="343"/>
      <c r="BG548" s="343"/>
      <c r="BH548" s="343"/>
      <c r="BI548" s="343"/>
      <c r="BJ548" s="343"/>
      <c r="BK548" s="343"/>
      <c r="BL548" s="343"/>
      <c r="BM548" s="343"/>
      <c r="BN548" s="343"/>
      <c r="BO548" s="343"/>
      <c r="BP548" s="343"/>
      <c r="BQ548" s="343"/>
    </row>
    <row r="549" s="348" customFormat="true" ht="25.15" customHeight="true" x14ac:dyDescent="0.2">
      <c r="C549" s="994" t="s">
        <v>290</v>
      </c>
      <c r="D549" s="995"/>
      <c r="E549" s="622">
        <v>-1.0586477946863872E-3</v>
      </c>
      <c r="F549" s="572"/>
      <c r="G549" s="572"/>
      <c r="H549" s="995" t="s">
        <v>286</v>
      </c>
      <c r="I549" s="995"/>
      <c r="J549" s="623">
        <v>6.0869624149537083E-4</v>
      </c>
      <c r="K549" s="572"/>
      <c r="L549" s="572"/>
      <c r="M549" s="995" t="s">
        <v>261</v>
      </c>
      <c r="N549" s="995"/>
      <c r="O549" s="624">
        <v>7.9928883083853E-2</v>
      </c>
      <c r="P549" s="572"/>
      <c r="Q549" s="572"/>
      <c r="R549" s="341"/>
      <c r="S549" s="341"/>
      <c r="T549" s="341"/>
      <c r="U549" s="341"/>
      <c r="V549" s="341"/>
      <c r="W549" s="341"/>
      <c r="X549" s="341"/>
      <c r="Y549" s="34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3"/>
      <c r="BC549" s="343"/>
      <c r="BD549" s="343"/>
      <c r="BE549" s="343"/>
      <c r="BF549" s="343"/>
      <c r="BG549" s="343"/>
      <c r="BH549" s="343"/>
      <c r="BI549" s="343"/>
      <c r="BJ549" s="343"/>
      <c r="BK549" s="343"/>
      <c r="BL549" s="343"/>
      <c r="BM549" s="343"/>
      <c r="BN549" s="343"/>
      <c r="BO549" s="343"/>
      <c r="BP549" s="343"/>
      <c r="BQ549" s="343"/>
    </row>
    <row r="550" s="348" customFormat="true" ht="25.15" customHeight="true" x14ac:dyDescent="0.2">
      <c r="C550" s="994" t="s">
        <v>280</v>
      </c>
      <c r="D550" s="995"/>
      <c r="E550" s="622">
        <v>1.9563735802197366E-2</v>
      </c>
      <c r="F550" s="572"/>
      <c r="G550" s="572"/>
      <c r="H550" s="995" t="s">
        <v>253</v>
      </c>
      <c r="I550" s="995"/>
      <c r="J550" s="623">
        <v>2.4981019848974537E-2</v>
      </c>
      <c r="K550" s="572"/>
      <c r="L550" s="572"/>
      <c r="M550" s="995" t="s">
        <v>252</v>
      </c>
      <c r="N550" s="995"/>
      <c r="O550" s="624">
        <v>5.4315381759386251E-2</v>
      </c>
      <c r="P550" s="572"/>
      <c r="Q550" s="572"/>
      <c r="R550" s="341"/>
      <c r="S550" s="341"/>
      <c r="T550" s="341"/>
      <c r="U550" s="341"/>
      <c r="V550" s="341"/>
      <c r="W550" s="341"/>
      <c r="X550" s="341"/>
      <c r="Y550" s="34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3"/>
      <c r="BC550" s="343"/>
      <c r="BD550" s="343"/>
      <c r="BE550" s="343"/>
      <c r="BF550" s="343"/>
      <c r="BG550" s="343"/>
      <c r="BH550" s="343"/>
      <c r="BI550" s="343"/>
      <c r="BJ550" s="343"/>
      <c r="BK550" s="343"/>
      <c r="BL550" s="343"/>
      <c r="BM550" s="343"/>
      <c r="BN550" s="343"/>
      <c r="BO550" s="343"/>
      <c r="BP550" s="343"/>
      <c r="BQ550" s="343"/>
    </row>
    <row r="551" s="348" customFormat="true" ht="25.15" customHeight="true" x14ac:dyDescent="0.2">
      <c r="C551" s="994" t="s">
        <v>261</v>
      </c>
      <c r="D551" s="995"/>
      <c r="E551" s="622">
        <v>6.588756072132472E-2</v>
      </c>
      <c r="F551" s="572"/>
      <c r="G551" s="572"/>
      <c r="H551" s="995" t="s">
        <v>258</v>
      </c>
      <c r="I551" s="995"/>
      <c r="J551" s="623">
        <v>-2.5438090298400998E-2</v>
      </c>
      <c r="K551" s="572"/>
      <c r="L551" s="572"/>
      <c r="M551" s="995" t="s">
        <v>282</v>
      </c>
      <c r="N551" s="995"/>
      <c r="O551" s="624">
        <v>-1.7315451125664784E-3</v>
      </c>
      <c r="P551" s="572"/>
      <c r="Q551" s="572"/>
      <c r="R551" s="341"/>
      <c r="S551" s="341"/>
      <c r="T551" s="341"/>
      <c r="U551" s="341"/>
      <c r="V551" s="341"/>
      <c r="W551" s="341"/>
      <c r="X551" s="341"/>
      <c r="Y551" s="34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3"/>
      <c r="BC551" s="343"/>
      <c r="BD551" s="343"/>
      <c r="BE551" s="343"/>
      <c r="BF551" s="343"/>
      <c r="BG551" s="343"/>
      <c r="BH551" s="343"/>
      <c r="BI551" s="343"/>
      <c r="BJ551" s="343"/>
      <c r="BK551" s="343"/>
      <c r="BL551" s="343"/>
      <c r="BM551" s="343"/>
      <c r="BN551" s="343"/>
      <c r="BO551" s="343"/>
      <c r="BP551" s="343"/>
      <c r="BQ551" s="343"/>
    </row>
    <row r="552" s="348" customFormat="true" ht="25.15" customHeight="true" x14ac:dyDescent="0.2">
      <c r="C552" s="994" t="s">
        <v>291</v>
      </c>
      <c r="D552" s="995"/>
      <c r="E552" s="622">
        <v>-2.4041855045164767E-4</v>
      </c>
      <c r="F552" s="572"/>
      <c r="G552" s="572"/>
      <c r="H552" s="995" t="s">
        <v>251</v>
      </c>
      <c r="I552" s="995"/>
      <c r="J552" s="623">
        <v>6.8390598790262103E-2</v>
      </c>
      <c r="K552" s="572"/>
      <c r="L552" s="572"/>
      <c r="M552" s="995" t="s">
        <v>279</v>
      </c>
      <c r="N552" s="995"/>
      <c r="O552" s="624">
        <v>-1.8629689542093268E-3</v>
      </c>
      <c r="P552" s="572"/>
      <c r="Q552" s="572"/>
      <c r="R552" s="341"/>
      <c r="S552" s="341"/>
      <c r="T552" s="341"/>
      <c r="U552" s="341"/>
      <c r="V552" s="341"/>
      <c r="W552" s="341"/>
      <c r="X552" s="341"/>
      <c r="Y552" s="34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3"/>
      <c r="BC552" s="343"/>
      <c r="BD552" s="343"/>
      <c r="BE552" s="343"/>
      <c r="BF552" s="343"/>
      <c r="BG552" s="343"/>
      <c r="BH552" s="343"/>
      <c r="BI552" s="343"/>
      <c r="BJ552" s="343"/>
      <c r="BK552" s="343"/>
      <c r="BL552" s="343"/>
      <c r="BM552" s="343"/>
      <c r="BN552" s="343"/>
      <c r="BO552" s="343"/>
      <c r="BP552" s="343"/>
      <c r="BQ552" s="343"/>
    </row>
    <row r="553" s="348" customFormat="true" ht="25.15" customHeight="true" x14ac:dyDescent="0.2">
      <c r="C553" s="994" t="s">
        <v>252</v>
      </c>
      <c r="D553" s="995"/>
      <c r="E553" s="622">
        <v>4.9320530382717748E-2</v>
      </c>
      <c r="F553" s="572"/>
      <c r="G553" s="572"/>
      <c r="H553" s="995" t="s">
        <v>278</v>
      </c>
      <c r="I553" s="995"/>
      <c r="J553" s="623">
        <v>4.8628369216017486E-3</v>
      </c>
      <c r="K553" s="572"/>
      <c r="L553" s="572"/>
      <c r="M553" s="995" t="s">
        <v>263</v>
      </c>
      <c r="N553" s="995"/>
      <c r="O553" s="624">
        <v>7.9731238577315455E-2</v>
      </c>
      <c r="P553" s="572"/>
      <c r="Q553" s="572"/>
      <c r="R553" s="341"/>
      <c r="S553" s="341"/>
      <c r="T553" s="341"/>
      <c r="U553" s="341"/>
      <c r="V553" s="341"/>
      <c r="W553" s="341"/>
      <c r="X553" s="341"/>
      <c r="Y553" s="34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3"/>
      <c r="BC553" s="343"/>
      <c r="BD553" s="343"/>
      <c r="BE553" s="343"/>
      <c r="BF553" s="343"/>
      <c r="BG553" s="343"/>
      <c r="BH553" s="343"/>
      <c r="BI553" s="343"/>
      <c r="BJ553" s="343"/>
      <c r="BK553" s="343"/>
      <c r="BL553" s="343"/>
      <c r="BM553" s="343"/>
      <c r="BN553" s="343"/>
      <c r="BO553" s="343"/>
      <c r="BP553" s="343"/>
      <c r="BQ553" s="343"/>
    </row>
    <row r="554" s="348" customFormat="true" ht="25.15" customHeight="true" x14ac:dyDescent="0.2">
      <c r="C554" s="994" t="s">
        <v>282</v>
      </c>
      <c r="D554" s="995"/>
      <c r="E554" s="622">
        <v>1.5618874576867745E-4</v>
      </c>
      <c r="F554" s="572"/>
      <c r="G554" s="572"/>
      <c r="H554" s="995" t="s">
        <v>260</v>
      </c>
      <c r="I554" s="995"/>
      <c r="J554" s="623">
        <v>7.97953697065793E-2</v>
      </c>
      <c r="K554" s="572"/>
      <c r="L554" s="572"/>
      <c r="M554" s="995" t="s">
        <v>266</v>
      </c>
      <c r="N554" s="995"/>
      <c r="O554" s="624">
        <v>7.3433004831607668E-2</v>
      </c>
      <c r="P554" s="572"/>
      <c r="Q554" s="572"/>
      <c r="R554" s="341"/>
      <c r="S554" s="341"/>
      <c r="T554" s="341"/>
      <c r="U554" s="341"/>
      <c r="V554" s="341"/>
      <c r="W554" s="341"/>
      <c r="X554" s="341"/>
      <c r="Y554" s="34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3"/>
      <c r="BC554" s="343"/>
      <c r="BD554" s="343"/>
      <c r="BE554" s="343"/>
      <c r="BF554" s="343"/>
      <c r="BG554" s="343"/>
      <c r="BH554" s="343"/>
      <c r="BI554" s="343"/>
      <c r="BJ554" s="343"/>
      <c r="BK554" s="343"/>
      <c r="BL554" s="343"/>
      <c r="BM554" s="343"/>
      <c r="BN554" s="343"/>
      <c r="BO554" s="343"/>
      <c r="BP554" s="343"/>
      <c r="BQ554" s="343"/>
    </row>
    <row r="555" s="348" customFormat="true" ht="25.15" customHeight="true" x14ac:dyDescent="0.2">
      <c r="C555" s="994" t="s">
        <v>279</v>
      </c>
      <c r="D555" s="995"/>
      <c r="E555" s="622">
        <v>-6.4641437561750335E-4</v>
      </c>
      <c r="F555" s="572"/>
      <c r="G555" s="572"/>
      <c r="H555" s="995" t="s">
        <v>284</v>
      </c>
      <c r="I555" s="995"/>
      <c r="J555" s="623">
        <v>2.1691975265947891E-2</v>
      </c>
      <c r="K555" s="572"/>
      <c r="L555" s="572"/>
      <c r="M555" s="995" t="s">
        <v>286</v>
      </c>
      <c r="N555" s="995"/>
      <c r="O555" s="624">
        <v>5.6323260033935944E-3</v>
      </c>
      <c r="P555" s="572"/>
      <c r="Q555" s="572"/>
      <c r="R555" s="341"/>
      <c r="S555" s="341"/>
      <c r="T555" s="341"/>
      <c r="U555" s="341"/>
      <c r="V555" s="341"/>
      <c r="W555" s="341"/>
      <c r="X555" s="341"/>
      <c r="Y555" s="34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3"/>
      <c r="BC555" s="343"/>
      <c r="BD555" s="343"/>
      <c r="BE555" s="343"/>
      <c r="BF555" s="343"/>
      <c r="BG555" s="343"/>
      <c r="BH555" s="343"/>
      <c r="BI555" s="343"/>
      <c r="BJ555" s="343"/>
      <c r="BK555" s="343"/>
      <c r="BL555" s="343"/>
      <c r="BM555" s="343"/>
      <c r="BN555" s="343"/>
      <c r="BO555" s="343"/>
      <c r="BP555" s="343"/>
      <c r="BQ555" s="343"/>
    </row>
    <row r="556" s="348" customFormat="true" ht="25.15" customHeight="true" x14ac:dyDescent="0.2">
      <c r="C556" s="994" t="s">
        <v>263</v>
      </c>
      <c r="D556" s="995"/>
      <c r="E556" s="622">
        <v>6.3663811411306254E-2</v>
      </c>
      <c r="F556" s="572"/>
      <c r="G556" s="572"/>
      <c r="H556" s="995" t="s">
        <v>248</v>
      </c>
      <c r="I556" s="995"/>
      <c r="J556" s="623">
        <v>0.10781594755711138</v>
      </c>
      <c r="K556" s="572"/>
      <c r="L556" s="572"/>
      <c r="M556" s="995" t="s">
        <v>253</v>
      </c>
      <c r="N556" s="995"/>
      <c r="O556" s="624">
        <v>9.7145637421313685E-2</v>
      </c>
      <c r="P556" s="572"/>
      <c r="Q556" s="572"/>
      <c r="R556" s="341"/>
      <c r="S556" s="341"/>
      <c r="T556" s="341"/>
      <c r="U556" s="341"/>
      <c r="V556" s="341"/>
      <c r="W556" s="341"/>
      <c r="X556" s="341"/>
      <c r="Y556" s="34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3"/>
      <c r="BC556" s="343"/>
      <c r="BD556" s="343"/>
      <c r="BE556" s="343"/>
      <c r="BF556" s="343"/>
      <c r="BG556" s="343"/>
      <c r="BH556" s="343"/>
      <c r="BI556" s="343"/>
      <c r="BJ556" s="343"/>
      <c r="BK556" s="343"/>
      <c r="BL556" s="343"/>
      <c r="BM556" s="343"/>
      <c r="BN556" s="343"/>
      <c r="BO556" s="343"/>
      <c r="BP556" s="343"/>
      <c r="BQ556" s="343"/>
    </row>
    <row r="557" s="348" customFormat="true" ht="25.15" customHeight="true" x14ac:dyDescent="0.2">
      <c r="C557" s="994" t="s">
        <v>266</v>
      </c>
      <c r="D557" s="995"/>
      <c r="E557" s="622">
        <v>5.9260419056229363E-2</v>
      </c>
      <c r="F557" s="572"/>
      <c r="G557" s="572"/>
      <c r="H557" s="995" t="s">
        <v>247</v>
      </c>
      <c r="I557" s="995"/>
      <c r="J557" s="623">
        <v>0.10845668120998631</v>
      </c>
      <c r="K557" s="572"/>
      <c r="L557" s="572"/>
      <c r="M557" s="995" t="s">
        <v>258</v>
      </c>
      <c r="N557" s="995"/>
      <c r="O557" s="624">
        <v>8.5247847692319592E-2</v>
      </c>
      <c r="P557" s="572"/>
      <c r="Q557" s="572"/>
      <c r="R557" s="341"/>
      <c r="S557" s="341"/>
      <c r="T557" s="341"/>
      <c r="U557" s="341"/>
      <c r="V557" s="341"/>
      <c r="W557" s="341"/>
      <c r="X557" s="341"/>
      <c r="Y557" s="34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3"/>
      <c r="BC557" s="343"/>
      <c r="BD557" s="343"/>
      <c r="BE557" s="343"/>
      <c r="BF557" s="343"/>
      <c r="BG557" s="343"/>
      <c r="BH557" s="343"/>
      <c r="BI557" s="343"/>
      <c r="BJ557" s="343"/>
      <c r="BK557" s="343"/>
      <c r="BL557" s="343"/>
      <c r="BM557" s="343"/>
      <c r="BN557" s="343"/>
      <c r="BO557" s="343"/>
      <c r="BP557" s="343"/>
      <c r="BQ557" s="343"/>
    </row>
    <row r="558" s="348" customFormat="true" ht="25.15" customHeight="true" x14ac:dyDescent="0.2">
      <c r="C558" s="994" t="s">
        <v>286</v>
      </c>
      <c r="D558" s="995"/>
      <c r="E558" s="622">
        <v>1.8858958173533693E-3</v>
      </c>
      <c r="F558" s="572"/>
      <c r="G558" s="572"/>
      <c r="H558" s="995" t="s">
        <v>262</v>
      </c>
      <c r="I558" s="995"/>
      <c r="J558" s="623">
        <v>7.5585841931134656E-2</v>
      </c>
      <c r="K558" s="572"/>
      <c r="L558" s="572"/>
      <c r="M558" s="995" t="s">
        <v>251</v>
      </c>
      <c r="N558" s="995"/>
      <c r="O558" s="624">
        <v>9.93342980788679E-2</v>
      </c>
      <c r="P558" s="572"/>
      <c r="Q558" s="572"/>
      <c r="R558" s="341"/>
      <c r="S558" s="341"/>
      <c r="T558" s="341"/>
      <c r="U558" s="341"/>
      <c r="V558" s="341"/>
      <c r="W558" s="341"/>
      <c r="X558" s="341"/>
      <c r="Y558" s="34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3"/>
      <c r="BC558" s="343"/>
      <c r="BD558" s="343"/>
      <c r="BE558" s="343"/>
      <c r="BF558" s="343"/>
      <c r="BG558" s="343"/>
      <c r="BH558" s="343"/>
      <c r="BI558" s="343"/>
      <c r="BJ558" s="343"/>
      <c r="BK558" s="343"/>
      <c r="BL558" s="343"/>
      <c r="BM558" s="343"/>
      <c r="BN558" s="343"/>
      <c r="BO558" s="343"/>
      <c r="BP558" s="343"/>
      <c r="BQ558" s="343"/>
    </row>
    <row r="559" s="348" customFormat="true" ht="25.15" customHeight="true" x14ac:dyDescent="0.2">
      <c r="C559" s="994" t="s">
        <v>253</v>
      </c>
      <c r="D559" s="995"/>
      <c r="E559" s="622">
        <v>7.9068987594025864E-2</v>
      </c>
      <c r="F559" s="572"/>
      <c r="G559" s="572"/>
      <c r="H559" s="995" t="s">
        <v>250</v>
      </c>
      <c r="I559" s="995"/>
      <c r="J559" s="623">
        <v>8.2921833163963732E-2</v>
      </c>
      <c r="K559" s="572"/>
      <c r="L559" s="572"/>
      <c r="M559" s="995" t="s">
        <v>278</v>
      </c>
      <c r="N559" s="995"/>
      <c r="O559" s="624">
        <v>3.6741908812159316E-2</v>
      </c>
      <c r="P559" s="572"/>
      <c r="Q559" s="572"/>
      <c r="R559" s="341"/>
      <c r="S559" s="341"/>
      <c r="T559" s="341"/>
      <c r="U559" s="341"/>
      <c r="V559" s="341"/>
      <c r="W559" s="341"/>
      <c r="X559" s="341"/>
      <c r="Y559" s="34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3"/>
      <c r="BC559" s="343"/>
      <c r="BD559" s="343"/>
      <c r="BE559" s="343"/>
      <c r="BF559" s="343"/>
      <c r="BG559" s="343"/>
      <c r="BH559" s="343"/>
      <c r="BI559" s="343"/>
      <c r="BJ559" s="343"/>
      <c r="BK559" s="343"/>
      <c r="BL559" s="343"/>
      <c r="BM559" s="343"/>
      <c r="BN559" s="343"/>
      <c r="BO559" s="343"/>
      <c r="BP559" s="343"/>
      <c r="BQ559" s="343"/>
    </row>
    <row r="560" s="348" customFormat="true" ht="25.15" customHeight="true" x14ac:dyDescent="0.2">
      <c r="C560" s="994" t="s">
        <v>258</v>
      </c>
      <c r="D560" s="995"/>
      <c r="E560" s="622">
        <v>4.8338706885542537E-2</v>
      </c>
      <c r="F560" s="572"/>
      <c r="G560" s="572"/>
      <c r="H560" s="995" t="s">
        <v>264</v>
      </c>
      <c r="I560" s="995"/>
      <c r="J560" s="623">
        <v>6.3800760190831196E-2</v>
      </c>
      <c r="K560" s="572"/>
      <c r="L560" s="572"/>
      <c r="M560" s="995" t="s">
        <v>260</v>
      </c>
      <c r="N560" s="995"/>
      <c r="O560" s="624">
        <v>4.7666910947248384E-2</v>
      </c>
      <c r="P560" s="572"/>
      <c r="Q560" s="572"/>
      <c r="R560" s="341"/>
      <c r="S560" s="341"/>
      <c r="T560" s="341"/>
      <c r="U560" s="341"/>
      <c r="V560" s="341"/>
      <c r="W560" s="341"/>
      <c r="X560" s="341"/>
      <c r="Y560" s="34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3"/>
      <c r="BC560" s="343"/>
      <c r="BD560" s="343"/>
      <c r="BE560" s="343"/>
      <c r="BF560" s="343"/>
      <c r="BG560" s="343"/>
      <c r="BH560" s="343"/>
      <c r="BI560" s="343"/>
      <c r="BJ560" s="343"/>
      <c r="BK560" s="343"/>
      <c r="BL560" s="343"/>
      <c r="BM560" s="343"/>
      <c r="BN560" s="343"/>
      <c r="BO560" s="343"/>
      <c r="BP560" s="343"/>
      <c r="BQ560" s="343"/>
    </row>
    <row r="561" s="348" customFormat="true" ht="25.15" customHeight="true" x14ac:dyDescent="0.2">
      <c r="C561" s="994" t="s">
        <v>251</v>
      </c>
      <c r="D561" s="995"/>
      <c r="E561" s="622">
        <v>8.2234755833540951E-2</v>
      </c>
      <c r="F561" s="572"/>
      <c r="G561" s="572"/>
      <c r="H561" s="995" t="s">
        <v>254</v>
      </c>
      <c r="I561" s="995"/>
      <c r="J561" s="623">
        <v>9.9335737138104341E-2</v>
      </c>
      <c r="K561" s="572"/>
      <c r="L561" s="572"/>
      <c r="M561" s="995" t="s">
        <v>284</v>
      </c>
      <c r="N561" s="995"/>
      <c r="O561" s="624">
        <v>7.0830722535834929E-3</v>
      </c>
      <c r="P561" s="572"/>
      <c r="Q561" s="572"/>
      <c r="R561" s="341"/>
      <c r="S561" s="341"/>
      <c r="T561" s="341"/>
      <c r="U561" s="341"/>
      <c r="V561" s="341"/>
      <c r="W561" s="341"/>
      <c r="X561" s="341"/>
      <c r="Y561" s="34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3"/>
      <c r="BC561" s="343"/>
      <c r="BD561" s="343"/>
      <c r="BE561" s="343"/>
      <c r="BF561" s="343"/>
      <c r="BG561" s="343"/>
      <c r="BH561" s="343"/>
      <c r="BI561" s="343"/>
      <c r="BJ561" s="343"/>
      <c r="BK561" s="343"/>
      <c r="BL561" s="343"/>
      <c r="BM561" s="343"/>
      <c r="BN561" s="343"/>
      <c r="BO561" s="343"/>
      <c r="BP561" s="343"/>
      <c r="BQ561" s="343"/>
    </row>
    <row r="562" s="348" customFormat="true" ht="25.15" customHeight="true" x14ac:dyDescent="0.2">
      <c r="C562" s="994" t="s">
        <v>278</v>
      </c>
      <c r="D562" s="995"/>
      <c r="E562" s="622">
        <v>2.742576851707889E-2</v>
      </c>
      <c r="F562" s="572"/>
      <c r="G562" s="572"/>
      <c r="H562" s="995" t="s">
        <v>277</v>
      </c>
      <c r="I562" s="995"/>
      <c r="J562" s="623">
        <v>-2.6783177642391482E-2</v>
      </c>
      <c r="K562" s="572"/>
      <c r="L562" s="572"/>
      <c r="M562" s="995" t="s">
        <v>248</v>
      </c>
      <c r="N562" s="995"/>
      <c r="O562" s="624">
        <v>7.6680414809303307E-2</v>
      </c>
      <c r="P562" s="572"/>
      <c r="Q562" s="572"/>
      <c r="R562" s="341"/>
      <c r="S562" s="341"/>
      <c r="T562" s="341"/>
      <c r="U562" s="341"/>
      <c r="V562" s="341"/>
      <c r="W562" s="341"/>
      <c r="X562" s="341"/>
      <c r="Y562" s="34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3"/>
      <c r="BC562" s="343"/>
      <c r="BD562" s="343"/>
      <c r="BE562" s="343"/>
      <c r="BF562" s="343"/>
      <c r="BG562" s="343"/>
      <c r="BH562" s="343"/>
      <c r="BI562" s="343"/>
      <c r="BJ562" s="343"/>
      <c r="BK562" s="343"/>
      <c r="BL562" s="343"/>
      <c r="BM562" s="343"/>
      <c r="BN562" s="343"/>
      <c r="BO562" s="343"/>
      <c r="BP562" s="343"/>
      <c r="BQ562" s="343"/>
    </row>
    <row r="563" s="348" customFormat="true" ht="25.15" customHeight="true" x14ac:dyDescent="0.2">
      <c r="C563" s="994" t="s">
        <v>260</v>
      </c>
      <c r="D563" s="995"/>
      <c r="E563" s="622">
        <v>6.564111381806513E-2</v>
      </c>
      <c r="F563" s="572"/>
      <c r="G563" s="572"/>
      <c r="H563" s="995" t="s">
        <v>255</v>
      </c>
      <c r="I563" s="995"/>
      <c r="J563" s="623">
        <v>9.834676848748132E-2</v>
      </c>
      <c r="K563" s="572"/>
      <c r="L563" s="572"/>
      <c r="M563" s="995" t="s">
        <v>247</v>
      </c>
      <c r="N563" s="995"/>
      <c r="O563" s="624">
        <v>8.2926235569866544E-2</v>
      </c>
      <c r="P563" s="572"/>
      <c r="Q563" s="572"/>
      <c r="R563" s="341"/>
      <c r="S563" s="341"/>
      <c r="T563" s="341"/>
      <c r="U563" s="341"/>
      <c r="V563" s="341"/>
      <c r="W563" s="341"/>
      <c r="X563" s="341"/>
      <c r="Y563" s="34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3"/>
      <c r="BC563" s="343"/>
      <c r="BD563" s="343"/>
      <c r="BE563" s="343"/>
      <c r="BF563" s="343"/>
      <c r="BG563" s="343"/>
      <c r="BH563" s="343"/>
      <c r="BI563" s="343"/>
      <c r="BJ563" s="343"/>
      <c r="BK563" s="343"/>
      <c r="BL563" s="343"/>
      <c r="BM563" s="343"/>
      <c r="BN563" s="343"/>
      <c r="BO563" s="343"/>
      <c r="BP563" s="343"/>
      <c r="BQ563" s="343"/>
    </row>
    <row r="564" s="348" customFormat="true" ht="25.15" customHeight="true" x14ac:dyDescent="0.2">
      <c r="C564" s="994" t="s">
        <v>284</v>
      </c>
      <c r="D564" s="995"/>
      <c r="E564" s="622">
        <v>1.5778844042816577E-2</v>
      </c>
      <c r="F564" s="572"/>
      <c r="G564" s="572"/>
      <c r="H564" s="995" t="s">
        <v>273</v>
      </c>
      <c r="I564" s="995"/>
      <c r="J564" s="623">
        <v>3.5835605335717571E-2</v>
      </c>
      <c r="K564" s="572"/>
      <c r="L564" s="572"/>
      <c r="M564" s="995" t="s">
        <v>262</v>
      </c>
      <c r="N564" s="995"/>
      <c r="O564" s="624">
        <v>4.8949109238566671E-2</v>
      </c>
      <c r="P564" s="572"/>
      <c r="Q564" s="572"/>
      <c r="R564" s="341"/>
      <c r="S564" s="341"/>
      <c r="T564" s="341"/>
      <c r="U564" s="341"/>
      <c r="V564" s="341"/>
      <c r="W564" s="341"/>
      <c r="X564" s="341"/>
      <c r="Y564" s="34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3"/>
      <c r="BC564" s="343"/>
      <c r="BD564" s="343"/>
      <c r="BE564" s="343"/>
      <c r="BF564" s="343"/>
      <c r="BG564" s="343"/>
      <c r="BH564" s="343"/>
      <c r="BI564" s="343"/>
      <c r="BJ564" s="343"/>
      <c r="BK564" s="343"/>
      <c r="BL564" s="343"/>
      <c r="BM564" s="343"/>
      <c r="BN564" s="343"/>
      <c r="BO564" s="343"/>
      <c r="BP564" s="343"/>
      <c r="BQ564" s="343"/>
    </row>
    <row r="565" s="348" customFormat="true" ht="25.15" customHeight="true" x14ac:dyDescent="0.2">
      <c r="C565" s="994" t="s">
        <v>248</v>
      </c>
      <c r="D565" s="995"/>
      <c r="E565" s="622">
        <v>9.5246288780658134E-2</v>
      </c>
      <c r="F565" s="572"/>
      <c r="G565" s="572"/>
      <c r="H565" s="995" t="s">
        <v>268</v>
      </c>
      <c r="I565" s="995"/>
      <c r="J565" s="625">
        <v>6.0897173230533813E-2</v>
      </c>
      <c r="K565" s="572"/>
      <c r="L565" s="572"/>
      <c r="M565" s="995" t="s">
        <v>250</v>
      </c>
      <c r="N565" s="995"/>
      <c r="O565" s="624">
        <v>0.10210026498815436</v>
      </c>
      <c r="P565" s="572"/>
      <c r="Q565" s="572"/>
      <c r="R565" s="341"/>
      <c r="S565" s="341"/>
      <c r="T565" s="341"/>
      <c r="U565" s="341"/>
      <c r="V565" s="341"/>
      <c r="W565" s="341"/>
      <c r="X565" s="341"/>
      <c r="Y565" s="34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3"/>
      <c r="BC565" s="343"/>
      <c r="BD565" s="343"/>
      <c r="BE565" s="343"/>
      <c r="BF565" s="343"/>
      <c r="BG565" s="343"/>
      <c r="BH565" s="343"/>
      <c r="BI565" s="343"/>
      <c r="BJ565" s="343"/>
      <c r="BK565" s="343"/>
      <c r="BL565" s="343"/>
      <c r="BM565" s="343"/>
      <c r="BN565" s="343"/>
      <c r="BO565" s="343"/>
      <c r="BP565" s="343"/>
      <c r="BQ565" s="343"/>
    </row>
    <row r="566" s="348" customFormat="true" ht="25.15" customHeight="true" x14ac:dyDescent="0.2">
      <c r="C566" s="994" t="s">
        <v>247</v>
      </c>
      <c r="D566" s="995"/>
      <c r="E566" s="622">
        <v>9.6452192921904017E-2</v>
      </c>
      <c r="F566" s="572"/>
      <c r="G566" s="572"/>
      <c r="H566" s="995"/>
      <c r="I566" s="995"/>
      <c r="J566" s="572"/>
      <c r="K566" s="572"/>
      <c r="L566" s="572"/>
      <c r="M566" s="995" t="s">
        <v>264</v>
      </c>
      <c r="N566" s="995"/>
      <c r="O566" s="624">
        <v>4.1336598299868181E-2</v>
      </c>
      <c r="P566" s="572"/>
      <c r="Q566" s="572"/>
      <c r="R566" s="341"/>
      <c r="S566" s="341"/>
      <c r="T566" s="341"/>
      <c r="U566" s="341"/>
      <c r="V566" s="341"/>
      <c r="W566" s="341"/>
      <c r="X566" s="341"/>
      <c r="Y566" s="34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3"/>
      <c r="BC566" s="343"/>
      <c r="BD566" s="343"/>
      <c r="BE566" s="343"/>
      <c r="BF566" s="343"/>
      <c r="BG566" s="343"/>
      <c r="BH566" s="343"/>
      <c r="BI566" s="343"/>
      <c r="BJ566" s="343"/>
      <c r="BK566" s="343"/>
      <c r="BL566" s="343"/>
      <c r="BM566" s="343"/>
      <c r="BN566" s="343"/>
      <c r="BO566" s="343"/>
      <c r="BP566" s="343"/>
      <c r="BQ566" s="343"/>
    </row>
    <row r="567" s="348" customFormat="true" ht="25.15" customHeight="true" x14ac:dyDescent="0.2">
      <c r="C567" s="994" t="s">
        <v>262</v>
      </c>
      <c r="D567" s="995"/>
      <c r="E567" s="622">
        <v>6.4151731292221459E-2</v>
      </c>
      <c r="F567" s="572"/>
      <c r="G567" s="572"/>
      <c r="H567" s="995"/>
      <c r="I567" s="995"/>
      <c r="J567" s="572"/>
      <c r="K567" s="572"/>
      <c r="L567" s="572"/>
      <c r="M567" s="995" t="s">
        <v>254</v>
      </c>
      <c r="N567" s="995"/>
      <c r="O567" s="624">
        <v>9.2477594911796107E-2</v>
      </c>
      <c r="P567" s="572"/>
      <c r="Q567" s="572"/>
      <c r="R567" s="341"/>
      <c r="S567" s="341"/>
      <c r="T567" s="341"/>
      <c r="U567" s="341"/>
      <c r="V567" s="341"/>
      <c r="W567" s="341"/>
      <c r="X567" s="341"/>
      <c r="Y567" s="34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3"/>
      <c r="BC567" s="343"/>
      <c r="BD567" s="343"/>
      <c r="BE567" s="343"/>
      <c r="BF567" s="343"/>
      <c r="BG567" s="343"/>
      <c r="BH567" s="343"/>
      <c r="BI567" s="343"/>
      <c r="BJ567" s="343"/>
      <c r="BK567" s="343"/>
      <c r="BL567" s="343"/>
      <c r="BM567" s="343"/>
      <c r="BN567" s="343"/>
      <c r="BO567" s="343"/>
      <c r="BP567" s="343"/>
      <c r="BQ567" s="343"/>
    </row>
    <row r="568" s="348" customFormat="true" ht="25.15" customHeight="true" x14ac:dyDescent="0.2">
      <c r="C568" s="994" t="s">
        <v>250</v>
      </c>
      <c r="D568" s="995"/>
      <c r="E568" s="622">
        <v>9.1335440431644127E-2</v>
      </c>
      <c r="F568" s="572"/>
      <c r="G568" s="572"/>
      <c r="H568" s="995" t="s">
        <v>224</v>
      </c>
      <c r="I568" s="995"/>
      <c r="J568" s="995"/>
      <c r="K568" s="572"/>
      <c r="L568" s="572"/>
      <c r="M568" s="995" t="s">
        <v>277</v>
      </c>
      <c r="N568" s="995"/>
      <c r="O568" s="624">
        <v>4.6940499738806372E-3</v>
      </c>
      <c r="P568" s="572"/>
      <c r="Q568" s="572"/>
      <c r="R568" s="341"/>
      <c r="S568" s="341"/>
      <c r="T568" s="341"/>
      <c r="U568" s="341"/>
      <c r="V568" s="341"/>
      <c r="W568" s="341"/>
      <c r="X568" s="341"/>
      <c r="Y568" s="34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3"/>
      <c r="BC568" s="343"/>
      <c r="BD568" s="343"/>
      <c r="BE568" s="343"/>
      <c r="BF568" s="343"/>
      <c r="BG568" s="343"/>
      <c r="BH568" s="343"/>
      <c r="BI568" s="343"/>
      <c r="BJ568" s="343"/>
      <c r="BK568" s="343"/>
      <c r="BL568" s="343"/>
      <c r="BM568" s="343"/>
      <c r="BN568" s="343"/>
      <c r="BO568" s="343"/>
      <c r="BP568" s="343"/>
      <c r="BQ568" s="343"/>
    </row>
    <row r="569" s="348" customFormat="true" ht="25.15" customHeight="true" x14ac:dyDescent="0.2">
      <c r="C569" s="994" t="s">
        <v>264</v>
      </c>
      <c r="D569" s="995"/>
      <c r="E569" s="622">
        <v>5.5867823935950175E-2</v>
      </c>
      <c r="F569" s="572"/>
      <c r="G569" s="572"/>
      <c r="H569" s="995" t="s">
        <v>192</v>
      </c>
      <c r="I569" s="995"/>
      <c r="J569" s="640" t="s">
        <v>193</v>
      </c>
      <c r="K569" s="572"/>
      <c r="L569" s="572"/>
      <c r="M569" s="995" t="s">
        <v>255</v>
      </c>
      <c r="N569" s="995"/>
      <c r="O569" s="624">
        <v>8.53772208733454E-2</v>
      </c>
      <c r="P569" s="572"/>
      <c r="Q569" s="572"/>
      <c r="R569" s="341"/>
      <c r="S569" s="341"/>
      <c r="T569" s="341"/>
      <c r="U569" s="341"/>
      <c r="V569" s="341"/>
      <c r="W569" s="341"/>
      <c r="X569" s="341"/>
      <c r="Y569" s="34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3"/>
      <c r="BC569" s="343"/>
      <c r="BD569" s="343"/>
      <c r="BE569" s="343"/>
      <c r="BF569" s="343"/>
      <c r="BG569" s="343"/>
      <c r="BH569" s="343"/>
      <c r="BI569" s="343"/>
      <c r="BJ569" s="343"/>
      <c r="BK569" s="343"/>
      <c r="BL569" s="343"/>
      <c r="BM569" s="343"/>
      <c r="BN569" s="343"/>
      <c r="BO569" s="343"/>
      <c r="BP569" s="343"/>
      <c r="BQ569" s="343"/>
    </row>
    <row r="570" s="348" customFormat="true" ht="25.15" customHeight="true" x14ac:dyDescent="0.2">
      <c r="C570" s="994" t="s">
        <v>254</v>
      </c>
      <c r="D570" s="995"/>
      <c r="E570" s="622">
        <v>9.4421738753432183E-2</v>
      </c>
      <c r="F570" s="572"/>
      <c r="G570" s="572"/>
      <c r="H570" s="995" t="s">
        <v>193</v>
      </c>
      <c r="I570" s="995"/>
      <c r="J570" s="641">
        <v>1</v>
      </c>
      <c r="K570" s="572"/>
      <c r="L570" s="572"/>
      <c r="M570" s="995" t="s">
        <v>273</v>
      </c>
      <c r="N570" s="995"/>
      <c r="O570" s="624">
        <v>3.3263585568347631E-2</v>
      </c>
      <c r="P570" s="572"/>
      <c r="Q570" s="572"/>
      <c r="R570" s="341"/>
      <c r="S570" s="341"/>
      <c r="T570" s="341"/>
      <c r="U570" s="341"/>
      <c r="V570" s="341"/>
      <c r="W570" s="341"/>
      <c r="X570" s="341"/>
      <c r="Y570" s="34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3"/>
      <c r="BC570" s="343"/>
      <c r="BD570" s="343"/>
      <c r="BE570" s="343"/>
      <c r="BF570" s="343"/>
      <c r="BG570" s="343"/>
      <c r="BH570" s="343"/>
      <c r="BI570" s="343"/>
      <c r="BJ570" s="343"/>
      <c r="BK570" s="343"/>
      <c r="BL570" s="343"/>
      <c r="BM570" s="343"/>
      <c r="BN570" s="343"/>
      <c r="BO570" s="343"/>
      <c r="BP570" s="343"/>
      <c r="BQ570" s="343"/>
    </row>
    <row r="571" s="348" customFormat="true" ht="25.15" customHeight="true" x14ac:dyDescent="0.2">
      <c r="C571" s="994" t="s">
        <v>277</v>
      </c>
      <c r="D571" s="995"/>
      <c r="E571" s="622">
        <v>-7.2148911772068232E-3</v>
      </c>
      <c r="F571" s="572"/>
      <c r="G571" s="572"/>
      <c r="H571" s="995"/>
      <c r="I571" s="995"/>
      <c r="J571" s="572"/>
      <c r="K571" s="572"/>
      <c r="L571" s="572"/>
      <c r="M571" s="995" t="s">
        <v>268</v>
      </c>
      <c r="N571" s="995"/>
      <c r="O571" s="626">
        <v>4.8075133468814792E-2</v>
      </c>
      <c r="P571" s="572"/>
      <c r="Q571" s="572"/>
      <c r="R571" s="341"/>
      <c r="S571" s="341"/>
      <c r="T571" s="341"/>
      <c r="U571" s="341"/>
      <c r="V571" s="341"/>
      <c r="W571" s="341"/>
      <c r="X571" s="341"/>
      <c r="Y571" s="34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3"/>
      <c r="BC571" s="343"/>
      <c r="BD571" s="343"/>
      <c r="BE571" s="343"/>
      <c r="BF571" s="343"/>
      <c r="BG571" s="343"/>
      <c r="BH571" s="343"/>
      <c r="BI571" s="343"/>
      <c r="BJ571" s="343"/>
      <c r="BK571" s="343"/>
      <c r="BL571" s="343"/>
      <c r="BM571" s="343"/>
      <c r="BN571" s="343"/>
      <c r="BO571" s="343"/>
      <c r="BP571" s="343"/>
      <c r="BQ571" s="343"/>
    </row>
    <row r="572" s="348" customFormat="true" ht="25.15" customHeight="true" x14ac:dyDescent="0.2">
      <c r="C572" s="994" t="s">
        <v>255</v>
      </c>
      <c r="D572" s="995"/>
      <c r="E572" s="622">
        <v>9.3301667269572203E-2</v>
      </c>
      <c r="F572" s="572"/>
      <c r="G572" s="572"/>
      <c r="H572" s="995"/>
      <c r="I572" s="995"/>
      <c r="J572" s="572"/>
      <c r="K572" s="572"/>
      <c r="L572" s="572"/>
      <c r="M572" s="995"/>
      <c r="N572" s="995"/>
      <c r="O572" s="572"/>
      <c r="P572" s="572"/>
      <c r="Q572" s="572"/>
      <c r="R572" s="341"/>
      <c r="S572" s="341"/>
      <c r="T572" s="341"/>
      <c r="U572" s="341"/>
      <c r="V572" s="341"/>
      <c r="W572" s="341"/>
      <c r="X572" s="341"/>
      <c r="Y572" s="34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3"/>
      <c r="BC572" s="343"/>
      <c r="BD572" s="343"/>
      <c r="BE572" s="343"/>
      <c r="BF572" s="343"/>
      <c r="BG572" s="343"/>
      <c r="BH572" s="343"/>
      <c r="BI572" s="343"/>
      <c r="BJ572" s="343"/>
      <c r="BK572" s="343"/>
      <c r="BL572" s="343"/>
      <c r="BM572" s="343"/>
      <c r="BN572" s="343"/>
      <c r="BO572" s="343"/>
      <c r="BP572" s="343"/>
      <c r="BQ572" s="343"/>
    </row>
    <row r="573" s="348" customFormat="true" ht="25.15" customHeight="true" x14ac:dyDescent="0.2">
      <c r="C573" s="994" t="s">
        <v>273</v>
      </c>
      <c r="D573" s="995"/>
      <c r="E573" s="622">
        <v>3.47724948387882E-2</v>
      </c>
      <c r="F573" s="572"/>
      <c r="G573" s="572"/>
      <c r="H573" s="995"/>
      <c r="I573" s="995"/>
      <c r="J573" s="572"/>
      <c r="K573" s="572"/>
      <c r="L573" s="572"/>
      <c r="M573" s="995"/>
      <c r="N573" s="995"/>
      <c r="O573" s="572"/>
      <c r="P573" s="572"/>
      <c r="Q573" s="572"/>
      <c r="R573" s="341"/>
      <c r="S573" s="341"/>
      <c r="T573" s="341"/>
      <c r="U573" s="341"/>
      <c r="V573" s="341"/>
      <c r="W573" s="341"/>
      <c r="X573" s="341"/>
      <c r="Y573" s="34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3"/>
      <c r="BC573" s="343"/>
      <c r="BD573" s="343"/>
      <c r="BE573" s="343"/>
      <c r="BF573" s="343"/>
      <c r="BG573" s="343"/>
      <c r="BH573" s="343"/>
      <c r="BI573" s="343"/>
      <c r="BJ573" s="343"/>
      <c r="BK573" s="343"/>
      <c r="BL573" s="343"/>
      <c r="BM573" s="343"/>
      <c r="BN573" s="343"/>
      <c r="BO573" s="343"/>
      <c r="BP573" s="343"/>
      <c r="BQ573" s="343"/>
    </row>
    <row r="574" s="348" customFormat="true" ht="25.15" customHeight="true" x14ac:dyDescent="0.2">
      <c r="C574" s="994" t="s">
        <v>268</v>
      </c>
      <c r="D574" s="995"/>
      <c r="E574" s="627">
        <v>5.8900069190365376E-2</v>
      </c>
      <c r="F574" s="572"/>
      <c r="G574" s="572"/>
      <c r="H574" s="995"/>
      <c r="I574" s="995"/>
      <c r="J574" s="572"/>
      <c r="K574" s="572"/>
      <c r="L574" s="572"/>
      <c r="M574" s="995" t="s">
        <v>224</v>
      </c>
      <c r="N574" s="995"/>
      <c r="O574" s="995"/>
      <c r="P574" s="572"/>
      <c r="Q574" s="572"/>
      <c r="R574" s="341"/>
      <c r="S574" s="341"/>
      <c r="T574" s="341"/>
      <c r="U574" s="341"/>
      <c r="V574" s="341"/>
      <c r="W574" s="341"/>
      <c r="X574" s="341"/>
      <c r="Y574" s="34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3"/>
      <c r="BC574" s="343"/>
      <c r="BD574" s="343"/>
      <c r="BE574" s="343"/>
      <c r="BF574" s="343"/>
      <c r="BG574" s="343"/>
      <c r="BH574" s="343"/>
      <c r="BI574" s="343"/>
      <c r="BJ574" s="343"/>
      <c r="BK574" s="343"/>
      <c r="BL574" s="343"/>
      <c r="BM574" s="343"/>
      <c r="BN574" s="343"/>
      <c r="BO574" s="343"/>
      <c r="BP574" s="343"/>
      <c r="BQ574" s="343"/>
    </row>
    <row r="575" s="348" customFormat="true" ht="25.15" customHeight="true" x14ac:dyDescent="0.2">
      <c r="C575" s="994"/>
      <c r="D575" s="995"/>
      <c r="E575" s="572"/>
      <c r="F575" s="572"/>
      <c r="G575" s="572"/>
      <c r="H575" s="995"/>
      <c r="I575" s="995"/>
      <c r="J575" s="572"/>
      <c r="K575" s="572"/>
      <c r="L575" s="572"/>
      <c r="M575" s="995" t="s">
        <v>192</v>
      </c>
      <c r="N575" s="995"/>
      <c r="O575" s="642" t="s">
        <v>193</v>
      </c>
      <c r="P575" s="572"/>
      <c r="Q575" s="572"/>
      <c r="R575" s="341"/>
      <c r="S575" s="341"/>
      <c r="T575" s="341"/>
      <c r="U575" s="341"/>
      <c r="V575" s="341"/>
      <c r="W575" s="341"/>
      <c r="X575" s="341"/>
      <c r="Y575" s="34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3"/>
      <c r="BC575" s="343"/>
      <c r="BD575" s="343"/>
      <c r="BE575" s="343"/>
      <c r="BF575" s="343"/>
      <c r="BG575" s="343"/>
      <c r="BH575" s="343"/>
      <c r="BI575" s="343"/>
      <c r="BJ575" s="343"/>
      <c r="BK575" s="343"/>
      <c r="BL575" s="343"/>
      <c r="BM575" s="343"/>
      <c r="BN575" s="343"/>
      <c r="BO575" s="343"/>
      <c r="BP575" s="343"/>
      <c r="BQ575" s="343"/>
    </row>
    <row r="576" s="348" customFormat="true" ht="25.15" customHeight="true" x14ac:dyDescent="0.2">
      <c r="C576" s="994"/>
      <c r="D576" s="995"/>
      <c r="E576" s="572"/>
      <c r="F576" s="572"/>
      <c r="G576" s="572"/>
      <c r="H576" s="995"/>
      <c r="I576" s="995"/>
      <c r="J576" s="572"/>
      <c r="K576" s="572"/>
      <c r="L576" s="572"/>
      <c r="M576" s="995" t="s">
        <v>193</v>
      </c>
      <c r="N576" s="995"/>
      <c r="O576" s="643">
        <v>1</v>
      </c>
      <c r="P576" s="572"/>
      <c r="Q576" s="572"/>
      <c r="R576" s="341"/>
      <c r="S576" s="341"/>
      <c r="T576" s="341"/>
      <c r="U576" s="341"/>
      <c r="V576" s="341"/>
      <c r="W576" s="341"/>
      <c r="X576" s="341"/>
      <c r="Y576" s="34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3"/>
      <c r="BC576" s="343"/>
      <c r="BD576" s="343"/>
      <c r="BE576" s="343"/>
      <c r="BF576" s="343"/>
      <c r="BG576" s="343"/>
      <c r="BH576" s="343"/>
      <c r="BI576" s="343"/>
      <c r="BJ576" s="343"/>
      <c r="BK576" s="343"/>
      <c r="BL576" s="343"/>
      <c r="BM576" s="343"/>
      <c r="BN576" s="343"/>
      <c r="BO576" s="343"/>
      <c r="BP576" s="343"/>
      <c r="BQ576" s="343"/>
    </row>
    <row r="577" s="348" customFormat="true" ht="25.15" customHeight="true" x14ac:dyDescent="0.2">
      <c r="C577" s="994" t="s">
        <v>224</v>
      </c>
      <c r="D577" s="995"/>
      <c r="E577" s="995"/>
      <c r="F577" s="572"/>
      <c r="G577" s="572"/>
      <c r="H577" s="995"/>
      <c r="I577" s="995"/>
      <c r="J577" s="572"/>
      <c r="K577" s="572"/>
      <c r="L577" s="572"/>
      <c r="M577" s="995"/>
      <c r="N577" s="995"/>
      <c r="O577" s="572"/>
      <c r="P577" s="572"/>
      <c r="Q577" s="572"/>
      <c r="R577" s="341"/>
      <c r="S577" s="341"/>
      <c r="T577" s="341"/>
      <c r="U577" s="341"/>
      <c r="V577" s="341"/>
      <c r="W577" s="341"/>
      <c r="X577" s="341"/>
      <c r="Y577" s="34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3"/>
      <c r="BC577" s="343"/>
      <c r="BD577" s="343"/>
      <c r="BE577" s="343"/>
      <c r="BF577" s="343"/>
      <c r="BG577" s="343"/>
      <c r="BH577" s="343"/>
      <c r="BI577" s="343"/>
      <c r="BJ577" s="343"/>
      <c r="BK577" s="343"/>
      <c r="BL577" s="343"/>
      <c r="BM577" s="343"/>
      <c r="BN577" s="343"/>
      <c r="BO577" s="343"/>
      <c r="BP577" s="343"/>
      <c r="BQ577" s="343"/>
    </row>
    <row r="578" s="348" customFormat="true" ht="25.15" customHeight="true" x14ac:dyDescent="0.2">
      <c r="C578" s="994" t="s">
        <v>192</v>
      </c>
      <c r="D578" s="995"/>
      <c r="E578" s="644" t="s">
        <v>193</v>
      </c>
      <c r="F578" s="572"/>
      <c r="G578" s="572"/>
      <c r="H578" s="995"/>
      <c r="I578" s="995"/>
      <c r="J578" s="572"/>
      <c r="K578" s="572"/>
      <c r="L578" s="572"/>
      <c r="M578" s="995"/>
      <c r="N578" s="995"/>
      <c r="O578" s="572"/>
      <c r="P578" s="572"/>
      <c r="Q578" s="572"/>
      <c r="R578" s="341"/>
      <c r="S578" s="341"/>
      <c r="T578" s="341"/>
      <c r="U578" s="341"/>
      <c r="V578" s="341"/>
      <c r="W578" s="341"/>
      <c r="X578" s="341"/>
      <c r="Y578" s="34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3"/>
      <c r="BC578" s="343"/>
      <c r="BD578" s="343"/>
      <c r="BE578" s="343"/>
      <c r="BF578" s="343"/>
      <c r="BG578" s="343"/>
      <c r="BH578" s="343"/>
      <c r="BI578" s="343"/>
      <c r="BJ578" s="343"/>
      <c r="BK578" s="343"/>
      <c r="BL578" s="343"/>
      <c r="BM578" s="343"/>
      <c r="BN578" s="343"/>
      <c r="BO578" s="343"/>
      <c r="BP578" s="343"/>
      <c r="BQ578" s="343"/>
    </row>
    <row r="579" s="348" customFormat="true" ht="25.15" customHeight="true" x14ac:dyDescent="0.2">
      <c r="C579" s="994" t="s">
        <v>193</v>
      </c>
      <c r="D579" s="995"/>
      <c r="E579" s="645">
        <v>0.99999999999999956</v>
      </c>
      <c r="F579" s="572"/>
      <c r="G579" s="572"/>
      <c r="H579" s="995"/>
      <c r="I579" s="995"/>
      <c r="J579" s="572"/>
      <c r="K579" s="572"/>
      <c r="L579" s="572"/>
      <c r="M579" s="995"/>
      <c r="N579" s="995"/>
      <c r="O579" s="572"/>
      <c r="P579" s="572"/>
      <c r="Q579" s="572"/>
      <c r="R579" s="341"/>
      <c r="S579" s="341"/>
      <c r="T579" s="341"/>
      <c r="U579" s="341"/>
      <c r="V579" s="341"/>
      <c r="W579" s="341"/>
      <c r="X579" s="341"/>
      <c r="Y579" s="34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3"/>
      <c r="BC579" s="343"/>
      <c r="BD579" s="343"/>
      <c r="BE579" s="343"/>
      <c r="BF579" s="343"/>
      <c r="BG579" s="343"/>
      <c r="BH579" s="343"/>
      <c r="BI579" s="343"/>
      <c r="BJ579" s="343"/>
      <c r="BK579" s="343"/>
      <c r="BL579" s="343"/>
      <c r="BM579" s="343"/>
      <c r="BN579" s="343"/>
      <c r="BO579" s="343"/>
      <c r="BP579" s="343"/>
      <c r="BQ579" s="343"/>
    </row>
    <row r="580" s="348" customFormat="true" ht="25.15" customHeight="true" x14ac:dyDescent="0.2">
      <c r="C580" s="994"/>
      <c r="D580" s="995"/>
      <c r="E580" s="572"/>
      <c r="F580" s="572"/>
      <c r="G580" s="572"/>
      <c r="H580" s="995"/>
      <c r="I580" s="995"/>
      <c r="J580" s="572"/>
      <c r="K580" s="572"/>
      <c r="L580" s="572"/>
      <c r="M580" s="995"/>
      <c r="N580" s="995"/>
      <c r="O580" s="572"/>
      <c r="P580" s="572"/>
      <c r="Q580" s="572"/>
      <c r="R580" s="341"/>
      <c r="S580" s="341"/>
      <c r="T580" s="341"/>
      <c r="U580" s="341"/>
      <c r="V580" s="341"/>
      <c r="W580" s="341"/>
      <c r="X580" s="341"/>
      <c r="Y580" s="34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3"/>
      <c r="BC580" s="343"/>
      <c r="BD580" s="343"/>
      <c r="BE580" s="343"/>
      <c r="BF580" s="343"/>
      <c r="BG580" s="343"/>
      <c r="BH580" s="343"/>
      <c r="BI580" s="343"/>
      <c r="BJ580" s="343"/>
      <c r="BK580" s="343"/>
      <c r="BL580" s="343"/>
      <c r="BM580" s="343"/>
      <c r="BN580" s="343"/>
      <c r="BO580" s="343"/>
      <c r="BP580" s="343"/>
      <c r="BQ580" s="343"/>
    </row>
    <row r="581" s="348" customFormat="true" ht="25.15" customHeight="true" x14ac:dyDescent="0.2">
      <c r="C581" s="994"/>
      <c r="D581" s="995"/>
      <c r="E581" s="556"/>
      <c r="F581" s="556"/>
      <c r="G581" s="556"/>
      <c r="H581" s="994"/>
      <c r="I581" s="995"/>
      <c r="J581" s="556"/>
      <c r="K581" s="556"/>
      <c r="L581" s="556"/>
      <c r="M581" s="994"/>
      <c r="N581" s="995"/>
      <c r="O581" s="556"/>
      <c r="P581" s="556"/>
      <c r="Q581" s="556"/>
      <c r="R581" s="341"/>
      <c r="S581" s="341"/>
      <c r="T581" s="341"/>
      <c r="U581" s="341"/>
      <c r="V581" s="341"/>
      <c r="W581" s="341"/>
      <c r="X581" s="341"/>
      <c r="Y581" s="34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3"/>
      <c r="BC581" s="343"/>
      <c r="BD581" s="343"/>
      <c r="BE581" s="343"/>
      <c r="BF581" s="343"/>
      <c r="BG581" s="343"/>
      <c r="BH581" s="343"/>
      <c r="BI581" s="343"/>
      <c r="BJ581" s="343"/>
      <c r="BK581" s="343"/>
      <c r="BL581" s="343"/>
      <c r="BM581" s="343"/>
      <c r="BN581" s="343"/>
      <c r="BO581" s="343"/>
      <c r="BP581" s="343"/>
      <c r="BQ581" s="343"/>
    </row>
    <row r="582" s="348" customFormat="true" ht="25.15" customHeight="true" x14ac:dyDescent="0.2">
      <c r="C582" s="994"/>
      <c r="D582" s="995"/>
      <c r="E582" s="556"/>
      <c r="F582" s="556"/>
      <c r="G582" s="556"/>
      <c r="H582" s="994"/>
      <c r="I582" s="995"/>
      <c r="J582" s="556"/>
      <c r="K582" s="556"/>
      <c r="L582" s="556"/>
      <c r="M582" s="994"/>
      <c r="N582" s="995"/>
      <c r="O582" s="556"/>
      <c r="P582" s="556"/>
      <c r="Q582" s="556"/>
      <c r="R582" s="341"/>
      <c r="S582" s="341"/>
      <c r="T582" s="341"/>
      <c r="U582" s="341"/>
      <c r="V582" s="341"/>
      <c r="W582" s="341"/>
      <c r="X582" s="341"/>
      <c r="Y582" s="34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3"/>
      <c r="BC582" s="343"/>
      <c r="BD582" s="343"/>
      <c r="BE582" s="343"/>
      <c r="BF582" s="343"/>
      <c r="BG582" s="343"/>
      <c r="BH582" s="343"/>
      <c r="BI582" s="343"/>
      <c r="BJ582" s="343"/>
      <c r="BK582" s="343"/>
      <c r="BL582" s="343"/>
      <c r="BM582" s="343"/>
      <c r="BN582" s="343"/>
      <c r="BO582" s="343"/>
      <c r="BP582" s="343"/>
      <c r="BQ582" s="343"/>
    </row>
    <row r="583" s="348" customFormat="true" ht="25.15" customHeight="true" x14ac:dyDescent="0.2">
      <c r="C583" s="994"/>
      <c r="D583" s="995"/>
      <c r="E583" s="556"/>
      <c r="F583" s="556"/>
      <c r="G583" s="556"/>
      <c r="H583" s="994"/>
      <c r="I583" s="995"/>
      <c r="J583" s="556"/>
      <c r="K583" s="556"/>
      <c r="L583" s="556"/>
      <c r="M583" s="994"/>
      <c r="N583" s="995"/>
      <c r="O583" s="556"/>
      <c r="P583" s="556"/>
      <c r="Q583" s="556"/>
      <c r="R583" s="341"/>
      <c r="S583" s="341"/>
      <c r="T583" s="341"/>
      <c r="U583" s="341"/>
      <c r="V583" s="341"/>
      <c r="W583" s="341"/>
      <c r="X583" s="341"/>
      <c r="Y583" s="34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3"/>
      <c r="BC583" s="343"/>
      <c r="BD583" s="343"/>
      <c r="BE583" s="343"/>
      <c r="BF583" s="343"/>
      <c r="BG583" s="343"/>
      <c r="BH583" s="343"/>
      <c r="BI583" s="343"/>
      <c r="BJ583" s="343"/>
      <c r="BK583" s="343"/>
      <c r="BL583" s="343"/>
      <c r="BM583" s="343"/>
      <c r="BN583" s="343"/>
      <c r="BO583" s="343"/>
      <c r="BP583" s="343"/>
      <c r="BQ583" s="343"/>
    </row>
    <row r="584" s="348" customFormat="true" ht="25.15" customHeight="true" x14ac:dyDescent="0.2">
      <c r="C584" s="994"/>
      <c r="D584" s="995"/>
      <c r="E584" s="556"/>
      <c r="F584" s="556"/>
      <c r="G584" s="556"/>
      <c r="H584" s="994"/>
      <c r="I584" s="995"/>
      <c r="J584" s="556"/>
      <c r="K584" s="556"/>
      <c r="L584" s="556"/>
      <c r="M584" s="994"/>
      <c r="N584" s="995"/>
      <c r="O584" s="556"/>
      <c r="P584" s="556"/>
      <c r="Q584" s="556"/>
      <c r="R584" s="341"/>
      <c r="S584" s="341"/>
      <c r="T584" s="341"/>
      <c r="U584" s="341"/>
      <c r="V584" s="341"/>
      <c r="W584" s="341"/>
      <c r="X584" s="341"/>
      <c r="Y584" s="34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3"/>
      <c r="BC584" s="343"/>
      <c r="BD584" s="343"/>
      <c r="BE584" s="343"/>
      <c r="BF584" s="343"/>
      <c r="BG584" s="343"/>
      <c r="BH584" s="343"/>
      <c r="BI584" s="343"/>
      <c r="BJ584" s="343"/>
      <c r="BK584" s="343"/>
      <c r="BL584" s="343"/>
      <c r="BM584" s="343"/>
      <c r="BN584" s="343"/>
      <c r="BO584" s="343"/>
      <c r="BP584" s="343"/>
      <c r="BQ584" s="343"/>
    </row>
    <row r="585" s="348" customFormat="true" ht="25.15" customHeight="true" x14ac:dyDescent="0.2">
      <c r="C585" s="994"/>
      <c r="D585" s="995"/>
      <c r="E585" s="556"/>
      <c r="F585" s="556"/>
      <c r="G585" s="556"/>
      <c r="H585" s="994"/>
      <c r="I585" s="995"/>
      <c r="J585" s="556"/>
      <c r="K585" s="556"/>
      <c r="L585" s="556"/>
      <c r="M585" s="994"/>
      <c r="N585" s="995"/>
      <c r="O585" s="556"/>
      <c r="P585" s="556"/>
      <c r="Q585" s="556"/>
      <c r="R585" s="341"/>
      <c r="S585" s="341"/>
      <c r="T585" s="341"/>
      <c r="U585" s="341"/>
      <c r="V585" s="341"/>
      <c r="W585" s="341"/>
      <c r="X585" s="341"/>
      <c r="Y585" s="34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3"/>
      <c r="BC585" s="343"/>
      <c r="BD585" s="343"/>
      <c r="BE585" s="343"/>
      <c r="BF585" s="343"/>
      <c r="BG585" s="343"/>
      <c r="BH585" s="343"/>
      <c r="BI585" s="343"/>
      <c r="BJ585" s="343"/>
      <c r="BK585" s="343"/>
      <c r="BL585" s="343"/>
      <c r="BM585" s="343"/>
      <c r="BN585" s="343"/>
      <c r="BO585" s="343"/>
      <c r="BP585" s="343"/>
      <c r="BQ585" s="343"/>
    </row>
    <row r="586" s="348" customFormat="true" ht="25.15" customHeight="true" x14ac:dyDescent="0.2">
      <c r="C586" s="994"/>
      <c r="D586" s="995"/>
      <c r="E586" s="556"/>
      <c r="F586" s="556"/>
      <c r="G586" s="556"/>
      <c r="H586" s="994"/>
      <c r="I586" s="995"/>
      <c r="J586" s="556"/>
      <c r="K586" s="556"/>
      <c r="L586" s="556"/>
      <c r="M586" s="994"/>
      <c r="N586" s="995"/>
      <c r="O586" s="556"/>
      <c r="P586" s="556"/>
      <c r="Q586" s="556"/>
      <c r="R586" s="341"/>
      <c r="S586" s="341"/>
      <c r="T586" s="341"/>
      <c r="U586" s="341"/>
      <c r="V586" s="341"/>
      <c r="W586" s="341"/>
      <c r="X586" s="341"/>
      <c r="Y586" s="34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3"/>
      <c r="BC586" s="343"/>
      <c r="BD586" s="343"/>
      <c r="BE586" s="343"/>
      <c r="BF586" s="343"/>
      <c r="BG586" s="343"/>
      <c r="BH586" s="343"/>
      <c r="BI586" s="343"/>
      <c r="BJ586" s="343"/>
      <c r="BK586" s="343"/>
      <c r="BL586" s="343"/>
      <c r="BM586" s="343"/>
      <c r="BN586" s="343"/>
      <c r="BO586" s="343"/>
      <c r="BP586" s="343"/>
      <c r="BQ586" s="343"/>
    </row>
    <row r="587" s="348" customFormat="true" ht="25.15" customHeight="true" x14ac:dyDescent="0.2">
      <c r="C587" s="994"/>
      <c r="D587" s="995"/>
      <c r="E587" s="556"/>
      <c r="F587" s="556"/>
      <c r="G587" s="556"/>
      <c r="H587" s="994"/>
      <c r="I587" s="995"/>
      <c r="J587" s="556"/>
      <c r="K587" s="556"/>
      <c r="L587" s="556"/>
      <c r="M587" s="994"/>
      <c r="N587" s="995"/>
      <c r="O587" s="556"/>
      <c r="P587" s="556"/>
      <c r="Q587" s="556"/>
      <c r="R587" s="341"/>
      <c r="S587" s="341"/>
      <c r="T587" s="341"/>
      <c r="U587" s="341"/>
      <c r="V587" s="341"/>
      <c r="W587" s="341"/>
      <c r="X587" s="341"/>
      <c r="Y587" s="34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3"/>
      <c r="BC587" s="343"/>
      <c r="BD587" s="343"/>
      <c r="BE587" s="343"/>
      <c r="BF587" s="343"/>
      <c r="BG587" s="343"/>
      <c r="BH587" s="343"/>
      <c r="BI587" s="343"/>
      <c r="BJ587" s="343"/>
      <c r="BK587" s="343"/>
      <c r="BL587" s="343"/>
      <c r="BM587" s="343"/>
      <c r="BN587" s="343"/>
      <c r="BO587" s="343"/>
      <c r="BP587" s="343"/>
      <c r="BQ587" s="343"/>
    </row>
    <row r="588" s="348" customFormat="true" ht="25.15" customHeight="true" x14ac:dyDescent="0.2">
      <c r="C588" s="994"/>
      <c r="D588" s="995"/>
      <c r="E588" s="556"/>
      <c r="F588" s="556"/>
      <c r="G588" s="556"/>
      <c r="H588" s="994"/>
      <c r="I588" s="995"/>
      <c r="J588" s="556"/>
      <c r="K588" s="556"/>
      <c r="L588" s="556"/>
      <c r="M588" s="994"/>
      <c r="N588" s="995"/>
      <c r="O588" s="556"/>
      <c r="P588" s="556"/>
      <c r="Q588" s="556"/>
      <c r="R588" s="341"/>
      <c r="S588" s="341"/>
      <c r="T588" s="341"/>
      <c r="U588" s="341"/>
      <c r="V588" s="341"/>
      <c r="W588" s="341"/>
      <c r="X588" s="341"/>
      <c r="Y588" s="34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3"/>
      <c r="BC588" s="343"/>
      <c r="BD588" s="343"/>
      <c r="BE588" s="343"/>
      <c r="BF588" s="343"/>
      <c r="BG588" s="343"/>
      <c r="BH588" s="343"/>
      <c r="BI588" s="343"/>
      <c r="BJ588" s="343"/>
      <c r="BK588" s="343"/>
      <c r="BL588" s="343"/>
      <c r="BM588" s="343"/>
      <c r="BN588" s="343"/>
      <c r="BO588" s="343"/>
      <c r="BP588" s="343"/>
      <c r="BQ588" s="343"/>
    </row>
    <row r="589" s="348" customFormat="true" ht="25.15" customHeight="true" x14ac:dyDescent="0.2">
      <c r="C589" s="994"/>
      <c r="D589" s="995"/>
      <c r="E589" s="556"/>
      <c r="F589" s="556"/>
      <c r="G589" s="556"/>
      <c r="H589" s="994"/>
      <c r="I589" s="995"/>
      <c r="J589" s="556"/>
      <c r="K589" s="556"/>
      <c r="L589" s="556"/>
      <c r="M589" s="994"/>
      <c r="N589" s="995"/>
      <c r="O589" s="556"/>
      <c r="P589" s="556"/>
      <c r="Q589" s="556"/>
      <c r="R589" s="341"/>
      <c r="S589" s="341"/>
      <c r="T589" s="341"/>
      <c r="U589" s="341"/>
      <c r="V589" s="341"/>
      <c r="W589" s="341"/>
      <c r="X589" s="341"/>
      <c r="Y589" s="34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3"/>
      <c r="BC589" s="343"/>
      <c r="BD589" s="343"/>
      <c r="BE589" s="343"/>
      <c r="BF589" s="343"/>
      <c r="BG589" s="343"/>
      <c r="BH589" s="343"/>
      <c r="BI589" s="343"/>
      <c r="BJ589" s="343"/>
      <c r="BK589" s="343"/>
      <c r="BL589" s="343"/>
      <c r="BM589" s="343"/>
      <c r="BN589" s="343"/>
      <c r="BO589" s="343"/>
      <c r="BP589" s="343"/>
      <c r="BQ589" s="343"/>
    </row>
    <row r="590" s="348" customFormat="true" ht="25.15" customHeight="true" x14ac:dyDescent="0.2">
      <c r="C590" s="994"/>
      <c r="D590" s="995"/>
      <c r="E590" s="556"/>
      <c r="F590" s="556"/>
      <c r="G590" s="556"/>
      <c r="H590" s="994"/>
      <c r="I590" s="995"/>
      <c r="J590" s="556"/>
      <c r="K590" s="556"/>
      <c r="L590" s="556"/>
      <c r="M590" s="994"/>
      <c r="N590" s="995"/>
      <c r="O590" s="556"/>
      <c r="P590" s="556"/>
      <c r="Q590" s="556"/>
      <c r="R590" s="341"/>
      <c r="S590" s="341"/>
      <c r="T590" s="341"/>
      <c r="U590" s="341"/>
      <c r="V590" s="341"/>
      <c r="W590" s="341"/>
      <c r="X590" s="341"/>
      <c r="Y590" s="34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3"/>
      <c r="BC590" s="343"/>
      <c r="BD590" s="343"/>
      <c r="BE590" s="343"/>
      <c r="BF590" s="343"/>
      <c r="BG590" s="343"/>
      <c r="BH590" s="343"/>
      <c r="BI590" s="343"/>
      <c r="BJ590" s="343"/>
      <c r="BK590" s="343"/>
      <c r="BL590" s="343"/>
      <c r="BM590" s="343"/>
      <c r="BN590" s="343"/>
      <c r="BO590" s="343"/>
      <c r="BP590" s="343"/>
      <c r="BQ590" s="343"/>
    </row>
    <row r="591" s="348" customFormat="true" ht="25.15" customHeight="true" x14ac:dyDescent="0.2">
      <c r="C591" s="994"/>
      <c r="D591" s="995"/>
      <c r="E591" s="556"/>
      <c r="F591" s="556"/>
      <c r="G591" s="556"/>
      <c r="H591" s="994"/>
      <c r="I591" s="995"/>
      <c r="J591" s="556"/>
      <c r="K591" s="556"/>
      <c r="L591" s="556"/>
      <c r="M591" s="994"/>
      <c r="N591" s="995"/>
      <c r="O591" s="556"/>
      <c r="P591" s="556"/>
      <c r="Q591" s="556"/>
      <c r="R591" s="341"/>
      <c r="S591" s="341"/>
      <c r="T591" s="341"/>
      <c r="U591" s="341"/>
      <c r="V591" s="341"/>
      <c r="W591" s="341"/>
      <c r="X591" s="341"/>
      <c r="Y591" s="34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3"/>
      <c r="BC591" s="343"/>
      <c r="BD591" s="343"/>
      <c r="BE591" s="343"/>
      <c r="BF591" s="343"/>
      <c r="BG591" s="343"/>
      <c r="BH591" s="343"/>
      <c r="BI591" s="343"/>
      <c r="BJ591" s="343"/>
      <c r="BK591" s="343"/>
      <c r="BL591" s="343"/>
      <c r="BM591" s="343"/>
      <c r="BN591" s="343"/>
      <c r="BO591" s="343"/>
      <c r="BP591" s="343"/>
      <c r="BQ591" s="343"/>
    </row>
    <row r="592" s="348" customFormat="true" ht="25.15" customHeight="true" x14ac:dyDescent="0.2">
      <c r="C592" s="994"/>
      <c r="D592" s="995"/>
      <c r="E592" s="556"/>
      <c r="F592" s="556"/>
      <c r="G592" s="556"/>
      <c r="H592" s="994"/>
      <c r="I592" s="995"/>
      <c r="J592" s="556"/>
      <c r="K592" s="556"/>
      <c r="L592" s="556"/>
      <c r="M592" s="994"/>
      <c r="N592" s="995"/>
      <c r="O592" s="556"/>
      <c r="P592" s="556"/>
      <c r="Q592" s="556"/>
      <c r="R592" s="341"/>
      <c r="S592" s="341"/>
      <c r="T592" s="341"/>
      <c r="U592" s="341"/>
      <c r="V592" s="341"/>
      <c r="W592" s="341"/>
      <c r="X592" s="341"/>
      <c r="Y592" s="34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3"/>
      <c r="BC592" s="343"/>
      <c r="BD592" s="343"/>
      <c r="BE592" s="343"/>
      <c r="BF592" s="343"/>
      <c r="BG592" s="343"/>
      <c r="BH592" s="343"/>
      <c r="BI592" s="343"/>
      <c r="BJ592" s="343"/>
      <c r="BK592" s="343"/>
      <c r="BL592" s="343"/>
      <c r="BM592" s="343"/>
      <c r="BN592" s="343"/>
      <c r="BO592" s="343"/>
      <c r="BP592" s="343"/>
      <c r="BQ592" s="343"/>
    </row>
    <row r="593" s="348" customFormat="true" ht="25.15" customHeight="true" x14ac:dyDescent="0.2">
      <c r="C593" s="994"/>
      <c r="D593" s="995"/>
      <c r="E593" s="556"/>
      <c r="F593" s="556"/>
      <c r="G593" s="556"/>
      <c r="H593" s="994"/>
      <c r="I593" s="995"/>
      <c r="J593" s="556"/>
      <c r="K593" s="556"/>
      <c r="L593" s="556"/>
      <c r="M593" s="994"/>
      <c r="N593" s="995"/>
      <c r="O593" s="556"/>
      <c r="P593" s="556"/>
      <c r="Q593" s="556"/>
      <c r="R593" s="341"/>
      <c r="S593" s="341"/>
      <c r="T593" s="341"/>
      <c r="U593" s="341"/>
      <c r="V593" s="341"/>
      <c r="W593" s="341"/>
      <c r="X593" s="341"/>
      <c r="Y593" s="34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3"/>
      <c r="BC593" s="343"/>
      <c r="BD593" s="343"/>
      <c r="BE593" s="343"/>
      <c r="BF593" s="343"/>
      <c r="BG593" s="343"/>
      <c r="BH593" s="343"/>
      <c r="BI593" s="343"/>
      <c r="BJ593" s="343"/>
      <c r="BK593" s="343"/>
      <c r="BL593" s="343"/>
      <c r="BM593" s="343"/>
      <c r="BN593" s="343"/>
      <c r="BO593" s="343"/>
      <c r="BP593" s="343"/>
      <c r="BQ593" s="343"/>
    </row>
    <row r="594" s="348" customFormat="true" ht="25.15" customHeight="true" x14ac:dyDescent="0.2">
      <c r="C594" s="994"/>
      <c r="D594" s="995"/>
      <c r="E594" s="556"/>
      <c r="F594" s="556"/>
      <c r="G594" s="556"/>
      <c r="H594" s="994"/>
      <c r="I594" s="995"/>
      <c r="J594" s="556"/>
      <c r="K594" s="556"/>
      <c r="L594" s="556"/>
      <c r="M594" s="994"/>
      <c r="N594" s="995"/>
      <c r="O594" s="556"/>
      <c r="P594" s="556"/>
      <c r="Q594" s="556"/>
      <c r="R594" s="341"/>
      <c r="S594" s="341"/>
      <c r="T594" s="341"/>
      <c r="U594" s="341"/>
      <c r="V594" s="341"/>
      <c r="W594" s="341"/>
      <c r="X594" s="341"/>
      <c r="Y594" s="34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3"/>
      <c r="BC594" s="343"/>
      <c r="BD594" s="343"/>
      <c r="BE594" s="343"/>
      <c r="BF594" s="343"/>
      <c r="BG594" s="343"/>
      <c r="BH594" s="343"/>
      <c r="BI594" s="343"/>
      <c r="BJ594" s="343"/>
      <c r="BK594" s="343"/>
      <c r="BL594" s="343"/>
      <c r="BM594" s="343"/>
      <c r="BN594" s="343"/>
      <c r="BO594" s="343"/>
      <c r="BP594" s="343"/>
      <c r="BQ594" s="343"/>
    </row>
    <row r="595" s="348" customFormat="true" ht="25.15" customHeight="true" x14ac:dyDescent="0.2">
      <c r="C595" s="994"/>
      <c r="D595" s="995"/>
      <c r="E595" s="556"/>
      <c r="F595" s="556"/>
      <c r="G595" s="556"/>
      <c r="H595" s="994"/>
      <c r="I595" s="995"/>
      <c r="J595" s="556"/>
      <c r="K595" s="556"/>
      <c r="L595" s="556"/>
      <c r="M595" s="994"/>
      <c r="N595" s="995"/>
      <c r="O595" s="556"/>
      <c r="P595" s="556"/>
      <c r="Q595" s="556"/>
      <c r="R595" s="341"/>
      <c r="S595" s="341"/>
      <c r="T595" s="341"/>
      <c r="U595" s="341"/>
      <c r="V595" s="341"/>
      <c r="W595" s="341"/>
      <c r="X595" s="341"/>
      <c r="Y595" s="34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3"/>
      <c r="BC595" s="343"/>
      <c r="BD595" s="343"/>
      <c r="BE595" s="343"/>
      <c r="BF595" s="343"/>
      <c r="BG595" s="343"/>
      <c r="BH595" s="343"/>
      <c r="BI595" s="343"/>
      <c r="BJ595" s="343"/>
      <c r="BK595" s="343"/>
      <c r="BL595" s="343"/>
      <c r="BM595" s="343"/>
      <c r="BN595" s="343"/>
      <c r="BO595" s="343"/>
      <c r="BP595" s="343"/>
      <c r="BQ595" s="343"/>
    </row>
    <row r="596" s="348" customFormat="true" ht="25.15" customHeight="true" x14ac:dyDescent="0.2">
      <c r="C596" s="994"/>
      <c r="D596" s="995"/>
      <c r="E596" s="556"/>
      <c r="F596" s="556"/>
      <c r="G596" s="556"/>
      <c r="H596" s="994"/>
      <c r="I596" s="995"/>
      <c r="J596" s="556"/>
      <c r="K596" s="556"/>
      <c r="L596" s="556"/>
      <c r="M596" s="994"/>
      <c r="N596" s="995"/>
      <c r="O596" s="556"/>
      <c r="P596" s="556"/>
      <c r="Q596" s="556"/>
      <c r="R596" s="341"/>
      <c r="S596" s="341"/>
      <c r="T596" s="341"/>
      <c r="U596" s="341"/>
      <c r="V596" s="341"/>
      <c r="W596" s="341"/>
      <c r="X596" s="341"/>
      <c r="Y596" s="34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3"/>
      <c r="BC596" s="343"/>
      <c r="BD596" s="343"/>
      <c r="BE596" s="343"/>
      <c r="BF596" s="343"/>
      <c r="BG596" s="343"/>
      <c r="BH596" s="343"/>
      <c r="BI596" s="343"/>
      <c r="BJ596" s="343"/>
      <c r="BK596" s="343"/>
      <c r="BL596" s="343"/>
      <c r="BM596" s="343"/>
      <c r="BN596" s="343"/>
      <c r="BO596" s="343"/>
      <c r="BP596" s="343"/>
      <c r="BQ596" s="343"/>
    </row>
    <row r="597" s="348" customFormat="true" ht="25.15" customHeight="true" x14ac:dyDescent="0.2">
      <c r="C597" s="994"/>
      <c r="D597" s="995"/>
      <c r="E597" s="556"/>
      <c r="F597" s="556"/>
      <c r="G597" s="556"/>
      <c r="H597" s="994"/>
      <c r="I597" s="995"/>
      <c r="J597" s="556"/>
      <c r="K597" s="556"/>
      <c r="L597" s="556"/>
      <c r="M597" s="994"/>
      <c r="N597" s="995"/>
      <c r="O597" s="556"/>
      <c r="P597" s="556"/>
      <c r="Q597" s="556"/>
      <c r="R597" s="341"/>
      <c r="S597" s="341"/>
      <c r="T597" s="341"/>
      <c r="U597" s="341"/>
      <c r="V597" s="341"/>
      <c r="W597" s="341"/>
      <c r="X597" s="341"/>
      <c r="Y597" s="34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3"/>
      <c r="BC597" s="343"/>
      <c r="BD597" s="343"/>
      <c r="BE597" s="343"/>
      <c r="BF597" s="343"/>
      <c r="BG597" s="343"/>
      <c r="BH597" s="343"/>
      <c r="BI597" s="343"/>
      <c r="BJ597" s="343"/>
      <c r="BK597" s="343"/>
      <c r="BL597" s="343"/>
      <c r="BM597" s="343"/>
      <c r="BN597" s="343"/>
      <c r="BO597" s="343"/>
      <c r="BP597" s="343"/>
      <c r="BQ597" s="343"/>
    </row>
    <row r="598" s="348" customFormat="true" ht="25.15" customHeight="true" x14ac:dyDescent="0.2">
      <c r="C598" s="994"/>
      <c r="D598" s="995"/>
      <c r="E598" s="556"/>
      <c r="F598" s="556"/>
      <c r="G598" s="556"/>
      <c r="H598" s="994"/>
      <c r="I598" s="995"/>
      <c r="J598" s="556"/>
      <c r="K598" s="556"/>
      <c r="L598" s="556"/>
      <c r="M598" s="994"/>
      <c r="N598" s="995"/>
      <c r="O598" s="556"/>
      <c r="P598" s="556"/>
      <c r="Q598" s="556"/>
      <c r="R598" s="341"/>
      <c r="S598" s="341"/>
      <c r="T598" s="341"/>
      <c r="U598" s="341"/>
      <c r="V598" s="341"/>
      <c r="W598" s="341"/>
      <c r="X598" s="341"/>
      <c r="Y598" s="34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3"/>
      <c r="BC598" s="343"/>
      <c r="BD598" s="343"/>
      <c r="BE598" s="343"/>
      <c r="BF598" s="343"/>
      <c r="BG598" s="343"/>
      <c r="BH598" s="343"/>
      <c r="BI598" s="343"/>
      <c r="BJ598" s="343"/>
      <c r="BK598" s="343"/>
      <c r="BL598" s="343"/>
      <c r="BM598" s="343"/>
      <c r="BN598" s="343"/>
      <c r="BO598" s="343"/>
      <c r="BP598" s="343"/>
      <c r="BQ598" s="343"/>
    </row>
    <row r="599" s="348" customFormat="true" ht="25.15" customHeight="true" x14ac:dyDescent="0.2">
      <c r="C599" s="994"/>
      <c r="D599" s="995"/>
      <c r="E599" s="556"/>
      <c r="F599" s="556"/>
      <c r="G599" s="556"/>
      <c r="H599" s="994"/>
      <c r="I599" s="995"/>
      <c r="J599" s="556"/>
      <c r="K599" s="556"/>
      <c r="L599" s="556"/>
      <c r="M599" s="994"/>
      <c r="N599" s="995"/>
      <c r="O599" s="556"/>
      <c r="P599" s="556"/>
      <c r="Q599" s="556"/>
      <c r="R599" s="341"/>
      <c r="S599" s="341"/>
      <c r="T599" s="341"/>
      <c r="U599" s="341"/>
      <c r="V599" s="341"/>
      <c r="W599" s="341"/>
      <c r="X599" s="341"/>
      <c r="Y599" s="34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3"/>
      <c r="BC599" s="343"/>
      <c r="BD599" s="343"/>
      <c r="BE599" s="343"/>
      <c r="BF599" s="343"/>
      <c r="BG599" s="343"/>
      <c r="BH599" s="343"/>
      <c r="BI599" s="343"/>
      <c r="BJ599" s="343"/>
      <c r="BK599" s="343"/>
      <c r="BL599" s="343"/>
      <c r="BM599" s="343"/>
      <c r="BN599" s="343"/>
      <c r="BO599" s="343"/>
      <c r="BP599" s="343"/>
      <c r="BQ599" s="343"/>
    </row>
    <row r="600" s="348" customFormat="true" ht="25.15" customHeight="true" x14ac:dyDescent="0.2">
      <c r="C600" s="994"/>
      <c r="D600" s="995"/>
      <c r="E600" s="556"/>
      <c r="F600" s="556"/>
      <c r="G600" s="556"/>
      <c r="H600" s="994"/>
      <c r="I600" s="995"/>
      <c r="J600" s="556"/>
      <c r="K600" s="556"/>
      <c r="L600" s="556"/>
      <c r="M600" s="994"/>
      <c r="N600" s="995"/>
      <c r="O600" s="556"/>
      <c r="P600" s="556"/>
      <c r="Q600" s="556"/>
      <c r="R600" s="341"/>
      <c r="S600" s="341"/>
      <c r="T600" s="341"/>
      <c r="U600" s="341"/>
      <c r="V600" s="341"/>
      <c r="W600" s="341"/>
      <c r="X600" s="341"/>
      <c r="Y600" s="34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3"/>
      <c r="BC600" s="343"/>
      <c r="BD600" s="343"/>
      <c r="BE600" s="343"/>
      <c r="BF600" s="343"/>
      <c r="BG600" s="343"/>
      <c r="BH600" s="343"/>
      <c r="BI600" s="343"/>
      <c r="BJ600" s="343"/>
      <c r="BK600" s="343"/>
      <c r="BL600" s="343"/>
      <c r="BM600" s="343"/>
      <c r="BN600" s="343"/>
      <c r="BO600" s="343"/>
      <c r="BP600" s="343"/>
      <c r="BQ600" s="343"/>
    </row>
    <row r="601" s="348" customFormat="true" ht="25.15" customHeight="true" x14ac:dyDescent="0.2">
      <c r="C601" s="994"/>
      <c r="D601" s="995"/>
      <c r="E601" s="556"/>
      <c r="F601" s="556"/>
      <c r="G601" s="556"/>
      <c r="H601" s="994"/>
      <c r="I601" s="995"/>
      <c r="J601" s="556"/>
      <c r="K601" s="556"/>
      <c r="L601" s="556"/>
      <c r="M601" s="994"/>
      <c r="N601" s="995"/>
      <c r="O601" s="556"/>
      <c r="P601" s="556"/>
      <c r="Q601" s="556"/>
      <c r="R601" s="341"/>
      <c r="S601" s="341"/>
      <c r="T601" s="341"/>
      <c r="U601" s="341"/>
      <c r="V601" s="341"/>
      <c r="W601" s="341"/>
      <c r="X601" s="341"/>
      <c r="Y601" s="34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3"/>
      <c r="BC601" s="343"/>
      <c r="BD601" s="343"/>
      <c r="BE601" s="343"/>
      <c r="BF601" s="343"/>
      <c r="BG601" s="343"/>
      <c r="BH601" s="343"/>
      <c r="BI601" s="343"/>
      <c r="BJ601" s="343"/>
      <c r="BK601" s="343"/>
      <c r="BL601" s="343"/>
      <c r="BM601" s="343"/>
      <c r="BN601" s="343"/>
      <c r="BO601" s="343"/>
      <c r="BP601" s="343"/>
      <c r="BQ601" s="343"/>
    </row>
    <row r="602" s="348" customFormat="true" ht="25.15" customHeight="true" x14ac:dyDescent="0.2">
      <c r="C602" s="994"/>
      <c r="D602" s="995"/>
      <c r="E602" s="556"/>
      <c r="F602" s="556"/>
      <c r="G602" s="556"/>
      <c r="H602" s="994"/>
      <c r="I602" s="995"/>
      <c r="J602" s="556"/>
      <c r="K602" s="556"/>
      <c r="L602" s="556"/>
      <c r="M602" s="994"/>
      <c r="N602" s="995"/>
      <c r="O602" s="556"/>
      <c r="P602" s="556"/>
      <c r="Q602" s="556"/>
      <c r="R602" s="341"/>
      <c r="S602" s="341"/>
      <c r="T602" s="341"/>
      <c r="U602" s="341"/>
      <c r="V602" s="341"/>
      <c r="W602" s="341"/>
      <c r="X602" s="341"/>
      <c r="Y602" s="34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3"/>
      <c r="BC602" s="343"/>
      <c r="BD602" s="343"/>
      <c r="BE602" s="343"/>
      <c r="BF602" s="343"/>
      <c r="BG602" s="343"/>
      <c r="BH602" s="343"/>
      <c r="BI602" s="343"/>
      <c r="BJ602" s="343"/>
      <c r="BK602" s="343"/>
      <c r="BL602" s="343"/>
      <c r="BM602" s="343"/>
      <c r="BN602" s="343"/>
      <c r="BO602" s="343"/>
      <c r="BP602" s="343"/>
      <c r="BQ602" s="343"/>
    </row>
    <row r="603" s="348" customFormat="true" ht="25.15" customHeight="true" x14ac:dyDescent="0.2">
      <c r="C603" s="994"/>
      <c r="D603" s="995"/>
      <c r="E603" s="556"/>
      <c r="F603" s="556"/>
      <c r="G603" s="556"/>
      <c r="H603" s="994"/>
      <c r="I603" s="995"/>
      <c r="J603" s="556"/>
      <c r="K603" s="556"/>
      <c r="L603" s="556"/>
      <c r="M603" s="994"/>
      <c r="N603" s="995"/>
      <c r="O603" s="556"/>
      <c r="P603" s="556"/>
      <c r="Q603" s="556"/>
      <c r="R603" s="341"/>
      <c r="S603" s="341"/>
      <c r="T603" s="341"/>
      <c r="U603" s="341"/>
      <c r="V603" s="341"/>
      <c r="W603" s="341"/>
      <c r="X603" s="341"/>
      <c r="Y603" s="34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3"/>
      <c r="BC603" s="343"/>
      <c r="BD603" s="343"/>
      <c r="BE603" s="343"/>
      <c r="BF603" s="343"/>
      <c r="BG603" s="343"/>
      <c r="BH603" s="343"/>
      <c r="BI603" s="343"/>
      <c r="BJ603" s="343"/>
      <c r="BK603" s="343"/>
      <c r="BL603" s="343"/>
      <c r="BM603" s="343"/>
      <c r="BN603" s="343"/>
      <c r="BO603" s="343"/>
      <c r="BP603" s="343"/>
      <c r="BQ603" s="343"/>
    </row>
    <row r="604" s="348" customFormat="true" ht="25.15" customHeight="true" x14ac:dyDescent="0.2">
      <c r="C604" s="994"/>
      <c r="D604" s="995"/>
      <c r="E604" s="556"/>
      <c r="F604" s="556"/>
      <c r="G604" s="556"/>
      <c r="H604" s="994"/>
      <c r="I604" s="995"/>
      <c r="J604" s="556"/>
      <c r="K604" s="556"/>
      <c r="L604" s="556"/>
      <c r="M604" s="994"/>
      <c r="N604" s="995"/>
      <c r="O604" s="556"/>
      <c r="P604" s="556"/>
      <c r="Q604" s="556"/>
      <c r="R604" s="341"/>
      <c r="S604" s="341"/>
      <c r="T604" s="341"/>
      <c r="U604" s="341"/>
      <c r="V604" s="341"/>
      <c r="W604" s="341"/>
      <c r="X604" s="341"/>
      <c r="Y604" s="341"/>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4"/>
      <c r="BC604" s="344"/>
      <c r="BD604" s="344"/>
      <c r="BE604" s="344"/>
      <c r="BF604" s="344"/>
      <c r="BG604" s="344"/>
      <c r="BH604" s="344"/>
      <c r="BI604" s="344"/>
      <c r="BJ604" s="344"/>
      <c r="BK604" s="344"/>
      <c r="BL604" s="344"/>
      <c r="BM604" s="344"/>
      <c r="BN604" s="344"/>
      <c r="BO604" s="344"/>
      <c r="BP604" s="344"/>
      <c r="BQ604" s="344"/>
    </row>
    <row r="605" s="348" customFormat="true" ht="25.15" customHeight="true" x14ac:dyDescent="0.2">
      <c r="C605" s="994"/>
      <c r="D605" s="995"/>
      <c r="E605" s="556"/>
      <c r="F605" s="556"/>
      <c r="G605" s="556"/>
      <c r="H605" s="994"/>
      <c r="I605" s="995"/>
      <c r="J605" s="556"/>
      <c r="K605" s="556"/>
      <c r="L605" s="556"/>
      <c r="M605" s="994"/>
      <c r="N605" s="995"/>
      <c r="O605" s="556"/>
      <c r="P605" s="556"/>
      <c r="Q605" s="556"/>
      <c r="R605" s="341"/>
      <c r="S605" s="341"/>
      <c r="T605" s="341"/>
      <c r="U605" s="341"/>
      <c r="V605" s="341"/>
      <c r="W605" s="341"/>
      <c r="X605" s="341"/>
      <c r="Y605" s="341"/>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4"/>
      <c r="BC605" s="344"/>
      <c r="BD605" s="344"/>
      <c r="BE605" s="344"/>
      <c r="BF605" s="344"/>
      <c r="BG605" s="344"/>
      <c r="BH605" s="344"/>
      <c r="BI605" s="344"/>
      <c r="BJ605" s="344"/>
      <c r="BK605" s="344"/>
      <c r="BL605" s="344"/>
      <c r="BM605" s="344"/>
      <c r="BN605" s="344"/>
      <c r="BO605" s="344"/>
      <c r="BP605" s="344"/>
      <c r="BQ605" s="344"/>
    </row>
    <row r="606" s="348" customFormat="true" ht="25.15" customHeight="true" x14ac:dyDescent="0.2">
      <c r="C606" s="994"/>
      <c r="D606" s="995"/>
      <c r="E606" s="556"/>
      <c r="F606" s="556"/>
      <c r="G606" s="556"/>
      <c r="H606" s="994"/>
      <c r="I606" s="995"/>
      <c r="J606" s="556"/>
      <c r="K606" s="556"/>
      <c r="L606" s="556"/>
      <c r="M606" s="994"/>
      <c r="N606" s="995"/>
      <c r="O606" s="556"/>
      <c r="P606" s="556"/>
      <c r="Q606" s="556"/>
      <c r="R606" s="341"/>
      <c r="S606" s="341"/>
      <c r="T606" s="341"/>
      <c r="U606" s="341"/>
      <c r="V606" s="341"/>
      <c r="W606" s="341"/>
      <c r="X606" s="341"/>
      <c r="Y606" s="341"/>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4"/>
      <c r="BC606" s="344"/>
      <c r="BD606" s="344"/>
      <c r="BE606" s="344"/>
      <c r="BF606" s="344"/>
      <c r="BG606" s="344"/>
      <c r="BH606" s="344"/>
      <c r="BI606" s="344"/>
      <c r="BJ606" s="344"/>
      <c r="BK606" s="344"/>
      <c r="BL606" s="344"/>
      <c r="BM606" s="344"/>
      <c r="BN606" s="344"/>
      <c r="BO606" s="344"/>
      <c r="BP606" s="344"/>
      <c r="BQ606" s="344"/>
    </row>
    <row r="607" s="348" customFormat="true" ht="25.15" customHeight="true" x14ac:dyDescent="0.2">
      <c r="C607" s="994"/>
      <c r="D607" s="995"/>
      <c r="E607" s="556"/>
      <c r="F607" s="556"/>
      <c r="G607" s="556"/>
      <c r="H607" s="994"/>
      <c r="I607" s="995"/>
      <c r="J607" s="556"/>
      <c r="K607" s="556"/>
      <c r="L607" s="556"/>
      <c r="M607" s="994"/>
      <c r="N607" s="995"/>
      <c r="O607" s="556"/>
      <c r="P607" s="556"/>
      <c r="Q607" s="556"/>
      <c r="R607" s="341"/>
      <c r="S607" s="341"/>
      <c r="T607" s="341"/>
      <c r="U607" s="341"/>
      <c r="V607" s="341"/>
      <c r="W607" s="341"/>
      <c r="X607" s="341"/>
      <c r="Y607" s="341"/>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4"/>
      <c r="BC607" s="344"/>
      <c r="BD607" s="344"/>
      <c r="BE607" s="344"/>
      <c r="BF607" s="344"/>
      <c r="BG607" s="344"/>
      <c r="BH607" s="344"/>
      <c r="BI607" s="344"/>
      <c r="BJ607" s="344"/>
      <c r="BK607" s="344"/>
      <c r="BL607" s="344"/>
      <c r="BM607" s="344"/>
      <c r="BN607" s="344"/>
      <c r="BO607" s="344"/>
      <c r="BP607" s="344"/>
      <c r="BQ607" s="344"/>
    </row>
    <row r="608" s="348" customFormat="true" ht="25.15" customHeight="true" x14ac:dyDescent="0.2">
      <c r="C608" s="994"/>
      <c r="D608" s="995"/>
      <c r="E608" s="556"/>
      <c r="F608" s="556"/>
      <c r="G608" s="556"/>
      <c r="H608" s="994"/>
      <c r="I608" s="995"/>
      <c r="J608" s="556"/>
      <c r="K608" s="556"/>
      <c r="L608" s="556"/>
      <c r="M608" s="994"/>
      <c r="N608" s="995"/>
      <c r="O608" s="556"/>
      <c r="P608" s="556"/>
      <c r="Q608" s="556"/>
      <c r="R608" s="341"/>
      <c r="S608" s="341"/>
      <c r="T608" s="341"/>
      <c r="U608" s="341"/>
      <c r="V608" s="341"/>
      <c r="W608" s="341"/>
      <c r="X608" s="341"/>
      <c r="Y608" s="341"/>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4"/>
      <c r="BC608" s="344"/>
      <c r="BD608" s="344"/>
      <c r="BE608" s="344"/>
      <c r="BF608" s="344"/>
      <c r="BG608" s="344"/>
      <c r="BH608" s="344"/>
      <c r="BI608" s="344"/>
      <c r="BJ608" s="344"/>
      <c r="BK608" s="344"/>
      <c r="BL608" s="344"/>
      <c r="BM608" s="344"/>
      <c r="BN608" s="344"/>
      <c r="BO608" s="344"/>
      <c r="BP608" s="344"/>
      <c r="BQ608" s="344"/>
    </row>
    <row r="609" s="348" customFormat="true" ht="25.15" customHeight="true" x14ac:dyDescent="0.2">
      <c r="C609" s="994"/>
      <c r="D609" s="995"/>
      <c r="E609" s="556"/>
      <c r="F609" s="556"/>
      <c r="G609" s="556"/>
      <c r="H609" s="994"/>
      <c r="I609" s="995"/>
      <c r="J609" s="556"/>
      <c r="K609" s="556"/>
      <c r="L609" s="556"/>
      <c r="M609" s="994"/>
      <c r="N609" s="995"/>
      <c r="O609" s="556"/>
      <c r="P609" s="556"/>
      <c r="Q609" s="556"/>
      <c r="R609" s="341"/>
      <c r="S609" s="341"/>
      <c r="T609" s="341"/>
      <c r="U609" s="341"/>
      <c r="V609" s="341"/>
      <c r="W609" s="341"/>
      <c r="X609" s="341"/>
      <c r="Y609" s="341"/>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4"/>
      <c r="BC609" s="344"/>
      <c r="BD609" s="344"/>
      <c r="BE609" s="344"/>
      <c r="BF609" s="344"/>
      <c r="BG609" s="344"/>
      <c r="BH609" s="344"/>
      <c r="BI609" s="344"/>
      <c r="BJ609" s="344"/>
      <c r="BK609" s="344"/>
      <c r="BL609" s="344"/>
      <c r="BM609" s="344"/>
      <c r="BN609" s="344"/>
      <c r="BO609" s="344"/>
      <c r="BP609" s="344"/>
      <c r="BQ609" s="344"/>
    </row>
    <row r="610" s="348" customFormat="true" ht="25.15" customHeight="true" x14ac:dyDescent="0.2">
      <c r="C610" s="994"/>
      <c r="D610" s="995"/>
      <c r="E610" s="556"/>
      <c r="F610" s="556"/>
      <c r="G610" s="556"/>
      <c r="H610" s="994"/>
      <c r="I610" s="995"/>
      <c r="J610" s="556"/>
      <c r="K610" s="556"/>
      <c r="L610" s="556"/>
      <c r="M610" s="994"/>
      <c r="N610" s="995"/>
      <c r="O610" s="556"/>
      <c r="P610" s="556"/>
      <c r="Q610" s="556"/>
      <c r="R610" s="341"/>
      <c r="S610" s="341"/>
      <c r="T610" s="341"/>
      <c r="U610" s="341"/>
      <c r="V610" s="341"/>
      <c r="W610" s="341"/>
      <c r="X610" s="341"/>
      <c r="Y610" s="341"/>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4"/>
      <c r="BC610" s="344"/>
      <c r="BD610" s="344"/>
      <c r="BE610" s="344"/>
      <c r="BF610" s="344"/>
      <c r="BG610" s="344"/>
      <c r="BH610" s="344"/>
      <c r="BI610" s="344"/>
      <c r="BJ610" s="344"/>
      <c r="BK610" s="344"/>
      <c r="BL610" s="344"/>
      <c r="BM610" s="344"/>
      <c r="BN610" s="344"/>
      <c r="BO610" s="344"/>
      <c r="BP610" s="344"/>
      <c r="BQ610" s="344"/>
    </row>
    <row r="611" s="348" customFormat="true" ht="25.15" customHeight="true" x14ac:dyDescent="0.2">
      <c r="C611" s="994"/>
      <c r="D611" s="995"/>
      <c r="E611" s="556"/>
      <c r="F611" s="556"/>
      <c r="G611" s="556"/>
      <c r="H611" s="994"/>
      <c r="I611" s="995"/>
      <c r="J611" s="556"/>
      <c r="K611" s="556"/>
      <c r="L611" s="556"/>
      <c r="M611" s="994"/>
      <c r="N611" s="995"/>
      <c r="O611" s="556"/>
      <c r="P611" s="556"/>
      <c r="Q611" s="556"/>
      <c r="R611" s="341"/>
      <c r="S611" s="341"/>
      <c r="T611" s="341"/>
      <c r="U611" s="341"/>
      <c r="V611" s="341"/>
      <c r="W611" s="341"/>
      <c r="X611" s="341"/>
      <c r="Y611" s="341"/>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4"/>
      <c r="BC611" s="344"/>
      <c r="BD611" s="344"/>
      <c r="BE611" s="344"/>
      <c r="BF611" s="344"/>
      <c r="BG611" s="344"/>
      <c r="BH611" s="344"/>
      <c r="BI611" s="344"/>
      <c r="BJ611" s="344"/>
      <c r="BK611" s="344"/>
      <c r="BL611" s="344"/>
      <c r="BM611" s="344"/>
      <c r="BN611" s="344"/>
      <c r="BO611" s="344"/>
      <c r="BP611" s="344"/>
      <c r="BQ611" s="344"/>
    </row>
    <row r="612" s="348" customFormat="true" ht="25.15" customHeight="true" x14ac:dyDescent="0.2">
      <c r="C612" s="994"/>
      <c r="D612" s="995"/>
      <c r="E612" s="556"/>
      <c r="F612" s="556"/>
      <c r="G612" s="556"/>
      <c r="H612" s="994"/>
      <c r="I612" s="995"/>
      <c r="J612" s="556"/>
      <c r="K612" s="556"/>
      <c r="L612" s="556"/>
      <c r="M612" s="994"/>
      <c r="N612" s="995"/>
      <c r="O612" s="556"/>
      <c r="P612" s="556"/>
      <c r="Q612" s="556"/>
      <c r="R612" s="341"/>
      <c r="S612" s="341"/>
      <c r="T612" s="341"/>
      <c r="U612" s="341"/>
      <c r="V612" s="341"/>
      <c r="W612" s="341"/>
      <c r="X612" s="341"/>
      <c r="Y612" s="341"/>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4"/>
      <c r="BC612" s="344"/>
      <c r="BD612" s="344"/>
      <c r="BE612" s="344"/>
      <c r="BF612" s="344"/>
      <c r="BG612" s="344"/>
      <c r="BH612" s="344"/>
      <c r="BI612" s="344"/>
      <c r="BJ612" s="344"/>
      <c r="BK612" s="344"/>
      <c r="BL612" s="344"/>
      <c r="BM612" s="344"/>
      <c r="BN612" s="344"/>
      <c r="BO612" s="344"/>
      <c r="BP612" s="344"/>
      <c r="BQ612" s="344"/>
    </row>
    <row r="613" s="348" customFormat="true" ht="25.15" customHeight="true" x14ac:dyDescent="0.2">
      <c r="C613" s="994"/>
      <c r="D613" s="995"/>
      <c r="E613" s="556"/>
      <c r="F613" s="556"/>
      <c r="G613" s="556"/>
      <c r="H613" s="994"/>
      <c r="I613" s="995"/>
      <c r="J613" s="556"/>
      <c r="K613" s="556"/>
      <c r="L613" s="556"/>
      <c r="M613" s="994"/>
      <c r="N613" s="995"/>
      <c r="O613" s="556"/>
      <c r="P613" s="556"/>
      <c r="Q613" s="556"/>
      <c r="R613" s="341"/>
      <c r="S613" s="341"/>
      <c r="T613" s="341"/>
      <c r="U613" s="341"/>
      <c r="V613" s="341"/>
      <c r="W613" s="341"/>
      <c r="X613" s="341"/>
      <c r="Y613" s="341"/>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4"/>
      <c r="BC613" s="344"/>
      <c r="BD613" s="344"/>
      <c r="BE613" s="344"/>
      <c r="BF613" s="344"/>
      <c r="BG613" s="344"/>
      <c r="BH613" s="344"/>
      <c r="BI613" s="344"/>
      <c r="BJ613" s="344"/>
      <c r="BK613" s="344"/>
      <c r="BL613" s="344"/>
      <c r="BM613" s="344"/>
      <c r="BN613" s="344"/>
      <c r="BO613" s="344"/>
      <c r="BP613" s="344"/>
      <c r="BQ613" s="344"/>
    </row>
    <row r="614" s="348" customFormat="true" ht="25.15" customHeight="true" x14ac:dyDescent="0.2">
      <c r="C614" s="994"/>
      <c r="D614" s="995"/>
      <c r="E614" s="556"/>
      <c r="F614" s="556"/>
      <c r="G614" s="556"/>
      <c r="H614" s="994"/>
      <c r="I614" s="995"/>
      <c r="J614" s="556"/>
      <c r="K614" s="556"/>
      <c r="L614" s="556"/>
      <c r="M614" s="994"/>
      <c r="N614" s="995"/>
      <c r="O614" s="556"/>
      <c r="P614" s="556"/>
      <c r="Q614" s="556"/>
      <c r="R614" s="341"/>
      <c r="S614" s="341"/>
      <c r="T614" s="341"/>
      <c r="U614" s="341"/>
      <c r="V614" s="341"/>
      <c r="W614" s="341"/>
      <c r="X614" s="341"/>
      <c r="Y614" s="341"/>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4"/>
      <c r="BC614" s="344"/>
      <c r="BD614" s="344"/>
      <c r="BE614" s="344"/>
      <c r="BF614" s="344"/>
      <c r="BG614" s="344"/>
      <c r="BH614" s="344"/>
      <c r="BI614" s="344"/>
      <c r="BJ614" s="344"/>
      <c r="BK614" s="344"/>
      <c r="BL614" s="344"/>
      <c r="BM614" s="344"/>
      <c r="BN614" s="344"/>
      <c r="BO614" s="344"/>
      <c r="BP614" s="344"/>
      <c r="BQ614" s="344"/>
    </row>
    <row r="615" s="348" customFormat="true" ht="25.15" customHeight="true" x14ac:dyDescent="0.2">
      <c r="C615" s="994"/>
      <c r="D615" s="995"/>
      <c r="E615" s="556"/>
      <c r="F615" s="556"/>
      <c r="G615" s="556"/>
      <c r="H615" s="994"/>
      <c r="I615" s="995"/>
      <c r="J615" s="556"/>
      <c r="K615" s="556"/>
      <c r="L615" s="556"/>
      <c r="M615" s="994"/>
      <c r="N615" s="995"/>
      <c r="O615" s="556"/>
      <c r="P615" s="556"/>
      <c r="Q615" s="556"/>
      <c r="R615" s="341"/>
      <c r="S615" s="341"/>
      <c r="T615" s="341"/>
      <c r="U615" s="341"/>
      <c r="V615" s="341"/>
      <c r="W615" s="341"/>
      <c r="X615" s="341"/>
      <c r="Y615" s="341"/>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4"/>
      <c r="BC615" s="344"/>
      <c r="BD615" s="344"/>
      <c r="BE615" s="344"/>
      <c r="BF615" s="344"/>
      <c r="BG615" s="344"/>
      <c r="BH615" s="344"/>
      <c r="BI615" s="344"/>
      <c r="BJ615" s="344"/>
      <c r="BK615" s="344"/>
      <c r="BL615" s="344"/>
      <c r="BM615" s="344"/>
      <c r="BN615" s="344"/>
      <c r="BO615" s="344"/>
      <c r="BP615" s="344"/>
      <c r="BQ615" s="344"/>
    </row>
    <row r="616" s="348" customFormat="true" ht="25.15" customHeight="true" x14ac:dyDescent="0.2">
      <c r="C616" s="994"/>
      <c r="D616" s="995"/>
      <c r="E616" s="556"/>
      <c r="F616" s="556"/>
      <c r="G616" s="556"/>
      <c r="H616" s="994"/>
      <c r="I616" s="995"/>
      <c r="J616" s="556"/>
      <c r="K616" s="556"/>
      <c r="L616" s="556"/>
      <c r="M616" s="994"/>
      <c r="N616" s="995"/>
      <c r="O616" s="556"/>
      <c r="P616" s="556"/>
      <c r="Q616" s="556"/>
      <c r="R616" s="341"/>
      <c r="S616" s="341"/>
      <c r="T616" s="341"/>
      <c r="U616" s="341"/>
      <c r="V616" s="341"/>
      <c r="W616" s="341"/>
      <c r="X616" s="341"/>
      <c r="Y616" s="341"/>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4"/>
      <c r="BC616" s="344"/>
      <c r="BD616" s="344"/>
      <c r="BE616" s="344"/>
      <c r="BF616" s="344"/>
      <c r="BG616" s="344"/>
      <c r="BH616" s="344"/>
      <c r="BI616" s="344"/>
      <c r="BJ616" s="344"/>
      <c r="BK616" s="344"/>
      <c r="BL616" s="344"/>
      <c r="BM616" s="344"/>
      <c r="BN616" s="344"/>
      <c r="BO616" s="344"/>
      <c r="BP616" s="344"/>
      <c r="BQ616" s="344"/>
    </row>
    <row r="617" s="348" customFormat="true" ht="25.15" customHeight="true" x14ac:dyDescent="0.2">
      <c r="C617" s="994"/>
      <c r="D617" s="995"/>
      <c r="E617" s="556"/>
      <c r="F617" s="556"/>
      <c r="G617" s="556"/>
      <c r="H617" s="994"/>
      <c r="I617" s="995"/>
      <c r="J617" s="556"/>
      <c r="K617" s="556"/>
      <c r="L617" s="556"/>
      <c r="M617" s="994"/>
      <c r="N617" s="995"/>
      <c r="O617" s="556"/>
      <c r="P617" s="556"/>
      <c r="Q617" s="556"/>
      <c r="R617" s="341"/>
      <c r="S617" s="341"/>
      <c r="T617" s="341"/>
      <c r="U617" s="341"/>
      <c r="V617" s="341"/>
      <c r="W617" s="341"/>
      <c r="X617" s="341"/>
      <c r="Y617" s="341"/>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4"/>
      <c r="BC617" s="344"/>
      <c r="BD617" s="344"/>
      <c r="BE617" s="344"/>
      <c r="BF617" s="344"/>
      <c r="BG617" s="344"/>
      <c r="BH617" s="344"/>
      <c r="BI617" s="344"/>
      <c r="BJ617" s="344"/>
      <c r="BK617" s="344"/>
      <c r="BL617" s="344"/>
      <c r="BM617" s="344"/>
      <c r="BN617" s="344"/>
      <c r="BO617" s="344"/>
      <c r="BP617" s="344"/>
      <c r="BQ617" s="344"/>
    </row>
    <row r="618" s="348" customFormat="true" ht="25.15" customHeight="true" x14ac:dyDescent="0.2">
      <c r="C618" s="994"/>
      <c r="D618" s="995"/>
      <c r="E618" s="556"/>
      <c r="F618" s="556"/>
      <c r="G618" s="556"/>
      <c r="H618" s="994"/>
      <c r="I618" s="995"/>
      <c r="J618" s="556"/>
      <c r="K618" s="556"/>
      <c r="L618" s="556"/>
      <c r="M618" s="994"/>
      <c r="N618" s="995"/>
      <c r="O618" s="556"/>
      <c r="P618" s="556"/>
      <c r="Q618" s="556"/>
      <c r="R618" s="341"/>
      <c r="S618" s="341"/>
      <c r="T618" s="341"/>
      <c r="U618" s="341"/>
      <c r="V618" s="341"/>
      <c r="W618" s="341"/>
      <c r="X618" s="341"/>
      <c r="Y618" s="341"/>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4"/>
      <c r="BC618" s="344"/>
      <c r="BD618" s="344"/>
      <c r="BE618" s="344"/>
      <c r="BF618" s="344"/>
      <c r="BG618" s="344"/>
      <c r="BH618" s="344"/>
      <c r="BI618" s="344"/>
      <c r="BJ618" s="344"/>
      <c r="BK618" s="344"/>
      <c r="BL618" s="344"/>
      <c r="BM618" s="344"/>
      <c r="BN618" s="344"/>
      <c r="BO618" s="344"/>
      <c r="BP618" s="344"/>
      <c r="BQ618" s="344"/>
    </row>
    <row r="619" s="348" customFormat="true" ht="25.15" customHeight="true" x14ac:dyDescent="0.2">
      <c r="C619" s="994"/>
      <c r="D619" s="995"/>
      <c r="E619" s="556"/>
      <c r="F619" s="556"/>
      <c r="G619" s="556"/>
      <c r="H619" s="994"/>
      <c r="I619" s="995"/>
      <c r="J619" s="556"/>
      <c r="K619" s="556"/>
      <c r="L619" s="556"/>
      <c r="M619" s="994"/>
      <c r="N619" s="995"/>
      <c r="O619" s="556"/>
      <c r="P619" s="556"/>
      <c r="Q619" s="556"/>
      <c r="R619" s="341"/>
      <c r="S619" s="341"/>
      <c r="T619" s="341"/>
      <c r="U619" s="341"/>
      <c r="V619" s="341"/>
      <c r="W619" s="341"/>
      <c r="X619" s="341"/>
      <c r="Y619" s="341"/>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4"/>
      <c r="BC619" s="344"/>
      <c r="BD619" s="344"/>
      <c r="BE619" s="344"/>
      <c r="BF619" s="344"/>
      <c r="BG619" s="344"/>
      <c r="BH619" s="344"/>
      <c r="BI619" s="344"/>
      <c r="BJ619" s="344"/>
      <c r="BK619" s="344"/>
      <c r="BL619" s="344"/>
      <c r="BM619" s="344"/>
      <c r="BN619" s="344"/>
      <c r="BO619" s="344"/>
      <c r="BP619" s="344"/>
      <c r="BQ619" s="344"/>
    </row>
    <row r="620" s="348" customFormat="true" ht="25.15" customHeight="true" x14ac:dyDescent="0.2">
      <c r="C620" s="994"/>
      <c r="D620" s="995"/>
      <c r="E620" s="556"/>
      <c r="F620" s="556"/>
      <c r="G620" s="556"/>
      <c r="H620" s="994"/>
      <c r="I620" s="995"/>
      <c r="J620" s="556"/>
      <c r="K620" s="556"/>
      <c r="L620" s="556"/>
      <c r="M620" s="994"/>
      <c r="N620" s="995"/>
      <c r="O620" s="556"/>
      <c r="P620" s="556"/>
      <c r="Q620" s="556"/>
      <c r="R620" s="341"/>
      <c r="S620" s="341"/>
      <c r="T620" s="341"/>
      <c r="U620" s="341"/>
      <c r="V620" s="341"/>
      <c r="W620" s="341"/>
      <c r="X620" s="341"/>
      <c r="Y620" s="341"/>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4"/>
      <c r="BC620" s="344"/>
      <c r="BD620" s="344"/>
      <c r="BE620" s="344"/>
      <c r="BF620" s="344"/>
      <c r="BG620" s="344"/>
      <c r="BH620" s="344"/>
      <c r="BI620" s="344"/>
      <c r="BJ620" s="344"/>
      <c r="BK620" s="344"/>
      <c r="BL620" s="344"/>
      <c r="BM620" s="344"/>
      <c r="BN620" s="344"/>
      <c r="BO620" s="344"/>
      <c r="BP620" s="344"/>
      <c r="BQ620" s="344"/>
    </row>
    <row r="621" s="348" customFormat="true" ht="25.15" customHeight="true" x14ac:dyDescent="0.2">
      <c r="C621" s="994"/>
      <c r="D621" s="995"/>
      <c r="E621" s="556"/>
      <c r="F621" s="556"/>
      <c r="G621" s="556"/>
      <c r="H621" s="994"/>
      <c r="I621" s="995"/>
      <c r="J621" s="556"/>
      <c r="K621" s="556"/>
      <c r="L621" s="556"/>
      <c r="M621" s="994"/>
      <c r="N621" s="995"/>
      <c r="O621" s="556"/>
      <c r="P621" s="556"/>
      <c r="Q621" s="556"/>
      <c r="R621" s="341"/>
      <c r="S621" s="341"/>
      <c r="T621" s="341"/>
      <c r="U621" s="341"/>
      <c r="V621" s="341"/>
      <c r="W621" s="341"/>
      <c r="X621" s="341"/>
      <c r="Y621" s="341"/>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4"/>
      <c r="BC621" s="344"/>
      <c r="BD621" s="344"/>
      <c r="BE621" s="344"/>
      <c r="BF621" s="344"/>
      <c r="BG621" s="344"/>
      <c r="BH621" s="344"/>
      <c r="BI621" s="344"/>
      <c r="BJ621" s="344"/>
      <c r="BK621" s="344"/>
      <c r="BL621" s="344"/>
      <c r="BM621" s="344"/>
      <c r="BN621" s="344"/>
      <c r="BO621" s="344"/>
      <c r="BP621" s="344"/>
      <c r="BQ621" s="344"/>
    </row>
    <row r="622" s="348" customFormat="true" ht="25.15" customHeight="true" x14ac:dyDescent="0.2">
      <c r="C622" s="994"/>
      <c r="D622" s="995"/>
      <c r="E622" s="556"/>
      <c r="F622" s="556"/>
      <c r="G622" s="556"/>
      <c r="H622" s="994"/>
      <c r="I622" s="995"/>
      <c r="J622" s="556"/>
      <c r="K622" s="556"/>
      <c r="L622" s="556"/>
      <c r="M622" s="994"/>
      <c r="N622" s="995"/>
      <c r="O622" s="556"/>
      <c r="P622" s="556"/>
      <c r="Q622" s="556"/>
      <c r="R622" s="341"/>
      <c r="S622" s="341"/>
      <c r="T622" s="341"/>
      <c r="U622" s="341"/>
      <c r="V622" s="341"/>
      <c r="W622" s="341"/>
      <c r="X622" s="341"/>
      <c r="Y622" s="341"/>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4"/>
      <c r="BC622" s="344"/>
      <c r="BD622" s="344"/>
      <c r="BE622" s="344"/>
      <c r="BF622" s="344"/>
      <c r="BG622" s="344"/>
      <c r="BH622" s="344"/>
      <c r="BI622" s="344"/>
      <c r="BJ622" s="344"/>
      <c r="BK622" s="344"/>
      <c r="BL622" s="344"/>
      <c r="BM622" s="344"/>
      <c r="BN622" s="344"/>
      <c r="BO622" s="344"/>
      <c r="BP622" s="344"/>
      <c r="BQ622" s="344"/>
    </row>
    <row r="623" s="348" customFormat="true" ht="25.15" customHeight="true" x14ac:dyDescent="0.2">
      <c r="C623" s="994"/>
      <c r="D623" s="995"/>
      <c r="E623" s="556"/>
      <c r="F623" s="556"/>
      <c r="G623" s="556"/>
      <c r="H623" s="994"/>
      <c r="I623" s="995"/>
      <c r="J623" s="556"/>
      <c r="K623" s="556"/>
      <c r="L623" s="556"/>
      <c r="M623" s="994"/>
      <c r="N623" s="995"/>
      <c r="O623" s="556"/>
      <c r="P623" s="556"/>
      <c r="Q623" s="556"/>
      <c r="R623" s="341"/>
      <c r="S623" s="341"/>
      <c r="T623" s="341"/>
      <c r="U623" s="341"/>
      <c r="V623" s="341"/>
      <c r="W623" s="341"/>
      <c r="X623" s="341"/>
      <c r="Y623" s="341"/>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4"/>
      <c r="BC623" s="344"/>
      <c r="BD623" s="344"/>
      <c r="BE623" s="344"/>
      <c r="BF623" s="344"/>
      <c r="BG623" s="344"/>
      <c r="BH623" s="344"/>
      <c r="BI623" s="344"/>
      <c r="BJ623" s="344"/>
      <c r="BK623" s="344"/>
      <c r="BL623" s="344"/>
      <c r="BM623" s="344"/>
      <c r="BN623" s="344"/>
      <c r="BO623" s="344"/>
      <c r="BP623" s="344"/>
      <c r="BQ623" s="344"/>
    </row>
    <row r="624" s="348" customFormat="true" ht="25.15" customHeight="true" x14ac:dyDescent="0.2">
      <c r="C624" s="994"/>
      <c r="D624" s="995"/>
      <c r="E624" s="556"/>
      <c r="F624" s="556"/>
      <c r="G624" s="556"/>
      <c r="H624" s="994"/>
      <c r="I624" s="995"/>
      <c r="J624" s="556"/>
      <c r="K624" s="556"/>
      <c r="L624" s="556"/>
      <c r="M624" s="994"/>
      <c r="N624" s="995"/>
      <c r="O624" s="556"/>
      <c r="P624" s="556"/>
      <c r="Q624" s="556"/>
      <c r="R624" s="341"/>
      <c r="S624" s="341"/>
      <c r="T624" s="341"/>
      <c r="U624" s="341"/>
      <c r="V624" s="341"/>
      <c r="W624" s="341"/>
      <c r="X624" s="341"/>
      <c r="Y624" s="341"/>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4"/>
      <c r="BC624" s="344"/>
      <c r="BD624" s="344"/>
      <c r="BE624" s="344"/>
      <c r="BF624" s="344"/>
      <c r="BG624" s="344"/>
      <c r="BH624" s="344"/>
      <c r="BI624" s="344"/>
      <c r="BJ624" s="344"/>
      <c r="BK624" s="344"/>
      <c r="BL624" s="344"/>
      <c r="BM624" s="344"/>
      <c r="BN624" s="344"/>
      <c r="BO624" s="344"/>
      <c r="BP624" s="344"/>
      <c r="BQ624" s="344"/>
    </row>
    <row r="625" s="348" customFormat="true" ht="25.15" customHeight="true" x14ac:dyDescent="0.2">
      <c r="C625" s="994"/>
      <c r="D625" s="995"/>
      <c r="E625" s="556"/>
      <c r="F625" s="556"/>
      <c r="G625" s="556"/>
      <c r="H625" s="994"/>
      <c r="I625" s="995"/>
      <c r="J625" s="556"/>
      <c r="K625" s="556"/>
      <c r="L625" s="556"/>
      <c r="M625" s="994"/>
      <c r="N625" s="995"/>
      <c r="O625" s="556"/>
      <c r="P625" s="556"/>
      <c r="Q625" s="556"/>
      <c r="R625" s="341"/>
      <c r="S625" s="341"/>
      <c r="T625" s="341"/>
      <c r="U625" s="341"/>
      <c r="V625" s="341"/>
      <c r="W625" s="341"/>
      <c r="X625" s="341"/>
      <c r="Y625" s="341"/>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4"/>
      <c r="BC625" s="344"/>
      <c r="BD625" s="344"/>
      <c r="BE625" s="344"/>
      <c r="BF625" s="344"/>
      <c r="BG625" s="344"/>
      <c r="BH625" s="344"/>
      <c r="BI625" s="344"/>
      <c r="BJ625" s="344"/>
      <c r="BK625" s="344"/>
      <c r="BL625" s="344"/>
      <c r="BM625" s="344"/>
      <c r="BN625" s="344"/>
      <c r="BO625" s="344"/>
      <c r="BP625" s="344"/>
      <c r="BQ625" s="344"/>
    </row>
    <row r="626" s="348" customFormat="true" ht="25.15" customHeight="true" x14ac:dyDescent="0.2">
      <c r="C626" s="994"/>
      <c r="D626" s="995"/>
      <c r="E626" s="556"/>
      <c r="F626" s="556"/>
      <c r="G626" s="556"/>
      <c r="H626" s="994"/>
      <c r="I626" s="995"/>
      <c r="J626" s="556"/>
      <c r="K626" s="556"/>
      <c r="L626" s="556"/>
      <c r="M626" s="994"/>
      <c r="N626" s="995"/>
      <c r="O626" s="556"/>
      <c r="P626" s="556"/>
      <c r="Q626" s="556"/>
      <c r="R626" s="341"/>
      <c r="S626" s="341"/>
      <c r="T626" s="341"/>
      <c r="U626" s="341"/>
      <c r="V626" s="341"/>
      <c r="W626" s="341"/>
      <c r="X626" s="341"/>
      <c r="Y626" s="341"/>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4"/>
      <c r="BC626" s="344"/>
      <c r="BD626" s="344"/>
      <c r="BE626" s="344"/>
      <c r="BF626" s="344"/>
      <c r="BG626" s="344"/>
      <c r="BH626" s="344"/>
      <c r="BI626" s="344"/>
      <c r="BJ626" s="344"/>
      <c r="BK626" s="344"/>
      <c r="BL626" s="344"/>
      <c r="BM626" s="344"/>
      <c r="BN626" s="344"/>
      <c r="BO626" s="344"/>
      <c r="BP626" s="344"/>
      <c r="BQ626" s="344"/>
    </row>
    <row r="627" s="348" customFormat="true" ht="25.15" customHeight="true" x14ac:dyDescent="0.2">
      <c r="C627" s="994"/>
      <c r="D627" s="995"/>
      <c r="E627" s="556"/>
      <c r="F627" s="556"/>
      <c r="G627" s="556"/>
      <c r="H627" s="994"/>
      <c r="I627" s="995"/>
      <c r="J627" s="556"/>
      <c r="K627" s="556"/>
      <c r="L627" s="556"/>
      <c r="M627" s="994"/>
      <c r="N627" s="995"/>
      <c r="O627" s="556"/>
      <c r="P627" s="556"/>
      <c r="Q627" s="556"/>
      <c r="R627" s="341"/>
      <c r="S627" s="341"/>
      <c r="T627" s="341"/>
      <c r="U627" s="341"/>
      <c r="V627" s="341"/>
      <c r="W627" s="341"/>
      <c r="X627" s="341"/>
      <c r="Y627" s="341"/>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4"/>
      <c r="BC627" s="344"/>
      <c r="BD627" s="344"/>
      <c r="BE627" s="344"/>
      <c r="BF627" s="344"/>
      <c r="BG627" s="344"/>
      <c r="BH627" s="344"/>
      <c r="BI627" s="344"/>
      <c r="BJ627" s="344"/>
      <c r="BK627" s="344"/>
      <c r="BL627" s="344"/>
      <c r="BM627" s="344"/>
      <c r="BN627" s="344"/>
      <c r="BO627" s="344"/>
      <c r="BP627" s="344"/>
      <c r="BQ627" s="344"/>
    </row>
    <row r="628" s="348" customFormat="true" ht="25.15" customHeight="true" x14ac:dyDescent="0.2">
      <c r="C628" s="994"/>
      <c r="D628" s="995"/>
      <c r="E628" s="556"/>
      <c r="F628" s="556"/>
      <c r="G628" s="556"/>
      <c r="H628" s="994"/>
      <c r="I628" s="995"/>
      <c r="J628" s="556"/>
      <c r="K628" s="556"/>
      <c r="L628" s="556"/>
      <c r="M628" s="994"/>
      <c r="N628" s="995"/>
      <c r="O628" s="556"/>
      <c r="P628" s="556"/>
      <c r="Q628" s="556"/>
      <c r="R628" s="341"/>
      <c r="S628" s="341"/>
      <c r="T628" s="341"/>
      <c r="U628" s="341"/>
      <c r="V628" s="341"/>
      <c r="W628" s="341"/>
      <c r="X628" s="341"/>
      <c r="Y628" s="341"/>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4"/>
      <c r="BC628" s="344"/>
      <c r="BD628" s="344"/>
      <c r="BE628" s="344"/>
      <c r="BF628" s="344"/>
      <c r="BG628" s="344"/>
      <c r="BH628" s="344"/>
      <c r="BI628" s="344"/>
      <c r="BJ628" s="344"/>
      <c r="BK628" s="344"/>
      <c r="BL628" s="344"/>
      <c r="BM628" s="344"/>
      <c r="BN628" s="344"/>
      <c r="BO628" s="344"/>
      <c r="BP628" s="344"/>
      <c r="BQ628" s="344"/>
    </row>
    <row r="629" s="348" customFormat="true" ht="25.15" customHeight="true" x14ac:dyDescent="0.2">
      <c r="C629" s="994"/>
      <c r="D629" s="995"/>
      <c r="E629" s="556"/>
      <c r="F629" s="556"/>
      <c r="G629" s="556"/>
      <c r="H629" s="994"/>
      <c r="I629" s="995"/>
      <c r="J629" s="556"/>
      <c r="K629" s="556"/>
      <c r="L629" s="556"/>
      <c r="M629" s="994"/>
      <c r="N629" s="995"/>
      <c r="O629" s="556"/>
      <c r="P629" s="556"/>
      <c r="Q629" s="556"/>
      <c r="R629" s="341"/>
      <c r="S629" s="341"/>
      <c r="T629" s="341"/>
      <c r="U629" s="341"/>
      <c r="V629" s="341"/>
      <c r="W629" s="341"/>
      <c r="X629" s="341"/>
      <c r="Y629" s="341"/>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4"/>
      <c r="BC629" s="344"/>
      <c r="BD629" s="344"/>
      <c r="BE629" s="344"/>
      <c r="BF629" s="344"/>
      <c r="BG629" s="344"/>
      <c r="BH629" s="344"/>
      <c r="BI629" s="344"/>
      <c r="BJ629" s="344"/>
      <c r="BK629" s="344"/>
      <c r="BL629" s="344"/>
      <c r="BM629" s="344"/>
      <c r="BN629" s="344"/>
      <c r="BO629" s="344"/>
      <c r="BP629" s="344"/>
      <c r="BQ629" s="344"/>
    </row>
    <row r="630" s="348" customFormat="true" ht="25.15" customHeight="true" x14ac:dyDescent="0.2">
      <c r="C630" s="994"/>
      <c r="D630" s="995"/>
      <c r="E630" s="556"/>
      <c r="F630" s="556"/>
      <c r="G630" s="556"/>
      <c r="H630" s="994"/>
      <c r="I630" s="995"/>
      <c r="J630" s="556"/>
      <c r="K630" s="556"/>
      <c r="L630" s="556"/>
      <c r="M630" s="994"/>
      <c r="N630" s="995"/>
      <c r="O630" s="556"/>
      <c r="P630" s="556"/>
      <c r="Q630" s="556"/>
      <c r="R630" s="341"/>
      <c r="S630" s="341"/>
      <c r="T630" s="341"/>
      <c r="U630" s="341"/>
      <c r="V630" s="341"/>
      <c r="W630" s="341"/>
      <c r="X630" s="341"/>
      <c r="Y630" s="341"/>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4"/>
      <c r="BC630" s="344"/>
      <c r="BD630" s="344"/>
      <c r="BE630" s="344"/>
      <c r="BF630" s="344"/>
      <c r="BG630" s="344"/>
      <c r="BH630" s="344"/>
      <c r="BI630" s="344"/>
      <c r="BJ630" s="344"/>
      <c r="BK630" s="344"/>
      <c r="BL630" s="344"/>
      <c r="BM630" s="344"/>
      <c r="BN630" s="344"/>
      <c r="BO630" s="344"/>
      <c r="BP630" s="344"/>
      <c r="BQ630" s="344"/>
    </row>
    <row r="631" s="348" customFormat="true" ht="25.15" customHeight="true" x14ac:dyDescent="0.2">
      <c r="C631" s="994"/>
      <c r="D631" s="995"/>
      <c r="E631" s="556"/>
      <c r="F631" s="556"/>
      <c r="G631" s="556"/>
      <c r="H631" s="994"/>
      <c r="I631" s="995"/>
      <c r="J631" s="556"/>
      <c r="K631" s="556"/>
      <c r="L631" s="556"/>
      <c r="M631" s="994"/>
      <c r="N631" s="995"/>
      <c r="O631" s="556"/>
      <c r="P631" s="556"/>
      <c r="Q631" s="556"/>
      <c r="R631" s="341"/>
      <c r="S631" s="341"/>
      <c r="T631" s="341"/>
      <c r="U631" s="341"/>
      <c r="V631" s="341"/>
      <c r="W631" s="341"/>
      <c r="X631" s="341"/>
      <c r="Y631" s="341"/>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4"/>
      <c r="BC631" s="344"/>
      <c r="BD631" s="344"/>
      <c r="BE631" s="344"/>
      <c r="BF631" s="344"/>
      <c r="BG631" s="344"/>
      <c r="BH631" s="344"/>
      <c r="BI631" s="344"/>
      <c r="BJ631" s="344"/>
      <c r="BK631" s="344"/>
      <c r="BL631" s="344"/>
      <c r="BM631" s="344"/>
      <c r="BN631" s="344"/>
      <c r="BO631" s="344"/>
      <c r="BP631" s="344"/>
      <c r="BQ631" s="344"/>
    </row>
    <row r="632" s="348" customFormat="true" ht="25.15" customHeight="true" x14ac:dyDescent="0.2">
      <c r="C632" s="994"/>
      <c r="D632" s="995"/>
      <c r="E632" s="556"/>
      <c r="F632" s="556"/>
      <c r="G632" s="556"/>
      <c r="H632" s="994"/>
      <c r="I632" s="995"/>
      <c r="J632" s="556"/>
      <c r="K632" s="556"/>
      <c r="L632" s="556"/>
      <c r="M632" s="994"/>
      <c r="N632" s="995"/>
      <c r="O632" s="556"/>
      <c r="P632" s="556"/>
      <c r="Q632" s="556"/>
      <c r="R632" s="341"/>
      <c r="S632" s="341"/>
      <c r="T632" s="341"/>
      <c r="U632" s="341"/>
      <c r="V632" s="341"/>
      <c r="W632" s="341"/>
      <c r="X632" s="341"/>
      <c r="Y632" s="341"/>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4"/>
      <c r="BC632" s="344"/>
      <c r="BD632" s="344"/>
      <c r="BE632" s="344"/>
      <c r="BF632" s="344"/>
      <c r="BG632" s="344"/>
      <c r="BH632" s="344"/>
      <c r="BI632" s="344"/>
      <c r="BJ632" s="344"/>
      <c r="BK632" s="344"/>
      <c r="BL632" s="344"/>
      <c r="BM632" s="344"/>
      <c r="BN632" s="344"/>
      <c r="BO632" s="344"/>
      <c r="BP632" s="344"/>
      <c r="BQ632" s="344"/>
    </row>
    <row r="633" s="348" customFormat="true" ht="25.15" customHeight="true" x14ac:dyDescent="0.2">
      <c r="C633" s="994"/>
      <c r="D633" s="995"/>
      <c r="E633" s="556"/>
      <c r="F633" s="556"/>
      <c r="G633" s="556"/>
      <c r="H633" s="994"/>
      <c r="I633" s="995"/>
      <c r="J633" s="556"/>
      <c r="K633" s="556"/>
      <c r="L633" s="556"/>
      <c r="M633" s="994"/>
      <c r="N633" s="995"/>
      <c r="O633" s="556"/>
      <c r="P633" s="556"/>
      <c r="Q633" s="556"/>
      <c r="R633" s="341"/>
      <c r="S633" s="341"/>
      <c r="T633" s="341"/>
      <c r="U633" s="341"/>
      <c r="V633" s="341"/>
      <c r="W633" s="341"/>
      <c r="X633" s="341"/>
      <c r="Y633" s="341"/>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4"/>
      <c r="BC633" s="344"/>
      <c r="BD633" s="344"/>
      <c r="BE633" s="344"/>
      <c r="BF633" s="344"/>
      <c r="BG633" s="344"/>
      <c r="BH633" s="344"/>
      <c r="BI633" s="344"/>
      <c r="BJ633" s="344"/>
      <c r="BK633" s="344"/>
      <c r="BL633" s="344"/>
      <c r="BM633" s="344"/>
      <c r="BN633" s="344"/>
      <c r="BO633" s="344"/>
      <c r="BP633" s="344"/>
      <c r="BQ633" s="344"/>
    </row>
    <row r="634" s="348" customFormat="true" ht="25.15" customHeight="true" x14ac:dyDescent="0.2">
      <c r="C634" s="994"/>
      <c r="D634" s="995"/>
      <c r="E634" s="556"/>
      <c r="F634" s="556"/>
      <c r="G634" s="556"/>
      <c r="H634" s="994"/>
      <c r="I634" s="995"/>
      <c r="J634" s="556"/>
      <c r="K634" s="556"/>
      <c r="L634" s="556"/>
      <c r="M634" s="994"/>
      <c r="N634" s="995"/>
      <c r="O634" s="556"/>
      <c r="P634" s="556"/>
      <c r="Q634" s="556"/>
      <c r="R634" s="341"/>
      <c r="S634" s="341"/>
      <c r="T634" s="341"/>
      <c r="U634" s="341"/>
      <c r="V634" s="341"/>
      <c r="W634" s="341"/>
      <c r="X634" s="341"/>
      <c r="Y634" s="341"/>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4"/>
      <c r="BC634" s="344"/>
      <c r="BD634" s="344"/>
      <c r="BE634" s="344"/>
      <c r="BF634" s="344"/>
      <c r="BG634" s="344"/>
      <c r="BH634" s="344"/>
      <c r="BI634" s="344"/>
      <c r="BJ634" s="344"/>
      <c r="BK634" s="344"/>
      <c r="BL634" s="344"/>
      <c r="BM634" s="344"/>
      <c r="BN634" s="344"/>
      <c r="BO634" s="344"/>
      <c r="BP634" s="344"/>
      <c r="BQ634" s="344"/>
    </row>
    <row r="635" s="348" customFormat="true" ht="25.15" customHeight="true" x14ac:dyDescent="0.2">
      <c r="C635" s="994"/>
      <c r="D635" s="995"/>
      <c r="E635" s="556"/>
      <c r="F635" s="556"/>
      <c r="G635" s="556"/>
      <c r="H635" s="994"/>
      <c r="I635" s="995"/>
      <c r="J635" s="556"/>
      <c r="K635" s="556"/>
      <c r="L635" s="556"/>
      <c r="M635" s="994"/>
      <c r="N635" s="995"/>
      <c r="O635" s="556"/>
      <c r="P635" s="556"/>
      <c r="Q635" s="556"/>
      <c r="R635" s="341"/>
      <c r="S635" s="341"/>
      <c r="T635" s="341"/>
      <c r="U635" s="341"/>
      <c r="V635" s="341"/>
      <c r="W635" s="341"/>
      <c r="X635" s="341"/>
      <c r="Y635" s="341"/>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4"/>
      <c r="BC635" s="344"/>
      <c r="BD635" s="344"/>
      <c r="BE635" s="344"/>
      <c r="BF635" s="344"/>
      <c r="BG635" s="344"/>
      <c r="BH635" s="344"/>
      <c r="BI635" s="344"/>
      <c r="BJ635" s="344"/>
      <c r="BK635" s="344"/>
      <c r="BL635" s="344"/>
      <c r="BM635" s="344"/>
      <c r="BN635" s="344"/>
      <c r="BO635" s="344"/>
      <c r="BP635" s="344"/>
      <c r="BQ635" s="344"/>
    </row>
    <row r="636" s="348" customFormat="true" ht="25.15" customHeight="true" x14ac:dyDescent="0.2">
      <c r="C636" s="994"/>
      <c r="D636" s="995"/>
      <c r="E636" s="556"/>
      <c r="F636" s="556"/>
      <c r="G636" s="556"/>
      <c r="H636" s="994"/>
      <c r="I636" s="995"/>
      <c r="J636" s="556"/>
      <c r="K636" s="556"/>
      <c r="L636" s="556"/>
      <c r="M636" s="994"/>
      <c r="N636" s="995"/>
      <c r="O636" s="556"/>
      <c r="P636" s="556"/>
      <c r="Q636" s="556"/>
      <c r="R636" s="341"/>
      <c r="S636" s="341"/>
      <c r="T636" s="341"/>
      <c r="U636" s="341"/>
      <c r="V636" s="341"/>
      <c r="W636" s="341"/>
      <c r="X636" s="341"/>
      <c r="Y636" s="341"/>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4"/>
      <c r="BC636" s="344"/>
      <c r="BD636" s="344"/>
      <c r="BE636" s="344"/>
      <c r="BF636" s="344"/>
      <c r="BG636" s="344"/>
      <c r="BH636" s="344"/>
      <c r="BI636" s="344"/>
      <c r="BJ636" s="344"/>
      <c r="BK636" s="344"/>
      <c r="BL636" s="344"/>
      <c r="BM636" s="344"/>
      <c r="BN636" s="344"/>
      <c r="BO636" s="344"/>
      <c r="BP636" s="344"/>
      <c r="BQ636" s="344"/>
    </row>
    <row r="637" s="348" customFormat="true" ht="25.15" customHeight="true" x14ac:dyDescent="0.2">
      <c r="C637" s="994"/>
      <c r="D637" s="995"/>
      <c r="E637" s="556"/>
      <c r="F637" s="556"/>
      <c r="G637" s="556"/>
      <c r="H637" s="994"/>
      <c r="I637" s="995"/>
      <c r="J637" s="556"/>
      <c r="K637" s="556"/>
      <c r="L637" s="556"/>
      <c r="M637" s="994"/>
      <c r="N637" s="995"/>
      <c r="O637" s="556"/>
      <c r="P637" s="556"/>
      <c r="Q637" s="556"/>
      <c r="R637" s="341"/>
      <c r="S637" s="341"/>
      <c r="T637" s="341"/>
      <c r="U637" s="341"/>
      <c r="V637" s="341"/>
      <c r="W637" s="341"/>
      <c r="X637" s="341"/>
      <c r="Y637" s="341"/>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4"/>
      <c r="BC637" s="344"/>
      <c r="BD637" s="344"/>
      <c r="BE637" s="344"/>
      <c r="BF637" s="344"/>
      <c r="BG637" s="344"/>
      <c r="BH637" s="344"/>
      <c r="BI637" s="344"/>
      <c r="BJ637" s="344"/>
      <c r="BK637" s="344"/>
      <c r="BL637" s="344"/>
      <c r="BM637" s="344"/>
      <c r="BN637" s="344"/>
      <c r="BO637" s="344"/>
      <c r="BP637" s="344"/>
      <c r="BQ637" s="344"/>
    </row>
    <row r="638" s="348" customFormat="true" ht="25.15" customHeight="true" x14ac:dyDescent="0.2">
      <c r="C638" s="994"/>
      <c r="D638" s="995"/>
      <c r="E638" s="556"/>
      <c r="F638" s="556"/>
      <c r="G638" s="556"/>
      <c r="H638" s="994"/>
      <c r="I638" s="995"/>
      <c r="J638" s="556"/>
      <c r="K638" s="556"/>
      <c r="L638" s="556"/>
      <c r="M638" s="994"/>
      <c r="N638" s="995"/>
      <c r="O638" s="556"/>
      <c r="P638" s="556"/>
      <c r="Q638" s="556"/>
      <c r="R638" s="341"/>
      <c r="S638" s="341"/>
      <c r="T638" s="341"/>
      <c r="U638" s="341"/>
      <c r="V638" s="341"/>
      <c r="W638" s="341"/>
      <c r="X638" s="341"/>
      <c r="Y638" s="341"/>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4"/>
      <c r="BC638" s="344"/>
      <c r="BD638" s="344"/>
      <c r="BE638" s="344"/>
      <c r="BF638" s="344"/>
      <c r="BG638" s="344"/>
      <c r="BH638" s="344"/>
      <c r="BI638" s="344"/>
      <c r="BJ638" s="344"/>
      <c r="BK638" s="344"/>
      <c r="BL638" s="344"/>
      <c r="BM638" s="344"/>
      <c r="BN638" s="344"/>
      <c r="BO638" s="344"/>
      <c r="BP638" s="344"/>
      <c r="BQ638" s="344"/>
    </row>
    <row r="639" s="348" customFormat="true" ht="25.15" customHeight="true" x14ac:dyDescent="0.2">
      <c r="C639" s="994"/>
      <c r="D639" s="995"/>
      <c r="E639" s="556"/>
      <c r="F639" s="556"/>
      <c r="G639" s="556"/>
      <c r="H639" s="994"/>
      <c r="I639" s="995"/>
      <c r="J639" s="556"/>
      <c r="K639" s="556"/>
      <c r="L639" s="556"/>
      <c r="M639" s="994"/>
      <c r="N639" s="995"/>
      <c r="O639" s="556"/>
      <c r="P639" s="556"/>
      <c r="Q639" s="556"/>
      <c r="R639" s="341"/>
      <c r="S639" s="341"/>
      <c r="T639" s="341"/>
      <c r="U639" s="341"/>
      <c r="V639" s="341"/>
      <c r="W639" s="341"/>
      <c r="X639" s="341"/>
      <c r="Y639" s="341"/>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4"/>
      <c r="BC639" s="344"/>
      <c r="BD639" s="344"/>
      <c r="BE639" s="344"/>
      <c r="BF639" s="344"/>
      <c r="BG639" s="344"/>
      <c r="BH639" s="344"/>
      <c r="BI639" s="344"/>
      <c r="BJ639" s="344"/>
      <c r="BK639" s="344"/>
      <c r="BL639" s="344"/>
      <c r="BM639" s="344"/>
      <c r="BN639" s="344"/>
      <c r="BO639" s="344"/>
      <c r="BP639" s="344"/>
      <c r="BQ639" s="344"/>
    </row>
    <row r="640" s="348" customFormat="true" ht="25.15" customHeight="true" x14ac:dyDescent="0.2">
      <c r="C640" s="994"/>
      <c r="D640" s="995"/>
      <c r="E640" s="556"/>
      <c r="F640" s="556"/>
      <c r="G640" s="556"/>
      <c r="H640" s="994"/>
      <c r="I640" s="995"/>
      <c r="J640" s="556"/>
      <c r="K640" s="556"/>
      <c r="L640" s="556"/>
      <c r="M640" s="994"/>
      <c r="N640" s="995"/>
      <c r="O640" s="556"/>
      <c r="P640" s="556"/>
      <c r="Q640" s="556"/>
      <c r="R640" s="341"/>
      <c r="S640" s="341"/>
      <c r="T640" s="341"/>
      <c r="U640" s="341"/>
      <c r="V640" s="341"/>
      <c r="W640" s="341"/>
      <c r="X640" s="341"/>
      <c r="Y640" s="341"/>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4"/>
      <c r="BC640" s="344"/>
      <c r="BD640" s="344"/>
      <c r="BE640" s="344"/>
      <c r="BF640" s="344"/>
      <c r="BG640" s="344"/>
      <c r="BH640" s="344"/>
      <c r="BI640" s="344"/>
      <c r="BJ640" s="344"/>
      <c r="BK640" s="344"/>
      <c r="BL640" s="344"/>
      <c r="BM640" s="344"/>
      <c r="BN640" s="344"/>
      <c r="BO640" s="344"/>
      <c r="BP640" s="344"/>
      <c r="BQ640" s="344"/>
    </row>
    <row r="641" s="348" customFormat="true" ht="25.15" customHeight="true" x14ac:dyDescent="0.2">
      <c r="C641" s="994"/>
      <c r="D641" s="995"/>
      <c r="E641" s="556"/>
      <c r="F641" s="556"/>
      <c r="G641" s="556"/>
      <c r="H641" s="994"/>
      <c r="I641" s="995"/>
      <c r="J641" s="556"/>
      <c r="K641" s="556"/>
      <c r="L641" s="556"/>
      <c r="M641" s="994"/>
      <c r="N641" s="995"/>
      <c r="O641" s="556"/>
      <c r="P641" s="556"/>
      <c r="Q641" s="556"/>
      <c r="R641" s="341"/>
      <c r="S641" s="341"/>
      <c r="T641" s="341"/>
      <c r="U641" s="341"/>
      <c r="V641" s="341"/>
      <c r="W641" s="341"/>
      <c r="X641" s="341"/>
      <c r="Y641" s="341"/>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4"/>
      <c r="BC641" s="344"/>
      <c r="BD641" s="344"/>
      <c r="BE641" s="344"/>
      <c r="BF641" s="344"/>
      <c r="BG641" s="344"/>
      <c r="BH641" s="344"/>
      <c r="BI641" s="344"/>
      <c r="BJ641" s="344"/>
      <c r="BK641" s="344"/>
      <c r="BL641" s="344"/>
      <c r="BM641" s="344"/>
      <c r="BN641" s="344"/>
      <c r="BO641" s="344"/>
      <c r="BP641" s="344"/>
      <c r="BQ641" s="344"/>
    </row>
    <row r="642" s="348" customFormat="true" ht="25.15" customHeight="true" x14ac:dyDescent="0.2">
      <c r="C642" s="994"/>
      <c r="D642" s="995"/>
      <c r="E642" s="556"/>
      <c r="F642" s="556"/>
      <c r="G642" s="556"/>
      <c r="H642" s="994"/>
      <c r="I642" s="995"/>
      <c r="J642" s="556"/>
      <c r="K642" s="556"/>
      <c r="L642" s="556"/>
      <c r="M642" s="994"/>
      <c r="N642" s="995"/>
      <c r="O642" s="556"/>
      <c r="P642" s="556"/>
      <c r="Q642" s="556"/>
      <c r="R642" s="341"/>
      <c r="S642" s="341"/>
      <c r="T642" s="341"/>
      <c r="U642" s="341"/>
      <c r="V642" s="341"/>
      <c r="W642" s="341"/>
      <c r="X642" s="341"/>
      <c r="Y642" s="341"/>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4"/>
      <c r="BC642" s="344"/>
      <c r="BD642" s="344"/>
      <c r="BE642" s="344"/>
      <c r="BF642" s="344"/>
      <c r="BG642" s="344"/>
      <c r="BH642" s="344"/>
      <c r="BI642" s="344"/>
      <c r="BJ642" s="344"/>
      <c r="BK642" s="344"/>
      <c r="BL642" s="344"/>
      <c r="BM642" s="344"/>
      <c r="BN642" s="344"/>
      <c r="BO642" s="344"/>
      <c r="BP642" s="344"/>
      <c r="BQ642" s="344"/>
    </row>
    <row r="643" s="348" customFormat="true" ht="25.15" customHeight="true" x14ac:dyDescent="0.2">
      <c r="C643" s="994"/>
      <c r="D643" s="995"/>
      <c r="E643" s="556"/>
      <c r="F643" s="556"/>
      <c r="G643" s="556"/>
      <c r="H643" s="994"/>
      <c r="I643" s="995"/>
      <c r="J643" s="556"/>
      <c r="K643" s="556"/>
      <c r="L643" s="556"/>
      <c r="M643" s="994"/>
      <c r="N643" s="995"/>
      <c r="O643" s="556"/>
      <c r="P643" s="556"/>
      <c r="Q643" s="556"/>
      <c r="R643" s="341"/>
      <c r="S643" s="341"/>
      <c r="T643" s="341"/>
      <c r="U643" s="341"/>
      <c r="V643" s="341"/>
      <c r="W643" s="341"/>
      <c r="X643" s="341"/>
      <c r="Y643" s="341"/>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4"/>
      <c r="BC643" s="344"/>
      <c r="BD643" s="344"/>
      <c r="BE643" s="344"/>
      <c r="BF643" s="344"/>
      <c r="BG643" s="344"/>
      <c r="BH643" s="344"/>
      <c r="BI643" s="344"/>
      <c r="BJ643" s="344"/>
      <c r="BK643" s="344"/>
      <c r="BL643" s="344"/>
      <c r="BM643" s="344"/>
      <c r="BN643" s="344"/>
      <c r="BO643" s="344"/>
      <c r="BP643" s="344"/>
      <c r="BQ643" s="344"/>
    </row>
    <row r="644" s="348" customFormat="true" ht="25.15" customHeight="true" x14ac:dyDescent="0.2">
      <c r="C644" s="994"/>
      <c r="D644" s="995"/>
      <c r="E644" s="556"/>
      <c r="F644" s="556"/>
      <c r="G644" s="556"/>
      <c r="H644" s="994"/>
      <c r="I644" s="995"/>
      <c r="J644" s="556"/>
      <c r="K644" s="556"/>
      <c r="L644" s="556"/>
      <c r="M644" s="994"/>
      <c r="N644" s="995"/>
      <c r="O644" s="556"/>
      <c r="P644" s="556"/>
      <c r="Q644" s="556"/>
      <c r="R644" s="341"/>
      <c r="S644" s="341"/>
      <c r="T644" s="341"/>
      <c r="U644" s="341"/>
      <c r="V644" s="341"/>
      <c r="W644" s="341"/>
      <c r="X644" s="341"/>
      <c r="Y644" s="341"/>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4"/>
      <c r="BC644" s="344"/>
      <c r="BD644" s="344"/>
      <c r="BE644" s="344"/>
      <c r="BF644" s="344"/>
      <c r="BG644" s="344"/>
      <c r="BH644" s="344"/>
      <c r="BI644" s="344"/>
      <c r="BJ644" s="344"/>
      <c r="BK644" s="344"/>
      <c r="BL644" s="344"/>
      <c r="BM644" s="344"/>
      <c r="BN644" s="344"/>
      <c r="BO644" s="344"/>
      <c r="BP644" s="344"/>
      <c r="BQ644" s="344"/>
    </row>
    <row r="645" s="348" customFormat="true" ht="25.15" customHeight="true" x14ac:dyDescent="0.2">
      <c r="C645" s="994"/>
      <c r="D645" s="995"/>
      <c r="E645" s="556"/>
      <c r="F645" s="556"/>
      <c r="G645" s="556"/>
      <c r="H645" s="994"/>
      <c r="I645" s="995"/>
      <c r="J645" s="556"/>
      <c r="K645" s="556"/>
      <c r="L645" s="556"/>
      <c r="M645" s="994"/>
      <c r="N645" s="995"/>
      <c r="O645" s="556"/>
      <c r="P645" s="556"/>
      <c r="Q645" s="556"/>
      <c r="R645" s="341"/>
      <c r="S645" s="341"/>
      <c r="T645" s="341"/>
      <c r="U645" s="341"/>
      <c r="V645" s="341"/>
      <c r="W645" s="341"/>
      <c r="X645" s="341"/>
      <c r="Y645" s="341"/>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4"/>
      <c r="BC645" s="344"/>
      <c r="BD645" s="344"/>
      <c r="BE645" s="344"/>
      <c r="BF645" s="344"/>
      <c r="BG645" s="344"/>
      <c r="BH645" s="344"/>
      <c r="BI645" s="344"/>
      <c r="BJ645" s="344"/>
      <c r="BK645" s="344"/>
      <c r="BL645" s="344"/>
      <c r="BM645" s="344"/>
      <c r="BN645" s="344"/>
      <c r="BO645" s="344"/>
      <c r="BP645" s="344"/>
      <c r="BQ645" s="344"/>
    </row>
    <row r="646" s="348" customFormat="true" ht="25.15" customHeight="true" x14ac:dyDescent="0.2">
      <c r="C646" s="994"/>
      <c r="D646" s="995"/>
      <c r="E646" s="556"/>
      <c r="F646" s="556"/>
      <c r="G646" s="556"/>
      <c r="H646" s="994"/>
      <c r="I646" s="995"/>
      <c r="J646" s="556"/>
      <c r="K646" s="556"/>
      <c r="L646" s="556"/>
      <c r="M646" s="994"/>
      <c r="N646" s="995"/>
      <c r="O646" s="556"/>
      <c r="P646" s="556"/>
      <c r="Q646" s="556"/>
      <c r="R646" s="341"/>
      <c r="S646" s="341"/>
      <c r="T646" s="341"/>
      <c r="U646" s="341"/>
      <c r="V646" s="341"/>
      <c r="W646" s="341"/>
      <c r="X646" s="341"/>
      <c r="Y646" s="341"/>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4"/>
      <c r="BC646" s="344"/>
      <c r="BD646" s="344"/>
      <c r="BE646" s="344"/>
      <c r="BF646" s="344"/>
      <c r="BG646" s="344"/>
      <c r="BH646" s="344"/>
      <c r="BI646" s="344"/>
      <c r="BJ646" s="344"/>
      <c r="BK646" s="344"/>
      <c r="BL646" s="344"/>
      <c r="BM646" s="344"/>
      <c r="BN646" s="344"/>
      <c r="BO646" s="344"/>
      <c r="BP646" s="344"/>
      <c r="BQ646" s="344"/>
    </row>
    <row r="647" s="348" customFormat="true" ht="25.15" customHeight="true" x14ac:dyDescent="0.2">
      <c r="C647" s="994"/>
      <c r="D647" s="995"/>
      <c r="E647" s="556"/>
      <c r="F647" s="556"/>
      <c r="G647" s="556"/>
      <c r="H647" s="994"/>
      <c r="I647" s="995"/>
      <c r="J647" s="556"/>
      <c r="K647" s="556"/>
      <c r="L647" s="556"/>
      <c r="M647" s="994"/>
      <c r="N647" s="995"/>
      <c r="O647" s="556"/>
      <c r="P647" s="556"/>
      <c r="Q647" s="556"/>
      <c r="R647" s="341"/>
      <c r="S647" s="341"/>
      <c r="T647" s="341"/>
      <c r="U647" s="341"/>
      <c r="V647" s="341"/>
      <c r="W647" s="341"/>
      <c r="X647" s="341"/>
      <c r="Y647" s="341"/>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4"/>
      <c r="BC647" s="344"/>
      <c r="BD647" s="344"/>
      <c r="BE647" s="344"/>
      <c r="BF647" s="344"/>
      <c r="BG647" s="344"/>
      <c r="BH647" s="344"/>
      <c r="BI647" s="344"/>
      <c r="BJ647" s="344"/>
      <c r="BK647" s="344"/>
      <c r="BL647" s="344"/>
      <c r="BM647" s="344"/>
      <c r="BN647" s="344"/>
      <c r="BO647" s="344"/>
      <c r="BP647" s="344"/>
      <c r="BQ647" s="344"/>
    </row>
    <row r="648" s="348" customFormat="true" ht="25.15" customHeight="true" x14ac:dyDescent="0.2">
      <c r="C648" s="994"/>
      <c r="D648" s="995"/>
      <c r="E648" s="556"/>
      <c r="F648" s="556"/>
      <c r="G648" s="556"/>
      <c r="H648" s="994"/>
      <c r="I648" s="995"/>
      <c r="J648" s="556"/>
      <c r="K648" s="556"/>
      <c r="L648" s="556"/>
      <c r="M648" s="994"/>
      <c r="N648" s="995"/>
      <c r="O648" s="556"/>
      <c r="P648" s="556"/>
      <c r="Q648" s="556"/>
      <c r="R648" s="341"/>
      <c r="S648" s="341"/>
      <c r="T648" s="341"/>
      <c r="U648" s="341"/>
      <c r="V648" s="341"/>
      <c r="W648" s="341"/>
      <c r="X648" s="341"/>
      <c r="Y648" s="341"/>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4"/>
      <c r="BC648" s="344"/>
      <c r="BD648" s="344"/>
      <c r="BE648" s="344"/>
      <c r="BF648" s="344"/>
      <c r="BG648" s="344"/>
      <c r="BH648" s="344"/>
      <c r="BI648" s="344"/>
      <c r="BJ648" s="344"/>
      <c r="BK648" s="344"/>
      <c r="BL648" s="344"/>
      <c r="BM648" s="344"/>
      <c r="BN648" s="344"/>
      <c r="BO648" s="344"/>
      <c r="BP648" s="344"/>
      <c r="BQ648" s="344"/>
    </row>
    <row r="649" s="348" customFormat="true" ht="25.15" customHeight="true" x14ac:dyDescent="0.2">
      <c r="C649" s="994"/>
      <c r="D649" s="995"/>
      <c r="E649" s="556"/>
      <c r="F649" s="556"/>
      <c r="G649" s="556"/>
      <c r="H649" s="994"/>
      <c r="I649" s="995"/>
      <c r="J649" s="556"/>
      <c r="K649" s="556"/>
      <c r="L649" s="556"/>
      <c r="M649" s="994"/>
      <c r="N649" s="995"/>
      <c r="O649" s="556"/>
      <c r="P649" s="556"/>
      <c r="Q649" s="556"/>
      <c r="R649" s="341"/>
      <c r="S649" s="341"/>
      <c r="T649" s="341"/>
      <c r="U649" s="341"/>
      <c r="V649" s="341"/>
      <c r="W649" s="341"/>
      <c r="X649" s="341"/>
      <c r="Y649" s="341"/>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4"/>
      <c r="BC649" s="344"/>
      <c r="BD649" s="344"/>
      <c r="BE649" s="344"/>
      <c r="BF649" s="344"/>
      <c r="BG649" s="344"/>
      <c r="BH649" s="344"/>
      <c r="BI649" s="344"/>
      <c r="BJ649" s="344"/>
      <c r="BK649" s="344"/>
      <c r="BL649" s="344"/>
      <c r="BM649" s="344"/>
      <c r="BN649" s="344"/>
      <c r="BO649" s="344"/>
      <c r="BP649" s="344"/>
      <c r="BQ649" s="344"/>
    </row>
    <row r="650" s="348" customFormat="true" ht="25.15" customHeight="true" x14ac:dyDescent="0.2">
      <c r="C650" s="994"/>
      <c r="D650" s="995"/>
      <c r="E650" s="556"/>
      <c r="F650" s="556"/>
      <c r="G650" s="556"/>
      <c r="H650" s="994"/>
      <c r="I650" s="995"/>
      <c r="J650" s="556"/>
      <c r="K650" s="556"/>
      <c r="L650" s="556"/>
      <c r="M650" s="994"/>
      <c r="N650" s="995"/>
      <c r="O650" s="556"/>
      <c r="P650" s="556"/>
      <c r="Q650" s="556"/>
      <c r="R650" s="341"/>
      <c r="S650" s="341"/>
      <c r="T650" s="341"/>
      <c r="U650" s="341"/>
      <c r="V650" s="341"/>
      <c r="W650" s="341"/>
      <c r="X650" s="341"/>
      <c r="Y650" s="341"/>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4"/>
      <c r="BC650" s="344"/>
      <c r="BD650" s="344"/>
      <c r="BE650" s="344"/>
      <c r="BF650" s="344"/>
      <c r="BG650" s="344"/>
      <c r="BH650" s="344"/>
      <c r="BI650" s="344"/>
      <c r="BJ650" s="344"/>
      <c r="BK650" s="344"/>
      <c r="BL650" s="344"/>
      <c r="BM650" s="344"/>
      <c r="BN650" s="344"/>
      <c r="BO650" s="344"/>
      <c r="BP650" s="344"/>
      <c r="BQ650" s="344"/>
    </row>
    <row r="651" s="348" customFormat="true" ht="25.15" customHeight="true" x14ac:dyDescent="0.2">
      <c r="C651" s="994"/>
      <c r="D651" s="995"/>
      <c r="E651" s="556"/>
      <c r="F651" s="556"/>
      <c r="G651" s="556"/>
      <c r="H651" s="994"/>
      <c r="I651" s="995"/>
      <c r="J651" s="556"/>
      <c r="K651" s="556"/>
      <c r="L651" s="556"/>
      <c r="M651" s="994"/>
      <c r="N651" s="995"/>
      <c r="O651" s="556"/>
      <c r="P651" s="556"/>
      <c r="Q651" s="556"/>
      <c r="R651" s="341"/>
      <c r="S651" s="341"/>
      <c r="T651" s="341"/>
      <c r="U651" s="341"/>
      <c r="V651" s="341"/>
      <c r="W651" s="341"/>
      <c r="X651" s="341"/>
      <c r="Y651" s="341"/>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4"/>
      <c r="BC651" s="344"/>
      <c r="BD651" s="344"/>
      <c r="BE651" s="344"/>
      <c r="BF651" s="344"/>
      <c r="BG651" s="344"/>
      <c r="BH651" s="344"/>
      <c r="BI651" s="344"/>
      <c r="BJ651" s="344"/>
      <c r="BK651" s="344"/>
      <c r="BL651" s="344"/>
      <c r="BM651" s="344"/>
      <c r="BN651" s="344"/>
      <c r="BO651" s="344"/>
      <c r="BP651" s="344"/>
      <c r="BQ651" s="344"/>
    </row>
    <row r="652" s="348" customFormat="true" ht="25.15" customHeight="true" x14ac:dyDescent="0.2">
      <c r="C652" s="994"/>
      <c r="D652" s="995"/>
      <c r="E652" s="556"/>
      <c r="F652" s="556"/>
      <c r="G652" s="556"/>
      <c r="H652" s="994"/>
      <c r="I652" s="995"/>
      <c r="J652" s="556"/>
      <c r="K652" s="556"/>
      <c r="L652" s="556"/>
      <c r="M652" s="994"/>
      <c r="N652" s="995"/>
      <c r="O652" s="556"/>
      <c r="P652" s="556"/>
      <c r="Q652" s="556"/>
      <c r="R652" s="341"/>
      <c r="S652" s="341"/>
      <c r="T652" s="341"/>
      <c r="U652" s="341"/>
      <c r="V652" s="341"/>
      <c r="W652" s="341"/>
      <c r="X652" s="341"/>
      <c r="Y652" s="341"/>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4"/>
      <c r="BC652" s="344"/>
      <c r="BD652" s="344"/>
      <c r="BE652" s="344"/>
      <c r="BF652" s="344"/>
      <c r="BG652" s="344"/>
      <c r="BH652" s="344"/>
      <c r="BI652" s="344"/>
      <c r="BJ652" s="344"/>
      <c r="BK652" s="344"/>
      <c r="BL652" s="344"/>
      <c r="BM652" s="344"/>
      <c r="BN652" s="344"/>
      <c r="BO652" s="344"/>
      <c r="BP652" s="344"/>
      <c r="BQ652" s="344"/>
    </row>
    <row r="653" s="348" customFormat="true" ht="25.15" customHeight="true" x14ac:dyDescent="0.2">
      <c r="C653" s="994"/>
      <c r="D653" s="995"/>
      <c r="E653" s="556"/>
      <c r="F653" s="556"/>
      <c r="G653" s="556"/>
      <c r="H653" s="994"/>
      <c r="I653" s="995"/>
      <c r="J653" s="556"/>
      <c r="K653" s="556"/>
      <c r="L653" s="556"/>
      <c r="M653" s="994"/>
      <c r="N653" s="995"/>
      <c r="O653" s="556"/>
      <c r="P653" s="556"/>
      <c r="Q653" s="556"/>
      <c r="R653" s="341"/>
      <c r="S653" s="341"/>
      <c r="T653" s="341"/>
      <c r="U653" s="341"/>
      <c r="V653" s="341"/>
      <c r="W653" s="341"/>
      <c r="X653" s="341"/>
      <c r="Y653" s="341"/>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4"/>
      <c r="BC653" s="344"/>
      <c r="BD653" s="344"/>
      <c r="BE653" s="344"/>
      <c r="BF653" s="344"/>
      <c r="BG653" s="344"/>
      <c r="BH653" s="344"/>
      <c r="BI653" s="344"/>
      <c r="BJ653" s="344"/>
      <c r="BK653" s="344"/>
      <c r="BL653" s="344"/>
      <c r="BM653" s="344"/>
      <c r="BN653" s="344"/>
      <c r="BO653" s="344"/>
      <c r="BP653" s="344"/>
      <c r="BQ653" s="344"/>
    </row>
    <row r="654" s="348" customFormat="true" ht="25.15" customHeight="true" x14ac:dyDescent="0.2">
      <c r="C654" s="994"/>
      <c r="D654" s="995"/>
      <c r="E654" s="556"/>
      <c r="F654" s="556"/>
      <c r="G654" s="556"/>
      <c r="H654" s="994"/>
      <c r="I654" s="995"/>
      <c r="J654" s="556"/>
      <c r="K654" s="556"/>
      <c r="L654" s="556"/>
      <c r="M654" s="994"/>
      <c r="N654" s="995"/>
      <c r="O654" s="556"/>
      <c r="P654" s="556"/>
      <c r="Q654" s="556"/>
      <c r="R654" s="341"/>
      <c r="S654" s="341"/>
      <c r="T654" s="341"/>
      <c r="U654" s="341"/>
      <c r="V654" s="341"/>
      <c r="W654" s="341"/>
      <c r="X654" s="341"/>
      <c r="Y654" s="341"/>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4"/>
      <c r="BC654" s="344"/>
      <c r="BD654" s="344"/>
      <c r="BE654" s="344"/>
      <c r="BF654" s="344"/>
      <c r="BG654" s="344"/>
      <c r="BH654" s="344"/>
      <c r="BI654" s="344"/>
      <c r="BJ654" s="344"/>
      <c r="BK654" s="344"/>
      <c r="BL654" s="344"/>
      <c r="BM654" s="344"/>
      <c r="BN654" s="344"/>
      <c r="BO654" s="344"/>
      <c r="BP654" s="344"/>
      <c r="BQ654" s="344"/>
    </row>
    <row r="655" s="348" customFormat="true" ht="25.15" customHeight="true" x14ac:dyDescent="0.2">
      <c r="C655" s="994"/>
      <c r="D655" s="995"/>
      <c r="E655" s="556"/>
      <c r="F655" s="556"/>
      <c r="G655" s="556"/>
      <c r="H655" s="994"/>
      <c r="I655" s="995"/>
      <c r="J655" s="556"/>
      <c r="K655" s="556"/>
      <c r="L655" s="556"/>
      <c r="M655" s="994"/>
      <c r="N655" s="995"/>
      <c r="O655" s="556"/>
      <c r="P655" s="556"/>
      <c r="Q655" s="556"/>
      <c r="R655" s="341"/>
      <c r="S655" s="341"/>
      <c r="T655" s="341"/>
      <c r="U655" s="341"/>
      <c r="V655" s="341"/>
      <c r="W655" s="341"/>
      <c r="X655" s="341"/>
      <c r="Y655" s="341"/>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4"/>
      <c r="BC655" s="344"/>
      <c r="BD655" s="344"/>
      <c r="BE655" s="344"/>
      <c r="BF655" s="344"/>
      <c r="BG655" s="344"/>
      <c r="BH655" s="344"/>
      <c r="BI655" s="344"/>
      <c r="BJ655" s="344"/>
      <c r="BK655" s="344"/>
      <c r="BL655" s="344"/>
      <c r="BM655" s="344"/>
      <c r="BN655" s="344"/>
      <c r="BO655" s="344"/>
      <c r="BP655" s="344"/>
      <c r="BQ655" s="344"/>
    </row>
    <row r="656" s="348" customFormat="true" ht="25.15" customHeight="true" x14ac:dyDescent="0.2">
      <c r="C656" s="994"/>
      <c r="D656" s="995"/>
      <c r="E656" s="556"/>
      <c r="F656" s="556"/>
      <c r="G656" s="556"/>
      <c r="H656" s="994"/>
      <c r="I656" s="995"/>
      <c r="J656" s="556"/>
      <c r="K656" s="556"/>
      <c r="L656" s="556"/>
      <c r="M656" s="994"/>
      <c r="N656" s="995"/>
      <c r="O656" s="556"/>
      <c r="P656" s="556"/>
      <c r="Q656" s="556"/>
      <c r="R656" s="341"/>
      <c r="S656" s="341"/>
      <c r="T656" s="341"/>
      <c r="U656" s="341"/>
      <c r="V656" s="341"/>
      <c r="W656" s="341"/>
      <c r="X656" s="341"/>
      <c r="Y656" s="341"/>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4"/>
      <c r="BC656" s="344"/>
      <c r="BD656" s="344"/>
      <c r="BE656" s="344"/>
      <c r="BF656" s="344"/>
      <c r="BG656" s="344"/>
      <c r="BH656" s="344"/>
      <c r="BI656" s="344"/>
      <c r="BJ656" s="344"/>
      <c r="BK656" s="344"/>
      <c r="BL656" s="344"/>
      <c r="BM656" s="344"/>
      <c r="BN656" s="344"/>
      <c r="BO656" s="344"/>
      <c r="BP656" s="344"/>
      <c r="BQ656" s="344"/>
    </row>
    <row r="657" s="348" customFormat="true" ht="25.15" customHeight="true" x14ac:dyDescent="0.2">
      <c r="C657" s="994"/>
      <c r="D657" s="995"/>
      <c r="E657" s="556"/>
      <c r="F657" s="556"/>
      <c r="G657" s="556"/>
      <c r="H657" s="994"/>
      <c r="I657" s="995"/>
      <c r="J657" s="556"/>
      <c r="K657" s="556"/>
      <c r="L657" s="556"/>
      <c r="M657" s="994"/>
      <c r="N657" s="995"/>
      <c r="O657" s="556"/>
      <c r="P657" s="556"/>
      <c r="Q657" s="556"/>
      <c r="R657" s="341"/>
      <c r="S657" s="341"/>
      <c r="T657" s="341"/>
      <c r="U657" s="341"/>
      <c r="V657" s="341"/>
      <c r="W657" s="341"/>
      <c r="X657" s="341"/>
      <c r="Y657" s="341"/>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4"/>
      <c r="BC657" s="344"/>
      <c r="BD657" s="344"/>
      <c r="BE657" s="344"/>
      <c r="BF657" s="344"/>
      <c r="BG657" s="344"/>
      <c r="BH657" s="344"/>
      <c r="BI657" s="344"/>
      <c r="BJ657" s="344"/>
      <c r="BK657" s="344"/>
      <c r="BL657" s="344"/>
      <c r="BM657" s="344"/>
      <c r="BN657" s="344"/>
      <c r="BO657" s="344"/>
      <c r="BP657" s="344"/>
      <c r="BQ657" s="344"/>
    </row>
    <row r="658" s="348" customFormat="true" ht="25.15" customHeight="true" x14ac:dyDescent="0.2">
      <c r="C658" s="994"/>
      <c r="D658" s="995"/>
      <c r="E658" s="556"/>
      <c r="F658" s="556"/>
      <c r="G658" s="556"/>
      <c r="H658" s="994"/>
      <c r="I658" s="995"/>
      <c r="J658" s="556"/>
      <c r="K658" s="556"/>
      <c r="L658" s="556"/>
      <c r="M658" s="994"/>
      <c r="N658" s="995"/>
      <c r="O658" s="556"/>
      <c r="P658" s="556"/>
      <c r="Q658" s="556"/>
      <c r="R658" s="341"/>
      <c r="S658" s="341"/>
      <c r="T658" s="341"/>
      <c r="U658" s="341"/>
      <c r="V658" s="341"/>
      <c r="W658" s="341"/>
      <c r="X658" s="341"/>
      <c r="Y658" s="341"/>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4"/>
      <c r="BC658" s="344"/>
      <c r="BD658" s="344"/>
      <c r="BE658" s="344"/>
      <c r="BF658" s="344"/>
      <c r="BG658" s="344"/>
      <c r="BH658" s="344"/>
      <c r="BI658" s="344"/>
      <c r="BJ658" s="344"/>
      <c r="BK658" s="344"/>
      <c r="BL658" s="344"/>
      <c r="BM658" s="344"/>
      <c r="BN658" s="344"/>
      <c r="BO658" s="344"/>
      <c r="BP658" s="344"/>
      <c r="BQ658" s="344"/>
    </row>
    <row r="659" s="348" customFormat="true" ht="25.15" customHeight="true" x14ac:dyDescent="0.2">
      <c r="C659" s="994"/>
      <c r="D659" s="995"/>
      <c r="E659" s="556"/>
      <c r="F659" s="556"/>
      <c r="G659" s="556"/>
      <c r="H659" s="994"/>
      <c r="I659" s="995"/>
      <c r="J659" s="556"/>
      <c r="K659" s="556"/>
      <c r="L659" s="556"/>
      <c r="M659" s="994"/>
      <c r="N659" s="995"/>
      <c r="O659" s="556"/>
      <c r="P659" s="556"/>
      <c r="Q659" s="556"/>
      <c r="R659" s="341"/>
      <c r="S659" s="341"/>
      <c r="T659" s="341"/>
      <c r="U659" s="341"/>
      <c r="V659" s="341"/>
      <c r="W659" s="341"/>
      <c r="X659" s="341"/>
      <c r="Y659" s="341"/>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4"/>
      <c r="BC659" s="344"/>
      <c r="BD659" s="344"/>
      <c r="BE659" s="344"/>
      <c r="BF659" s="344"/>
      <c r="BG659" s="344"/>
      <c r="BH659" s="344"/>
      <c r="BI659" s="344"/>
      <c r="BJ659" s="344"/>
      <c r="BK659" s="344"/>
      <c r="BL659" s="344"/>
      <c r="BM659" s="344"/>
      <c r="BN659" s="344"/>
      <c r="BO659" s="344"/>
      <c r="BP659" s="344"/>
      <c r="BQ659" s="344"/>
    </row>
    <row r="660" s="348" customFormat="true" ht="25.15" customHeight="true" x14ac:dyDescent="0.2">
      <c r="C660" s="994"/>
      <c r="D660" s="995"/>
      <c r="E660" s="556"/>
      <c r="F660" s="556"/>
      <c r="G660" s="556"/>
      <c r="H660" s="994"/>
      <c r="I660" s="995"/>
      <c r="J660" s="556"/>
      <c r="K660" s="556"/>
      <c r="L660" s="556"/>
      <c r="M660" s="994"/>
      <c r="N660" s="995"/>
      <c r="O660" s="556"/>
      <c r="P660" s="556"/>
      <c r="Q660" s="556"/>
      <c r="R660" s="341"/>
      <c r="S660" s="341"/>
      <c r="T660" s="341"/>
      <c r="U660" s="341"/>
      <c r="V660" s="341"/>
      <c r="W660" s="341"/>
      <c r="X660" s="341"/>
      <c r="Y660" s="341"/>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4"/>
      <c r="BC660" s="344"/>
      <c r="BD660" s="344"/>
      <c r="BE660" s="344"/>
      <c r="BF660" s="344"/>
      <c r="BG660" s="344"/>
      <c r="BH660" s="344"/>
      <c r="BI660" s="344"/>
      <c r="BJ660" s="344"/>
      <c r="BK660" s="344"/>
      <c r="BL660" s="344"/>
      <c r="BM660" s="344"/>
      <c r="BN660" s="344"/>
      <c r="BO660" s="344"/>
      <c r="BP660" s="344"/>
      <c r="BQ660" s="344"/>
    </row>
    <row r="661" s="348" customFormat="true" ht="25.15" customHeight="true" x14ac:dyDescent="0.2">
      <c r="C661" s="994"/>
      <c r="D661" s="995"/>
      <c r="E661" s="556"/>
      <c r="F661" s="556"/>
      <c r="G661" s="556"/>
      <c r="H661" s="994"/>
      <c r="I661" s="995"/>
      <c r="J661" s="556"/>
      <c r="K661" s="556"/>
      <c r="L661" s="556"/>
      <c r="M661" s="994"/>
      <c r="N661" s="995"/>
      <c r="O661" s="556"/>
      <c r="P661" s="556"/>
      <c r="Q661" s="556"/>
      <c r="R661" s="341"/>
      <c r="S661" s="341"/>
      <c r="T661" s="341"/>
      <c r="U661" s="341"/>
      <c r="V661" s="341"/>
      <c r="W661" s="341"/>
      <c r="X661" s="341"/>
      <c r="Y661" s="341"/>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4"/>
      <c r="BC661" s="344"/>
      <c r="BD661" s="344"/>
      <c r="BE661" s="344"/>
      <c r="BF661" s="344"/>
      <c r="BG661" s="344"/>
      <c r="BH661" s="344"/>
      <c r="BI661" s="344"/>
      <c r="BJ661" s="344"/>
      <c r="BK661" s="344"/>
      <c r="BL661" s="344"/>
      <c r="BM661" s="344"/>
      <c r="BN661" s="344"/>
      <c r="BO661" s="344"/>
      <c r="BP661" s="344"/>
      <c r="BQ661" s="344"/>
    </row>
    <row r="662" s="348" customFormat="true" ht="25.15" customHeight="true" x14ac:dyDescent="0.2">
      <c r="C662" s="994"/>
      <c r="D662" s="995"/>
      <c r="E662" s="556"/>
      <c r="F662" s="556"/>
      <c r="G662" s="556"/>
      <c r="H662" s="994"/>
      <c r="I662" s="995"/>
      <c r="J662" s="556"/>
      <c r="K662" s="556"/>
      <c r="L662" s="556"/>
      <c r="M662" s="994"/>
      <c r="N662" s="995"/>
      <c r="O662" s="556"/>
      <c r="P662" s="556"/>
      <c r="Q662" s="556"/>
      <c r="R662" s="341"/>
      <c r="S662" s="341"/>
      <c r="T662" s="341"/>
      <c r="U662" s="341"/>
      <c r="V662" s="341"/>
      <c r="W662" s="341"/>
      <c r="X662" s="341"/>
      <c r="Y662" s="341"/>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4"/>
      <c r="BC662" s="344"/>
      <c r="BD662" s="344"/>
      <c r="BE662" s="344"/>
      <c r="BF662" s="344"/>
      <c r="BG662" s="344"/>
      <c r="BH662" s="344"/>
      <c r="BI662" s="344"/>
      <c r="BJ662" s="344"/>
      <c r="BK662" s="344"/>
      <c r="BL662" s="344"/>
      <c r="BM662" s="344"/>
      <c r="BN662" s="344"/>
      <c r="BO662" s="344"/>
      <c r="BP662" s="344"/>
      <c r="BQ662" s="344"/>
    </row>
    <row r="663" s="348" customFormat="true" ht="25.15" customHeight="true" x14ac:dyDescent="0.2">
      <c r="C663" s="994"/>
      <c r="D663" s="995"/>
      <c r="E663" s="556"/>
      <c r="F663" s="556"/>
      <c r="G663" s="556"/>
      <c r="H663" s="994"/>
      <c r="I663" s="995"/>
      <c r="J663" s="556"/>
      <c r="K663" s="556"/>
      <c r="L663" s="556"/>
      <c r="M663" s="994"/>
      <c r="N663" s="995"/>
      <c r="O663" s="556"/>
      <c r="P663" s="556"/>
      <c r="Q663" s="556"/>
      <c r="R663" s="341"/>
      <c r="S663" s="341"/>
      <c r="T663" s="341"/>
      <c r="U663" s="341"/>
      <c r="V663" s="341"/>
      <c r="W663" s="341"/>
      <c r="X663" s="341"/>
      <c r="Y663" s="341"/>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4"/>
      <c r="BC663" s="344"/>
      <c r="BD663" s="344"/>
      <c r="BE663" s="344"/>
      <c r="BF663" s="344"/>
      <c r="BG663" s="344"/>
      <c r="BH663" s="344"/>
      <c r="BI663" s="344"/>
      <c r="BJ663" s="344"/>
      <c r="BK663" s="344"/>
      <c r="BL663" s="344"/>
      <c r="BM663" s="344"/>
      <c r="BN663" s="344"/>
      <c r="BO663" s="344"/>
      <c r="BP663" s="344"/>
      <c r="BQ663" s="344"/>
    </row>
    <row r="664" s="348" customFormat="true" ht="25.15" customHeight="true" x14ac:dyDescent="0.2">
      <c r="C664" s="994"/>
      <c r="D664" s="995"/>
      <c r="E664" s="556"/>
      <c r="F664" s="556"/>
      <c r="G664" s="556"/>
      <c r="H664" s="994"/>
      <c r="I664" s="995"/>
      <c r="J664" s="556"/>
      <c r="K664" s="556"/>
      <c r="L664" s="556"/>
      <c r="M664" s="994"/>
      <c r="N664" s="995"/>
      <c r="O664" s="556"/>
      <c r="P664" s="556"/>
      <c r="Q664" s="556"/>
      <c r="R664" s="341"/>
      <c r="S664" s="341"/>
      <c r="T664" s="341"/>
      <c r="U664" s="341"/>
      <c r="V664" s="341"/>
      <c r="W664" s="341"/>
      <c r="X664" s="341"/>
      <c r="Y664" s="341"/>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4"/>
      <c r="BC664" s="344"/>
      <c r="BD664" s="344"/>
      <c r="BE664" s="344"/>
      <c r="BF664" s="344"/>
      <c r="BG664" s="344"/>
      <c r="BH664" s="344"/>
      <c r="BI664" s="344"/>
      <c r="BJ664" s="344"/>
      <c r="BK664" s="344"/>
      <c r="BL664" s="344"/>
      <c r="BM664" s="344"/>
      <c r="BN664" s="344"/>
      <c r="BO664" s="344"/>
      <c r="BP664" s="344"/>
      <c r="BQ664" s="344"/>
    </row>
    <row r="665" s="348" customFormat="true" ht="25.15" customHeight="true" x14ac:dyDescent="0.2">
      <c r="C665" s="994"/>
      <c r="D665" s="995"/>
      <c r="E665" s="556"/>
      <c r="F665" s="556"/>
      <c r="G665" s="556"/>
      <c r="H665" s="994"/>
      <c r="I665" s="995"/>
      <c r="J665" s="556"/>
      <c r="K665" s="556"/>
      <c r="L665" s="556"/>
      <c r="M665" s="994"/>
      <c r="N665" s="995"/>
      <c r="O665" s="556"/>
      <c r="P665" s="556"/>
      <c r="Q665" s="556"/>
      <c r="R665" s="341"/>
      <c r="S665" s="341"/>
      <c r="T665" s="341"/>
      <c r="U665" s="341"/>
      <c r="V665" s="341"/>
      <c r="W665" s="341"/>
      <c r="X665" s="341"/>
      <c r="Y665" s="341"/>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4"/>
      <c r="BC665" s="344"/>
      <c r="BD665" s="344"/>
      <c r="BE665" s="344"/>
      <c r="BF665" s="344"/>
      <c r="BG665" s="344"/>
      <c r="BH665" s="344"/>
      <c r="BI665" s="344"/>
      <c r="BJ665" s="344"/>
      <c r="BK665" s="344"/>
      <c r="BL665" s="344"/>
      <c r="BM665" s="344"/>
      <c r="BN665" s="344"/>
      <c r="BO665" s="344"/>
      <c r="BP665" s="344"/>
      <c r="BQ665" s="344"/>
    </row>
    <row r="666" s="348" customFormat="true" ht="25.15" customHeight="true" x14ac:dyDescent="0.2">
      <c r="C666" s="994"/>
      <c r="D666" s="995"/>
      <c r="E666" s="556"/>
      <c r="F666" s="556"/>
      <c r="G666" s="556"/>
      <c r="H666" s="994"/>
      <c r="I666" s="995"/>
      <c r="J666" s="556"/>
      <c r="K666" s="556"/>
      <c r="L666" s="556"/>
      <c r="M666" s="994"/>
      <c r="N666" s="995"/>
      <c r="O666" s="556"/>
      <c r="P666" s="556"/>
      <c r="Q666" s="556"/>
      <c r="R666" s="341"/>
      <c r="S666" s="341"/>
      <c r="T666" s="341"/>
      <c r="U666" s="341"/>
      <c r="V666" s="341"/>
      <c r="W666" s="341"/>
      <c r="X666" s="341"/>
      <c r="Y666" s="341"/>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4"/>
      <c r="BC666" s="344"/>
      <c r="BD666" s="344"/>
      <c r="BE666" s="344"/>
      <c r="BF666" s="344"/>
      <c r="BG666" s="344"/>
      <c r="BH666" s="344"/>
      <c r="BI666" s="344"/>
      <c r="BJ666" s="344"/>
      <c r="BK666" s="344"/>
      <c r="BL666" s="344"/>
      <c r="BM666" s="344"/>
      <c r="BN666" s="344"/>
      <c r="BO666" s="344"/>
      <c r="BP666" s="344"/>
      <c r="BQ666" s="344"/>
    </row>
    <row r="667" s="348" customFormat="true" ht="25.15" customHeight="true" x14ac:dyDescent="0.2">
      <c r="C667" s="994"/>
      <c r="D667" s="995"/>
      <c r="E667" s="556"/>
      <c r="F667" s="556"/>
      <c r="G667" s="556"/>
      <c r="H667" s="994"/>
      <c r="I667" s="995"/>
      <c r="J667" s="556"/>
      <c r="K667" s="556"/>
      <c r="L667" s="556"/>
      <c r="M667" s="994"/>
      <c r="N667" s="995"/>
      <c r="O667" s="556"/>
      <c r="P667" s="556"/>
      <c r="Q667" s="556"/>
      <c r="R667" s="341"/>
      <c r="S667" s="341"/>
      <c r="T667" s="341"/>
      <c r="U667" s="341"/>
      <c r="V667" s="341"/>
      <c r="W667" s="341"/>
      <c r="X667" s="341"/>
      <c r="Y667" s="341"/>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4"/>
      <c r="BC667" s="344"/>
      <c r="BD667" s="344"/>
      <c r="BE667" s="344"/>
      <c r="BF667" s="344"/>
      <c r="BG667" s="344"/>
      <c r="BH667" s="344"/>
      <c r="BI667" s="344"/>
      <c r="BJ667" s="344"/>
      <c r="BK667" s="344"/>
      <c r="BL667" s="344"/>
      <c r="BM667" s="344"/>
      <c r="BN667" s="344"/>
      <c r="BO667" s="344"/>
      <c r="BP667" s="344"/>
      <c r="BQ667" s="344"/>
    </row>
    <row r="668" s="348" customFormat="true" ht="25.15" customHeight="true" x14ac:dyDescent="0.2">
      <c r="C668" s="994"/>
      <c r="D668" s="995"/>
      <c r="E668" s="556"/>
      <c r="F668" s="556"/>
      <c r="G668" s="556"/>
      <c r="H668" s="994"/>
      <c r="I668" s="995"/>
      <c r="J668" s="556"/>
      <c r="K668" s="556"/>
      <c r="L668" s="556"/>
      <c r="M668" s="994"/>
      <c r="N668" s="995"/>
      <c r="O668" s="556"/>
      <c r="P668" s="556"/>
      <c r="Q668" s="556"/>
      <c r="R668" s="341"/>
      <c r="S668" s="341"/>
      <c r="T668" s="341"/>
      <c r="U668" s="341"/>
      <c r="V668" s="341"/>
      <c r="W668" s="341"/>
      <c r="X668" s="341"/>
      <c r="Y668" s="341"/>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4"/>
      <c r="BC668" s="344"/>
      <c r="BD668" s="344"/>
      <c r="BE668" s="344"/>
      <c r="BF668" s="344"/>
      <c r="BG668" s="344"/>
      <c r="BH668" s="344"/>
      <c r="BI668" s="344"/>
      <c r="BJ668" s="344"/>
      <c r="BK668" s="344"/>
      <c r="BL668" s="344"/>
      <c r="BM668" s="344"/>
      <c r="BN668" s="344"/>
      <c r="BO668" s="344"/>
      <c r="BP668" s="344"/>
      <c r="BQ668" s="344"/>
    </row>
    <row r="669" s="348" customFormat="true" ht="25.15" customHeight="true" x14ac:dyDescent="0.2">
      <c r="C669" s="994"/>
      <c r="D669" s="995"/>
      <c r="E669" s="556"/>
      <c r="F669" s="556"/>
      <c r="G669" s="556"/>
      <c r="H669" s="994"/>
      <c r="I669" s="995"/>
      <c r="J669" s="556"/>
      <c r="K669" s="556"/>
      <c r="L669" s="556"/>
      <c r="M669" s="994"/>
      <c r="N669" s="995"/>
      <c r="O669" s="556"/>
      <c r="P669" s="556"/>
      <c r="Q669" s="556"/>
      <c r="R669" s="341"/>
      <c r="S669" s="341"/>
      <c r="T669" s="341"/>
      <c r="U669" s="341"/>
      <c r="V669" s="341"/>
      <c r="W669" s="341"/>
      <c r="X669" s="341"/>
      <c r="Y669" s="341"/>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4"/>
      <c r="BC669" s="344"/>
      <c r="BD669" s="344"/>
      <c r="BE669" s="344"/>
      <c r="BF669" s="344"/>
      <c r="BG669" s="344"/>
      <c r="BH669" s="344"/>
      <c r="BI669" s="344"/>
      <c r="BJ669" s="344"/>
      <c r="BK669" s="344"/>
      <c r="BL669" s="344"/>
      <c r="BM669" s="344"/>
      <c r="BN669" s="344"/>
      <c r="BO669" s="344"/>
      <c r="BP669" s="344"/>
      <c r="BQ669" s="344"/>
    </row>
    <row r="670" s="348" customFormat="true" ht="25.15" customHeight="true" x14ac:dyDescent="0.2">
      <c r="C670" s="994"/>
      <c r="D670" s="995"/>
      <c r="E670" s="556"/>
      <c r="F670" s="556"/>
      <c r="G670" s="556"/>
      <c r="H670" s="994"/>
      <c r="I670" s="995"/>
      <c r="J670" s="556"/>
      <c r="K670" s="556"/>
      <c r="L670" s="556"/>
      <c r="M670" s="994"/>
      <c r="N670" s="995"/>
      <c r="O670" s="556"/>
      <c r="P670" s="556"/>
      <c r="Q670" s="556"/>
      <c r="R670" s="341"/>
      <c r="S670" s="341"/>
      <c r="T670" s="341"/>
      <c r="U670" s="341"/>
      <c r="V670" s="341"/>
      <c r="W670" s="341"/>
      <c r="X670" s="341"/>
      <c r="Y670" s="341"/>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4"/>
      <c r="BC670" s="344"/>
      <c r="BD670" s="344"/>
      <c r="BE670" s="344"/>
      <c r="BF670" s="344"/>
      <c r="BG670" s="344"/>
      <c r="BH670" s="344"/>
      <c r="BI670" s="344"/>
      <c r="BJ670" s="344"/>
      <c r="BK670" s="344"/>
      <c r="BL670" s="344"/>
      <c r="BM670" s="344"/>
      <c r="BN670" s="344"/>
      <c r="BO670" s="344"/>
      <c r="BP670" s="344"/>
      <c r="BQ670" s="344"/>
    </row>
    <row r="671" s="348" customFormat="true" ht="25.15" customHeight="true" x14ac:dyDescent="0.2">
      <c r="C671" s="994"/>
      <c r="D671" s="995"/>
      <c r="E671" s="556"/>
      <c r="F671" s="556"/>
      <c r="G671" s="556"/>
      <c r="H671" s="994"/>
      <c r="I671" s="995"/>
      <c r="J671" s="556"/>
      <c r="K671" s="556"/>
      <c r="L671" s="556"/>
      <c r="M671" s="994"/>
      <c r="N671" s="995"/>
      <c r="O671" s="556"/>
      <c r="P671" s="556"/>
      <c r="Q671" s="556"/>
      <c r="R671" s="341"/>
      <c r="S671" s="341"/>
      <c r="T671" s="341"/>
      <c r="U671" s="341"/>
      <c r="V671" s="341"/>
      <c r="W671" s="341"/>
      <c r="X671" s="341"/>
      <c r="Y671" s="341"/>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4"/>
      <c r="BC671" s="344"/>
      <c r="BD671" s="344"/>
      <c r="BE671" s="344"/>
      <c r="BF671" s="344"/>
      <c r="BG671" s="344"/>
      <c r="BH671" s="344"/>
      <c r="BI671" s="344"/>
      <c r="BJ671" s="344"/>
      <c r="BK671" s="344"/>
      <c r="BL671" s="344"/>
      <c r="BM671" s="344"/>
      <c r="BN671" s="344"/>
      <c r="BO671" s="344"/>
      <c r="BP671" s="344"/>
      <c r="BQ671" s="344"/>
    </row>
    <row r="672" s="348" customFormat="true" ht="25.15" customHeight="true" x14ac:dyDescent="0.2">
      <c r="C672" s="994"/>
      <c r="D672" s="995"/>
      <c r="E672" s="556"/>
      <c r="F672" s="556"/>
      <c r="G672" s="556"/>
      <c r="H672" s="994"/>
      <c r="I672" s="995"/>
      <c r="J672" s="556"/>
      <c r="K672" s="556"/>
      <c r="L672" s="556"/>
      <c r="M672" s="994"/>
      <c r="N672" s="995"/>
      <c r="O672" s="556"/>
      <c r="P672" s="556"/>
      <c r="Q672" s="556"/>
      <c r="R672" s="341"/>
      <c r="S672" s="341"/>
      <c r="T672" s="341"/>
      <c r="U672" s="341"/>
      <c r="V672" s="341"/>
      <c r="W672" s="341"/>
      <c r="X672" s="341"/>
      <c r="Y672" s="341"/>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4"/>
      <c r="BC672" s="344"/>
      <c r="BD672" s="344"/>
      <c r="BE672" s="344"/>
      <c r="BF672" s="344"/>
      <c r="BG672" s="344"/>
      <c r="BH672" s="344"/>
      <c r="BI672" s="344"/>
      <c r="BJ672" s="344"/>
      <c r="BK672" s="344"/>
      <c r="BL672" s="344"/>
      <c r="BM672" s="344"/>
      <c r="BN672" s="344"/>
      <c r="BO672" s="344"/>
      <c r="BP672" s="344"/>
      <c r="BQ672" s="344"/>
    </row>
    <row r="673" s="348" customFormat="true" ht="25.15" customHeight="true" x14ac:dyDescent="0.2">
      <c r="C673" s="994"/>
      <c r="D673" s="995"/>
      <c r="E673" s="556"/>
      <c r="F673" s="556"/>
      <c r="G673" s="556"/>
      <c r="H673" s="994"/>
      <c r="I673" s="995"/>
      <c r="J673" s="556"/>
      <c r="K673" s="556"/>
      <c r="L673" s="556"/>
      <c r="M673" s="994"/>
      <c r="N673" s="995"/>
      <c r="O673" s="556"/>
      <c r="P673" s="556"/>
      <c r="Q673" s="556"/>
      <c r="R673" s="341"/>
      <c r="S673" s="341"/>
      <c r="T673" s="341"/>
      <c r="U673" s="341"/>
      <c r="V673" s="341"/>
      <c r="W673" s="341"/>
      <c r="X673" s="341"/>
      <c r="Y673" s="341"/>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4"/>
      <c r="BC673" s="344"/>
      <c r="BD673" s="344"/>
      <c r="BE673" s="344"/>
      <c r="BF673" s="344"/>
      <c r="BG673" s="344"/>
      <c r="BH673" s="344"/>
      <c r="BI673" s="344"/>
      <c r="BJ673" s="344"/>
      <c r="BK673" s="344"/>
      <c r="BL673" s="344"/>
      <c r="BM673" s="344"/>
      <c r="BN673" s="344"/>
      <c r="BO673" s="344"/>
      <c r="BP673" s="344"/>
      <c r="BQ673" s="344"/>
    </row>
    <row r="674" s="348" customFormat="true" ht="25.15" customHeight="true" x14ac:dyDescent="0.2">
      <c r="C674" s="994"/>
      <c r="D674" s="995"/>
      <c r="E674" s="556"/>
      <c r="F674" s="556"/>
      <c r="G674" s="556"/>
      <c r="H674" s="994"/>
      <c r="I674" s="995"/>
      <c r="J674" s="556"/>
      <c r="K674" s="556"/>
      <c r="L674" s="556"/>
      <c r="M674" s="994"/>
      <c r="N674" s="995"/>
      <c r="O674" s="556"/>
      <c r="P674" s="556"/>
      <c r="Q674" s="556"/>
      <c r="R674" s="341"/>
      <c r="S674" s="341"/>
      <c r="T674" s="341"/>
      <c r="U674" s="341"/>
      <c r="V674" s="341"/>
      <c r="W674" s="341"/>
      <c r="X674" s="341"/>
      <c r="Y674" s="341"/>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4"/>
      <c r="BC674" s="344"/>
      <c r="BD674" s="344"/>
      <c r="BE674" s="344"/>
      <c r="BF674" s="344"/>
      <c r="BG674" s="344"/>
      <c r="BH674" s="344"/>
      <c r="BI674" s="344"/>
      <c r="BJ674" s="344"/>
      <c r="BK674" s="344"/>
      <c r="BL674" s="344"/>
      <c r="BM674" s="344"/>
      <c r="BN674" s="344"/>
      <c r="BO674" s="344"/>
      <c r="BP674" s="344"/>
      <c r="BQ674" s="344"/>
    </row>
    <row r="675" s="348" customFormat="true" ht="25.15" customHeight="true" x14ac:dyDescent="0.2">
      <c r="C675" s="994"/>
      <c r="D675" s="995"/>
      <c r="E675" s="556"/>
      <c r="F675" s="556"/>
      <c r="G675" s="556"/>
      <c r="H675" s="994"/>
      <c r="I675" s="995"/>
      <c r="J675" s="556"/>
      <c r="K675" s="556"/>
      <c r="L675" s="556"/>
      <c r="M675" s="994"/>
      <c r="N675" s="995"/>
      <c r="O675" s="556"/>
      <c r="P675" s="556"/>
      <c r="Q675" s="556"/>
      <c r="R675" s="341"/>
      <c r="S675" s="341"/>
      <c r="T675" s="341"/>
      <c r="U675" s="341"/>
      <c r="V675" s="341"/>
      <c r="W675" s="341"/>
      <c r="X675" s="341"/>
      <c r="Y675" s="341"/>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4"/>
      <c r="BC675" s="344"/>
      <c r="BD675" s="344"/>
      <c r="BE675" s="344"/>
      <c r="BF675" s="344"/>
      <c r="BG675" s="344"/>
      <c r="BH675" s="344"/>
      <c r="BI675" s="344"/>
      <c r="BJ675" s="344"/>
      <c r="BK675" s="344"/>
      <c r="BL675" s="344"/>
      <c r="BM675" s="344"/>
      <c r="BN675" s="344"/>
      <c r="BO675" s="344"/>
      <c r="BP675" s="344"/>
      <c r="BQ675" s="344"/>
    </row>
    <row r="676" s="348" customFormat="true" ht="25.15" customHeight="true" x14ac:dyDescent="0.2">
      <c r="C676" s="994"/>
      <c r="D676" s="995"/>
      <c r="E676" s="556"/>
      <c r="F676" s="556"/>
      <c r="G676" s="556"/>
      <c r="H676" s="994"/>
      <c r="I676" s="995"/>
      <c r="J676" s="556"/>
      <c r="K676" s="556"/>
      <c r="L676" s="556"/>
      <c r="M676" s="994"/>
      <c r="N676" s="995"/>
      <c r="O676" s="556"/>
      <c r="P676" s="556"/>
      <c r="Q676" s="556"/>
      <c r="R676" s="341"/>
      <c r="S676" s="341"/>
      <c r="T676" s="341"/>
      <c r="U676" s="341"/>
      <c r="V676" s="341"/>
      <c r="W676" s="341"/>
      <c r="X676" s="341"/>
      <c r="Y676" s="341"/>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4"/>
      <c r="BC676" s="344"/>
      <c r="BD676" s="344"/>
      <c r="BE676" s="344"/>
      <c r="BF676" s="344"/>
      <c r="BG676" s="344"/>
      <c r="BH676" s="344"/>
      <c r="BI676" s="344"/>
      <c r="BJ676" s="344"/>
      <c r="BK676" s="344"/>
      <c r="BL676" s="344"/>
      <c r="BM676" s="344"/>
      <c r="BN676" s="344"/>
      <c r="BO676" s="344"/>
      <c r="BP676" s="344"/>
      <c r="BQ676" s="344"/>
    </row>
    <row r="677" s="348" customFormat="true" ht="25.15" customHeight="true" x14ac:dyDescent="0.2">
      <c r="C677" s="994"/>
      <c r="D677" s="995"/>
      <c r="E677" s="556"/>
      <c r="F677" s="556"/>
      <c r="G677" s="556"/>
      <c r="H677" s="994"/>
      <c r="I677" s="995"/>
      <c r="J677" s="556"/>
      <c r="K677" s="556"/>
      <c r="L677" s="556"/>
      <c r="M677" s="994"/>
      <c r="N677" s="995"/>
      <c r="O677" s="556"/>
      <c r="P677" s="556"/>
      <c r="Q677" s="556"/>
      <c r="R677" s="341"/>
      <c r="S677" s="341"/>
      <c r="T677" s="341"/>
      <c r="U677" s="341"/>
      <c r="V677" s="341"/>
      <c r="W677" s="341"/>
      <c r="X677" s="341"/>
      <c r="Y677" s="341"/>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4"/>
      <c r="BC677" s="344"/>
      <c r="BD677" s="344"/>
      <c r="BE677" s="344"/>
      <c r="BF677" s="344"/>
      <c r="BG677" s="344"/>
      <c r="BH677" s="344"/>
      <c r="BI677" s="344"/>
      <c r="BJ677" s="344"/>
      <c r="BK677" s="344"/>
      <c r="BL677" s="344"/>
      <c r="BM677" s="344"/>
      <c r="BN677" s="344"/>
      <c r="BO677" s="344"/>
      <c r="BP677" s="344"/>
      <c r="BQ677" s="344"/>
    </row>
    <row r="678" s="348" customFormat="true" ht="25.15" customHeight="true" x14ac:dyDescent="0.2">
      <c r="C678" s="994"/>
      <c r="D678" s="995"/>
      <c r="E678" s="556"/>
      <c r="F678" s="556"/>
      <c r="G678" s="556"/>
      <c r="H678" s="994"/>
      <c r="I678" s="995"/>
      <c r="J678" s="556"/>
      <c r="K678" s="556"/>
      <c r="L678" s="556"/>
      <c r="M678" s="994"/>
      <c r="N678" s="995"/>
      <c r="O678" s="556"/>
      <c r="P678" s="556"/>
      <c r="Q678" s="556"/>
      <c r="R678" s="341"/>
      <c r="S678" s="341"/>
      <c r="T678" s="341"/>
      <c r="U678" s="341"/>
      <c r="V678" s="341"/>
      <c r="W678" s="341"/>
      <c r="X678" s="341"/>
      <c r="Y678" s="341"/>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4"/>
      <c r="BC678" s="344"/>
      <c r="BD678" s="344"/>
      <c r="BE678" s="344"/>
      <c r="BF678" s="344"/>
      <c r="BG678" s="344"/>
      <c r="BH678" s="344"/>
      <c r="BI678" s="344"/>
      <c r="BJ678" s="344"/>
      <c r="BK678" s="344"/>
      <c r="BL678" s="344"/>
      <c r="BM678" s="344"/>
      <c r="BN678" s="344"/>
      <c r="BO678" s="344"/>
      <c r="BP678" s="344"/>
      <c r="BQ678" s="344"/>
    </row>
    <row r="679" s="348" customFormat="true" ht="25.15" customHeight="true" x14ac:dyDescent="0.2">
      <c r="C679" s="994"/>
      <c r="D679" s="995"/>
      <c r="E679" s="556"/>
      <c r="F679" s="556"/>
      <c r="G679" s="556"/>
      <c r="H679" s="994"/>
      <c r="I679" s="995"/>
      <c r="J679" s="556"/>
      <c r="K679" s="556"/>
      <c r="L679" s="556"/>
      <c r="M679" s="994"/>
      <c r="N679" s="995"/>
      <c r="O679" s="556"/>
      <c r="P679" s="556"/>
      <c r="Q679" s="556"/>
      <c r="R679" s="341"/>
      <c r="S679" s="341"/>
      <c r="T679" s="341"/>
      <c r="U679" s="341"/>
      <c r="V679" s="341"/>
      <c r="W679" s="341"/>
      <c r="X679" s="341"/>
      <c r="Y679" s="341"/>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4"/>
      <c r="BC679" s="344"/>
      <c r="BD679" s="344"/>
      <c r="BE679" s="344"/>
      <c r="BF679" s="344"/>
      <c r="BG679" s="344"/>
      <c r="BH679" s="344"/>
      <c r="BI679" s="344"/>
      <c r="BJ679" s="344"/>
      <c r="BK679" s="344"/>
      <c r="BL679" s="344"/>
      <c r="BM679" s="344"/>
      <c r="BN679" s="344"/>
      <c r="BO679" s="344"/>
      <c r="BP679" s="344"/>
      <c r="BQ679" s="344"/>
    </row>
    <row r="680" s="348" customFormat="true" ht="25.15" customHeight="true" x14ac:dyDescent="0.2">
      <c r="C680" s="994"/>
      <c r="D680" s="995"/>
      <c r="E680" s="556"/>
      <c r="F680" s="556"/>
      <c r="G680" s="556"/>
      <c r="H680" s="994"/>
      <c r="I680" s="995"/>
      <c r="J680" s="556"/>
      <c r="K680" s="556"/>
      <c r="L680" s="556"/>
      <c r="M680" s="994"/>
      <c r="N680" s="995"/>
      <c r="O680" s="556"/>
      <c r="P680" s="556"/>
      <c r="Q680" s="556"/>
      <c r="R680" s="341"/>
      <c r="S680" s="341"/>
      <c r="T680" s="341"/>
      <c r="U680" s="341"/>
      <c r="V680" s="341"/>
      <c r="W680" s="341"/>
      <c r="X680" s="341"/>
      <c r="Y680" s="341"/>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4"/>
      <c r="BC680" s="344"/>
      <c r="BD680" s="344"/>
      <c r="BE680" s="344"/>
      <c r="BF680" s="344"/>
      <c r="BG680" s="344"/>
      <c r="BH680" s="344"/>
      <c r="BI680" s="344"/>
      <c r="BJ680" s="344"/>
      <c r="BK680" s="344"/>
      <c r="BL680" s="344"/>
      <c r="BM680" s="344"/>
      <c r="BN680" s="344"/>
      <c r="BO680" s="344"/>
      <c r="BP680" s="344"/>
      <c r="BQ680" s="344"/>
    </row>
    <row r="681" s="348" customFormat="true" ht="25.15" customHeight="true" x14ac:dyDescent="0.2">
      <c r="C681" s="994"/>
      <c r="D681" s="995"/>
      <c r="E681" s="556"/>
      <c r="F681" s="556"/>
      <c r="G681" s="556"/>
      <c r="H681" s="994"/>
      <c r="I681" s="995"/>
      <c r="J681" s="556"/>
      <c r="K681" s="556"/>
      <c r="L681" s="556"/>
      <c r="M681" s="994"/>
      <c r="N681" s="995"/>
      <c r="O681" s="556"/>
      <c r="P681" s="556"/>
      <c r="Q681" s="556"/>
      <c r="R681" s="341"/>
      <c r="S681" s="341"/>
      <c r="T681" s="341"/>
      <c r="U681" s="341"/>
      <c r="V681" s="341"/>
      <c r="W681" s="341"/>
      <c r="X681" s="341"/>
      <c r="Y681" s="341"/>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4"/>
      <c r="BC681" s="344"/>
      <c r="BD681" s="344"/>
      <c r="BE681" s="344"/>
      <c r="BF681" s="344"/>
      <c r="BG681" s="344"/>
      <c r="BH681" s="344"/>
      <c r="BI681" s="344"/>
      <c r="BJ681" s="344"/>
      <c r="BK681" s="344"/>
      <c r="BL681" s="344"/>
      <c r="BM681" s="344"/>
      <c r="BN681" s="344"/>
      <c r="BO681" s="344"/>
      <c r="BP681" s="344"/>
      <c r="BQ681" s="344"/>
    </row>
    <row r="682" s="348" customFormat="true" ht="25.15" customHeight="true" x14ac:dyDescent="0.2">
      <c r="C682" s="994"/>
      <c r="D682" s="995"/>
      <c r="E682" s="556"/>
      <c r="F682" s="556"/>
      <c r="G682" s="556"/>
      <c r="H682" s="994"/>
      <c r="I682" s="995"/>
      <c r="J682" s="556"/>
      <c r="K682" s="556"/>
      <c r="L682" s="556"/>
      <c r="M682" s="994"/>
      <c r="N682" s="995"/>
      <c r="O682" s="556"/>
      <c r="P682" s="556"/>
      <c r="Q682" s="556"/>
      <c r="R682" s="341"/>
      <c r="S682" s="341"/>
      <c r="T682" s="341"/>
      <c r="U682" s="341"/>
      <c r="V682" s="341"/>
      <c r="W682" s="341"/>
      <c r="X682" s="341"/>
      <c r="Y682" s="341"/>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4"/>
      <c r="BC682" s="344"/>
      <c r="BD682" s="344"/>
      <c r="BE682" s="344"/>
      <c r="BF682" s="344"/>
      <c r="BG682" s="344"/>
      <c r="BH682" s="344"/>
      <c r="BI682" s="344"/>
      <c r="BJ682" s="344"/>
      <c r="BK682" s="344"/>
      <c r="BL682" s="344"/>
      <c r="BM682" s="344"/>
      <c r="BN682" s="344"/>
      <c r="BO682" s="344"/>
      <c r="BP682" s="344"/>
      <c r="BQ682" s="344"/>
    </row>
    <row r="683" s="348" customFormat="true" ht="25.15" customHeight="true" x14ac:dyDescent="0.2">
      <c r="C683" s="994"/>
      <c r="D683" s="995"/>
      <c r="E683" s="556"/>
      <c r="F683" s="556"/>
      <c r="G683" s="556"/>
      <c r="H683" s="994"/>
      <c r="I683" s="995"/>
      <c r="J683" s="556"/>
      <c r="K683" s="556"/>
      <c r="L683" s="556"/>
      <c r="M683" s="994"/>
      <c r="N683" s="995"/>
      <c r="O683" s="556"/>
      <c r="P683" s="556"/>
      <c r="Q683" s="556"/>
      <c r="R683" s="341"/>
      <c r="S683" s="341"/>
      <c r="T683" s="341"/>
      <c r="U683" s="341"/>
      <c r="V683" s="341"/>
      <c r="W683" s="341"/>
      <c r="X683" s="341"/>
      <c r="Y683" s="341"/>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4"/>
      <c r="BC683" s="344"/>
      <c r="BD683" s="344"/>
      <c r="BE683" s="344"/>
      <c r="BF683" s="344"/>
      <c r="BG683" s="344"/>
      <c r="BH683" s="344"/>
      <c r="BI683" s="344"/>
      <c r="BJ683" s="344"/>
      <c r="BK683" s="344"/>
      <c r="BL683" s="344"/>
      <c r="BM683" s="344"/>
      <c r="BN683" s="344"/>
      <c r="BO683" s="344"/>
      <c r="BP683" s="344"/>
      <c r="BQ683" s="344"/>
    </row>
    <row r="684" s="348" customFormat="true" ht="25.15" customHeight="true" x14ac:dyDescent="0.2">
      <c r="C684" s="994"/>
      <c r="D684" s="995"/>
      <c r="E684" s="556"/>
      <c r="F684" s="556"/>
      <c r="G684" s="556"/>
      <c r="H684" s="994"/>
      <c r="I684" s="995"/>
      <c r="J684" s="556"/>
      <c r="K684" s="556"/>
      <c r="L684" s="556"/>
      <c r="M684" s="994"/>
      <c r="N684" s="995"/>
      <c r="O684" s="556"/>
      <c r="P684" s="556"/>
      <c r="Q684" s="556"/>
      <c r="R684" s="341"/>
      <c r="S684" s="341"/>
      <c r="T684" s="341"/>
      <c r="U684" s="341"/>
      <c r="V684" s="341"/>
      <c r="W684" s="341"/>
      <c r="X684" s="341"/>
      <c r="Y684" s="341"/>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4"/>
      <c r="BC684" s="344"/>
      <c r="BD684" s="344"/>
      <c r="BE684" s="344"/>
      <c r="BF684" s="344"/>
      <c r="BG684" s="344"/>
      <c r="BH684" s="344"/>
      <c r="BI684" s="344"/>
      <c r="BJ684" s="344"/>
      <c r="BK684" s="344"/>
      <c r="BL684" s="344"/>
      <c r="BM684" s="344"/>
      <c r="BN684" s="344"/>
      <c r="BO684" s="344"/>
      <c r="BP684" s="344"/>
      <c r="BQ684" s="344"/>
    </row>
    <row r="685" s="348" customFormat="true" ht="25.15" customHeight="true" x14ac:dyDescent="0.2">
      <c r="C685" s="994"/>
      <c r="D685" s="995"/>
      <c r="E685" s="556"/>
      <c r="F685" s="556"/>
      <c r="G685" s="556"/>
      <c r="H685" s="994"/>
      <c r="I685" s="995"/>
      <c r="J685" s="556"/>
      <c r="K685" s="556"/>
      <c r="L685" s="556"/>
      <c r="M685" s="994"/>
      <c r="N685" s="995"/>
      <c r="O685" s="556"/>
      <c r="P685" s="556"/>
      <c r="Q685" s="556"/>
      <c r="R685" s="341"/>
      <c r="S685" s="341"/>
      <c r="T685" s="341"/>
      <c r="U685" s="341"/>
      <c r="V685" s="341"/>
      <c r="W685" s="341"/>
      <c r="X685" s="341"/>
      <c r="Y685" s="341"/>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4"/>
      <c r="BC685" s="344"/>
      <c r="BD685" s="344"/>
      <c r="BE685" s="344"/>
      <c r="BF685" s="344"/>
      <c r="BG685" s="344"/>
      <c r="BH685" s="344"/>
      <c r="BI685" s="344"/>
      <c r="BJ685" s="344"/>
      <c r="BK685" s="344"/>
      <c r="BL685" s="344"/>
      <c r="BM685" s="344"/>
      <c r="BN685" s="344"/>
      <c r="BO685" s="344"/>
      <c r="BP685" s="344"/>
      <c r="BQ685" s="344"/>
    </row>
    <row r="686" s="348" customFormat="true" ht="25.15" customHeight="true" x14ac:dyDescent="0.2">
      <c r="C686" s="994"/>
      <c r="D686" s="995"/>
      <c r="E686" s="556"/>
      <c r="F686" s="556"/>
      <c r="G686" s="556"/>
      <c r="H686" s="994"/>
      <c r="I686" s="995"/>
      <c r="J686" s="556"/>
      <c r="K686" s="556"/>
      <c r="L686" s="556"/>
      <c r="M686" s="994"/>
      <c r="N686" s="995"/>
      <c r="O686" s="556"/>
      <c r="P686" s="556"/>
      <c r="Q686" s="556"/>
      <c r="R686" s="341"/>
      <c r="S686" s="341"/>
      <c r="T686" s="341"/>
      <c r="U686" s="341"/>
      <c r="V686" s="341"/>
      <c r="W686" s="341"/>
      <c r="X686" s="341"/>
      <c r="Y686" s="341"/>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4"/>
      <c r="BC686" s="344"/>
      <c r="BD686" s="344"/>
      <c r="BE686" s="344"/>
      <c r="BF686" s="344"/>
      <c r="BG686" s="344"/>
      <c r="BH686" s="344"/>
      <c r="BI686" s="344"/>
      <c r="BJ686" s="344"/>
      <c r="BK686" s="344"/>
      <c r="BL686" s="344"/>
      <c r="BM686" s="344"/>
      <c r="BN686" s="344"/>
      <c r="BO686" s="344"/>
      <c r="BP686" s="344"/>
      <c r="BQ686" s="344"/>
    </row>
    <row r="687" s="348" customFormat="true" ht="25.15" customHeight="true" x14ac:dyDescent="0.2">
      <c r="C687" s="994"/>
      <c r="D687" s="995"/>
      <c r="E687" s="556"/>
      <c r="F687" s="556"/>
      <c r="G687" s="556"/>
      <c r="H687" s="994"/>
      <c r="I687" s="995"/>
      <c r="J687" s="556"/>
      <c r="K687" s="556"/>
      <c r="L687" s="556"/>
      <c r="M687" s="994"/>
      <c r="N687" s="995"/>
      <c r="O687" s="556"/>
      <c r="P687" s="556"/>
      <c r="Q687" s="556"/>
      <c r="R687" s="341"/>
      <c r="S687" s="341"/>
      <c r="T687" s="341"/>
      <c r="U687" s="341"/>
      <c r="V687" s="341"/>
      <c r="W687" s="341"/>
      <c r="X687" s="341"/>
      <c r="Y687" s="341"/>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4"/>
      <c r="BC687" s="344"/>
      <c r="BD687" s="344"/>
      <c r="BE687" s="344"/>
      <c r="BF687" s="344"/>
      <c r="BG687" s="344"/>
      <c r="BH687" s="344"/>
      <c r="BI687" s="344"/>
      <c r="BJ687" s="344"/>
      <c r="BK687" s="344"/>
      <c r="BL687" s="344"/>
      <c r="BM687" s="344"/>
      <c r="BN687" s="344"/>
      <c r="BO687" s="344"/>
      <c r="BP687" s="344"/>
      <c r="BQ687" s="344"/>
    </row>
    <row r="688" s="348" customFormat="true" ht="25.15" customHeight="true" x14ac:dyDescent="0.2">
      <c r="C688" s="994"/>
      <c r="D688" s="995"/>
      <c r="E688" s="556"/>
      <c r="F688" s="556"/>
      <c r="G688" s="556"/>
      <c r="H688" s="994"/>
      <c r="I688" s="995"/>
      <c r="J688" s="556"/>
      <c r="K688" s="556"/>
      <c r="L688" s="556"/>
      <c r="M688" s="994"/>
      <c r="N688" s="995"/>
      <c r="O688" s="556"/>
      <c r="P688" s="556"/>
      <c r="Q688" s="556"/>
      <c r="R688" s="341"/>
      <c r="S688" s="341"/>
      <c r="T688" s="341"/>
      <c r="U688" s="341"/>
      <c r="V688" s="341"/>
      <c r="W688" s="341"/>
      <c r="X688" s="341"/>
      <c r="Y688" s="341"/>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4"/>
      <c r="BC688" s="344"/>
      <c r="BD688" s="344"/>
      <c r="BE688" s="344"/>
      <c r="BF688" s="344"/>
      <c r="BG688" s="344"/>
      <c r="BH688" s="344"/>
      <c r="BI688" s="344"/>
      <c r="BJ688" s="344"/>
      <c r="BK688" s="344"/>
      <c r="BL688" s="344"/>
      <c r="BM688" s="344"/>
      <c r="BN688" s="344"/>
      <c r="BO688" s="344"/>
      <c r="BP688" s="344"/>
      <c r="BQ688" s="344"/>
    </row>
    <row r="689" s="348" customFormat="true" ht="25.15" customHeight="true" x14ac:dyDescent="0.2">
      <c r="C689" s="994"/>
      <c r="D689" s="995"/>
      <c r="E689" s="556"/>
      <c r="F689" s="556"/>
      <c r="G689" s="556"/>
      <c r="H689" s="994"/>
      <c r="I689" s="995"/>
      <c r="J689" s="556"/>
      <c r="K689" s="556"/>
      <c r="L689" s="556"/>
      <c r="M689" s="994"/>
      <c r="N689" s="995"/>
      <c r="O689" s="556"/>
      <c r="P689" s="556"/>
      <c r="Q689" s="556"/>
      <c r="R689" s="341"/>
      <c r="S689" s="341"/>
      <c r="T689" s="341"/>
      <c r="U689" s="341"/>
      <c r="V689" s="341"/>
      <c r="W689" s="341"/>
      <c r="X689" s="341"/>
      <c r="Y689" s="341"/>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4"/>
      <c r="BC689" s="344"/>
      <c r="BD689" s="344"/>
      <c r="BE689" s="344"/>
      <c r="BF689" s="344"/>
      <c r="BG689" s="344"/>
      <c r="BH689" s="344"/>
      <c r="BI689" s="344"/>
      <c r="BJ689" s="344"/>
      <c r="BK689" s="344"/>
      <c r="BL689" s="344"/>
      <c r="BM689" s="344"/>
      <c r="BN689" s="344"/>
      <c r="BO689" s="344"/>
      <c r="BP689" s="344"/>
      <c r="BQ689" s="344"/>
    </row>
    <row r="690" s="348" customFormat="true" ht="25.15" customHeight="true" x14ac:dyDescent="0.2">
      <c r="C690" s="994"/>
      <c r="D690" s="995"/>
      <c r="E690" s="556"/>
      <c r="F690" s="556"/>
      <c r="G690" s="556"/>
      <c r="H690" s="994"/>
      <c r="I690" s="995"/>
      <c r="J690" s="556"/>
      <c r="K690" s="556"/>
      <c r="L690" s="556"/>
      <c r="M690" s="994"/>
      <c r="N690" s="995"/>
      <c r="O690" s="556"/>
      <c r="P690" s="556"/>
      <c r="Q690" s="556"/>
      <c r="R690" s="341"/>
      <c r="S690" s="341"/>
      <c r="T690" s="341"/>
      <c r="U690" s="341"/>
      <c r="V690" s="341"/>
      <c r="W690" s="341"/>
      <c r="X690" s="341"/>
      <c r="Y690" s="341"/>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4"/>
      <c r="BC690" s="344"/>
      <c r="BD690" s="344"/>
      <c r="BE690" s="344"/>
      <c r="BF690" s="344"/>
      <c r="BG690" s="344"/>
      <c r="BH690" s="344"/>
      <c r="BI690" s="344"/>
      <c r="BJ690" s="344"/>
      <c r="BK690" s="344"/>
      <c r="BL690" s="344"/>
      <c r="BM690" s="344"/>
      <c r="BN690" s="344"/>
      <c r="BO690" s="344"/>
      <c r="BP690" s="344"/>
      <c r="BQ690" s="344"/>
    </row>
    <row r="691" s="348" customFormat="true" ht="25.15" customHeight="true" x14ac:dyDescent="0.2">
      <c r="C691" s="994"/>
      <c r="D691" s="995"/>
      <c r="E691" s="556"/>
      <c r="F691" s="556"/>
      <c r="G691" s="556"/>
      <c r="H691" s="994"/>
      <c r="I691" s="995"/>
      <c r="J691" s="556"/>
      <c r="K691" s="556"/>
      <c r="L691" s="556"/>
      <c r="M691" s="994"/>
      <c r="N691" s="995"/>
      <c r="O691" s="556"/>
      <c r="P691" s="556"/>
      <c r="Q691" s="556"/>
      <c r="R691" s="341"/>
      <c r="S691" s="341"/>
      <c r="T691" s="341"/>
      <c r="U691" s="341"/>
      <c r="V691" s="341"/>
      <c r="W691" s="341"/>
      <c r="X691" s="341"/>
      <c r="Y691" s="341"/>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4"/>
      <c r="BC691" s="344"/>
      <c r="BD691" s="344"/>
      <c r="BE691" s="344"/>
      <c r="BF691" s="344"/>
      <c r="BG691" s="344"/>
      <c r="BH691" s="344"/>
      <c r="BI691" s="344"/>
      <c r="BJ691" s="344"/>
      <c r="BK691" s="344"/>
      <c r="BL691" s="344"/>
      <c r="BM691" s="344"/>
      <c r="BN691" s="344"/>
      <c r="BO691" s="344"/>
      <c r="BP691" s="344"/>
      <c r="BQ691" s="344"/>
    </row>
    <row r="692" s="348" customFormat="true" ht="25.15" customHeight="true" x14ac:dyDescent="0.2">
      <c r="C692" s="994"/>
      <c r="D692" s="995"/>
      <c r="E692" s="556"/>
      <c r="F692" s="556"/>
      <c r="G692" s="556"/>
      <c r="H692" s="994"/>
      <c r="I692" s="995"/>
      <c r="J692" s="556"/>
      <c r="K692" s="556"/>
      <c r="L692" s="556"/>
      <c r="M692" s="994"/>
      <c r="N692" s="995"/>
      <c r="O692" s="556"/>
      <c r="P692" s="556"/>
      <c r="Q692" s="556"/>
      <c r="R692" s="341"/>
      <c r="S692" s="341"/>
      <c r="T692" s="341"/>
      <c r="U692" s="341"/>
      <c r="V692" s="341"/>
      <c r="W692" s="341"/>
      <c r="X692" s="341"/>
      <c r="Y692" s="341"/>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4"/>
      <c r="BC692" s="344"/>
      <c r="BD692" s="344"/>
      <c r="BE692" s="344"/>
      <c r="BF692" s="344"/>
      <c r="BG692" s="344"/>
      <c r="BH692" s="344"/>
      <c r="BI692" s="344"/>
      <c r="BJ692" s="344"/>
      <c r="BK692" s="344"/>
      <c r="BL692" s="344"/>
      <c r="BM692" s="344"/>
      <c r="BN692" s="344"/>
      <c r="BO692" s="344"/>
      <c r="BP692" s="344"/>
      <c r="BQ692" s="344"/>
    </row>
    <row r="693" s="348" customFormat="true" ht="25.15" customHeight="true" x14ac:dyDescent="0.2">
      <c r="C693" s="994"/>
      <c r="D693" s="995"/>
      <c r="E693" s="556"/>
      <c r="F693" s="556"/>
      <c r="G693" s="556"/>
      <c r="H693" s="994"/>
      <c r="I693" s="995"/>
      <c r="J693" s="556"/>
      <c r="K693" s="556"/>
      <c r="L693" s="556"/>
      <c r="M693" s="994"/>
      <c r="N693" s="995"/>
      <c r="O693" s="556"/>
      <c r="P693" s="556"/>
      <c r="Q693" s="556"/>
      <c r="R693" s="341"/>
      <c r="S693" s="341"/>
      <c r="T693" s="341"/>
      <c r="U693" s="341"/>
      <c r="V693" s="341"/>
      <c r="W693" s="341"/>
      <c r="X693" s="341"/>
      <c r="Y693" s="341"/>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4"/>
      <c r="BC693" s="344"/>
      <c r="BD693" s="344"/>
      <c r="BE693" s="344"/>
      <c r="BF693" s="344"/>
      <c r="BG693" s="344"/>
      <c r="BH693" s="344"/>
      <c r="BI693" s="344"/>
      <c r="BJ693" s="344"/>
      <c r="BK693" s="344"/>
      <c r="BL693" s="344"/>
      <c r="BM693" s="344"/>
      <c r="BN693" s="344"/>
      <c r="BO693" s="344"/>
      <c r="BP693" s="344"/>
      <c r="BQ693" s="344"/>
    </row>
    <row r="694" s="348" customFormat="true" ht="25.15" customHeight="true" x14ac:dyDescent="0.2">
      <c r="C694" s="994"/>
      <c r="D694" s="995"/>
      <c r="E694" s="556"/>
      <c r="F694" s="556"/>
      <c r="G694" s="556"/>
      <c r="H694" s="994"/>
      <c r="I694" s="995"/>
      <c r="J694" s="556"/>
      <c r="K694" s="556"/>
      <c r="L694" s="556"/>
      <c r="M694" s="994"/>
      <c r="N694" s="995"/>
      <c r="O694" s="556"/>
      <c r="P694" s="556"/>
      <c r="Q694" s="556"/>
      <c r="R694" s="341"/>
      <c r="S694" s="341"/>
      <c r="T694" s="341"/>
      <c r="U694" s="341"/>
      <c r="V694" s="341"/>
      <c r="W694" s="341"/>
      <c r="X694" s="341"/>
      <c r="Y694" s="34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4"/>
      <c r="BC694" s="344"/>
      <c r="BD694" s="344"/>
      <c r="BE694" s="344"/>
      <c r="BF694" s="344"/>
      <c r="BG694" s="344"/>
      <c r="BH694" s="344"/>
      <c r="BI694" s="344"/>
      <c r="BJ694" s="344"/>
      <c r="BK694" s="344"/>
      <c r="BL694" s="344"/>
      <c r="BM694" s="344"/>
      <c r="BN694" s="344"/>
      <c r="BO694" s="344"/>
      <c r="BP694" s="344"/>
      <c r="BQ694" s="344"/>
    </row>
    <row r="695" s="348" customFormat="true" ht="25.15" customHeight="true" x14ac:dyDescent="0.2">
      <c r="C695" s="994"/>
      <c r="D695" s="995"/>
      <c r="E695" s="556"/>
      <c r="F695" s="556"/>
      <c r="G695" s="556"/>
      <c r="H695" s="994"/>
      <c r="I695" s="995"/>
      <c r="J695" s="556"/>
      <c r="K695" s="556"/>
      <c r="L695" s="556"/>
      <c r="M695" s="994"/>
      <c r="N695" s="995"/>
      <c r="O695" s="556"/>
      <c r="P695" s="556"/>
      <c r="Q695" s="556"/>
      <c r="R695" s="341"/>
      <c r="S695" s="341"/>
      <c r="T695" s="341"/>
      <c r="U695" s="341"/>
      <c r="V695" s="341"/>
      <c r="W695" s="341"/>
      <c r="X695" s="341"/>
      <c r="Y695" s="34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4"/>
      <c r="BC695" s="344"/>
      <c r="BD695" s="344"/>
      <c r="BE695" s="344"/>
      <c r="BF695" s="344"/>
      <c r="BG695" s="344"/>
      <c r="BH695" s="344"/>
      <c r="BI695" s="344"/>
      <c r="BJ695" s="344"/>
      <c r="BK695" s="344"/>
      <c r="BL695" s="344"/>
      <c r="BM695" s="344"/>
      <c r="BN695" s="344"/>
      <c r="BO695" s="344"/>
      <c r="BP695" s="344"/>
      <c r="BQ695" s="344"/>
    </row>
    <row r="696" s="348" customFormat="true" ht="25.15" customHeight="true" x14ac:dyDescent="0.2">
      <c r="C696" s="994"/>
      <c r="D696" s="995"/>
      <c r="E696" s="556"/>
      <c r="F696" s="556"/>
      <c r="G696" s="556"/>
      <c r="H696" s="994"/>
      <c r="I696" s="995"/>
      <c r="J696" s="556"/>
      <c r="K696" s="556"/>
      <c r="L696" s="556"/>
      <c r="M696" s="994"/>
      <c r="N696" s="995"/>
      <c r="O696" s="556"/>
      <c r="P696" s="556"/>
      <c r="Q696" s="556"/>
      <c r="R696" s="341"/>
      <c r="S696" s="341"/>
      <c r="T696" s="341"/>
      <c r="U696" s="341"/>
      <c r="V696" s="341"/>
      <c r="W696" s="341"/>
      <c r="X696" s="341"/>
      <c r="Y696" s="34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4"/>
      <c r="BC696" s="344"/>
      <c r="BD696" s="344"/>
      <c r="BE696" s="344"/>
      <c r="BF696" s="344"/>
      <c r="BG696" s="344"/>
      <c r="BH696" s="344"/>
      <c r="BI696" s="344"/>
      <c r="BJ696" s="344"/>
      <c r="BK696" s="344"/>
      <c r="BL696" s="344"/>
      <c r="BM696" s="344"/>
      <c r="BN696" s="344"/>
      <c r="BO696" s="344"/>
      <c r="BP696" s="344"/>
      <c r="BQ696" s="344"/>
    </row>
    <row r="697" s="348" customFormat="true" ht="25.15" customHeight="true" x14ac:dyDescent="0.2">
      <c r="C697" s="994"/>
      <c r="D697" s="995"/>
      <c r="E697" s="556"/>
      <c r="F697" s="556"/>
      <c r="G697" s="556"/>
      <c r="H697" s="994"/>
      <c r="I697" s="995"/>
      <c r="J697" s="556"/>
      <c r="K697" s="556"/>
      <c r="L697" s="556"/>
      <c r="M697" s="994"/>
      <c r="N697" s="995"/>
      <c r="O697" s="556"/>
      <c r="P697" s="556"/>
      <c r="Q697" s="556"/>
      <c r="R697" s="341"/>
      <c r="S697" s="341"/>
      <c r="T697" s="341"/>
      <c r="U697" s="341"/>
      <c r="V697" s="341"/>
      <c r="W697" s="341"/>
      <c r="X697" s="341"/>
      <c r="Y697" s="34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4"/>
      <c r="BC697" s="344"/>
      <c r="BD697" s="344"/>
      <c r="BE697" s="344"/>
      <c r="BF697" s="344"/>
      <c r="BG697" s="344"/>
      <c r="BH697" s="344"/>
      <c r="BI697" s="344"/>
      <c r="BJ697" s="344"/>
      <c r="BK697" s="344"/>
      <c r="BL697" s="344"/>
      <c r="BM697" s="344"/>
      <c r="BN697" s="344"/>
      <c r="BO697" s="344"/>
      <c r="BP697" s="344"/>
      <c r="BQ697" s="344"/>
    </row>
    <row r="698" s="348" customFormat="true" ht="25.15" customHeight="true" x14ac:dyDescent="0.2">
      <c r="C698" s="994"/>
      <c r="D698" s="995"/>
      <c r="E698" s="556"/>
      <c r="F698" s="556"/>
      <c r="G698" s="556"/>
      <c r="H698" s="994"/>
      <c r="I698" s="995"/>
      <c r="J698" s="556"/>
      <c r="K698" s="556"/>
      <c r="L698" s="556"/>
      <c r="M698" s="994"/>
      <c r="N698" s="995"/>
      <c r="O698" s="556"/>
      <c r="P698" s="556"/>
      <c r="Q698" s="556"/>
      <c r="R698" s="341"/>
      <c r="S698" s="341"/>
      <c r="T698" s="341"/>
      <c r="U698" s="341"/>
      <c r="V698" s="341"/>
      <c r="W698" s="341"/>
      <c r="X698" s="341"/>
      <c r="Y698" s="34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4"/>
      <c r="BC698" s="344"/>
      <c r="BD698" s="344"/>
      <c r="BE698" s="344"/>
      <c r="BF698" s="344"/>
      <c r="BG698" s="344"/>
      <c r="BH698" s="344"/>
      <c r="BI698" s="344"/>
      <c r="BJ698" s="344"/>
      <c r="BK698" s="344"/>
      <c r="BL698" s="344"/>
      <c r="BM698" s="344"/>
      <c r="BN698" s="344"/>
      <c r="BO698" s="344"/>
      <c r="BP698" s="344"/>
      <c r="BQ698" s="344"/>
    </row>
    <row r="699" s="348" customFormat="true" ht="25.15" customHeight="true" x14ac:dyDescent="0.2">
      <c r="C699" s="994"/>
      <c r="D699" s="995"/>
      <c r="E699" s="556"/>
      <c r="F699" s="556"/>
      <c r="G699" s="556"/>
      <c r="H699" s="994"/>
      <c r="I699" s="995"/>
      <c r="J699" s="556"/>
      <c r="K699" s="556"/>
      <c r="L699" s="556"/>
      <c r="M699" s="994"/>
      <c r="N699" s="995"/>
      <c r="O699" s="556"/>
      <c r="P699" s="556"/>
      <c r="Q699" s="556"/>
      <c r="R699" s="341"/>
      <c r="S699" s="341"/>
      <c r="T699" s="341"/>
      <c r="U699" s="341"/>
      <c r="V699" s="341"/>
      <c r="W699" s="341"/>
      <c r="X699" s="341"/>
      <c r="Y699" s="34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4"/>
      <c r="BC699" s="344"/>
      <c r="BD699" s="344"/>
      <c r="BE699" s="344"/>
      <c r="BF699" s="344"/>
      <c r="BG699" s="344"/>
      <c r="BH699" s="344"/>
      <c r="BI699" s="344"/>
      <c r="BJ699" s="344"/>
      <c r="BK699" s="344"/>
      <c r="BL699" s="344"/>
      <c r="BM699" s="344"/>
      <c r="BN699" s="344"/>
      <c r="BO699" s="344"/>
      <c r="BP699" s="344"/>
      <c r="BQ699" s="344"/>
    </row>
    <row r="700" s="348" customFormat="true" ht="25.15" customHeight="true" x14ac:dyDescent="0.2">
      <c r="C700" s="994"/>
      <c r="D700" s="995"/>
      <c r="E700" s="556"/>
      <c r="F700" s="556"/>
      <c r="G700" s="556"/>
      <c r="H700" s="994"/>
      <c r="I700" s="995"/>
      <c r="J700" s="556"/>
      <c r="K700" s="556"/>
      <c r="L700" s="556"/>
      <c r="M700" s="994"/>
      <c r="N700" s="995"/>
      <c r="O700" s="556"/>
      <c r="P700" s="556"/>
      <c r="Q700" s="556"/>
      <c r="R700" s="341"/>
      <c r="S700" s="341"/>
      <c r="T700" s="341"/>
      <c r="U700" s="341"/>
      <c r="V700" s="341"/>
      <c r="W700" s="341"/>
      <c r="X700" s="341"/>
      <c r="Y700" s="34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4"/>
      <c r="BC700" s="344"/>
      <c r="BD700" s="344"/>
      <c r="BE700" s="344"/>
      <c r="BF700" s="344"/>
      <c r="BG700" s="344"/>
      <c r="BH700" s="344"/>
      <c r="BI700" s="344"/>
      <c r="BJ700" s="344"/>
      <c r="BK700" s="344"/>
      <c r="BL700" s="344"/>
      <c r="BM700" s="344"/>
      <c r="BN700" s="344"/>
      <c r="BO700" s="344"/>
      <c r="BP700" s="344"/>
      <c r="BQ700" s="344"/>
    </row>
    <row r="701" ht="25.15" customHeight="true" x14ac:dyDescent="0.2">
      <c r="C701" s="995"/>
      <c r="D701" s="995"/>
      <c r="E701" s="572"/>
      <c r="F701" s="572"/>
      <c r="G701" s="572"/>
      <c r="H701" s="995"/>
      <c r="I701" s="995"/>
      <c r="J701" s="572"/>
      <c r="K701" s="572"/>
      <c r="L701" s="572"/>
      <c r="M701" s="995"/>
      <c r="N701" s="995"/>
      <c r="O701" s="572"/>
      <c r="P701" s="572"/>
      <c r="Q701" s="572"/>
      <c r="BA701" s="344"/>
      <c r="BB701" s="394"/>
      <c r="BC701" s="344"/>
      <c r="BD701" s="344"/>
      <c r="BE701" s="344"/>
      <c r="BF701" s="344"/>
      <c r="BG701" s="344"/>
      <c r="BH701" s="344"/>
      <c r="BI701" s="344"/>
      <c r="BJ701" s="344"/>
      <c r="BK701" s="344"/>
      <c r="BL701" s="344"/>
      <c r="BM701" s="344"/>
      <c r="BN701" s="344"/>
      <c r="BO701" s="344"/>
      <c r="BP701" s="344"/>
      <c r="BQ701" s="344"/>
    </row>
    <row r="702" ht="25.15" customHeight="true" x14ac:dyDescent="0.2">
      <c r="C702" s="995"/>
      <c r="D702" s="995"/>
      <c r="E702" s="572"/>
      <c r="F702" s="572"/>
      <c r="G702" s="572"/>
      <c r="H702" s="995"/>
      <c r="I702" s="995"/>
      <c r="J702" s="572"/>
      <c r="K702" s="572"/>
      <c r="L702" s="572"/>
      <c r="M702" s="995"/>
      <c r="N702" s="995"/>
      <c r="O702" s="572"/>
      <c r="P702" s="572"/>
      <c r="Q702" s="572"/>
      <c r="BA702" s="344"/>
      <c r="BB702" s="394"/>
      <c r="BC702" s="344"/>
      <c r="BD702" s="344"/>
      <c r="BE702" s="344"/>
      <c r="BF702" s="344"/>
      <c r="BG702" s="344"/>
      <c r="BH702" s="344"/>
      <c r="BI702" s="344"/>
      <c r="BJ702" s="344"/>
      <c r="BK702" s="344"/>
      <c r="BL702" s="344"/>
      <c r="BM702" s="344"/>
      <c r="BN702" s="344"/>
      <c r="BO702" s="344"/>
      <c r="BP702" s="344"/>
      <c r="BQ702" s="344"/>
    </row>
    <row r="703" ht="25.15" customHeight="true" x14ac:dyDescent="0.2">
      <c r="C703" s="995"/>
      <c r="D703" s="995"/>
      <c r="E703" s="572"/>
      <c r="F703" s="572"/>
      <c r="G703" s="572"/>
      <c r="H703" s="995"/>
      <c r="I703" s="995"/>
      <c r="J703" s="572"/>
      <c r="K703" s="572"/>
      <c r="L703" s="572"/>
      <c r="M703" s="995"/>
      <c r="N703" s="995"/>
      <c r="O703" s="572"/>
      <c r="P703" s="572"/>
      <c r="Q703" s="572"/>
      <c r="BA703" s="344"/>
      <c r="BB703" s="394"/>
      <c r="BC703" s="344"/>
      <c r="BD703" s="344"/>
      <c r="BE703" s="344"/>
      <c r="BF703" s="344"/>
      <c r="BG703" s="344"/>
      <c r="BH703" s="344"/>
      <c r="BI703" s="344"/>
      <c r="BJ703" s="344"/>
      <c r="BK703" s="344"/>
      <c r="BL703" s="344"/>
      <c r="BM703" s="344"/>
      <c r="BN703" s="344"/>
      <c r="BO703" s="344"/>
      <c r="BP703" s="344"/>
      <c r="BQ703" s="344"/>
    </row>
    <row r="704" ht="25.15" customHeight="true" x14ac:dyDescent="0.2">
      <c r="C704" s="995"/>
      <c r="D704" s="995"/>
      <c r="E704" s="572"/>
      <c r="F704" s="572"/>
      <c r="G704" s="572"/>
      <c r="H704" s="995"/>
      <c r="I704" s="995"/>
      <c r="J704" s="572"/>
      <c r="K704" s="572"/>
      <c r="L704" s="572"/>
      <c r="M704" s="995"/>
      <c r="N704" s="995"/>
      <c r="O704" s="572"/>
      <c r="P704" s="572"/>
      <c r="Q704" s="572"/>
      <c r="BA704" s="344"/>
      <c r="BB704" s="394"/>
      <c r="BC704" s="344"/>
      <c r="BD704" s="344"/>
      <c r="BE704" s="344"/>
      <c r="BF704" s="344"/>
      <c r="BG704" s="344"/>
      <c r="BH704" s="344"/>
      <c r="BI704" s="344"/>
      <c r="BJ704" s="344"/>
      <c r="BK704" s="344"/>
      <c r="BL704" s="344"/>
      <c r="BM704" s="344"/>
      <c r="BN704" s="344"/>
      <c r="BO704" s="344"/>
      <c r="BP704" s="344"/>
      <c r="BQ704" s="344"/>
    </row>
    <row r="705" ht="25.15" customHeight="true" x14ac:dyDescent="0.2">
      <c r="C705" s="995"/>
      <c r="D705" s="995"/>
      <c r="E705" s="572"/>
      <c r="F705" s="572"/>
      <c r="G705" s="572"/>
      <c r="H705" s="995"/>
      <c r="I705" s="995"/>
      <c r="J705" s="572"/>
      <c r="K705" s="572"/>
      <c r="L705" s="572"/>
      <c r="M705" s="995"/>
      <c r="N705" s="995"/>
      <c r="O705" s="572"/>
      <c r="P705" s="572"/>
      <c r="Q705" s="572"/>
      <c r="BA705" s="344"/>
      <c r="BB705" s="394"/>
      <c r="BC705" s="344"/>
      <c r="BD705" s="344"/>
      <c r="BE705" s="344"/>
      <c r="BF705" s="344"/>
      <c r="BG705" s="344"/>
      <c r="BH705" s="344"/>
      <c r="BI705" s="344"/>
      <c r="BJ705" s="344"/>
      <c r="BK705" s="344"/>
      <c r="BL705" s="344"/>
      <c r="BM705" s="344"/>
      <c r="BN705" s="344"/>
      <c r="BO705" s="344"/>
      <c r="BP705" s="344"/>
      <c r="BQ705" s="344"/>
    </row>
    <row r="706" ht="25.15" customHeight="true" x14ac:dyDescent="0.2">
      <c r="C706" s="995"/>
      <c r="D706" s="995"/>
      <c r="E706" s="572"/>
      <c r="F706" s="572"/>
      <c r="G706" s="572"/>
      <c r="H706" s="995"/>
      <c r="I706" s="995"/>
      <c r="J706" s="572"/>
      <c r="K706" s="572"/>
      <c r="L706" s="572"/>
      <c r="M706" s="995"/>
      <c r="N706" s="995"/>
      <c r="O706" s="572"/>
      <c r="P706" s="572"/>
      <c r="Q706" s="572"/>
      <c r="BA706" s="344"/>
      <c r="BB706" s="394"/>
      <c r="BC706" s="344"/>
      <c r="BD706" s="344"/>
      <c r="BE706" s="344"/>
      <c r="BF706" s="344"/>
      <c r="BG706" s="344"/>
      <c r="BH706" s="344"/>
      <c r="BI706" s="344"/>
      <c r="BJ706" s="344"/>
      <c r="BK706" s="344"/>
      <c r="BL706" s="344"/>
      <c r="BM706" s="344"/>
      <c r="BN706" s="344"/>
      <c r="BO706" s="344"/>
      <c r="BP706" s="344"/>
      <c r="BQ706" s="344"/>
    </row>
    <row r="707" ht="25.15" customHeight="true" x14ac:dyDescent="0.2">
      <c r="C707" s="995"/>
      <c r="D707" s="995"/>
      <c r="E707" s="572"/>
      <c r="F707" s="572"/>
      <c r="G707" s="572"/>
      <c r="H707" s="995"/>
      <c r="I707" s="995"/>
      <c r="J707" s="572"/>
      <c r="K707" s="572"/>
      <c r="L707" s="572"/>
      <c r="M707" s="995"/>
      <c r="N707" s="995"/>
      <c r="O707" s="572"/>
      <c r="P707" s="572"/>
      <c r="Q707" s="572"/>
      <c r="BA707" s="344"/>
      <c r="BB707" s="394"/>
      <c r="BC707" s="344"/>
      <c r="BD707" s="344"/>
      <c r="BE707" s="344"/>
      <c r="BF707" s="344"/>
      <c r="BG707" s="344"/>
      <c r="BH707" s="344"/>
      <c r="BI707" s="344"/>
      <c r="BJ707" s="344"/>
      <c r="BK707" s="344"/>
      <c r="BL707" s="344"/>
      <c r="BM707" s="344"/>
      <c r="BN707" s="344"/>
      <c r="BO707" s="344"/>
      <c r="BP707" s="344"/>
      <c r="BQ707" s="344"/>
    </row>
    <row r="708" ht="25.15" customHeight="true" x14ac:dyDescent="0.2">
      <c r="C708" s="995"/>
      <c r="D708" s="995"/>
      <c r="E708" s="572"/>
      <c r="F708" s="572"/>
      <c r="G708" s="572"/>
      <c r="H708" s="995"/>
      <c r="I708" s="995"/>
      <c r="J708" s="572"/>
      <c r="K708" s="572"/>
      <c r="L708" s="572"/>
      <c r="M708" s="995"/>
      <c r="N708" s="995"/>
      <c r="O708" s="572"/>
      <c r="P708" s="572"/>
      <c r="Q708" s="572"/>
      <c r="BA708" s="344"/>
      <c r="BB708" s="394"/>
      <c r="BC708" s="344"/>
      <c r="BD708" s="344"/>
      <c r="BE708" s="344"/>
      <c r="BF708" s="344"/>
      <c r="BG708" s="344"/>
      <c r="BH708" s="344"/>
      <c r="BI708" s="344"/>
      <c r="BJ708" s="344"/>
      <c r="BK708" s="344"/>
      <c r="BL708" s="344"/>
      <c r="BM708" s="344"/>
      <c r="BN708" s="344"/>
      <c r="BO708" s="344"/>
      <c r="BP708" s="344"/>
      <c r="BQ708" s="344"/>
    </row>
    <row r="709" ht="25.15" customHeight="true" x14ac:dyDescent="0.2">
      <c r="C709" s="995"/>
      <c r="D709" s="995"/>
      <c r="E709" s="572"/>
      <c r="F709" s="572"/>
      <c r="G709" s="572"/>
      <c r="H709" s="995"/>
      <c r="I709" s="995"/>
      <c r="J709" s="572"/>
      <c r="K709" s="572"/>
      <c r="L709" s="572"/>
      <c r="M709" s="995"/>
      <c r="N709" s="995"/>
      <c r="O709" s="572"/>
      <c r="P709" s="572"/>
      <c r="Q709" s="572"/>
      <c r="BA709" s="344"/>
      <c r="BB709" s="394"/>
      <c r="BC709" s="344"/>
      <c r="BD709" s="344"/>
      <c r="BE709" s="344"/>
      <c r="BF709" s="344"/>
      <c r="BG709" s="344"/>
      <c r="BH709" s="344"/>
      <c r="BI709" s="344"/>
      <c r="BJ709" s="344"/>
      <c r="BK709" s="344"/>
      <c r="BL709" s="344"/>
      <c r="BM709" s="344"/>
      <c r="BN709" s="344"/>
      <c r="BO709" s="344"/>
      <c r="BP709" s="344"/>
      <c r="BQ709" s="344"/>
    </row>
    <row r="710" ht="25.15" customHeight="true" x14ac:dyDescent="0.2">
      <c r="C710" s="995"/>
      <c r="D710" s="995"/>
      <c r="E710" s="572"/>
      <c r="F710" s="572"/>
      <c r="G710" s="572"/>
      <c r="H710" s="995"/>
      <c r="I710" s="995"/>
      <c r="J710" s="572"/>
      <c r="K710" s="572"/>
      <c r="L710" s="572"/>
      <c r="M710" s="995"/>
      <c r="N710" s="995"/>
      <c r="O710" s="572"/>
      <c r="P710" s="572"/>
      <c r="Q710" s="572"/>
      <c r="BA710" s="344"/>
      <c r="BB710" s="394"/>
      <c r="BC710" s="344"/>
      <c r="BD710" s="344"/>
      <c r="BE710" s="344"/>
      <c r="BF710" s="344"/>
      <c r="BG710" s="344"/>
      <c r="BH710" s="344"/>
      <c r="BI710" s="344"/>
      <c r="BJ710" s="344"/>
      <c r="BK710" s="344"/>
      <c r="BL710" s="344"/>
      <c r="BM710" s="344"/>
      <c r="BN710" s="344"/>
      <c r="BO710" s="344"/>
      <c r="BP710" s="344"/>
      <c r="BQ710" s="344"/>
    </row>
    <row r="711" ht="25.15" customHeight="true" x14ac:dyDescent="0.2">
      <c r="C711" s="995"/>
      <c r="D711" s="995"/>
      <c r="E711" s="572"/>
      <c r="F711" s="572"/>
      <c r="G711" s="572"/>
      <c r="H711" s="995"/>
      <c r="I711" s="995"/>
      <c r="J711" s="572"/>
      <c r="K711" s="572"/>
      <c r="L711" s="572"/>
      <c r="M711" s="995"/>
      <c r="N711" s="995"/>
      <c r="O711" s="572"/>
      <c r="P711" s="572"/>
      <c r="Q711" s="572"/>
      <c r="BA711" s="344"/>
      <c r="BB711" s="394"/>
      <c r="BC711" s="344"/>
      <c r="BD711" s="344"/>
      <c r="BE711" s="344"/>
      <c r="BF711" s="344"/>
      <c r="BG711" s="344"/>
      <c r="BH711" s="344"/>
      <c r="BI711" s="344"/>
      <c r="BJ711" s="344"/>
      <c r="BK711" s="344"/>
      <c r="BL711" s="344"/>
      <c r="BM711" s="344"/>
      <c r="BN711" s="344"/>
      <c r="BO711" s="344"/>
      <c r="BP711" s="344"/>
      <c r="BQ711" s="344"/>
    </row>
    <row r="712" ht="25.15" customHeight="true" x14ac:dyDescent="0.2">
      <c r="C712" s="995"/>
      <c r="D712" s="995"/>
      <c r="E712" s="572"/>
      <c r="F712" s="572"/>
      <c r="G712" s="572"/>
      <c r="H712" s="995"/>
      <c r="I712" s="995"/>
      <c r="J712" s="572"/>
      <c r="K712" s="572"/>
      <c r="L712" s="572"/>
      <c r="M712" s="995"/>
      <c r="N712" s="995"/>
      <c r="O712" s="572"/>
      <c r="P712" s="572"/>
      <c r="Q712" s="572"/>
      <c r="BA712" s="344"/>
      <c r="BB712" s="394"/>
      <c r="BC712" s="344"/>
      <c r="BD712" s="344"/>
      <c r="BE712" s="344"/>
      <c r="BF712" s="344"/>
      <c r="BG712" s="344"/>
      <c r="BH712" s="344"/>
      <c r="BI712" s="344"/>
      <c r="BJ712" s="344"/>
      <c r="BK712" s="344"/>
      <c r="BL712" s="344"/>
      <c r="BM712" s="344"/>
      <c r="BN712" s="344"/>
      <c r="BO712" s="344"/>
      <c r="BP712" s="344"/>
      <c r="BQ712" s="344"/>
    </row>
    <row r="713" ht="25.15" customHeight="true" x14ac:dyDescent="0.2">
      <c r="C713" s="995"/>
      <c r="D713" s="995"/>
      <c r="E713" s="572"/>
      <c r="F713" s="572"/>
      <c r="G713" s="572"/>
      <c r="H713" s="995"/>
      <c r="I713" s="995"/>
      <c r="J713" s="572"/>
      <c r="K713" s="572"/>
      <c r="L713" s="572"/>
      <c r="M713" s="995"/>
      <c r="N713" s="995"/>
      <c r="O713" s="572"/>
      <c r="P713" s="572"/>
      <c r="Q713" s="572"/>
      <c r="BA713" s="344"/>
      <c r="BB713" s="394"/>
      <c r="BC713" s="344"/>
      <c r="BD713" s="344"/>
      <c r="BE713" s="344"/>
      <c r="BF713" s="344"/>
      <c r="BG713" s="344"/>
      <c r="BH713" s="344"/>
      <c r="BI713" s="344"/>
      <c r="BJ713" s="344"/>
      <c r="BK713" s="344"/>
      <c r="BL713" s="344"/>
      <c r="BM713" s="344"/>
      <c r="BN713" s="344"/>
      <c r="BO713" s="344"/>
      <c r="BP713" s="344"/>
      <c r="BQ713" s="344"/>
    </row>
    <row r="714" ht="25.15" customHeight="true" x14ac:dyDescent="0.2">
      <c r="C714" s="995"/>
      <c r="D714" s="995"/>
      <c r="E714" s="572"/>
      <c r="F714" s="572"/>
      <c r="G714" s="572"/>
      <c r="H714" s="995"/>
      <c r="I714" s="995"/>
      <c r="J714" s="572"/>
      <c r="K714" s="572"/>
      <c r="L714" s="572"/>
      <c r="M714" s="995"/>
      <c r="N714" s="995"/>
      <c r="O714" s="572"/>
      <c r="P714" s="572"/>
      <c r="Q714" s="572"/>
      <c r="BA714" s="344"/>
      <c r="BB714" s="394"/>
      <c r="BC714" s="344"/>
      <c r="BD714" s="344"/>
      <c r="BE714" s="344"/>
      <c r="BF714" s="344"/>
      <c r="BG714" s="344"/>
      <c r="BH714" s="344"/>
      <c r="BI714" s="344"/>
      <c r="BJ714" s="344"/>
      <c r="BK714" s="344"/>
      <c r="BL714" s="344"/>
      <c r="BM714" s="344"/>
      <c r="BN714" s="344"/>
      <c r="BO714" s="344"/>
      <c r="BP714" s="344"/>
      <c r="BQ714" s="344"/>
    </row>
    <row r="715" ht="25.15" customHeight="true" x14ac:dyDescent="0.2">
      <c r="C715" s="995"/>
      <c r="D715" s="995"/>
      <c r="E715" s="572"/>
      <c r="F715" s="572"/>
      <c r="G715" s="572"/>
      <c r="H715" s="995"/>
      <c r="I715" s="995"/>
      <c r="J715" s="572"/>
      <c r="K715" s="572"/>
      <c r="L715" s="572"/>
      <c r="M715" s="995"/>
      <c r="N715" s="995"/>
      <c r="O715" s="572"/>
      <c r="P715" s="572"/>
      <c r="Q715" s="572"/>
      <c r="BA715" s="344"/>
      <c r="BB715" s="394"/>
      <c r="BC715" s="344"/>
      <c r="BD715" s="344"/>
      <c r="BE715" s="344"/>
      <c r="BF715" s="344"/>
      <c r="BG715" s="344"/>
      <c r="BH715" s="344"/>
      <c r="BI715" s="344"/>
      <c r="BJ715" s="344"/>
      <c r="BK715" s="344"/>
      <c r="BL715" s="344"/>
      <c r="BM715" s="344"/>
      <c r="BN715" s="344"/>
      <c r="BO715" s="344"/>
      <c r="BP715" s="344"/>
      <c r="BQ715" s="344"/>
    </row>
    <row r="716" ht="25.15" customHeight="true" x14ac:dyDescent="0.2">
      <c r="C716" s="995"/>
      <c r="D716" s="995"/>
      <c r="E716" s="572"/>
      <c r="F716" s="572"/>
      <c r="G716" s="572"/>
      <c r="H716" s="995"/>
      <c r="I716" s="995"/>
      <c r="J716" s="572"/>
      <c r="K716" s="572"/>
      <c r="L716" s="572"/>
      <c r="M716" s="995"/>
      <c r="N716" s="995"/>
      <c r="O716" s="572"/>
      <c r="P716" s="572"/>
      <c r="Q716" s="572"/>
      <c r="BA716" s="344"/>
      <c r="BB716" s="394"/>
      <c r="BC716" s="344"/>
      <c r="BD716" s="344"/>
      <c r="BE716" s="344"/>
      <c r="BF716" s="344"/>
      <c r="BG716" s="344"/>
      <c r="BH716" s="344"/>
      <c r="BI716" s="344"/>
      <c r="BJ716" s="344"/>
      <c r="BK716" s="344"/>
      <c r="BL716" s="344"/>
      <c r="BM716" s="344"/>
      <c r="BN716" s="344"/>
      <c r="BO716" s="344"/>
      <c r="BP716" s="344"/>
      <c r="BQ716" s="344"/>
    </row>
    <row r="717" ht="25.15" customHeight="true" x14ac:dyDescent="0.2">
      <c r="C717" s="995"/>
      <c r="D717" s="995"/>
      <c r="E717" s="572"/>
      <c r="F717" s="572"/>
      <c r="G717" s="572"/>
      <c r="H717" s="995"/>
      <c r="I717" s="995"/>
      <c r="J717" s="572"/>
      <c r="K717" s="572"/>
      <c r="L717" s="572"/>
      <c r="M717" s="995"/>
      <c r="N717" s="995"/>
      <c r="O717" s="572"/>
      <c r="P717" s="572"/>
      <c r="Q717" s="572"/>
      <c r="BA717" s="344"/>
      <c r="BB717" s="394"/>
      <c r="BC717" s="344"/>
      <c r="BD717" s="344"/>
      <c r="BE717" s="344"/>
      <c r="BF717" s="344"/>
      <c r="BG717" s="344"/>
      <c r="BH717" s="344"/>
      <c r="BI717" s="344"/>
      <c r="BJ717" s="344"/>
      <c r="BK717" s="344"/>
      <c r="BL717" s="344"/>
      <c r="BM717" s="344"/>
      <c r="BN717" s="344"/>
      <c r="BO717" s="344"/>
      <c r="BP717" s="344"/>
      <c r="BQ717" s="344"/>
    </row>
    <row r="718" ht="25.15" customHeight="true" x14ac:dyDescent="0.2">
      <c r="C718" s="995"/>
      <c r="D718" s="995"/>
      <c r="E718" s="572"/>
      <c r="F718" s="572"/>
      <c r="G718" s="572"/>
      <c r="H718" s="995"/>
      <c r="I718" s="995"/>
      <c r="J718" s="572"/>
      <c r="K718" s="572"/>
      <c r="L718" s="572"/>
      <c r="M718" s="995"/>
      <c r="N718" s="995"/>
      <c r="O718" s="572"/>
      <c r="P718" s="572"/>
      <c r="Q718" s="572"/>
      <c r="BA718" s="344"/>
      <c r="BB718" s="394"/>
      <c r="BC718" s="344"/>
      <c r="BD718" s="344"/>
      <c r="BE718" s="344"/>
      <c r="BF718" s="344"/>
      <c r="BG718" s="344"/>
      <c r="BH718" s="344"/>
      <c r="BI718" s="344"/>
      <c r="BJ718" s="344"/>
      <c r="BK718" s="344"/>
      <c r="BL718" s="344"/>
      <c r="BM718" s="344"/>
      <c r="BN718" s="344"/>
      <c r="BO718" s="344"/>
      <c r="BP718" s="344"/>
      <c r="BQ718" s="344"/>
    </row>
    <row r="719" ht="25.15" customHeight="true" x14ac:dyDescent="0.2">
      <c r="C719" s="995"/>
      <c r="D719" s="995"/>
      <c r="E719" s="572"/>
      <c r="F719" s="572"/>
      <c r="G719" s="572"/>
      <c r="H719" s="995"/>
      <c r="I719" s="995"/>
      <c r="J719" s="572"/>
      <c r="K719" s="572"/>
      <c r="L719" s="572"/>
      <c r="M719" s="995"/>
      <c r="N719" s="995"/>
      <c r="O719" s="572"/>
      <c r="P719" s="572"/>
      <c r="Q719" s="572"/>
      <c r="BA719" s="344"/>
      <c r="BB719" s="394"/>
      <c r="BC719" s="344"/>
      <c r="BD719" s="344"/>
      <c r="BE719" s="344"/>
      <c r="BF719" s="344"/>
      <c r="BG719" s="344"/>
      <c r="BH719" s="344"/>
      <c r="BI719" s="344"/>
      <c r="BJ719" s="344"/>
      <c r="BK719" s="344"/>
      <c r="BL719" s="344"/>
      <c r="BM719" s="344"/>
      <c r="BN719" s="344"/>
      <c r="BO719" s="344"/>
      <c r="BP719" s="344"/>
      <c r="BQ719" s="344"/>
    </row>
    <row r="720" ht="25.15" customHeight="true" x14ac:dyDescent="0.2">
      <c r="C720" s="995"/>
      <c r="D720" s="995"/>
      <c r="E720" s="572"/>
      <c r="F720" s="572"/>
      <c r="G720" s="572"/>
      <c r="H720" s="995"/>
      <c r="I720" s="995"/>
      <c r="J720" s="572"/>
      <c r="K720" s="572"/>
      <c r="L720" s="572"/>
      <c r="M720" s="995"/>
      <c r="N720" s="995"/>
      <c r="O720" s="572"/>
      <c r="P720" s="572"/>
      <c r="Q720" s="572"/>
      <c r="BA720" s="344"/>
      <c r="BB720" s="394"/>
      <c r="BC720" s="344"/>
      <c r="BD720" s="344"/>
      <c r="BE720" s="344"/>
      <c r="BF720" s="344"/>
      <c r="BG720" s="344"/>
      <c r="BH720" s="344"/>
      <c r="BI720" s="344"/>
      <c r="BJ720" s="344"/>
      <c r="BK720" s="344"/>
      <c r="BL720" s="344"/>
      <c r="BM720" s="344"/>
      <c r="BN720" s="344"/>
      <c r="BO720" s="344"/>
      <c r="BP720" s="344"/>
      <c r="BQ720" s="344"/>
    </row>
    <row r="721" ht="25.15" customHeight="true" x14ac:dyDescent="0.2">
      <c r="C721" s="995"/>
      <c r="D721" s="995"/>
      <c r="E721" s="572"/>
      <c r="F721" s="572"/>
      <c r="G721" s="572"/>
      <c r="H721" s="995"/>
      <c r="I721" s="995"/>
      <c r="J721" s="572"/>
      <c r="K721" s="572"/>
      <c r="L721" s="572"/>
      <c r="M721" s="995"/>
      <c r="N721" s="995"/>
      <c r="O721" s="572"/>
      <c r="P721" s="572"/>
      <c r="Q721" s="572"/>
      <c r="BA721" s="344"/>
      <c r="BB721" s="394"/>
      <c r="BC721" s="344"/>
      <c r="BD721" s="344"/>
      <c r="BE721" s="344"/>
      <c r="BF721" s="344"/>
      <c r="BG721" s="344"/>
      <c r="BH721" s="344"/>
      <c r="BI721" s="344"/>
      <c r="BJ721" s="344"/>
      <c r="BK721" s="344"/>
      <c r="BL721" s="344"/>
      <c r="BM721" s="344"/>
      <c r="BN721" s="344"/>
      <c r="BO721" s="344"/>
      <c r="BP721" s="344"/>
      <c r="BQ721" s="344"/>
    </row>
    <row r="722" ht="25.15" customHeight="true" x14ac:dyDescent="0.2">
      <c r="C722" s="995"/>
      <c r="D722" s="995"/>
      <c r="E722" s="572"/>
      <c r="F722" s="572"/>
      <c r="G722" s="572"/>
      <c r="H722" s="995"/>
      <c r="I722" s="995"/>
      <c r="J722" s="572"/>
      <c r="K722" s="572"/>
      <c r="L722" s="572"/>
      <c r="M722" s="995"/>
      <c r="N722" s="995"/>
      <c r="O722" s="572"/>
      <c r="P722" s="572"/>
      <c r="Q722" s="572"/>
      <c r="BA722" s="344"/>
      <c r="BB722" s="394"/>
      <c r="BC722" s="344"/>
      <c r="BD722" s="344"/>
      <c r="BE722" s="344"/>
      <c r="BF722" s="344"/>
      <c r="BG722" s="344"/>
      <c r="BH722" s="344"/>
      <c r="BI722" s="344"/>
      <c r="BJ722" s="344"/>
      <c r="BK722" s="344"/>
      <c r="BL722" s="344"/>
      <c r="BM722" s="344"/>
      <c r="BN722" s="344"/>
      <c r="BO722" s="344"/>
      <c r="BP722" s="344"/>
      <c r="BQ722" s="344"/>
    </row>
    <row r="723" ht="25.15" customHeight="true" x14ac:dyDescent="0.2">
      <c r="C723" s="995"/>
      <c r="D723" s="995"/>
      <c r="E723" s="572"/>
      <c r="F723" s="572"/>
      <c r="G723" s="572"/>
      <c r="H723" s="995"/>
      <c r="I723" s="995"/>
      <c r="J723" s="572"/>
      <c r="K723" s="572"/>
      <c r="L723" s="572"/>
      <c r="M723" s="995"/>
      <c r="N723" s="995"/>
      <c r="O723" s="572"/>
      <c r="P723" s="572"/>
      <c r="Q723" s="572"/>
      <c r="BA723" s="344"/>
      <c r="BB723" s="394"/>
      <c r="BC723" s="344"/>
      <c r="BD723" s="344"/>
      <c r="BE723" s="344"/>
      <c r="BF723" s="344"/>
      <c r="BG723" s="344"/>
      <c r="BH723" s="344"/>
      <c r="BI723" s="344"/>
      <c r="BJ723" s="344"/>
      <c r="BK723" s="344"/>
      <c r="BL723" s="344"/>
      <c r="BM723" s="344"/>
      <c r="BN723" s="344"/>
      <c r="BO723" s="344"/>
      <c r="BP723" s="344"/>
      <c r="BQ723" s="344"/>
    </row>
    <row r="724" ht="25.15" customHeight="true" x14ac:dyDescent="0.2">
      <c r="C724" s="995"/>
      <c r="D724" s="995"/>
      <c r="E724" s="572"/>
      <c r="F724" s="572"/>
      <c r="G724" s="572"/>
      <c r="H724" s="995"/>
      <c r="I724" s="995"/>
      <c r="J724" s="572"/>
      <c r="K724" s="572"/>
      <c r="L724" s="572"/>
      <c r="M724" s="995"/>
      <c r="N724" s="995"/>
      <c r="O724" s="572"/>
      <c r="P724" s="572"/>
      <c r="Q724" s="572"/>
      <c r="BA724" s="344"/>
      <c r="BB724" s="394"/>
      <c r="BC724" s="344"/>
      <c r="BD724" s="344"/>
      <c r="BE724" s="344"/>
      <c r="BF724" s="344"/>
      <c r="BG724" s="344"/>
      <c r="BH724" s="344"/>
      <c r="BI724" s="344"/>
      <c r="BJ724" s="344"/>
      <c r="BK724" s="344"/>
      <c r="BL724" s="344"/>
      <c r="BM724" s="344"/>
      <c r="BN724" s="344"/>
      <c r="BO724" s="344"/>
      <c r="BP724" s="344"/>
      <c r="BQ724" s="344"/>
    </row>
    <row r="725" ht="25.15" customHeight="true" x14ac:dyDescent="0.2">
      <c r="C725" s="995"/>
      <c r="D725" s="995"/>
      <c r="E725" s="572"/>
      <c r="F725" s="572"/>
      <c r="G725" s="572"/>
      <c r="H725" s="995"/>
      <c r="I725" s="995"/>
      <c r="J725" s="572"/>
      <c r="K725" s="572"/>
      <c r="L725" s="572"/>
      <c r="M725" s="995"/>
      <c r="N725" s="995"/>
      <c r="O725" s="572"/>
      <c r="P725" s="572"/>
      <c r="Q725" s="572"/>
      <c r="BA725" s="344"/>
      <c r="BB725" s="394"/>
      <c r="BC725" s="344"/>
      <c r="BD725" s="344"/>
      <c r="BE725" s="344"/>
      <c r="BF725" s="344"/>
      <c r="BG725" s="344"/>
      <c r="BH725" s="344"/>
      <c r="BI725" s="344"/>
      <c r="BJ725" s="344"/>
      <c r="BK725" s="344"/>
      <c r="BL725" s="344"/>
      <c r="BM725" s="344"/>
      <c r="BN725" s="344"/>
      <c r="BO725" s="344"/>
      <c r="BP725" s="344"/>
      <c r="BQ725" s="344"/>
    </row>
    <row r="726" ht="25.15" customHeight="true" x14ac:dyDescent="0.2">
      <c r="C726" s="995"/>
      <c r="D726" s="995"/>
      <c r="E726" s="572"/>
      <c r="F726" s="572"/>
      <c r="G726" s="572"/>
      <c r="H726" s="995"/>
      <c r="I726" s="995"/>
      <c r="J726" s="572"/>
      <c r="K726" s="572"/>
      <c r="L726" s="572"/>
      <c r="M726" s="995"/>
      <c r="N726" s="995"/>
      <c r="O726" s="572"/>
      <c r="P726" s="572"/>
      <c r="Q726" s="572"/>
      <c r="BA726" s="344"/>
      <c r="BB726" s="394"/>
      <c r="BC726" s="344"/>
      <c r="BD726" s="344"/>
      <c r="BE726" s="344"/>
      <c r="BF726" s="344"/>
      <c r="BG726" s="344"/>
      <c r="BH726" s="344"/>
      <c r="BI726" s="344"/>
      <c r="BJ726" s="344"/>
      <c r="BK726" s="344"/>
      <c r="BL726" s="344"/>
      <c r="BM726" s="344"/>
      <c r="BN726" s="344"/>
      <c r="BO726" s="344"/>
      <c r="BP726" s="344"/>
      <c r="BQ726" s="344"/>
    </row>
    <row r="727" ht="25.15" customHeight="true" x14ac:dyDescent="0.2">
      <c r="C727" s="995"/>
      <c r="D727" s="995"/>
      <c r="E727" s="572"/>
      <c r="F727" s="572"/>
      <c r="G727" s="572"/>
      <c r="H727" s="995"/>
      <c r="I727" s="995"/>
      <c r="J727" s="572"/>
      <c r="K727" s="572"/>
      <c r="L727" s="572"/>
      <c r="M727" s="995"/>
      <c r="N727" s="995"/>
      <c r="O727" s="572"/>
      <c r="P727" s="572"/>
      <c r="Q727" s="572"/>
      <c r="BA727" s="344"/>
      <c r="BB727" s="394"/>
      <c r="BC727" s="344"/>
      <c r="BD727" s="344"/>
      <c r="BE727" s="344"/>
      <c r="BF727" s="344"/>
      <c r="BG727" s="344"/>
      <c r="BH727" s="344"/>
      <c r="BI727" s="344"/>
      <c r="BJ727" s="344"/>
      <c r="BK727" s="344"/>
      <c r="BL727" s="344"/>
      <c r="BM727" s="344"/>
      <c r="BN727" s="344"/>
      <c r="BO727" s="344"/>
      <c r="BP727" s="344"/>
      <c r="BQ727" s="344"/>
    </row>
    <row r="728" ht="25.15" customHeight="true" x14ac:dyDescent="0.2">
      <c r="C728" s="995"/>
      <c r="D728" s="995"/>
      <c r="E728" s="572"/>
      <c r="F728" s="572"/>
      <c r="G728" s="572"/>
      <c r="H728" s="995"/>
      <c r="I728" s="995"/>
      <c r="J728" s="572"/>
      <c r="K728" s="572"/>
      <c r="L728" s="572"/>
      <c r="M728" s="995"/>
      <c r="N728" s="995"/>
      <c r="O728" s="572"/>
      <c r="P728" s="572"/>
      <c r="Q728" s="572"/>
      <c r="BA728" s="344"/>
      <c r="BB728" s="394"/>
      <c r="BC728" s="344"/>
      <c r="BD728" s="344"/>
      <c r="BE728" s="344"/>
      <c r="BF728" s="344"/>
      <c r="BG728" s="344"/>
      <c r="BH728" s="344"/>
      <c r="BI728" s="344"/>
      <c r="BJ728" s="344"/>
      <c r="BK728" s="344"/>
      <c r="BL728" s="344"/>
      <c r="BM728" s="344"/>
      <c r="BN728" s="344"/>
      <c r="BO728" s="344"/>
      <c r="BP728" s="344"/>
      <c r="BQ728" s="344"/>
    </row>
    <row r="729" ht="25.15" customHeight="true" x14ac:dyDescent="0.2">
      <c r="C729" s="995"/>
      <c r="D729" s="995"/>
      <c r="E729" s="572"/>
      <c r="F729" s="572"/>
      <c r="G729" s="572"/>
      <c r="H729" s="995"/>
      <c r="I729" s="995"/>
      <c r="J729" s="572"/>
      <c r="K729" s="572"/>
      <c r="L729" s="572"/>
      <c r="M729" s="995"/>
      <c r="N729" s="995"/>
      <c r="O729" s="572"/>
      <c r="P729" s="572"/>
      <c r="Q729" s="572"/>
      <c r="BA729" s="344"/>
      <c r="BB729" s="394"/>
      <c r="BC729" s="344"/>
      <c r="BD729" s="344"/>
      <c r="BE729" s="344"/>
      <c r="BF729" s="344"/>
      <c r="BG729" s="344"/>
      <c r="BH729" s="344"/>
      <c r="BI729" s="344"/>
      <c r="BJ729" s="344"/>
      <c r="BK729" s="344"/>
      <c r="BL729" s="344"/>
      <c r="BM729" s="344"/>
      <c r="BN729" s="344"/>
      <c r="BO729" s="344"/>
      <c r="BP729" s="344"/>
      <c r="BQ729" s="344"/>
    </row>
    <row r="730" ht="25.15" customHeight="true" x14ac:dyDescent="0.2">
      <c r="C730" s="995"/>
      <c r="D730" s="995"/>
      <c r="E730" s="572"/>
      <c r="F730" s="572"/>
      <c r="G730" s="572"/>
      <c r="H730" s="995"/>
      <c r="I730" s="995"/>
      <c r="J730" s="572"/>
      <c r="K730" s="572"/>
      <c r="L730" s="572"/>
      <c r="M730" s="995"/>
      <c r="N730" s="995"/>
      <c r="O730" s="572"/>
      <c r="P730" s="572"/>
      <c r="Q730" s="572"/>
      <c r="BA730" s="344"/>
      <c r="BB730" s="394"/>
      <c r="BC730" s="344"/>
      <c r="BD730" s="344"/>
      <c r="BE730" s="344"/>
      <c r="BF730" s="344"/>
      <c r="BG730" s="344"/>
      <c r="BH730" s="344"/>
      <c r="BI730" s="344"/>
      <c r="BJ730" s="344"/>
      <c r="BK730" s="344"/>
      <c r="BL730" s="344"/>
      <c r="BM730" s="344"/>
      <c r="BN730" s="344"/>
      <c r="BO730" s="344"/>
      <c r="BP730" s="344"/>
      <c r="BQ730" s="344"/>
    </row>
    <row r="731" ht="25.15" customHeight="true" x14ac:dyDescent="0.2">
      <c r="C731" s="995"/>
      <c r="D731" s="995"/>
      <c r="E731" s="572"/>
      <c r="F731" s="572"/>
      <c r="G731" s="572"/>
      <c r="H731" s="995"/>
      <c r="I731" s="995"/>
      <c r="J731" s="572"/>
      <c r="K731" s="572"/>
      <c r="L731" s="572"/>
      <c r="M731" s="995"/>
      <c r="N731" s="995"/>
      <c r="O731" s="572"/>
      <c r="P731" s="572"/>
      <c r="Q731" s="572"/>
      <c r="BA731" s="344"/>
      <c r="BB731" s="394"/>
      <c r="BC731" s="344"/>
      <c r="BD731" s="344"/>
      <c r="BE731" s="344"/>
      <c r="BF731" s="344"/>
      <c r="BG731" s="344"/>
      <c r="BH731" s="344"/>
      <c r="BI731" s="344"/>
      <c r="BJ731" s="344"/>
      <c r="BK731" s="344"/>
      <c r="BL731" s="344"/>
      <c r="BM731" s="344"/>
      <c r="BN731" s="344"/>
      <c r="BO731" s="344"/>
      <c r="BP731" s="344"/>
      <c r="BQ731" s="344"/>
    </row>
    <row r="732" ht="25.15" customHeight="true" x14ac:dyDescent="0.2">
      <c r="C732" s="995"/>
      <c r="D732" s="995"/>
      <c r="E732" s="572"/>
      <c r="F732" s="572"/>
      <c r="G732" s="572"/>
      <c r="H732" s="995"/>
      <c r="I732" s="995"/>
      <c r="J732" s="572"/>
      <c r="K732" s="572"/>
      <c r="L732" s="572"/>
      <c r="M732" s="995"/>
      <c r="N732" s="995"/>
      <c r="O732" s="572"/>
      <c r="P732" s="572"/>
      <c r="Q732" s="572"/>
      <c r="BA732" s="344"/>
      <c r="BB732" s="394"/>
      <c r="BC732" s="344"/>
      <c r="BD732" s="344"/>
      <c r="BE732" s="344"/>
      <c r="BF732" s="344"/>
      <c r="BG732" s="344"/>
      <c r="BH732" s="344"/>
      <c r="BI732" s="344"/>
      <c r="BJ732" s="344"/>
      <c r="BK732" s="344"/>
      <c r="BL732" s="344"/>
      <c r="BM732" s="344"/>
      <c r="BN732" s="344"/>
      <c r="BO732" s="344"/>
      <c r="BP732" s="344"/>
      <c r="BQ732" s="344"/>
    </row>
    <row r="733" ht="25.15" customHeight="true" x14ac:dyDescent="0.2">
      <c r="C733" s="995"/>
      <c r="D733" s="995"/>
      <c r="E733" s="572"/>
      <c r="F733" s="572"/>
      <c r="G733" s="572"/>
      <c r="H733" s="995"/>
      <c r="I733" s="995"/>
      <c r="J733" s="572"/>
      <c r="K733" s="572"/>
      <c r="L733" s="572"/>
      <c r="M733" s="995"/>
      <c r="N733" s="995"/>
      <c r="O733" s="572"/>
      <c r="P733" s="572"/>
      <c r="Q733" s="572"/>
      <c r="BA733" s="344"/>
      <c r="BB733" s="394"/>
      <c r="BC733" s="344"/>
      <c r="BD733" s="344"/>
      <c r="BE733" s="344"/>
      <c r="BF733" s="344"/>
      <c r="BG733" s="344"/>
      <c r="BH733" s="344"/>
      <c r="BI733" s="344"/>
      <c r="BJ733" s="344"/>
      <c r="BK733" s="344"/>
      <c r="BL733" s="344"/>
      <c r="BM733" s="344"/>
      <c r="BN733" s="344"/>
      <c r="BO733" s="344"/>
      <c r="BP733" s="344"/>
      <c r="BQ733" s="344"/>
    </row>
    <row r="734" ht="25.15" customHeight="true" x14ac:dyDescent="0.2">
      <c r="C734" s="995"/>
      <c r="D734" s="995"/>
      <c r="E734" s="572"/>
      <c r="F734" s="572"/>
      <c r="G734" s="572"/>
      <c r="H734" s="995"/>
      <c r="I734" s="995"/>
      <c r="J734" s="572"/>
      <c r="K734" s="572"/>
      <c r="L734" s="572"/>
      <c r="M734" s="995"/>
      <c r="N734" s="995"/>
      <c r="O734" s="572"/>
      <c r="P734" s="572"/>
      <c r="Q734" s="572"/>
      <c r="BA734" s="344"/>
      <c r="BB734" s="394"/>
      <c r="BC734" s="344"/>
      <c r="BD734" s="344"/>
      <c r="BE734" s="344"/>
      <c r="BF734" s="344"/>
      <c r="BG734" s="344"/>
      <c r="BH734" s="344"/>
      <c r="BI734" s="344"/>
      <c r="BJ734" s="344"/>
      <c r="BK734" s="344"/>
      <c r="BL734" s="344"/>
      <c r="BM734" s="344"/>
      <c r="BN734" s="344"/>
      <c r="BO734" s="344"/>
      <c r="BP734" s="344"/>
      <c r="BQ734" s="344"/>
    </row>
    <row r="735" ht="25.15" customHeight="true" x14ac:dyDescent="0.2">
      <c r="C735" s="995"/>
      <c r="D735" s="995"/>
      <c r="E735" s="572"/>
      <c r="F735" s="572"/>
      <c r="G735" s="572"/>
      <c r="H735" s="995"/>
      <c r="I735" s="995"/>
      <c r="J735" s="572"/>
      <c r="K735" s="572"/>
      <c r="L735" s="572"/>
      <c r="M735" s="995"/>
      <c r="N735" s="995"/>
      <c r="O735" s="572"/>
      <c r="P735" s="572"/>
      <c r="Q735" s="572"/>
      <c r="BA735" s="344"/>
      <c r="BB735" s="394"/>
      <c r="BC735" s="344"/>
      <c r="BD735" s="344"/>
      <c r="BE735" s="344"/>
      <c r="BF735" s="344"/>
      <c r="BG735" s="344"/>
      <c r="BH735" s="344"/>
      <c r="BI735" s="344"/>
      <c r="BJ735" s="344"/>
      <c r="BK735" s="344"/>
      <c r="BL735" s="344"/>
      <c r="BM735" s="344"/>
      <c r="BN735" s="344"/>
      <c r="BO735" s="344"/>
      <c r="BP735" s="344"/>
      <c r="BQ735" s="344"/>
    </row>
    <row r="736" ht="25.15" customHeight="true" x14ac:dyDescent="0.2">
      <c r="C736" s="995"/>
      <c r="D736" s="995"/>
      <c r="E736" s="572"/>
      <c r="F736" s="572"/>
      <c r="G736" s="572"/>
      <c r="H736" s="995"/>
      <c r="I736" s="995"/>
      <c r="J736" s="572"/>
      <c r="K736" s="572"/>
      <c r="L736" s="572"/>
      <c r="M736" s="995"/>
      <c r="N736" s="995"/>
      <c r="O736" s="572"/>
      <c r="P736" s="572"/>
      <c r="Q736" s="572"/>
      <c r="BA736" s="344"/>
      <c r="BB736" s="394"/>
      <c r="BC736" s="344"/>
      <c r="BD736" s="344"/>
      <c r="BE736" s="344"/>
      <c r="BF736" s="344"/>
      <c r="BG736" s="344"/>
      <c r="BH736" s="344"/>
      <c r="BI736" s="344"/>
      <c r="BJ736" s="344"/>
      <c r="BK736" s="344"/>
      <c r="BL736" s="344"/>
      <c r="BM736" s="344"/>
      <c r="BN736" s="344"/>
      <c r="BO736" s="344"/>
      <c r="BP736" s="344"/>
      <c r="BQ736" s="344"/>
    </row>
    <row r="737" ht="25.15" customHeight="true" x14ac:dyDescent="0.2">
      <c r="C737" s="995"/>
      <c r="D737" s="995"/>
      <c r="E737" s="572"/>
      <c r="F737" s="572"/>
      <c r="G737" s="572"/>
      <c r="H737" s="995"/>
      <c r="I737" s="995"/>
      <c r="J737" s="572"/>
      <c r="K737" s="572"/>
      <c r="L737" s="572"/>
      <c r="M737" s="995"/>
      <c r="N737" s="995"/>
      <c r="O737" s="572"/>
      <c r="P737" s="572"/>
      <c r="Q737" s="572"/>
      <c r="BA737" s="344"/>
      <c r="BB737" s="394"/>
      <c r="BC737" s="344"/>
      <c r="BD737" s="344"/>
      <c r="BE737" s="344"/>
      <c r="BF737" s="344"/>
      <c r="BG737" s="344"/>
      <c r="BH737" s="344"/>
      <c r="BI737" s="344"/>
      <c r="BJ737" s="344"/>
      <c r="BK737" s="344"/>
      <c r="BL737" s="344"/>
      <c r="BM737" s="344"/>
      <c r="BN737" s="344"/>
      <c r="BO737" s="344"/>
      <c r="BP737" s="344"/>
      <c r="BQ737" s="344"/>
    </row>
    <row r="738" ht="25.15" customHeight="true" x14ac:dyDescent="0.2">
      <c r="C738" s="995"/>
      <c r="D738" s="995"/>
      <c r="E738" s="572"/>
      <c r="F738" s="572"/>
      <c r="G738" s="572"/>
      <c r="H738" s="995"/>
      <c r="I738" s="995"/>
      <c r="J738" s="572"/>
      <c r="K738" s="572"/>
      <c r="L738" s="572"/>
      <c r="M738" s="995"/>
      <c r="N738" s="995"/>
      <c r="O738" s="572"/>
      <c r="P738" s="572"/>
      <c r="Q738" s="572"/>
      <c r="BA738" s="344"/>
      <c r="BB738" s="394"/>
      <c r="BC738" s="344"/>
      <c r="BD738" s="344"/>
      <c r="BE738" s="344"/>
      <c r="BF738" s="344"/>
      <c r="BG738" s="344"/>
      <c r="BH738" s="344"/>
      <c r="BI738" s="344"/>
      <c r="BJ738" s="344"/>
      <c r="BK738" s="344"/>
      <c r="BL738" s="344"/>
      <c r="BM738" s="344"/>
      <c r="BN738" s="344"/>
      <c r="BO738" s="344"/>
      <c r="BP738" s="344"/>
      <c r="BQ738" s="344"/>
    </row>
    <row r="739" ht="25.15" customHeight="true" x14ac:dyDescent="0.2">
      <c r="C739" s="995"/>
      <c r="D739" s="995"/>
      <c r="E739" s="572"/>
      <c r="F739" s="572"/>
      <c r="G739" s="572"/>
      <c r="H739" s="995"/>
      <c r="I739" s="995"/>
      <c r="J739" s="572"/>
      <c r="K739" s="572"/>
      <c r="L739" s="572"/>
      <c r="M739" s="995"/>
      <c r="N739" s="995"/>
      <c r="O739" s="572"/>
      <c r="P739" s="572"/>
      <c r="Q739" s="572"/>
      <c r="BA739" s="344"/>
      <c r="BB739" s="394"/>
      <c r="BC739" s="344"/>
      <c r="BD739" s="344"/>
      <c r="BE739" s="344"/>
      <c r="BF739" s="344"/>
      <c r="BG739" s="344"/>
      <c r="BH739" s="344"/>
      <c r="BI739" s="344"/>
      <c r="BJ739" s="344"/>
      <c r="BK739" s="344"/>
      <c r="BL739" s="344"/>
      <c r="BM739" s="344"/>
      <c r="BN739" s="344"/>
      <c r="BO739" s="344"/>
      <c r="BP739" s="344"/>
      <c r="BQ739" s="344"/>
    </row>
    <row r="740" ht="25.15" customHeight="true" x14ac:dyDescent="0.2">
      <c r="C740" s="995"/>
      <c r="D740" s="995"/>
      <c r="E740" s="572"/>
      <c r="F740" s="572"/>
      <c r="G740" s="572"/>
      <c r="H740" s="995"/>
      <c r="I740" s="995"/>
      <c r="J740" s="572"/>
      <c r="K740" s="572"/>
      <c r="L740" s="572"/>
      <c r="M740" s="995"/>
      <c r="N740" s="995"/>
      <c r="O740" s="572"/>
      <c r="P740" s="572"/>
      <c r="Q740" s="572"/>
      <c r="BA740" s="344"/>
      <c r="BB740" s="394"/>
      <c r="BC740" s="344"/>
      <c r="BD740" s="344"/>
      <c r="BE740" s="344"/>
      <c r="BF740" s="344"/>
      <c r="BG740" s="344"/>
      <c r="BH740" s="344"/>
      <c r="BI740" s="344"/>
      <c r="BJ740" s="344"/>
      <c r="BK740" s="344"/>
      <c r="BL740" s="344"/>
      <c r="BM740" s="344"/>
      <c r="BN740" s="344"/>
      <c r="BO740" s="344"/>
      <c r="BP740" s="344"/>
      <c r="BQ740" s="344"/>
    </row>
    <row r="741" ht="25.15" customHeight="true" x14ac:dyDescent="0.2">
      <c r="C741" s="995"/>
      <c r="D741" s="995"/>
      <c r="E741" s="572"/>
      <c r="F741" s="572"/>
      <c r="G741" s="572"/>
      <c r="H741" s="995"/>
      <c r="I741" s="995"/>
      <c r="J741" s="572"/>
      <c r="K741" s="572"/>
      <c r="L741" s="572"/>
      <c r="M741" s="995"/>
      <c r="N741" s="995"/>
      <c r="O741" s="572"/>
      <c r="P741" s="572"/>
      <c r="Q741" s="572"/>
      <c r="BA741" s="344"/>
      <c r="BB741" s="394"/>
      <c r="BC741" s="344"/>
      <c r="BD741" s="344"/>
      <c r="BE741" s="344"/>
      <c r="BF741" s="344"/>
      <c r="BG741" s="344"/>
      <c r="BH741" s="344"/>
      <c r="BI741" s="344"/>
      <c r="BJ741" s="344"/>
      <c r="BK741" s="344"/>
      <c r="BL741" s="344"/>
      <c r="BM741" s="344"/>
      <c r="BN741" s="344"/>
      <c r="BO741" s="344"/>
      <c r="BP741" s="344"/>
      <c r="BQ741" s="344"/>
    </row>
    <row r="742" ht="25.15" customHeight="true" x14ac:dyDescent="0.2">
      <c r="C742" s="995"/>
      <c r="D742" s="995"/>
      <c r="E742" s="572"/>
      <c r="F742" s="572"/>
      <c r="G742" s="572"/>
      <c r="H742" s="995"/>
      <c r="I742" s="995"/>
      <c r="J742" s="572"/>
      <c r="K742" s="572"/>
      <c r="L742" s="572"/>
      <c r="M742" s="995"/>
      <c r="N742" s="995"/>
      <c r="O742" s="572"/>
      <c r="P742" s="572"/>
      <c r="Q742" s="572"/>
      <c r="BA742" s="344"/>
      <c r="BB742" s="394"/>
      <c r="BC742" s="344"/>
      <c r="BD742" s="344"/>
      <c r="BE742" s="344"/>
      <c r="BF742" s="344"/>
      <c r="BG742" s="344"/>
      <c r="BH742" s="344"/>
      <c r="BI742" s="344"/>
      <c r="BJ742" s="344"/>
      <c r="BK742" s="344"/>
      <c r="BL742" s="344"/>
      <c r="BM742" s="344"/>
      <c r="BN742" s="344"/>
      <c r="BO742" s="344"/>
      <c r="BP742" s="344"/>
      <c r="BQ742" s="344"/>
    </row>
    <row r="743" ht="25.15" customHeight="true" x14ac:dyDescent="0.2">
      <c r="C743" s="995"/>
      <c r="D743" s="995"/>
      <c r="E743" s="572"/>
      <c r="F743" s="572"/>
      <c r="G743" s="572"/>
      <c r="H743" s="995"/>
      <c r="I743" s="995"/>
      <c r="J743" s="572"/>
      <c r="K743" s="572"/>
      <c r="L743" s="572"/>
      <c r="M743" s="995"/>
      <c r="N743" s="995"/>
      <c r="O743" s="572"/>
      <c r="P743" s="572"/>
      <c r="Q743" s="572"/>
      <c r="BA743" s="344"/>
      <c r="BB743" s="394"/>
      <c r="BC743" s="344"/>
      <c r="BD743" s="344"/>
      <c r="BE743" s="344"/>
      <c r="BF743" s="344"/>
      <c r="BG743" s="344"/>
      <c r="BH743" s="344"/>
      <c r="BI743" s="344"/>
      <c r="BJ743" s="344"/>
      <c r="BK743" s="344"/>
      <c r="BL743" s="344"/>
      <c r="BM743" s="344"/>
      <c r="BN743" s="344"/>
      <c r="BO743" s="344"/>
      <c r="BP743" s="344"/>
      <c r="BQ743" s="344"/>
    </row>
    <row r="744" ht="25.15" customHeight="true" x14ac:dyDescent="0.2">
      <c r="C744" s="995"/>
      <c r="D744" s="995"/>
      <c r="E744" s="572"/>
      <c r="F744" s="572"/>
      <c r="G744" s="572"/>
      <c r="H744" s="995"/>
      <c r="I744" s="995"/>
      <c r="J744" s="572"/>
      <c r="K744" s="572"/>
      <c r="L744" s="572"/>
      <c r="M744" s="995"/>
      <c r="N744" s="995"/>
      <c r="O744" s="572"/>
      <c r="P744" s="572"/>
      <c r="Q744" s="572"/>
      <c r="BA744" s="344"/>
      <c r="BB744" s="394"/>
      <c r="BC744" s="344"/>
      <c r="BD744" s="344"/>
      <c r="BE744" s="344"/>
      <c r="BF744" s="344"/>
      <c r="BG744" s="344"/>
      <c r="BH744" s="344"/>
      <c r="BI744" s="344"/>
      <c r="BJ744" s="344"/>
      <c r="BK744" s="344"/>
      <c r="BL744" s="344"/>
      <c r="BM744" s="344"/>
      <c r="BN744" s="344"/>
      <c r="BO744" s="344"/>
      <c r="BP744" s="344"/>
      <c r="BQ744" s="344"/>
    </row>
    <row r="745" ht="25.15" customHeight="true" x14ac:dyDescent="0.2">
      <c r="C745" s="995"/>
      <c r="D745" s="995"/>
      <c r="E745" s="572"/>
      <c r="F745" s="572"/>
      <c r="G745" s="572"/>
      <c r="H745" s="995"/>
      <c r="I745" s="995"/>
      <c r="J745" s="572"/>
      <c r="K745" s="572"/>
      <c r="L745" s="572"/>
      <c r="M745" s="995"/>
      <c r="N745" s="995"/>
      <c r="O745" s="572"/>
      <c r="P745" s="572"/>
      <c r="Q745" s="572"/>
      <c r="BA745" s="344"/>
      <c r="BB745" s="394"/>
      <c r="BC745" s="344"/>
      <c r="BD745" s="344"/>
      <c r="BE745" s="344"/>
      <c r="BF745" s="344"/>
      <c r="BG745" s="344"/>
      <c r="BH745" s="344"/>
      <c r="BI745" s="344"/>
      <c r="BJ745" s="344"/>
      <c r="BK745" s="344"/>
      <c r="BL745" s="344"/>
      <c r="BM745" s="344"/>
      <c r="BN745" s="344"/>
      <c r="BO745" s="344"/>
      <c r="BP745" s="344"/>
      <c r="BQ745" s="344"/>
    </row>
    <row r="746" ht="25.15" customHeight="true" x14ac:dyDescent="0.2">
      <c r="C746" s="995"/>
      <c r="D746" s="995"/>
      <c r="E746" s="572"/>
      <c r="F746" s="572"/>
      <c r="G746" s="572"/>
      <c r="H746" s="995"/>
      <c r="I746" s="995"/>
      <c r="J746" s="572"/>
      <c r="K746" s="572"/>
      <c r="L746" s="572"/>
      <c r="M746" s="995"/>
      <c r="N746" s="995"/>
      <c r="O746" s="572"/>
      <c r="P746" s="572"/>
      <c r="Q746" s="572"/>
      <c r="BA746" s="344"/>
      <c r="BB746" s="394"/>
      <c r="BC746" s="344"/>
      <c r="BD746" s="344"/>
      <c r="BE746" s="344"/>
      <c r="BF746" s="344"/>
      <c r="BG746" s="344"/>
      <c r="BH746" s="344"/>
      <c r="BI746" s="344"/>
      <c r="BJ746" s="344"/>
      <c r="BK746" s="344"/>
      <c r="BL746" s="344"/>
      <c r="BM746" s="344"/>
      <c r="BN746" s="344"/>
      <c r="BO746" s="344"/>
      <c r="BP746" s="344"/>
      <c r="BQ746" s="344"/>
    </row>
    <row r="747" ht="25.15" customHeight="true" x14ac:dyDescent="0.2">
      <c r="C747" s="995"/>
      <c r="D747" s="995"/>
      <c r="E747" s="572"/>
      <c r="F747" s="572"/>
      <c r="G747" s="572"/>
      <c r="H747" s="995"/>
      <c r="I747" s="995"/>
      <c r="J747" s="572"/>
      <c r="K747" s="572"/>
      <c r="L747" s="572"/>
      <c r="M747" s="995"/>
      <c r="N747" s="995"/>
      <c r="O747" s="572"/>
      <c r="P747" s="572"/>
      <c r="Q747" s="572"/>
      <c r="BA747" s="344"/>
      <c r="BB747" s="394"/>
      <c r="BC747" s="344"/>
      <c r="BD747" s="344"/>
      <c r="BE747" s="344"/>
      <c r="BF747" s="344"/>
      <c r="BG747" s="344"/>
      <c r="BH747" s="344"/>
      <c r="BI747" s="344"/>
      <c r="BJ747" s="344"/>
      <c r="BK747" s="344"/>
      <c r="BL747" s="344"/>
      <c r="BM747" s="344"/>
      <c r="BN747" s="344"/>
      <c r="BO747" s="344"/>
      <c r="BP747" s="344"/>
      <c r="BQ747" s="344"/>
    </row>
    <row r="748" ht="25.15" customHeight="true" x14ac:dyDescent="0.2">
      <c r="C748" s="995"/>
      <c r="D748" s="995"/>
      <c r="E748" s="572"/>
      <c r="F748" s="572"/>
      <c r="G748" s="572"/>
      <c r="H748" s="995"/>
      <c r="I748" s="995"/>
      <c r="J748" s="572"/>
      <c r="K748" s="572"/>
      <c r="L748" s="572"/>
      <c r="M748" s="995"/>
      <c r="N748" s="995"/>
      <c r="O748" s="572"/>
      <c r="P748" s="572"/>
      <c r="Q748" s="572"/>
      <c r="BA748" s="344"/>
      <c r="BB748" s="394"/>
      <c r="BC748" s="344"/>
      <c r="BD748" s="344"/>
      <c r="BE748" s="344"/>
      <c r="BF748" s="344"/>
      <c r="BG748" s="344"/>
      <c r="BH748" s="344"/>
      <c r="BI748" s="344"/>
      <c r="BJ748" s="344"/>
      <c r="BK748" s="344"/>
      <c r="BL748" s="344"/>
      <c r="BM748" s="344"/>
      <c r="BN748" s="344"/>
      <c r="BO748" s="344"/>
      <c r="BP748" s="344"/>
      <c r="BQ748" s="344"/>
    </row>
    <row r="749" ht="25.15" customHeight="true" x14ac:dyDescent="0.2">
      <c r="C749" s="995"/>
      <c r="D749" s="995"/>
      <c r="E749" s="572"/>
      <c r="F749" s="572"/>
      <c r="G749" s="572"/>
      <c r="H749" s="995"/>
      <c r="I749" s="995"/>
      <c r="J749" s="572"/>
      <c r="K749" s="572"/>
      <c r="L749" s="572"/>
      <c r="M749" s="995"/>
      <c r="N749" s="995"/>
      <c r="O749" s="572"/>
      <c r="P749" s="572"/>
      <c r="Q749" s="572"/>
      <c r="BA749" s="344"/>
      <c r="BB749" s="394"/>
      <c r="BC749" s="344"/>
      <c r="BD749" s="344"/>
      <c r="BE749" s="344"/>
      <c r="BF749" s="344"/>
      <c r="BG749" s="344"/>
      <c r="BH749" s="344"/>
      <c r="BI749" s="344"/>
      <c r="BJ749" s="344"/>
      <c r="BK749" s="344"/>
      <c r="BL749" s="344"/>
      <c r="BM749" s="344"/>
      <c r="BN749" s="344"/>
      <c r="BO749" s="344"/>
      <c r="BP749" s="344"/>
      <c r="BQ749" s="344"/>
    </row>
    <row r="750" ht="25.15" customHeight="true" x14ac:dyDescent="0.2">
      <c r="C750" s="995"/>
      <c r="D750" s="995"/>
      <c r="E750" s="572"/>
      <c r="F750" s="572"/>
      <c r="G750" s="572"/>
      <c r="H750" s="995"/>
      <c r="I750" s="995"/>
      <c r="J750" s="572"/>
      <c r="K750" s="572"/>
      <c r="L750" s="572"/>
      <c r="M750" s="995"/>
      <c r="N750" s="995"/>
      <c r="O750" s="572"/>
      <c r="P750" s="572"/>
      <c r="Q750" s="572"/>
      <c r="BA750" s="344"/>
      <c r="BB750" s="394"/>
      <c r="BC750" s="344"/>
      <c r="BD750" s="344"/>
      <c r="BE750" s="344"/>
      <c r="BF750" s="344"/>
      <c r="BG750" s="344"/>
      <c r="BH750" s="344"/>
      <c r="BI750" s="344"/>
      <c r="BJ750" s="344"/>
      <c r="BK750" s="344"/>
      <c r="BL750" s="344"/>
      <c r="BM750" s="344"/>
      <c r="BN750" s="344"/>
      <c r="BO750" s="344"/>
      <c r="BP750" s="344"/>
      <c r="BQ750" s="344"/>
    </row>
    <row r="751" ht="25.15" customHeight="true" x14ac:dyDescent="0.2">
      <c r="C751" s="995"/>
      <c r="D751" s="995"/>
      <c r="E751" s="572"/>
      <c r="F751" s="572"/>
      <c r="G751" s="572"/>
      <c r="H751" s="995"/>
      <c r="I751" s="995"/>
      <c r="J751" s="572"/>
      <c r="K751" s="572"/>
      <c r="L751" s="572"/>
      <c r="M751" s="995"/>
      <c r="N751" s="995"/>
      <c r="O751" s="572"/>
      <c r="P751" s="572"/>
      <c r="Q751" s="572"/>
      <c r="BA751" s="344"/>
      <c r="BB751" s="394"/>
      <c r="BC751" s="344"/>
      <c r="BD751" s="344"/>
      <c r="BE751" s="344"/>
      <c r="BF751" s="344"/>
      <c r="BG751" s="344"/>
      <c r="BH751" s="344"/>
      <c r="BI751" s="344"/>
      <c r="BJ751" s="344"/>
      <c r="BK751" s="344"/>
      <c r="BL751" s="344"/>
      <c r="BM751" s="344"/>
      <c r="BN751" s="344"/>
      <c r="BO751" s="344"/>
      <c r="BP751" s="344"/>
      <c r="BQ751" s="344"/>
    </row>
    <row r="752" ht="25.15" customHeight="true" x14ac:dyDescent="0.2">
      <c r="C752" s="995"/>
      <c r="D752" s="995"/>
      <c r="E752" s="572"/>
      <c r="F752" s="572"/>
      <c r="G752" s="572"/>
      <c r="H752" s="995"/>
      <c r="I752" s="995"/>
      <c r="J752" s="572"/>
      <c r="K752" s="572"/>
      <c r="L752" s="572"/>
      <c r="M752" s="995"/>
      <c r="N752" s="995"/>
      <c r="O752" s="572"/>
      <c r="P752" s="572"/>
      <c r="Q752" s="572"/>
      <c r="BA752" s="344"/>
      <c r="BB752" s="394"/>
      <c r="BC752" s="344"/>
      <c r="BD752" s="344"/>
      <c r="BE752" s="344"/>
      <c r="BF752" s="344"/>
      <c r="BG752" s="344"/>
      <c r="BH752" s="344"/>
      <c r="BI752" s="344"/>
      <c r="BJ752" s="344"/>
      <c r="BK752" s="344"/>
      <c r="BL752" s="344"/>
      <c r="BM752" s="344"/>
      <c r="BN752" s="344"/>
      <c r="BO752" s="344"/>
      <c r="BP752" s="344"/>
      <c r="BQ752" s="344"/>
    </row>
    <row r="753" ht="25.15" customHeight="true" x14ac:dyDescent="0.2">
      <c r="C753" s="995"/>
      <c r="D753" s="995"/>
      <c r="E753" s="572"/>
      <c r="F753" s="572"/>
      <c r="G753" s="572"/>
      <c r="H753" s="995"/>
      <c r="I753" s="995"/>
      <c r="J753" s="572"/>
      <c r="K753" s="572"/>
      <c r="L753" s="572"/>
      <c r="M753" s="995"/>
      <c r="N753" s="995"/>
      <c r="O753" s="572"/>
      <c r="P753" s="572"/>
      <c r="Q753" s="572"/>
      <c r="BA753" s="344"/>
      <c r="BB753" s="394"/>
      <c r="BC753" s="344"/>
      <c r="BD753" s="344"/>
      <c r="BE753" s="344"/>
      <c r="BF753" s="344"/>
      <c r="BG753" s="344"/>
      <c r="BH753" s="344"/>
      <c r="BI753" s="344"/>
      <c r="BJ753" s="344"/>
      <c r="BK753" s="344"/>
      <c r="BL753" s="344"/>
      <c r="BM753" s="344"/>
      <c r="BN753" s="344"/>
      <c r="BO753" s="344"/>
      <c r="BP753" s="344"/>
      <c r="BQ753" s="344"/>
    </row>
    <row r="754" ht="25.15" customHeight="true" x14ac:dyDescent="0.2">
      <c r="C754" s="995"/>
      <c r="D754" s="995"/>
      <c r="E754" s="572"/>
      <c r="F754" s="572"/>
      <c r="G754" s="572"/>
      <c r="H754" s="995"/>
      <c r="I754" s="995"/>
      <c r="J754" s="572"/>
      <c r="K754" s="572"/>
      <c r="L754" s="572"/>
      <c r="M754" s="995"/>
      <c r="N754" s="995"/>
      <c r="O754" s="572"/>
      <c r="P754" s="572"/>
      <c r="Q754" s="572"/>
      <c r="BA754" s="344"/>
      <c r="BB754" s="394"/>
      <c r="BC754" s="344"/>
      <c r="BD754" s="344"/>
      <c r="BE754" s="344"/>
      <c r="BF754" s="344"/>
      <c r="BG754" s="344"/>
      <c r="BH754" s="344"/>
      <c r="BI754" s="344"/>
      <c r="BJ754" s="344"/>
      <c r="BK754" s="344"/>
      <c r="BL754" s="344"/>
      <c r="BM754" s="344"/>
      <c r="BN754" s="344"/>
      <c r="BO754" s="344"/>
      <c r="BP754" s="344"/>
      <c r="BQ754" s="344"/>
    </row>
    <row r="755" ht="25.15" customHeight="true" x14ac:dyDescent="0.2">
      <c r="C755" s="995"/>
      <c r="D755" s="995"/>
      <c r="E755" s="572"/>
      <c r="F755" s="572"/>
      <c r="G755" s="572"/>
      <c r="H755" s="995"/>
      <c r="I755" s="995"/>
      <c r="J755" s="572"/>
      <c r="K755" s="572"/>
      <c r="L755" s="572"/>
      <c r="M755" s="995"/>
      <c r="N755" s="995"/>
      <c r="O755" s="572"/>
      <c r="P755" s="572"/>
      <c r="Q755" s="572"/>
      <c r="BA755" s="344"/>
      <c r="BB755" s="394"/>
      <c r="BC755" s="344"/>
      <c r="BD755" s="344"/>
      <c r="BE755" s="344"/>
      <c r="BF755" s="344"/>
      <c r="BG755" s="344"/>
      <c r="BH755" s="344"/>
      <c r="BI755" s="344"/>
      <c r="BJ755" s="344"/>
      <c r="BK755" s="344"/>
      <c r="BL755" s="344"/>
      <c r="BM755" s="344"/>
      <c r="BN755" s="344"/>
      <c r="BO755" s="344"/>
      <c r="BP755" s="344"/>
      <c r="BQ755" s="344"/>
    </row>
    <row r="756" ht="25.15" customHeight="true" x14ac:dyDescent="0.2">
      <c r="C756" s="995"/>
      <c r="D756" s="995"/>
      <c r="E756" s="572"/>
      <c r="F756" s="572"/>
      <c r="G756" s="572"/>
      <c r="H756" s="995"/>
      <c r="I756" s="995"/>
      <c r="J756" s="572"/>
      <c r="K756" s="572"/>
      <c r="L756" s="572"/>
      <c r="M756" s="995"/>
      <c r="N756" s="995"/>
      <c r="O756" s="572"/>
      <c r="P756" s="572"/>
      <c r="Q756" s="572"/>
      <c r="BA756" s="344"/>
      <c r="BB756" s="394"/>
      <c r="BC756" s="344"/>
      <c r="BD756" s="344"/>
      <c r="BE756" s="344"/>
      <c r="BF756" s="344"/>
      <c r="BG756" s="344"/>
      <c r="BH756" s="344"/>
      <c r="BI756" s="344"/>
      <c r="BJ756" s="344"/>
      <c r="BK756" s="344"/>
      <c r="BL756" s="344"/>
      <c r="BM756" s="344"/>
      <c r="BN756" s="344"/>
      <c r="BO756" s="344"/>
      <c r="BP756" s="344"/>
      <c r="BQ756" s="344"/>
    </row>
    <row r="757" ht="25.15" customHeight="true" x14ac:dyDescent="0.2">
      <c r="C757" s="995"/>
      <c r="D757" s="995"/>
      <c r="E757" s="572"/>
      <c r="F757" s="572"/>
      <c r="G757" s="572"/>
      <c r="H757" s="995"/>
      <c r="I757" s="995"/>
      <c r="J757" s="572"/>
      <c r="K757" s="572"/>
      <c r="L757" s="572"/>
      <c r="M757" s="995"/>
      <c r="N757" s="995"/>
      <c r="O757" s="572"/>
      <c r="P757" s="572"/>
      <c r="Q757" s="572"/>
      <c r="BA757" s="344"/>
      <c r="BB757" s="394"/>
      <c r="BC757" s="344"/>
      <c r="BD757" s="344"/>
      <c r="BE757" s="344"/>
      <c r="BF757" s="344"/>
      <c r="BG757" s="344"/>
      <c r="BH757" s="344"/>
      <c r="BI757" s="344"/>
      <c r="BJ757" s="344"/>
      <c r="BK757" s="344"/>
      <c r="BL757" s="344"/>
      <c r="BM757" s="344"/>
      <c r="BN757" s="344"/>
      <c r="BO757" s="344"/>
      <c r="BP757" s="344"/>
      <c r="BQ757" s="344"/>
    </row>
    <row r="758" ht="25.15" customHeight="true" x14ac:dyDescent="0.2">
      <c r="C758" s="995"/>
      <c r="D758" s="995"/>
      <c r="E758" s="572"/>
      <c r="F758" s="572"/>
      <c r="G758" s="572"/>
      <c r="H758" s="995"/>
      <c r="I758" s="995"/>
      <c r="J758" s="572"/>
      <c r="K758" s="572"/>
      <c r="L758" s="572"/>
      <c r="M758" s="995"/>
      <c r="N758" s="995"/>
      <c r="O758" s="572"/>
      <c r="P758" s="572"/>
      <c r="Q758" s="572"/>
      <c r="BA758" s="344"/>
      <c r="BB758" s="394"/>
      <c r="BC758" s="344"/>
      <c r="BD758" s="344"/>
      <c r="BE758" s="344"/>
      <c r="BF758" s="344"/>
      <c r="BG758" s="344"/>
      <c r="BH758" s="344"/>
      <c r="BI758" s="344"/>
      <c r="BJ758" s="344"/>
      <c r="BK758" s="344"/>
      <c r="BL758" s="344"/>
      <c r="BM758" s="344"/>
      <c r="BN758" s="344"/>
      <c r="BO758" s="344"/>
      <c r="BP758" s="344"/>
      <c r="BQ758" s="344"/>
    </row>
    <row r="759" ht="25.15" customHeight="true" x14ac:dyDescent="0.2">
      <c r="C759" s="995"/>
      <c r="D759" s="995"/>
      <c r="E759" s="572"/>
      <c r="F759" s="572"/>
      <c r="G759" s="572"/>
      <c r="H759" s="995"/>
      <c r="I759" s="995"/>
      <c r="J759" s="572"/>
      <c r="K759" s="572"/>
      <c r="L759" s="572"/>
      <c r="M759" s="995"/>
      <c r="N759" s="995"/>
      <c r="O759" s="572"/>
      <c r="P759" s="572"/>
      <c r="Q759" s="572"/>
      <c r="BA759" s="344"/>
      <c r="BB759" s="394"/>
      <c r="BC759" s="344"/>
      <c r="BD759" s="344"/>
      <c r="BE759" s="344"/>
      <c r="BF759" s="344"/>
      <c r="BG759" s="344"/>
      <c r="BH759" s="344"/>
      <c r="BI759" s="344"/>
      <c r="BJ759" s="344"/>
      <c r="BK759" s="344"/>
      <c r="BL759" s="344"/>
      <c r="BM759" s="344"/>
      <c r="BN759" s="344"/>
      <c r="BO759" s="344"/>
      <c r="BP759" s="344"/>
      <c r="BQ759" s="344"/>
    </row>
    <row r="760" ht="25.15" customHeight="true" x14ac:dyDescent="0.2">
      <c r="C760" s="995"/>
      <c r="D760" s="995"/>
      <c r="E760" s="572"/>
      <c r="F760" s="572"/>
      <c r="G760" s="572"/>
      <c r="H760" s="995"/>
      <c r="I760" s="995"/>
      <c r="J760" s="572"/>
      <c r="K760" s="572"/>
      <c r="L760" s="572"/>
      <c r="M760" s="995"/>
      <c r="N760" s="995"/>
      <c r="O760" s="572"/>
      <c r="P760" s="572"/>
      <c r="Q760" s="572"/>
      <c r="BA760" s="344"/>
      <c r="BB760" s="394"/>
      <c r="BC760" s="344"/>
      <c r="BD760" s="344"/>
      <c r="BE760" s="344"/>
      <c r="BF760" s="344"/>
      <c r="BG760" s="344"/>
      <c r="BH760" s="344"/>
      <c r="BI760" s="344"/>
      <c r="BJ760" s="344"/>
      <c r="BK760" s="344"/>
      <c r="BL760" s="344"/>
      <c r="BM760" s="344"/>
      <c r="BN760" s="344"/>
      <c r="BO760" s="344"/>
      <c r="BP760" s="344"/>
      <c r="BQ760" s="344"/>
    </row>
    <row r="761" ht="25.15" customHeight="true" x14ac:dyDescent="0.2">
      <c r="C761" s="995"/>
      <c r="D761" s="995"/>
      <c r="E761" s="572"/>
      <c r="F761" s="572"/>
      <c r="G761" s="572"/>
      <c r="H761" s="995"/>
      <c r="I761" s="995"/>
      <c r="J761" s="572"/>
      <c r="K761" s="572"/>
      <c r="L761" s="572"/>
      <c r="M761" s="995"/>
      <c r="N761" s="995"/>
      <c r="O761" s="572"/>
      <c r="P761" s="572"/>
      <c r="Q761" s="572"/>
      <c r="BA761" s="344"/>
      <c r="BB761" s="394"/>
      <c r="BC761" s="344"/>
      <c r="BD761" s="344"/>
      <c r="BE761" s="344"/>
      <c r="BF761" s="344"/>
      <c r="BG761" s="344"/>
      <c r="BH761" s="344"/>
      <c r="BI761" s="344"/>
      <c r="BJ761" s="344"/>
      <c r="BK761" s="344"/>
      <c r="BL761" s="344"/>
      <c r="BM761" s="344"/>
      <c r="BN761" s="344"/>
      <c r="BO761" s="344"/>
      <c r="BP761" s="344"/>
      <c r="BQ761" s="344"/>
    </row>
    <row r="762" ht="25.15" customHeight="true" x14ac:dyDescent="0.2">
      <c r="C762" s="995"/>
      <c r="D762" s="995"/>
      <c r="E762" s="572"/>
      <c r="F762" s="572"/>
      <c r="G762" s="572"/>
      <c r="H762" s="995"/>
      <c r="I762" s="995"/>
      <c r="J762" s="572"/>
      <c r="K762" s="572"/>
      <c r="L762" s="572"/>
      <c r="M762" s="995"/>
      <c r="N762" s="995"/>
      <c r="O762" s="572"/>
      <c r="P762" s="572"/>
      <c r="Q762" s="572"/>
      <c r="BA762" s="344"/>
      <c r="BB762" s="394"/>
      <c r="BC762" s="344"/>
      <c r="BD762" s="344"/>
      <c r="BE762" s="344"/>
      <c r="BF762" s="344"/>
      <c r="BG762" s="344"/>
      <c r="BH762" s="344"/>
      <c r="BI762" s="344"/>
      <c r="BJ762" s="344"/>
      <c r="BK762" s="344"/>
      <c r="BL762" s="344"/>
      <c r="BM762" s="344"/>
      <c r="BN762" s="344"/>
      <c r="BO762" s="344"/>
      <c r="BP762" s="344"/>
      <c r="BQ762" s="344"/>
    </row>
    <row r="763" ht="25.15" customHeight="true" x14ac:dyDescent="0.2">
      <c r="C763" s="995"/>
      <c r="D763" s="995"/>
      <c r="E763" s="572"/>
      <c r="F763" s="572"/>
      <c r="G763" s="572"/>
      <c r="H763" s="995"/>
      <c r="I763" s="995"/>
      <c r="J763" s="572"/>
      <c r="K763" s="572"/>
      <c r="L763" s="572"/>
      <c r="M763" s="995"/>
      <c r="N763" s="995"/>
      <c r="O763" s="572"/>
      <c r="P763" s="572"/>
      <c r="Q763" s="572"/>
      <c r="BA763" s="344"/>
      <c r="BB763" s="394"/>
      <c r="BC763" s="344"/>
      <c r="BD763" s="344"/>
      <c r="BE763" s="344"/>
      <c r="BF763" s="344"/>
      <c r="BG763" s="344"/>
      <c r="BH763" s="344"/>
      <c r="BI763" s="344"/>
      <c r="BJ763" s="344"/>
      <c r="BK763" s="344"/>
      <c r="BL763" s="344"/>
      <c r="BM763" s="344"/>
      <c r="BN763" s="344"/>
      <c r="BO763" s="344"/>
      <c r="BP763" s="344"/>
      <c r="BQ763" s="344"/>
    </row>
    <row r="764" ht="25.15" customHeight="true" x14ac:dyDescent="0.2">
      <c r="C764" s="995"/>
      <c r="D764" s="995"/>
      <c r="E764" s="572"/>
      <c r="F764" s="572"/>
      <c r="G764" s="572"/>
      <c r="H764" s="995"/>
      <c r="I764" s="995"/>
      <c r="J764" s="572"/>
      <c r="K764" s="572"/>
      <c r="L764" s="572"/>
      <c r="M764" s="995"/>
      <c r="N764" s="995"/>
      <c r="O764" s="572"/>
      <c r="P764" s="572"/>
      <c r="Q764" s="572"/>
      <c r="BA764" s="344"/>
      <c r="BB764" s="394"/>
      <c r="BC764" s="344"/>
      <c r="BD764" s="344"/>
      <c r="BE764" s="344"/>
      <c r="BF764" s="344"/>
      <c r="BG764" s="344"/>
      <c r="BH764" s="344"/>
      <c r="BI764" s="344"/>
      <c r="BJ764" s="344"/>
      <c r="BK764" s="344"/>
      <c r="BL764" s="344"/>
      <c r="BM764" s="344"/>
      <c r="BN764" s="344"/>
      <c r="BO764" s="344"/>
      <c r="BP764" s="344"/>
      <c r="BQ764" s="344"/>
    </row>
    <row r="765" ht="25.15" customHeight="true" x14ac:dyDescent="0.2">
      <c r="C765" s="995"/>
      <c r="D765" s="995"/>
      <c r="E765" s="572"/>
      <c r="F765" s="572"/>
      <c r="G765" s="572"/>
      <c r="H765" s="995"/>
      <c r="I765" s="995"/>
      <c r="J765" s="572"/>
      <c r="K765" s="572"/>
      <c r="L765" s="572"/>
      <c r="M765" s="995"/>
      <c r="N765" s="995"/>
      <c r="O765" s="572"/>
      <c r="P765" s="572"/>
      <c r="Q765" s="572"/>
      <c r="BA765" s="344"/>
      <c r="BB765" s="394"/>
      <c r="BC765" s="344"/>
      <c r="BD765" s="344"/>
      <c r="BE765" s="344"/>
      <c r="BF765" s="344"/>
      <c r="BG765" s="344"/>
      <c r="BH765" s="344"/>
      <c r="BI765" s="344"/>
      <c r="BJ765" s="344"/>
      <c r="BK765" s="344"/>
      <c r="BL765" s="344"/>
      <c r="BM765" s="344"/>
      <c r="BN765" s="344"/>
      <c r="BO765" s="344"/>
      <c r="BP765" s="344"/>
      <c r="BQ765" s="344"/>
    </row>
    <row r="766" ht="25.15" customHeight="true" x14ac:dyDescent="0.2">
      <c r="C766" s="995"/>
      <c r="D766" s="995"/>
      <c r="E766" s="572"/>
      <c r="F766" s="572"/>
      <c r="G766" s="572"/>
      <c r="H766" s="995"/>
      <c r="I766" s="995"/>
      <c r="J766" s="572"/>
      <c r="K766" s="572"/>
      <c r="L766" s="572"/>
      <c r="M766" s="995"/>
      <c r="N766" s="995"/>
      <c r="O766" s="572"/>
      <c r="P766" s="572"/>
      <c r="Q766" s="572"/>
      <c r="BA766" s="344"/>
      <c r="BB766" s="394"/>
      <c r="BC766" s="344"/>
      <c r="BD766" s="344"/>
      <c r="BE766" s="344"/>
      <c r="BF766" s="344"/>
      <c r="BG766" s="344"/>
      <c r="BH766" s="344"/>
      <c r="BI766" s="344"/>
      <c r="BJ766" s="344"/>
      <c r="BK766" s="344"/>
      <c r="BL766" s="344"/>
      <c r="BM766" s="344"/>
      <c r="BN766" s="344"/>
      <c r="BO766" s="344"/>
      <c r="BP766" s="344"/>
      <c r="BQ766" s="344"/>
    </row>
    <row r="767" ht="25.15" customHeight="true" x14ac:dyDescent="0.2">
      <c r="C767" s="995"/>
      <c r="D767" s="995"/>
      <c r="E767" s="572"/>
      <c r="F767" s="572"/>
      <c r="G767" s="572"/>
      <c r="H767" s="995"/>
      <c r="I767" s="995"/>
      <c r="J767" s="572"/>
      <c r="K767" s="572"/>
      <c r="L767" s="572"/>
      <c r="M767" s="995"/>
      <c r="N767" s="995"/>
      <c r="O767" s="572"/>
      <c r="P767" s="572"/>
      <c r="Q767" s="572"/>
      <c r="BA767" s="344"/>
      <c r="BB767" s="394"/>
      <c r="BC767" s="344"/>
      <c r="BD767" s="344"/>
      <c r="BE767" s="344"/>
      <c r="BF767" s="344"/>
      <c r="BG767" s="344"/>
      <c r="BH767" s="344"/>
      <c r="BI767" s="344"/>
      <c r="BJ767" s="344"/>
      <c r="BK767" s="344"/>
      <c r="BL767" s="344"/>
      <c r="BM767" s="344"/>
      <c r="BN767" s="344"/>
      <c r="BO767" s="344"/>
      <c r="BP767" s="344"/>
      <c r="BQ767" s="344"/>
    </row>
    <row r="768" ht="25.15" customHeight="true" x14ac:dyDescent="0.2">
      <c r="C768" s="995"/>
      <c r="D768" s="995"/>
      <c r="E768" s="572"/>
      <c r="F768" s="572"/>
      <c r="G768" s="572"/>
      <c r="H768" s="995"/>
      <c r="I768" s="995"/>
      <c r="J768" s="572"/>
      <c r="K768" s="572"/>
      <c r="L768" s="572"/>
      <c r="M768" s="995"/>
      <c r="N768" s="995"/>
      <c r="O768" s="572"/>
      <c r="P768" s="572"/>
      <c r="Q768" s="572"/>
      <c r="BA768" s="342"/>
      <c r="BB768" s="395"/>
      <c r="BC768" s="342"/>
      <c r="BD768" s="342"/>
      <c r="BE768" s="342"/>
      <c r="BF768" s="342"/>
      <c r="BG768" s="342"/>
      <c r="BH768" s="342"/>
      <c r="BI768" s="342"/>
      <c r="BJ768" s="342"/>
      <c r="BK768" s="342"/>
      <c r="BL768" s="342"/>
      <c r="BM768" s="342"/>
      <c r="BN768" s="342"/>
      <c r="BO768" s="342"/>
      <c r="BP768" s="342"/>
      <c r="BQ768" s="342"/>
    </row>
    <row r="769" ht="25.15" customHeight="true" x14ac:dyDescent="0.2">
      <c r="C769" s="995"/>
      <c r="D769" s="995"/>
      <c r="E769" s="572"/>
      <c r="F769" s="572"/>
      <c r="G769" s="572"/>
      <c r="H769" s="995"/>
      <c r="I769" s="995"/>
      <c r="J769" s="572"/>
      <c r="K769" s="572"/>
      <c r="L769" s="572"/>
      <c r="M769" s="995"/>
      <c r="N769" s="995"/>
      <c r="O769" s="572"/>
      <c r="P769" s="572"/>
      <c r="Q769" s="572"/>
      <c r="BA769" s="342"/>
      <c r="BB769" s="395"/>
      <c r="BC769" s="342"/>
      <c r="BD769" s="342"/>
      <c r="BE769" s="342"/>
      <c r="BF769" s="342"/>
      <c r="BG769" s="342"/>
      <c r="BH769" s="342"/>
      <c r="BI769" s="342"/>
      <c r="BJ769" s="342"/>
      <c r="BK769" s="342"/>
      <c r="BL769" s="342"/>
      <c r="BM769" s="342"/>
      <c r="BN769" s="342"/>
      <c r="BO769" s="342"/>
      <c r="BP769" s="342"/>
      <c r="BQ769" s="342"/>
    </row>
    <row r="770" ht="25.15" customHeight="true" x14ac:dyDescent="0.2">
      <c r="C770" s="995"/>
      <c r="D770" s="995"/>
      <c r="E770" s="572"/>
      <c r="F770" s="572"/>
      <c r="G770" s="572"/>
      <c r="H770" s="995"/>
      <c r="I770" s="995"/>
      <c r="J770" s="572"/>
      <c r="K770" s="572"/>
      <c r="L770" s="572"/>
      <c r="M770" s="995"/>
      <c r="N770" s="995"/>
      <c r="O770" s="572"/>
      <c r="P770" s="572"/>
      <c r="Q770" s="572"/>
      <c r="BA770" s="342"/>
      <c r="BB770" s="395"/>
      <c r="BC770" s="342"/>
      <c r="BD770" s="342"/>
      <c r="BE770" s="342"/>
      <c r="BF770" s="342"/>
      <c r="BG770" s="342"/>
      <c r="BH770" s="342"/>
      <c r="BI770" s="342"/>
      <c r="BJ770" s="342"/>
      <c r="BK770" s="342"/>
      <c r="BL770" s="342"/>
      <c r="BM770" s="342"/>
      <c r="BN770" s="342"/>
      <c r="BO770" s="342"/>
      <c r="BP770" s="342"/>
      <c r="BQ770" s="342"/>
    </row>
    <row r="771" ht="25.15" customHeight="true" x14ac:dyDescent="0.2">
      <c r="C771" s="995"/>
      <c r="D771" s="995"/>
      <c r="E771" s="572"/>
      <c r="F771" s="572"/>
      <c r="G771" s="572"/>
      <c r="H771" s="995"/>
      <c r="I771" s="995"/>
      <c r="J771" s="572"/>
      <c r="K771" s="572"/>
      <c r="L771" s="572"/>
      <c r="M771" s="995"/>
      <c r="N771" s="995"/>
      <c r="O771" s="572"/>
      <c r="P771" s="572"/>
      <c r="Q771" s="572"/>
      <c r="BA771" s="342"/>
      <c r="BB771" s="395"/>
      <c r="BC771" s="342"/>
      <c r="BD771" s="342"/>
      <c r="BE771" s="342"/>
      <c r="BF771" s="342"/>
      <c r="BG771" s="342"/>
      <c r="BH771" s="342"/>
      <c r="BI771" s="342"/>
      <c r="BJ771" s="342"/>
      <c r="BK771" s="342"/>
      <c r="BL771" s="342"/>
      <c r="BM771" s="342"/>
      <c r="BN771" s="342"/>
      <c r="BO771" s="342"/>
      <c r="BP771" s="342"/>
      <c r="BQ771" s="342"/>
    </row>
    <row r="772" ht="25.15" customHeight="true" x14ac:dyDescent="0.2">
      <c r="C772" s="995"/>
      <c r="D772" s="995"/>
      <c r="E772" s="572"/>
      <c r="F772" s="572"/>
      <c r="G772" s="572"/>
      <c r="H772" s="995"/>
      <c r="I772" s="995"/>
      <c r="J772" s="572"/>
      <c r="K772" s="572"/>
      <c r="L772" s="572"/>
      <c r="M772" s="995"/>
      <c r="N772" s="995"/>
      <c r="O772" s="572"/>
      <c r="P772" s="572"/>
      <c r="Q772" s="572"/>
      <c r="BA772" s="342"/>
      <c r="BB772" s="395"/>
      <c r="BC772" s="342"/>
      <c r="BD772" s="342"/>
      <c r="BE772" s="342"/>
      <c r="BF772" s="342"/>
      <c r="BG772" s="342"/>
      <c r="BH772" s="342"/>
      <c r="BI772" s="342"/>
      <c r="BJ772" s="342"/>
      <c r="BK772" s="342"/>
      <c r="BL772" s="342"/>
      <c r="BM772" s="342"/>
      <c r="BN772" s="342"/>
      <c r="BO772" s="342"/>
      <c r="BP772" s="342"/>
      <c r="BQ772" s="342"/>
    </row>
    <row r="773" ht="25.15" customHeight="true" x14ac:dyDescent="0.2">
      <c r="C773" s="995"/>
      <c r="D773" s="995"/>
      <c r="E773" s="572"/>
      <c r="F773" s="572"/>
      <c r="G773" s="572"/>
      <c r="H773" s="995"/>
      <c r="I773" s="995"/>
      <c r="J773" s="572"/>
      <c r="K773" s="572"/>
      <c r="L773" s="572"/>
      <c r="M773" s="995"/>
      <c r="N773" s="995"/>
      <c r="O773" s="572"/>
      <c r="P773" s="572"/>
      <c r="Q773" s="572"/>
      <c r="BA773" s="342"/>
      <c r="BB773" s="395"/>
      <c r="BC773" s="342"/>
      <c r="BD773" s="342"/>
      <c r="BE773" s="342"/>
      <c r="BF773" s="342"/>
      <c r="BG773" s="342"/>
      <c r="BH773" s="342"/>
      <c r="BI773" s="342"/>
      <c r="BJ773" s="342"/>
      <c r="BK773" s="342"/>
      <c r="BL773" s="342"/>
      <c r="BM773" s="342"/>
      <c r="BN773" s="342"/>
      <c r="BO773" s="342"/>
      <c r="BP773" s="342"/>
      <c r="BQ773" s="342"/>
    </row>
    <row r="774" ht="25.15" customHeight="true" x14ac:dyDescent="0.2">
      <c r="C774" s="995"/>
      <c r="D774" s="995"/>
      <c r="E774" s="572"/>
      <c r="F774" s="572"/>
      <c r="G774" s="572"/>
      <c r="H774" s="995"/>
      <c r="I774" s="995"/>
      <c r="J774" s="572"/>
      <c r="K774" s="572"/>
      <c r="L774" s="572"/>
      <c r="M774" s="995"/>
      <c r="N774" s="995"/>
      <c r="O774" s="572"/>
      <c r="P774" s="572"/>
      <c r="Q774" s="572"/>
      <c r="BA774" s="342"/>
      <c r="BB774" s="395"/>
      <c r="BC774" s="342"/>
      <c r="BD774" s="342"/>
      <c r="BE774" s="342"/>
      <c r="BF774" s="342"/>
      <c r="BG774" s="342"/>
      <c r="BH774" s="342"/>
      <c r="BI774" s="342"/>
      <c r="BJ774" s="342"/>
      <c r="BK774" s="342"/>
      <c r="BL774" s="342"/>
      <c r="BM774" s="342"/>
      <c r="BN774" s="342"/>
      <c r="BO774" s="342"/>
      <c r="BP774" s="342"/>
      <c r="BQ774" s="342"/>
    </row>
    <row r="775" ht="25.15" customHeight="true" x14ac:dyDescent="0.2">
      <c r="C775" s="995"/>
      <c r="D775" s="995"/>
      <c r="E775" s="572"/>
      <c r="F775" s="572"/>
      <c r="G775" s="572"/>
      <c r="H775" s="995"/>
      <c r="I775" s="995"/>
      <c r="J775" s="572"/>
      <c r="K775" s="572"/>
      <c r="L775" s="572"/>
      <c r="M775" s="995"/>
      <c r="N775" s="995"/>
      <c r="O775" s="572"/>
      <c r="P775" s="572"/>
      <c r="Q775" s="572"/>
      <c r="BA775" s="342"/>
      <c r="BB775" s="395"/>
      <c r="BC775" s="342"/>
      <c r="BD775" s="342"/>
      <c r="BE775" s="342"/>
      <c r="BF775" s="342"/>
      <c r="BG775" s="342"/>
      <c r="BH775" s="342"/>
      <c r="BI775" s="342"/>
      <c r="BJ775" s="342"/>
      <c r="BK775" s="342"/>
      <c r="BL775" s="342"/>
      <c r="BM775" s="342"/>
      <c r="BN775" s="342"/>
      <c r="BO775" s="342"/>
      <c r="BP775" s="342"/>
      <c r="BQ775" s="342"/>
    </row>
    <row r="776" ht="25.15" customHeight="true" x14ac:dyDescent="0.2">
      <c r="C776" s="995"/>
      <c r="D776" s="995"/>
      <c r="E776" s="572"/>
      <c r="F776" s="572"/>
      <c r="G776" s="572"/>
      <c r="H776" s="995"/>
      <c r="I776" s="995"/>
      <c r="J776" s="572"/>
      <c r="K776" s="572"/>
      <c r="L776" s="572"/>
      <c r="M776" s="995"/>
      <c r="N776" s="995"/>
      <c r="O776" s="572"/>
      <c r="P776" s="572"/>
      <c r="Q776" s="572"/>
      <c r="BA776" s="342"/>
      <c r="BB776" s="395"/>
      <c r="BC776" s="342"/>
      <c r="BD776" s="342"/>
      <c r="BE776" s="342"/>
      <c r="BF776" s="342"/>
      <c r="BG776" s="342"/>
      <c r="BH776" s="342"/>
      <c r="BI776" s="342"/>
      <c r="BJ776" s="342"/>
      <c r="BK776" s="342"/>
      <c r="BL776" s="342"/>
      <c r="BM776" s="342"/>
      <c r="BN776" s="342"/>
      <c r="BO776" s="342"/>
      <c r="BP776" s="342"/>
      <c r="BQ776" s="342"/>
    </row>
    <row r="777" ht="25.15" customHeight="true" x14ac:dyDescent="0.2">
      <c r="C777" s="995"/>
      <c r="D777" s="995"/>
      <c r="E777" s="572"/>
      <c r="F777" s="572"/>
      <c r="G777" s="572"/>
      <c r="H777" s="995"/>
      <c r="I777" s="995"/>
      <c r="J777" s="572"/>
      <c r="K777" s="572"/>
      <c r="L777" s="572"/>
      <c r="M777" s="995"/>
      <c r="N777" s="995"/>
      <c r="O777" s="572"/>
      <c r="P777" s="572"/>
      <c r="Q777" s="572"/>
      <c r="BA777" s="342"/>
      <c r="BB777" s="395"/>
      <c r="BC777" s="342"/>
      <c r="BD777" s="342"/>
      <c r="BE777" s="342"/>
      <c r="BF777" s="342"/>
      <c r="BG777" s="342"/>
      <c r="BH777" s="342"/>
      <c r="BI777" s="342"/>
      <c r="BJ777" s="342"/>
      <c r="BK777" s="342"/>
      <c r="BL777" s="342"/>
      <c r="BM777" s="342"/>
      <c r="BN777" s="342"/>
      <c r="BO777" s="342"/>
      <c r="BP777" s="342"/>
      <c r="BQ777" s="342"/>
    </row>
    <row r="778" ht="25.15" customHeight="true" x14ac:dyDescent="0.2">
      <c r="C778" s="995"/>
      <c r="D778" s="995"/>
      <c r="E778" s="572"/>
      <c r="F778" s="572"/>
      <c r="G778" s="572"/>
      <c r="H778" s="995"/>
      <c r="I778" s="995"/>
      <c r="J778" s="572"/>
      <c r="K778" s="572"/>
      <c r="L778" s="572"/>
      <c r="M778" s="995"/>
      <c r="N778" s="995"/>
      <c r="O778" s="572"/>
      <c r="P778" s="572"/>
      <c r="Q778" s="572"/>
      <c r="BA778" s="342"/>
      <c r="BB778" s="395"/>
      <c r="BC778" s="342"/>
      <c r="BD778" s="342"/>
      <c r="BE778" s="342"/>
      <c r="BF778" s="342"/>
      <c r="BG778" s="342"/>
      <c r="BH778" s="342"/>
      <c r="BI778" s="342"/>
      <c r="BJ778" s="342"/>
      <c r="BK778" s="342"/>
      <c r="BL778" s="342"/>
      <c r="BM778" s="342"/>
      <c r="BN778" s="342"/>
      <c r="BO778" s="342"/>
      <c r="BP778" s="342"/>
      <c r="BQ778" s="342"/>
    </row>
    <row r="779" ht="25.15" customHeight="true" x14ac:dyDescent="0.2">
      <c r="C779" s="995"/>
      <c r="D779" s="995"/>
      <c r="E779" s="572"/>
      <c r="F779" s="572"/>
      <c r="G779" s="572"/>
      <c r="H779" s="995"/>
      <c r="I779" s="995"/>
      <c r="J779" s="572"/>
      <c r="K779" s="572"/>
      <c r="L779" s="572"/>
      <c r="M779" s="995"/>
      <c r="N779" s="995"/>
      <c r="O779" s="572"/>
      <c r="P779" s="572"/>
      <c r="Q779" s="572"/>
      <c r="BA779" s="342"/>
      <c r="BB779" s="395"/>
      <c r="BC779" s="342"/>
      <c r="BD779" s="342"/>
      <c r="BE779" s="342"/>
      <c r="BF779" s="342"/>
      <c r="BG779" s="342"/>
      <c r="BH779" s="342"/>
      <c r="BI779" s="342"/>
      <c r="BJ779" s="342"/>
      <c r="BK779" s="342"/>
      <c r="BL779" s="342"/>
      <c r="BM779" s="342"/>
      <c r="BN779" s="342"/>
      <c r="BO779" s="342"/>
      <c r="BP779" s="342"/>
      <c r="BQ779" s="342"/>
    </row>
    <row r="780" ht="25.15" customHeight="true" x14ac:dyDescent="0.2">
      <c r="C780" s="995"/>
      <c r="D780" s="995"/>
      <c r="E780" s="572"/>
      <c r="F780" s="572"/>
      <c r="G780" s="572"/>
      <c r="H780" s="995"/>
      <c r="I780" s="995"/>
      <c r="J780" s="572"/>
      <c r="K780" s="572"/>
      <c r="L780" s="572"/>
      <c r="M780" s="995"/>
      <c r="N780" s="995"/>
      <c r="O780" s="572"/>
      <c r="P780" s="572"/>
      <c r="Q780" s="572"/>
      <c r="BA780" s="342"/>
      <c r="BB780" s="395"/>
      <c r="BC780" s="342"/>
      <c r="BD780" s="342"/>
      <c r="BE780" s="342"/>
      <c r="BF780" s="342"/>
      <c r="BG780" s="342"/>
      <c r="BH780" s="342"/>
      <c r="BI780" s="342"/>
      <c r="BJ780" s="342"/>
      <c r="BK780" s="342"/>
      <c r="BL780" s="342"/>
      <c r="BM780" s="342"/>
      <c r="BN780" s="342"/>
      <c r="BO780" s="342"/>
      <c r="BP780" s="342"/>
      <c r="BQ780" s="342"/>
    </row>
    <row r="781" ht="25.15" customHeight="true" x14ac:dyDescent="0.2">
      <c r="C781" s="995"/>
      <c r="D781" s="995"/>
      <c r="E781" s="572"/>
      <c r="F781" s="572"/>
      <c r="G781" s="572"/>
      <c r="H781" s="995"/>
      <c r="I781" s="995"/>
      <c r="J781" s="572"/>
      <c r="K781" s="572"/>
      <c r="L781" s="572"/>
      <c r="M781" s="995"/>
      <c r="N781" s="995"/>
      <c r="O781" s="572"/>
      <c r="P781" s="572"/>
      <c r="Q781" s="572"/>
      <c r="BA781" s="342"/>
      <c r="BB781" s="395"/>
      <c r="BC781" s="342"/>
      <c r="BD781" s="342"/>
      <c r="BE781" s="342"/>
      <c r="BF781" s="342"/>
      <c r="BG781" s="342"/>
      <c r="BH781" s="342"/>
      <c r="BI781" s="342"/>
      <c r="BJ781" s="342"/>
      <c r="BK781" s="342"/>
      <c r="BL781" s="342"/>
      <c r="BM781" s="342"/>
      <c r="BN781" s="342"/>
      <c r="BO781" s="342"/>
      <c r="BP781" s="342"/>
      <c r="BQ781" s="342"/>
    </row>
    <row r="782" ht="25.15" customHeight="true" x14ac:dyDescent="0.2">
      <c r="C782" s="995"/>
      <c r="D782" s="995"/>
      <c r="E782" s="572"/>
      <c r="F782" s="572"/>
      <c r="G782" s="572"/>
      <c r="H782" s="995"/>
      <c r="I782" s="995"/>
      <c r="J782" s="572"/>
      <c r="K782" s="572"/>
      <c r="L782" s="572"/>
      <c r="M782" s="995"/>
      <c r="N782" s="995"/>
      <c r="O782" s="572"/>
      <c r="P782" s="572"/>
      <c r="Q782" s="572"/>
      <c r="BA782" s="342"/>
      <c r="BB782" s="395"/>
      <c r="BC782" s="342"/>
      <c r="BD782" s="342"/>
      <c r="BE782" s="342"/>
      <c r="BF782" s="342"/>
      <c r="BG782" s="342"/>
      <c r="BH782" s="342"/>
      <c r="BI782" s="342"/>
      <c r="BJ782" s="342"/>
      <c r="BK782" s="342"/>
      <c r="BL782" s="342"/>
      <c r="BM782" s="342"/>
      <c r="BN782" s="342"/>
      <c r="BO782" s="342"/>
      <c r="BP782" s="342"/>
      <c r="BQ782" s="342"/>
    </row>
    <row r="783" ht="25.15" customHeight="true" x14ac:dyDescent="0.2">
      <c r="C783" s="995"/>
      <c r="D783" s="995"/>
      <c r="E783" s="572"/>
      <c r="F783" s="572"/>
      <c r="G783" s="572"/>
      <c r="H783" s="995"/>
      <c r="I783" s="995"/>
      <c r="J783" s="572"/>
      <c r="K783" s="572"/>
      <c r="L783" s="572"/>
      <c r="M783" s="995"/>
      <c r="N783" s="995"/>
      <c r="O783" s="572"/>
      <c r="P783" s="572"/>
      <c r="Q783" s="572"/>
      <c r="BA783" s="342"/>
      <c r="BB783" s="395"/>
      <c r="BC783" s="342"/>
      <c r="BD783" s="342"/>
      <c r="BE783" s="342"/>
      <c r="BF783" s="342"/>
      <c r="BG783" s="342"/>
      <c r="BH783" s="342"/>
      <c r="BI783" s="342"/>
      <c r="BJ783" s="342"/>
      <c r="BK783" s="342"/>
      <c r="BL783" s="342"/>
      <c r="BM783" s="342"/>
      <c r="BN783" s="342"/>
      <c r="BO783" s="342"/>
      <c r="BP783" s="342"/>
      <c r="BQ783" s="342"/>
    </row>
    <row r="784" ht="25.15" customHeight="true" x14ac:dyDescent="0.2">
      <c r="C784" s="995"/>
      <c r="D784" s="995"/>
      <c r="E784" s="572"/>
      <c r="F784" s="572"/>
      <c r="G784" s="572"/>
      <c r="H784" s="995"/>
      <c r="I784" s="995"/>
      <c r="J784" s="572"/>
      <c r="K784" s="572"/>
      <c r="L784" s="572"/>
      <c r="M784" s="995"/>
      <c r="N784" s="995"/>
      <c r="O784" s="572"/>
      <c r="P784" s="572"/>
      <c r="Q784" s="572"/>
      <c r="BA784" s="342"/>
      <c r="BB784" s="395"/>
      <c r="BC784" s="342"/>
      <c r="BD784" s="342"/>
      <c r="BE784" s="342"/>
      <c r="BF784" s="342"/>
      <c r="BG784" s="342"/>
      <c r="BH784" s="342"/>
      <c r="BI784" s="342"/>
      <c r="BJ784" s="342"/>
      <c r="BK784" s="342"/>
      <c r="BL784" s="342"/>
      <c r="BM784" s="342"/>
      <c r="BN784" s="342"/>
      <c r="BO784" s="342"/>
      <c r="BP784" s="342"/>
      <c r="BQ784" s="342"/>
    </row>
    <row r="785" ht="25.15" customHeight="true" x14ac:dyDescent="0.2">
      <c r="C785" s="995"/>
      <c r="D785" s="995"/>
      <c r="E785" s="572"/>
      <c r="F785" s="572"/>
      <c r="G785" s="572"/>
      <c r="H785" s="995"/>
      <c r="I785" s="995"/>
      <c r="J785" s="572"/>
      <c r="K785" s="572"/>
      <c r="L785" s="572"/>
      <c r="M785" s="995"/>
      <c r="N785" s="995"/>
      <c r="O785" s="572"/>
      <c r="P785" s="572"/>
      <c r="Q785" s="572"/>
      <c r="BA785" s="342"/>
      <c r="BB785" s="395"/>
      <c r="BC785" s="342"/>
      <c r="BD785" s="342"/>
      <c r="BE785" s="342"/>
      <c r="BF785" s="342"/>
      <c r="BG785" s="342"/>
      <c r="BH785" s="342"/>
      <c r="BI785" s="342"/>
      <c r="BJ785" s="342"/>
      <c r="BK785" s="342"/>
      <c r="BL785" s="342"/>
      <c r="BM785" s="342"/>
      <c r="BN785" s="342"/>
      <c r="BO785" s="342"/>
      <c r="BP785" s="342"/>
      <c r="BQ785" s="342"/>
    </row>
    <row r="786" ht="25.15" customHeight="true" x14ac:dyDescent="0.2">
      <c r="C786" s="995"/>
      <c r="D786" s="995"/>
      <c r="E786" s="572"/>
      <c r="F786" s="572"/>
      <c r="G786" s="572"/>
      <c r="H786" s="995"/>
      <c r="I786" s="995"/>
      <c r="J786" s="572"/>
      <c r="K786" s="572"/>
      <c r="L786" s="572"/>
      <c r="M786" s="995"/>
      <c r="N786" s="995"/>
      <c r="O786" s="572"/>
      <c r="P786" s="572"/>
      <c r="Q786" s="572"/>
      <c r="BA786" s="342"/>
      <c r="BB786" s="395"/>
      <c r="BC786" s="342"/>
      <c r="BD786" s="342"/>
      <c r="BE786" s="342"/>
      <c r="BF786" s="342"/>
      <c r="BG786" s="342"/>
      <c r="BH786" s="342"/>
      <c r="BI786" s="342"/>
      <c r="BJ786" s="342"/>
      <c r="BK786" s="342"/>
      <c r="BL786" s="342"/>
      <c r="BM786" s="342"/>
      <c r="BN786" s="342"/>
      <c r="BO786" s="342"/>
      <c r="BP786" s="342"/>
      <c r="BQ786" s="342"/>
    </row>
    <row r="787" ht="25.15" customHeight="true" x14ac:dyDescent="0.2">
      <c r="C787" s="995"/>
      <c r="D787" s="995"/>
      <c r="E787" s="572"/>
      <c r="F787" s="572"/>
      <c r="G787" s="572"/>
      <c r="H787" s="995"/>
      <c r="I787" s="995"/>
      <c r="J787" s="572"/>
      <c r="K787" s="572"/>
      <c r="L787" s="572"/>
      <c r="M787" s="995"/>
      <c r="N787" s="995"/>
      <c r="O787" s="572"/>
      <c r="P787" s="572"/>
      <c r="Q787" s="572"/>
      <c r="BA787" s="342"/>
      <c r="BB787" s="395"/>
      <c r="BC787" s="342"/>
      <c r="BD787" s="342"/>
      <c r="BE787" s="342"/>
      <c r="BF787" s="342"/>
      <c r="BG787" s="342"/>
      <c r="BH787" s="342"/>
      <c r="BI787" s="342"/>
      <c r="BJ787" s="342"/>
      <c r="BK787" s="342"/>
      <c r="BL787" s="342"/>
      <c r="BM787" s="342"/>
      <c r="BN787" s="342"/>
      <c r="BO787" s="342"/>
      <c r="BP787" s="342"/>
      <c r="BQ787" s="342"/>
    </row>
    <row r="788" ht="25.15" customHeight="true" x14ac:dyDescent="0.2">
      <c r="C788" s="995"/>
      <c r="D788" s="995"/>
      <c r="E788" s="572"/>
      <c r="F788" s="572"/>
      <c r="G788" s="572"/>
      <c r="H788" s="995"/>
      <c r="I788" s="995"/>
      <c r="J788" s="572"/>
      <c r="K788" s="572"/>
      <c r="L788" s="572"/>
      <c r="M788" s="995"/>
      <c r="N788" s="995"/>
      <c r="O788" s="572"/>
      <c r="P788" s="572"/>
      <c r="Q788" s="572"/>
      <c r="BA788" s="342"/>
      <c r="BB788" s="395"/>
      <c r="BC788" s="342"/>
      <c r="BD788" s="342"/>
      <c r="BE788" s="342"/>
      <c r="BF788" s="342"/>
      <c r="BG788" s="342"/>
      <c r="BH788" s="342"/>
      <c r="BI788" s="342"/>
      <c r="BJ788" s="342"/>
      <c r="BK788" s="342"/>
      <c r="BL788" s="342"/>
      <c r="BM788" s="342"/>
      <c r="BN788" s="342"/>
      <c r="BO788" s="342"/>
      <c r="BP788" s="342"/>
      <c r="BQ788" s="342"/>
    </row>
    <row r="789" ht="25.15" customHeight="true" x14ac:dyDescent="0.2">
      <c r="C789" s="995"/>
      <c r="D789" s="995"/>
      <c r="E789" s="572"/>
      <c r="F789" s="572"/>
      <c r="G789" s="572"/>
      <c r="H789" s="995"/>
      <c r="I789" s="995"/>
      <c r="J789" s="572"/>
      <c r="K789" s="572"/>
      <c r="L789" s="572"/>
      <c r="M789" s="995"/>
      <c r="N789" s="995"/>
      <c r="O789" s="572"/>
      <c r="P789" s="572"/>
      <c r="Q789" s="572"/>
      <c r="BA789" s="342"/>
      <c r="BB789" s="395"/>
      <c r="BC789" s="342"/>
      <c r="BD789" s="342"/>
      <c r="BE789" s="342"/>
      <c r="BF789" s="342"/>
      <c r="BG789" s="342"/>
      <c r="BH789" s="342"/>
      <c r="BI789" s="342"/>
      <c r="BJ789" s="342"/>
      <c r="BK789" s="342"/>
      <c r="BL789" s="342"/>
      <c r="BM789" s="342"/>
      <c r="BN789" s="342"/>
      <c r="BO789" s="342"/>
      <c r="BP789" s="342"/>
      <c r="BQ789" s="342"/>
    </row>
    <row r="790" ht="25.15" customHeight="true" x14ac:dyDescent="0.2">
      <c r="C790" s="995"/>
      <c r="D790" s="995"/>
      <c r="E790" s="572"/>
      <c r="F790" s="572"/>
      <c r="G790" s="572"/>
      <c r="H790" s="995"/>
      <c r="I790" s="995"/>
      <c r="J790" s="572"/>
      <c r="K790" s="572"/>
      <c r="L790" s="572"/>
      <c r="M790" s="995"/>
      <c r="N790" s="995"/>
      <c r="O790" s="572"/>
      <c r="P790" s="572"/>
      <c r="Q790" s="572"/>
      <c r="BA790" s="342"/>
      <c r="BB790" s="395"/>
      <c r="BC790" s="342"/>
      <c r="BD790" s="342"/>
      <c r="BE790" s="342"/>
      <c r="BF790" s="342"/>
      <c r="BG790" s="342"/>
      <c r="BH790" s="342"/>
      <c r="BI790" s="342"/>
      <c r="BJ790" s="342"/>
      <c r="BK790" s="342"/>
      <c r="BL790" s="342"/>
      <c r="BM790" s="342"/>
      <c r="BN790" s="342"/>
      <c r="BO790" s="342"/>
      <c r="BP790" s="342"/>
      <c r="BQ790" s="342"/>
    </row>
    <row r="791" ht="25.15" customHeight="true" x14ac:dyDescent="0.2">
      <c r="C791" s="995"/>
      <c r="D791" s="995"/>
      <c r="E791" s="572"/>
      <c r="F791" s="572"/>
      <c r="G791" s="572"/>
      <c r="H791" s="995"/>
      <c r="I791" s="995"/>
      <c r="J791" s="572"/>
      <c r="K791" s="572"/>
      <c r="L791" s="572"/>
      <c r="M791" s="995"/>
      <c r="N791" s="995"/>
      <c r="O791" s="572"/>
      <c r="P791" s="572"/>
      <c r="Q791" s="572"/>
      <c r="BA791" s="342"/>
      <c r="BB791" s="395"/>
      <c r="BC791" s="342"/>
      <c r="BD791" s="342"/>
      <c r="BE791" s="342"/>
      <c r="BF791" s="342"/>
      <c r="BG791" s="342"/>
      <c r="BH791" s="342"/>
      <c r="BI791" s="342"/>
      <c r="BJ791" s="342"/>
      <c r="BK791" s="342"/>
      <c r="BL791" s="342"/>
      <c r="BM791" s="342"/>
      <c r="BN791" s="342"/>
      <c r="BO791" s="342"/>
      <c r="BP791" s="342"/>
      <c r="BQ791" s="342"/>
    </row>
    <row r="792" ht="25.15" customHeight="true" x14ac:dyDescent="0.2">
      <c r="C792" s="995"/>
      <c r="D792" s="995"/>
      <c r="E792" s="572"/>
      <c r="F792" s="572"/>
      <c r="G792" s="572"/>
      <c r="H792" s="995"/>
      <c r="I792" s="995"/>
      <c r="J792" s="572"/>
      <c r="K792" s="572"/>
      <c r="L792" s="572"/>
      <c r="M792" s="995"/>
      <c r="N792" s="995"/>
      <c r="O792" s="572"/>
      <c r="P792" s="572"/>
      <c r="Q792" s="572"/>
      <c r="BA792" s="342"/>
      <c r="BB792" s="395"/>
      <c r="BC792" s="342"/>
      <c r="BD792" s="342"/>
      <c r="BE792" s="342"/>
      <c r="BF792" s="342"/>
      <c r="BG792" s="342"/>
      <c r="BH792" s="342"/>
      <c r="BI792" s="342"/>
      <c r="BJ792" s="342"/>
      <c r="BK792" s="342"/>
      <c r="BL792" s="342"/>
      <c r="BM792" s="342"/>
      <c r="BN792" s="342"/>
      <c r="BO792" s="342"/>
      <c r="BP792" s="342"/>
      <c r="BQ792" s="342"/>
    </row>
    <row r="793" ht="25.15" customHeight="true" x14ac:dyDescent="0.2">
      <c r="C793" s="995"/>
      <c r="D793" s="995"/>
      <c r="E793" s="572"/>
      <c r="F793" s="572"/>
      <c r="G793" s="572"/>
      <c r="H793" s="995"/>
      <c r="I793" s="995"/>
      <c r="J793" s="572"/>
      <c r="K793" s="572"/>
      <c r="L793" s="572"/>
      <c r="M793" s="995"/>
      <c r="N793" s="995"/>
      <c r="O793" s="572"/>
      <c r="P793" s="572"/>
      <c r="Q793" s="572"/>
      <c r="BA793" s="342"/>
      <c r="BB793" s="395"/>
      <c r="BC793" s="342"/>
      <c r="BD793" s="342"/>
      <c r="BE793" s="342"/>
      <c r="BF793" s="342"/>
      <c r="BG793" s="342"/>
      <c r="BH793" s="342"/>
      <c r="BI793" s="342"/>
      <c r="BJ793" s="342"/>
      <c r="BK793" s="342"/>
      <c r="BL793" s="342"/>
      <c r="BM793" s="342"/>
      <c r="BN793" s="342"/>
      <c r="BO793" s="342"/>
      <c r="BP793" s="342"/>
      <c r="BQ793" s="342"/>
    </row>
    <row r="794" ht="25.15" customHeight="true" x14ac:dyDescent="0.2">
      <c r="C794" s="995"/>
      <c r="D794" s="995"/>
      <c r="E794" s="572"/>
      <c r="F794" s="572"/>
      <c r="G794" s="572"/>
      <c r="H794" s="995"/>
      <c r="I794" s="995"/>
      <c r="J794" s="572"/>
      <c r="K794" s="572"/>
      <c r="L794" s="572"/>
      <c r="M794" s="995"/>
      <c r="N794" s="995"/>
      <c r="O794" s="572"/>
      <c r="P794" s="572"/>
      <c r="Q794" s="572"/>
      <c r="BA794" s="342"/>
      <c r="BB794" s="395"/>
      <c r="BC794" s="342"/>
      <c r="BD794" s="342"/>
      <c r="BE794" s="342"/>
      <c r="BF794" s="342"/>
      <c r="BG794" s="342"/>
      <c r="BH794" s="342"/>
      <c r="BI794" s="342"/>
      <c r="BJ794" s="342"/>
      <c r="BK794" s="342"/>
      <c r="BL794" s="342"/>
      <c r="BM794" s="342"/>
      <c r="BN794" s="342"/>
      <c r="BO794" s="342"/>
      <c r="BP794" s="342"/>
      <c r="BQ794" s="342"/>
    </row>
    <row r="795" ht="25.15" customHeight="true" x14ac:dyDescent="0.2">
      <c r="C795" s="995"/>
      <c r="D795" s="995"/>
      <c r="E795" s="572"/>
      <c r="F795" s="572"/>
      <c r="G795" s="572"/>
      <c r="H795" s="995"/>
      <c r="I795" s="995"/>
      <c r="J795" s="572"/>
      <c r="K795" s="572"/>
      <c r="L795" s="572"/>
      <c r="M795" s="995"/>
      <c r="N795" s="995"/>
      <c r="O795" s="572"/>
      <c r="P795" s="572"/>
      <c r="Q795" s="572"/>
      <c r="BA795" s="342"/>
      <c r="BB795" s="395"/>
      <c r="BC795" s="342"/>
      <c r="BD795" s="342"/>
      <c r="BE795" s="342"/>
      <c r="BF795" s="342"/>
      <c r="BG795" s="342"/>
      <c r="BH795" s="342"/>
      <c r="BI795" s="342"/>
      <c r="BJ795" s="342"/>
      <c r="BK795" s="342"/>
      <c r="BL795" s="342"/>
      <c r="BM795" s="342"/>
      <c r="BN795" s="342"/>
      <c r="BO795" s="342"/>
      <c r="BP795" s="342"/>
      <c r="BQ795" s="342"/>
    </row>
    <row r="796" ht="25.15" customHeight="true" x14ac:dyDescent="0.2">
      <c r="C796" s="995"/>
      <c r="D796" s="995"/>
      <c r="E796" s="572"/>
      <c r="F796" s="572"/>
      <c r="G796" s="572"/>
      <c r="H796" s="995"/>
      <c r="I796" s="995"/>
      <c r="J796" s="572"/>
      <c r="K796" s="572"/>
      <c r="L796" s="572"/>
      <c r="M796" s="995"/>
      <c r="N796" s="995"/>
      <c r="O796" s="572"/>
      <c r="P796" s="572"/>
      <c r="Q796" s="572"/>
      <c r="BA796" s="342"/>
      <c r="BB796" s="395"/>
      <c r="BC796" s="342"/>
      <c r="BD796" s="342"/>
      <c r="BE796" s="342"/>
      <c r="BF796" s="342"/>
      <c r="BG796" s="342"/>
      <c r="BH796" s="342"/>
      <c r="BI796" s="342"/>
      <c r="BJ796" s="342"/>
      <c r="BK796" s="342"/>
      <c r="BL796" s="342"/>
      <c r="BM796" s="342"/>
      <c r="BN796" s="342"/>
      <c r="BO796" s="342"/>
      <c r="BP796" s="342"/>
      <c r="BQ796" s="342"/>
    </row>
    <row r="797" ht="25.15" customHeight="true" x14ac:dyDescent="0.2">
      <c r="C797" s="995"/>
      <c r="D797" s="995"/>
      <c r="E797" s="572"/>
      <c r="F797" s="572"/>
      <c r="G797" s="572"/>
      <c r="H797" s="995"/>
      <c r="I797" s="995"/>
      <c r="J797" s="572"/>
      <c r="K797" s="572"/>
      <c r="L797" s="572"/>
      <c r="M797" s="995"/>
      <c r="N797" s="995"/>
      <c r="O797" s="572"/>
      <c r="P797" s="572"/>
      <c r="Q797" s="572"/>
      <c r="BA797" s="342"/>
      <c r="BB797" s="395"/>
      <c r="BC797" s="342"/>
      <c r="BD797" s="342"/>
      <c r="BE797" s="342"/>
      <c r="BF797" s="342"/>
      <c r="BG797" s="342"/>
      <c r="BH797" s="342"/>
      <c r="BI797" s="342"/>
      <c r="BJ797" s="342"/>
      <c r="BK797" s="342"/>
      <c r="BL797" s="342"/>
      <c r="BM797" s="342"/>
      <c r="BN797" s="342"/>
      <c r="BO797" s="342"/>
      <c r="BP797" s="342"/>
      <c r="BQ797" s="342"/>
    </row>
    <row r="798" ht="25.15" customHeight="true" x14ac:dyDescent="0.2">
      <c r="C798" s="995"/>
      <c r="D798" s="995"/>
      <c r="E798" s="572"/>
      <c r="F798" s="572"/>
      <c r="G798" s="572"/>
      <c r="H798" s="995"/>
      <c r="I798" s="995"/>
      <c r="J798" s="572"/>
      <c r="K798" s="572"/>
      <c r="L798" s="572"/>
      <c r="M798" s="995"/>
      <c r="N798" s="995"/>
      <c r="O798" s="572"/>
      <c r="P798" s="572"/>
      <c r="Q798" s="572"/>
      <c r="BA798" s="342"/>
      <c r="BB798" s="395"/>
      <c r="BC798" s="342"/>
      <c r="BD798" s="342"/>
      <c r="BE798" s="342"/>
      <c r="BF798" s="342"/>
      <c r="BG798" s="342"/>
      <c r="BH798" s="342"/>
      <c r="BI798" s="342"/>
      <c r="BJ798" s="342"/>
      <c r="BK798" s="342"/>
      <c r="BL798" s="342"/>
      <c r="BM798" s="342"/>
      <c r="BN798" s="342"/>
      <c r="BO798" s="342"/>
      <c r="BP798" s="342"/>
      <c r="BQ798" s="342"/>
    </row>
    <row r="799" ht="25.15" customHeight="true" x14ac:dyDescent="0.2">
      <c r="C799" s="995"/>
      <c r="D799" s="995"/>
      <c r="E799" s="572"/>
      <c r="F799" s="572"/>
      <c r="G799" s="572"/>
      <c r="H799" s="995"/>
      <c r="I799" s="995"/>
      <c r="J799" s="572"/>
      <c r="K799" s="572"/>
      <c r="L799" s="572"/>
      <c r="M799" s="995"/>
      <c r="N799" s="995"/>
      <c r="O799" s="572"/>
      <c r="P799" s="572"/>
      <c r="Q799" s="572"/>
      <c r="BA799" s="342"/>
      <c r="BB799" s="395"/>
      <c r="BC799" s="342"/>
      <c r="BD799" s="342"/>
      <c r="BE799" s="342"/>
      <c r="BF799" s="342"/>
      <c r="BG799" s="342"/>
      <c r="BH799" s="342"/>
      <c r="BI799" s="342"/>
      <c r="BJ799" s="342"/>
      <c r="BK799" s="342"/>
      <c r="BL799" s="342"/>
      <c r="BM799" s="342"/>
      <c r="BN799" s="342"/>
      <c r="BO799" s="342"/>
      <c r="BP799" s="342"/>
      <c r="BQ799" s="342"/>
    </row>
    <row r="800" ht="25.15" customHeight="true" x14ac:dyDescent="0.2">
      <c r="C800" s="572"/>
      <c r="D800" s="572"/>
      <c r="E800" s="572"/>
      <c r="F800" s="572"/>
      <c r="G800" s="572"/>
      <c r="H800" s="572"/>
      <c r="I800" s="572"/>
      <c r="J800" s="572"/>
      <c r="K800" s="572"/>
      <c r="L800" s="572"/>
      <c r="M800" s="572"/>
      <c r="N800" s="572"/>
      <c r="O800" s="572"/>
      <c r="P800" s="572"/>
      <c r="Q800" s="572"/>
      <c r="BA800" s="342"/>
      <c r="BB800" s="395"/>
      <c r="BC800" s="342"/>
      <c r="BD800" s="342"/>
      <c r="BE800" s="342"/>
      <c r="BF800" s="342"/>
      <c r="BG800" s="342"/>
      <c r="BH800" s="342"/>
      <c r="BI800" s="342"/>
      <c r="BJ800" s="342"/>
      <c r="BK800" s="342"/>
      <c r="BL800" s="342"/>
      <c r="BM800" s="342"/>
      <c r="BN800" s="342"/>
      <c r="BO800" s="342"/>
      <c r="BP800" s="342"/>
      <c r="BQ800" s="342"/>
    </row>
    <row r="801" ht="25.15" customHeight="true" x14ac:dyDescent="0.2">
      <c r="C801" s="572"/>
      <c r="D801" s="572"/>
      <c r="E801" s="572"/>
      <c r="F801" s="572"/>
      <c r="G801" s="572"/>
      <c r="H801" s="572"/>
      <c r="I801" s="572"/>
      <c r="J801" s="572"/>
      <c r="K801" s="572"/>
      <c r="L801" s="572"/>
      <c r="M801" s="572"/>
      <c r="N801" s="572"/>
      <c r="O801" s="572"/>
      <c r="P801" s="572"/>
      <c r="Q801" s="572"/>
    </row>
    <row r="802" ht="25.15" customHeight="true" x14ac:dyDescent="0.2">
      <c r="C802" s="572"/>
      <c r="D802" s="572"/>
      <c r="E802" s="572"/>
      <c r="F802" s="572"/>
      <c r="G802" s="572"/>
      <c r="H802" s="572"/>
      <c r="I802" s="572"/>
      <c r="J802" s="572"/>
      <c r="K802" s="572"/>
      <c r="L802" s="572"/>
      <c r="M802" s="572"/>
      <c r="N802" s="572"/>
      <c r="O802" s="572"/>
      <c r="P802" s="572"/>
      <c r="Q802" s="572"/>
    </row>
    <row r="803" ht="25.15" customHeight="true" x14ac:dyDescent="0.2">
      <c r="C803" s="572"/>
      <c r="D803" s="572"/>
      <c r="E803" s="572"/>
      <c r="F803" s="572"/>
      <c r="G803" s="572"/>
      <c r="H803" s="572"/>
      <c r="I803" s="572"/>
      <c r="J803" s="572"/>
      <c r="K803" s="572"/>
      <c r="L803" s="572"/>
      <c r="M803" s="572"/>
      <c r="N803" s="572"/>
      <c r="O803" s="572"/>
      <c r="P803" s="572"/>
      <c r="Q803" s="572"/>
    </row>
    <row r="804" ht="25.15" customHeight="true" x14ac:dyDescent="0.2">
      <c r="C804" s="572"/>
      <c r="D804" s="572"/>
      <c r="E804" s="572"/>
      <c r="F804" s="572"/>
      <c r="G804" s="572"/>
      <c r="H804" s="572"/>
      <c r="I804" s="572"/>
      <c r="J804" s="572"/>
      <c r="K804" s="572"/>
      <c r="L804" s="572"/>
      <c r="M804" s="572"/>
      <c r="N804" s="572"/>
      <c r="O804" s="572"/>
      <c r="P804" s="572"/>
      <c r="Q804" s="572"/>
    </row>
    <row r="805" ht="25.15" customHeight="true" x14ac:dyDescent="0.2">
      <c r="C805" s="572"/>
      <c r="D805" s="572"/>
      <c r="E805" s="572"/>
      <c r="F805" s="572"/>
      <c r="G805" s="572"/>
      <c r="H805" s="572"/>
      <c r="I805" s="572"/>
      <c r="J805" s="572"/>
      <c r="K805" s="572"/>
      <c r="L805" s="572"/>
      <c r="M805" s="572"/>
      <c r="N805" s="572"/>
      <c r="O805" s="572"/>
      <c r="P805" s="572"/>
      <c r="Q805" s="572"/>
    </row>
    <row r="806" ht="25.15" customHeight="true" x14ac:dyDescent="0.2">
      <c r="C806" s="572"/>
      <c r="D806" s="572"/>
      <c r="E806" s="572"/>
      <c r="F806" s="572"/>
      <c r="G806" s="572"/>
      <c r="H806" s="572"/>
      <c r="I806" s="572"/>
      <c r="J806" s="572"/>
      <c r="K806" s="572"/>
      <c r="L806" s="572"/>
      <c r="M806" s="572"/>
      <c r="N806" s="572"/>
      <c r="O806" s="572"/>
      <c r="P806" s="572"/>
      <c r="Q806" s="572"/>
    </row>
    <row r="807" ht="25.15" customHeight="true" x14ac:dyDescent="0.2">
      <c r="C807" s="572"/>
      <c r="D807" s="572"/>
      <c r="E807" s="572"/>
      <c r="F807" s="572"/>
      <c r="G807" s="572"/>
      <c r="H807" s="572"/>
      <c r="I807" s="572"/>
      <c r="J807" s="572"/>
      <c r="K807" s="572"/>
      <c r="L807" s="572"/>
      <c r="M807" s="572"/>
      <c r="N807" s="572"/>
      <c r="O807" s="572"/>
      <c r="P807" s="572"/>
      <c r="Q807" s="572"/>
    </row>
    <row r="808" ht="25.15" customHeight="true" x14ac:dyDescent="0.2">
      <c r="C808" s="572"/>
      <c r="D808" s="572"/>
      <c r="E808" s="572"/>
      <c r="F808" s="572"/>
      <c r="G808" s="572"/>
      <c r="H808" s="572"/>
      <c r="I808" s="572"/>
      <c r="J808" s="572"/>
      <c r="K808" s="572"/>
      <c r="L808" s="572"/>
      <c r="M808" s="572"/>
      <c r="N808" s="572"/>
      <c r="O808" s="572"/>
      <c r="P808" s="572"/>
      <c r="Q808" s="572"/>
    </row>
    <row r="809" ht="25.15" customHeight="true" x14ac:dyDescent="0.2">
      <c r="C809" s="572"/>
      <c r="D809" s="572"/>
      <c r="E809" s="572"/>
      <c r="F809" s="572"/>
      <c r="G809" s="572"/>
      <c r="H809" s="572"/>
      <c r="I809" s="572"/>
      <c r="J809" s="572"/>
      <c r="K809" s="572"/>
      <c r="L809" s="572"/>
      <c r="M809" s="572"/>
      <c r="N809" s="572"/>
      <c r="O809" s="572"/>
      <c r="P809" s="572"/>
      <c r="Q809" s="572"/>
    </row>
    <row r="810" ht="25.15" customHeight="true" x14ac:dyDescent="0.2">
      <c r="C810" s="572"/>
      <c r="D810" s="572"/>
      <c r="E810" s="572"/>
      <c r="F810" s="572"/>
      <c r="G810" s="572"/>
      <c r="H810" s="572"/>
      <c r="I810" s="572"/>
      <c r="J810" s="572"/>
      <c r="K810" s="572"/>
      <c r="L810" s="572"/>
      <c r="M810" s="572"/>
      <c r="N810" s="572"/>
      <c r="O810" s="572"/>
      <c r="P810" s="572"/>
      <c r="Q810" s="572"/>
    </row>
    <row r="811" ht="25.15" customHeight="true" x14ac:dyDescent="0.2">
      <c r="C811" s="572"/>
      <c r="D811" s="572"/>
      <c r="E811" s="572"/>
      <c r="F811" s="572"/>
      <c r="G811" s="572"/>
      <c r="H811" s="572"/>
      <c r="I811" s="572"/>
      <c r="J811" s="572"/>
      <c r="K811" s="572"/>
      <c r="L811" s="572"/>
      <c r="M811" s="572"/>
      <c r="N811" s="572"/>
      <c r="O811" s="572"/>
      <c r="P811" s="572"/>
      <c r="Q811" s="572"/>
    </row>
    <row r="812" ht="25.15" customHeight="true" x14ac:dyDescent="0.2">
      <c r="C812" s="572"/>
      <c r="D812" s="572"/>
      <c r="E812" s="572"/>
      <c r="F812" s="572"/>
      <c r="G812" s="572"/>
      <c r="H812" s="572"/>
      <c r="I812" s="572"/>
      <c r="J812" s="572"/>
      <c r="K812" s="572"/>
      <c r="L812" s="572"/>
      <c r="M812" s="572"/>
      <c r="N812" s="572"/>
      <c r="O812" s="572"/>
      <c r="P812" s="572"/>
      <c r="Q812" s="572"/>
    </row>
    <row r="813" ht="25.15" customHeight="true" x14ac:dyDescent="0.2">
      <c r="C813" s="572"/>
      <c r="D813" s="572"/>
      <c r="E813" s="572"/>
      <c r="F813" s="572"/>
      <c r="G813" s="572"/>
      <c r="H813" s="572"/>
      <c r="I813" s="572"/>
      <c r="J813" s="572"/>
      <c r="K813" s="572"/>
      <c r="L813" s="572"/>
      <c r="M813" s="572"/>
      <c r="N813" s="572"/>
      <c r="O813" s="572"/>
      <c r="P813" s="572"/>
      <c r="Q813" s="572"/>
    </row>
    <row r="814" ht="25.15" customHeight="true" x14ac:dyDescent="0.2">
      <c r="C814" s="572"/>
      <c r="D814" s="572"/>
      <c r="E814" s="572"/>
      <c r="F814" s="572"/>
      <c r="G814" s="572"/>
      <c r="H814" s="572"/>
      <c r="I814" s="572"/>
      <c r="J814" s="572"/>
      <c r="K814" s="572"/>
      <c r="L814" s="572"/>
      <c r="M814" s="572"/>
      <c r="N814" s="572"/>
      <c r="O814" s="572"/>
      <c r="P814" s="572"/>
      <c r="Q814" s="572"/>
    </row>
    <row r="815" ht="25.15" customHeight="true" x14ac:dyDescent="0.2">
      <c r="C815" s="572"/>
      <c r="D815" s="572"/>
      <c r="E815" s="572"/>
      <c r="F815" s="572"/>
      <c r="G815" s="572"/>
      <c r="H815" s="572"/>
      <c r="I815" s="572"/>
      <c r="J815" s="572"/>
      <c r="K815" s="572"/>
      <c r="L815" s="572"/>
      <c r="M815" s="572"/>
      <c r="N815" s="572"/>
      <c r="O815" s="572"/>
      <c r="P815" s="572"/>
      <c r="Q815" s="572"/>
    </row>
    <row r="816" ht="25.15" customHeight="true" x14ac:dyDescent="0.2">
      <c r="C816" s="572"/>
      <c r="D816" s="572"/>
      <c r="E816" s="572"/>
      <c r="F816" s="572"/>
      <c r="G816" s="572"/>
      <c r="H816" s="572"/>
      <c r="I816" s="572"/>
      <c r="J816" s="572"/>
      <c r="K816" s="572"/>
      <c r="L816" s="572"/>
      <c r="M816" s="572"/>
      <c r="N816" s="572"/>
      <c r="O816" s="572"/>
      <c r="P816" s="572"/>
      <c r="Q816" s="572"/>
    </row>
    <row r="817" ht="25.15" customHeight="true" x14ac:dyDescent="0.2">
      <c r="C817" s="572"/>
      <c r="D817" s="572"/>
      <c r="E817" s="572"/>
      <c r="F817" s="572"/>
      <c r="G817" s="572"/>
      <c r="H817" s="572"/>
      <c r="I817" s="572"/>
      <c r="J817" s="572"/>
      <c r="K817" s="572"/>
      <c r="L817" s="572"/>
      <c r="M817" s="572"/>
      <c r="N817" s="572"/>
      <c r="O817" s="572"/>
      <c r="P817" s="572"/>
      <c r="Q817" s="572"/>
    </row>
    <row r="818" ht="25.15" customHeight="true" x14ac:dyDescent="0.2">
      <c r="C818" s="572"/>
      <c r="D818" s="572"/>
      <c r="E818" s="572"/>
      <c r="F818" s="572"/>
      <c r="G818" s="572"/>
      <c r="H818" s="572"/>
      <c r="I818" s="572"/>
      <c r="J818" s="572"/>
      <c r="K818" s="572"/>
      <c r="L818" s="572"/>
      <c r="M818" s="572"/>
      <c r="N818" s="572"/>
      <c r="O818" s="572"/>
      <c r="P818" s="572"/>
      <c r="Q818" s="572"/>
    </row>
    <row r="819" ht="25.15" customHeight="true" x14ac:dyDescent="0.2">
      <c r="C819" s="572"/>
      <c r="D819" s="572"/>
      <c r="E819" s="572"/>
      <c r="F819" s="572"/>
      <c r="G819" s="572"/>
      <c r="H819" s="572"/>
      <c r="I819" s="572"/>
      <c r="J819" s="572"/>
      <c r="K819" s="572"/>
      <c r="L819" s="572"/>
      <c r="M819" s="572"/>
      <c r="N819" s="572"/>
      <c r="O819" s="572"/>
      <c r="P819" s="572"/>
      <c r="Q819" s="572"/>
    </row>
    <row r="820" ht="25.15" customHeight="true" x14ac:dyDescent="0.2">
      <c r="C820" s="572"/>
      <c r="D820" s="572"/>
      <c r="E820" s="572"/>
      <c r="F820" s="572"/>
      <c r="G820" s="572"/>
      <c r="H820" s="572"/>
      <c r="I820" s="572"/>
      <c r="J820" s="572"/>
      <c r="K820" s="572"/>
      <c r="L820" s="572"/>
      <c r="M820" s="572"/>
      <c r="N820" s="572"/>
      <c r="O820" s="572"/>
      <c r="P820" s="572"/>
      <c r="Q820" s="572"/>
    </row>
    <row r="821" ht="25.15" customHeight="true" x14ac:dyDescent="0.2">
      <c r="C821" s="572"/>
      <c r="D821" s="572"/>
      <c r="E821" s="572"/>
      <c r="F821" s="572"/>
      <c r="G821" s="572"/>
      <c r="H821" s="572"/>
      <c r="I821" s="572"/>
      <c r="J821" s="572"/>
      <c r="K821" s="572"/>
      <c r="L821" s="572"/>
      <c r="M821" s="572"/>
      <c r="N821" s="572"/>
      <c r="O821" s="572"/>
      <c r="P821" s="572"/>
      <c r="Q821" s="572"/>
    </row>
    <row r="822" ht="25.15" customHeight="true" x14ac:dyDescent="0.2">
      <c r="C822" s="572"/>
      <c r="D822" s="572"/>
      <c r="E822" s="572"/>
      <c r="F822" s="572"/>
      <c r="G822" s="572"/>
      <c r="H822" s="572"/>
      <c r="I822" s="572"/>
      <c r="J822" s="572"/>
      <c r="K822" s="572"/>
      <c r="L822" s="572"/>
      <c r="M822" s="572"/>
      <c r="N822" s="572"/>
      <c r="O822" s="572"/>
      <c r="P822" s="572"/>
      <c r="Q822" s="572"/>
    </row>
    <row r="823" ht="25.15" customHeight="true" x14ac:dyDescent="0.2">
      <c r="C823" s="572"/>
      <c r="D823" s="572"/>
      <c r="E823" s="572"/>
      <c r="F823" s="572"/>
      <c r="G823" s="572"/>
      <c r="H823" s="572"/>
      <c r="I823" s="572"/>
      <c r="J823" s="572"/>
      <c r="K823" s="572"/>
      <c r="L823" s="572"/>
      <c r="M823" s="572"/>
      <c r="N823" s="572"/>
      <c r="O823" s="572"/>
      <c r="P823" s="572"/>
      <c r="Q823" s="572"/>
    </row>
    <row r="824" ht="25.15" customHeight="true" x14ac:dyDescent="0.2">
      <c r="C824" s="572"/>
      <c r="D824" s="572"/>
      <c r="E824" s="572"/>
      <c r="F824" s="572"/>
      <c r="G824" s="572"/>
      <c r="H824" s="572"/>
      <c r="I824" s="572"/>
      <c r="J824" s="572"/>
      <c r="K824" s="572"/>
      <c r="L824" s="572"/>
      <c r="M824" s="572"/>
      <c r="N824" s="572"/>
      <c r="O824" s="572"/>
      <c r="P824" s="572"/>
      <c r="Q824" s="572"/>
    </row>
    <row r="825" ht="25.15" customHeight="true" x14ac:dyDescent="0.2">
      <c r="C825" s="572"/>
      <c r="D825" s="572"/>
      <c r="E825" s="572"/>
      <c r="F825" s="572"/>
      <c r="G825" s="572"/>
      <c r="H825" s="572"/>
      <c r="I825" s="572"/>
      <c r="J825" s="572"/>
      <c r="K825" s="572"/>
      <c r="L825" s="572"/>
      <c r="M825" s="572"/>
      <c r="N825" s="572"/>
      <c r="O825" s="572"/>
      <c r="P825" s="572"/>
      <c r="Q825" s="572"/>
    </row>
    <row r="826" ht="25.15" customHeight="true" x14ac:dyDescent="0.2">
      <c r="C826" s="572"/>
      <c r="D826" s="572"/>
      <c r="E826" s="572"/>
      <c r="F826" s="572"/>
      <c r="G826" s="572"/>
      <c r="H826" s="572"/>
      <c r="I826" s="572"/>
      <c r="J826" s="572"/>
      <c r="K826" s="572"/>
      <c r="L826" s="572"/>
      <c r="M826" s="572"/>
      <c r="N826" s="572"/>
      <c r="O826" s="572"/>
      <c r="P826" s="572"/>
      <c r="Q826" s="572"/>
    </row>
    <row r="827" ht="25.15" customHeight="true" x14ac:dyDescent="0.2">
      <c r="C827" s="572"/>
      <c r="D827" s="572"/>
      <c r="E827" s="572"/>
      <c r="F827" s="572"/>
      <c r="G827" s="572"/>
      <c r="H827" s="572"/>
      <c r="I827" s="572"/>
      <c r="J827" s="572"/>
      <c r="K827" s="572"/>
      <c r="L827" s="572"/>
      <c r="M827" s="572"/>
      <c r="N827" s="572"/>
      <c r="O827" s="572"/>
      <c r="P827" s="572"/>
      <c r="Q827" s="572"/>
    </row>
    <row r="828" ht="25.15" customHeight="true" x14ac:dyDescent="0.2">
      <c r="C828" s="572"/>
      <c r="D828" s="572"/>
      <c r="E828" s="572"/>
      <c r="F828" s="572"/>
      <c r="G828" s="572"/>
      <c r="H828" s="572"/>
      <c r="I828" s="572"/>
      <c r="J828" s="572"/>
      <c r="K828" s="572"/>
      <c r="L828" s="572"/>
      <c r="M828" s="572"/>
      <c r="N828" s="572"/>
      <c r="O828" s="572"/>
      <c r="P828" s="572"/>
      <c r="Q828" s="572"/>
    </row>
    <row r="829" ht="25.15" customHeight="true" x14ac:dyDescent="0.2">
      <c r="C829" s="572"/>
      <c r="D829" s="572"/>
      <c r="E829" s="572"/>
      <c r="F829" s="572"/>
      <c r="G829" s="572"/>
      <c r="H829" s="572"/>
      <c r="I829" s="572"/>
      <c r="J829" s="572"/>
      <c r="K829" s="572"/>
      <c r="L829" s="572"/>
      <c r="M829" s="572"/>
      <c r="N829" s="572"/>
      <c r="O829" s="572"/>
      <c r="P829" s="572"/>
      <c r="Q829" s="572"/>
    </row>
    <row r="830" ht="25.15" customHeight="true" x14ac:dyDescent="0.2">
      <c r="C830" s="572"/>
      <c r="D830" s="572"/>
      <c r="E830" s="572"/>
      <c r="F830" s="572"/>
      <c r="G830" s="572"/>
      <c r="H830" s="572"/>
      <c r="I830" s="572"/>
      <c r="J830" s="572"/>
      <c r="K830" s="572"/>
      <c r="L830" s="572"/>
      <c r="M830" s="572"/>
      <c r="N830" s="572"/>
      <c r="O830" s="572"/>
      <c r="P830" s="572"/>
      <c r="Q830" s="572"/>
    </row>
    <row r="831" ht="25.15" customHeight="true" x14ac:dyDescent="0.2">
      <c r="C831" s="572"/>
      <c r="D831" s="572"/>
      <c r="E831" s="572"/>
      <c r="F831" s="572"/>
      <c r="G831" s="572"/>
      <c r="H831" s="572"/>
      <c r="I831" s="572"/>
      <c r="J831" s="572"/>
      <c r="K831" s="572"/>
      <c r="L831" s="572"/>
      <c r="M831" s="572"/>
      <c r="N831" s="572"/>
      <c r="O831" s="572"/>
      <c r="P831" s="572"/>
      <c r="Q831" s="572"/>
    </row>
    <row r="832" ht="25.15" customHeight="true" x14ac:dyDescent="0.2">
      <c r="C832" s="572"/>
      <c r="D832" s="572"/>
      <c r="E832" s="572"/>
      <c r="F832" s="572"/>
      <c r="G832" s="572"/>
      <c r="H832" s="572"/>
      <c r="I832" s="572"/>
      <c r="J832" s="572"/>
      <c r="K832" s="572"/>
      <c r="L832" s="572"/>
      <c r="M832" s="572"/>
      <c r="N832" s="572"/>
      <c r="O832" s="572"/>
      <c r="P832" s="572"/>
      <c r="Q832" s="572"/>
    </row>
    <row r="833" ht="25.15" customHeight="true" x14ac:dyDescent="0.2">
      <c r="C833" s="572"/>
      <c r="D833" s="572"/>
      <c r="E833" s="572"/>
      <c r="F833" s="572"/>
      <c r="G833" s="572"/>
      <c r="H833" s="572"/>
      <c r="I833" s="572"/>
      <c r="J833" s="572"/>
      <c r="K833" s="572"/>
      <c r="L833" s="572"/>
      <c r="M833" s="572"/>
      <c r="N833" s="572"/>
      <c r="O833" s="572"/>
      <c r="P833" s="572"/>
      <c r="Q833" s="572"/>
    </row>
    <row r="834" ht="25.15" customHeight="true" x14ac:dyDescent="0.2">
      <c r="C834" s="572"/>
      <c r="D834" s="572"/>
      <c r="E834" s="572"/>
      <c r="F834" s="572"/>
      <c r="G834" s="572"/>
      <c r="H834" s="572"/>
      <c r="I834" s="572"/>
      <c r="J834" s="572"/>
      <c r="K834" s="572"/>
      <c r="L834" s="572"/>
      <c r="M834" s="572"/>
      <c r="N834" s="572"/>
      <c r="O834" s="572"/>
      <c r="P834" s="572"/>
      <c r="Q834" s="572"/>
    </row>
    <row r="835" ht="25.15" customHeight="true" x14ac:dyDescent="0.2">
      <c r="C835" s="572"/>
      <c r="D835" s="572"/>
      <c r="E835" s="572"/>
      <c r="F835" s="572"/>
      <c r="G835" s="572"/>
      <c r="H835" s="572"/>
      <c r="I835" s="572"/>
      <c r="J835" s="572"/>
      <c r="K835" s="572"/>
      <c r="L835" s="572"/>
      <c r="M835" s="572"/>
      <c r="N835" s="572"/>
      <c r="O835" s="572"/>
      <c r="P835" s="572"/>
      <c r="Q835" s="572"/>
    </row>
    <row r="836" ht="25.15" customHeight="true" x14ac:dyDescent="0.2">
      <c r="C836" s="572"/>
      <c r="D836" s="572"/>
      <c r="E836" s="572"/>
      <c r="F836" s="572"/>
      <c r="G836" s="572"/>
      <c r="H836" s="572"/>
      <c r="I836" s="572"/>
      <c r="J836" s="572"/>
      <c r="K836" s="572"/>
      <c r="L836" s="572"/>
      <c r="M836" s="572"/>
      <c r="N836" s="572"/>
      <c r="O836" s="572"/>
      <c r="P836" s="572"/>
      <c r="Q836" s="572"/>
    </row>
    <row r="837" ht="25.15" customHeight="true" x14ac:dyDescent="0.2">
      <c r="C837" s="572"/>
      <c r="D837" s="572"/>
      <c r="E837" s="572"/>
      <c r="F837" s="572"/>
      <c r="G837" s="572"/>
      <c r="H837" s="572"/>
      <c r="I837" s="572"/>
      <c r="J837" s="572"/>
      <c r="K837" s="572"/>
      <c r="L837" s="572"/>
      <c r="M837" s="572"/>
      <c r="N837" s="572"/>
      <c r="O837" s="572"/>
      <c r="P837" s="572"/>
      <c r="Q837" s="572"/>
    </row>
    <row r="838" ht="25.15" customHeight="true" x14ac:dyDescent="0.2">
      <c r="C838" s="572"/>
      <c r="D838" s="572"/>
      <c r="E838" s="572"/>
      <c r="F838" s="572"/>
      <c r="G838" s="572"/>
      <c r="H838" s="572"/>
      <c r="I838" s="572"/>
      <c r="J838" s="572"/>
      <c r="K838" s="572"/>
      <c r="L838" s="572"/>
      <c r="M838" s="572"/>
      <c r="N838" s="572"/>
      <c r="O838" s="572"/>
      <c r="P838" s="572"/>
      <c r="Q838" s="572"/>
    </row>
    <row r="839" ht="25.15" customHeight="true" x14ac:dyDescent="0.2">
      <c r="C839" s="572"/>
      <c r="D839" s="572"/>
      <c r="E839" s="572"/>
      <c r="F839" s="572"/>
      <c r="G839" s="572"/>
      <c r="H839" s="572"/>
      <c r="I839" s="572"/>
      <c r="J839" s="572"/>
      <c r="K839" s="572"/>
      <c r="L839" s="572"/>
      <c r="M839" s="572"/>
      <c r="N839" s="572"/>
      <c r="O839" s="572"/>
      <c r="P839" s="572"/>
      <c r="Q839" s="572"/>
    </row>
    <row r="840" ht="25.15" customHeight="true" x14ac:dyDescent="0.2">
      <c r="C840" s="572"/>
      <c r="D840" s="572"/>
      <c r="E840" s="572"/>
      <c r="F840" s="572"/>
      <c r="G840" s="572"/>
      <c r="H840" s="572"/>
      <c r="I840" s="572"/>
      <c r="J840" s="572"/>
      <c r="K840" s="572"/>
      <c r="L840" s="572"/>
      <c r="M840" s="572"/>
      <c r="N840" s="572"/>
      <c r="O840" s="572"/>
      <c r="P840" s="572"/>
      <c r="Q840" s="572"/>
    </row>
    <row r="841" ht="25.15" customHeight="true" x14ac:dyDescent="0.2">
      <c r="C841" s="572"/>
      <c r="D841" s="572"/>
      <c r="E841" s="572"/>
      <c r="F841" s="572"/>
      <c r="G841" s="572"/>
      <c r="H841" s="572"/>
      <c r="I841" s="572"/>
      <c r="J841" s="572"/>
      <c r="K841" s="572"/>
      <c r="L841" s="572"/>
      <c r="M841" s="572"/>
      <c r="N841" s="572"/>
      <c r="O841" s="572"/>
      <c r="P841" s="572"/>
      <c r="Q841" s="572"/>
    </row>
    <row r="842" ht="25.15" customHeight="true" x14ac:dyDescent="0.2">
      <c r="C842" s="572"/>
      <c r="D842" s="572"/>
      <c r="E842" s="572"/>
      <c r="F842" s="572"/>
      <c r="G842" s="572"/>
      <c r="H842" s="572"/>
      <c r="I842" s="572"/>
      <c r="J842" s="572"/>
      <c r="K842" s="572"/>
      <c r="L842" s="572"/>
      <c r="M842" s="572"/>
      <c r="N842" s="572"/>
      <c r="O842" s="572"/>
      <c r="P842" s="572"/>
      <c r="Q842" s="572"/>
    </row>
    <row r="843" ht="25.15" customHeight="true" x14ac:dyDescent="0.2">
      <c r="C843" s="572"/>
      <c r="D843" s="572"/>
      <c r="E843" s="572"/>
      <c r="F843" s="572"/>
      <c r="G843" s="572"/>
      <c r="H843" s="572"/>
      <c r="I843" s="572"/>
      <c r="J843" s="572"/>
      <c r="K843" s="572"/>
      <c r="L843" s="572"/>
      <c r="M843" s="572"/>
      <c r="N843" s="572"/>
      <c r="O843" s="572"/>
      <c r="P843" s="572"/>
      <c r="Q843" s="572"/>
    </row>
    <row r="844" ht="25.15" customHeight="true" x14ac:dyDescent="0.2">
      <c r="C844" s="572"/>
      <c r="D844" s="572"/>
      <c r="E844" s="572"/>
      <c r="F844" s="572"/>
      <c r="G844" s="572"/>
      <c r="H844" s="572"/>
      <c r="I844" s="572"/>
      <c r="J844" s="572"/>
      <c r="K844" s="572"/>
      <c r="L844" s="572"/>
      <c r="M844" s="572"/>
      <c r="N844" s="572"/>
      <c r="O844" s="572"/>
      <c r="P844" s="572"/>
      <c r="Q844" s="572"/>
    </row>
    <row r="845" ht="25.15" customHeight="true" x14ac:dyDescent="0.2">
      <c r="C845" s="572"/>
      <c r="D845" s="572"/>
      <c r="E845" s="572"/>
      <c r="F845" s="572"/>
      <c r="G845" s="572"/>
      <c r="H845" s="572"/>
      <c r="I845" s="572"/>
      <c r="J845" s="572"/>
      <c r="K845" s="572"/>
      <c r="L845" s="572"/>
      <c r="M845" s="572"/>
      <c r="N845" s="572"/>
      <c r="O845" s="572"/>
      <c r="P845" s="572"/>
      <c r="Q845" s="572"/>
    </row>
    <row r="846" ht="25.15" customHeight="true" x14ac:dyDescent="0.2">
      <c r="C846" s="572"/>
      <c r="D846" s="572"/>
      <c r="E846" s="572"/>
      <c r="F846" s="572"/>
      <c r="G846" s="572"/>
      <c r="H846" s="572"/>
      <c r="I846" s="572"/>
      <c r="J846" s="572"/>
      <c r="K846" s="572"/>
      <c r="L846" s="572"/>
      <c r="M846" s="572"/>
      <c r="N846" s="572"/>
      <c r="O846" s="572"/>
      <c r="P846" s="572"/>
      <c r="Q846" s="572"/>
    </row>
    <row r="847" ht="25.15" customHeight="true" x14ac:dyDescent="0.2">
      <c r="C847" s="572"/>
      <c r="D847" s="572"/>
      <c r="E847" s="572"/>
      <c r="F847" s="572"/>
      <c r="G847" s="572"/>
      <c r="H847" s="572"/>
      <c r="I847" s="572"/>
      <c r="J847" s="572"/>
      <c r="K847" s="572"/>
      <c r="L847" s="572"/>
      <c r="M847" s="572"/>
      <c r="N847" s="572"/>
      <c r="O847" s="572"/>
      <c r="P847" s="572"/>
      <c r="Q847" s="572"/>
    </row>
    <row r="848" ht="25.15" customHeight="true" x14ac:dyDescent="0.2">
      <c r="C848" s="572"/>
      <c r="D848" s="572"/>
      <c r="E848" s="572"/>
      <c r="F848" s="572"/>
      <c r="G848" s="572"/>
      <c r="H848" s="572"/>
      <c r="I848" s="572"/>
      <c r="J848" s="572"/>
      <c r="K848" s="572"/>
      <c r="L848" s="572"/>
      <c r="M848" s="572"/>
      <c r="N848" s="572"/>
      <c r="O848" s="572"/>
      <c r="P848" s="572"/>
      <c r="Q848" s="572"/>
    </row>
    <row r="849" ht="25.15" customHeight="true" x14ac:dyDescent="0.2">
      <c r="C849" s="572"/>
      <c r="D849" s="572"/>
      <c r="E849" s="572"/>
      <c r="F849" s="572"/>
      <c r="G849" s="572"/>
      <c r="H849" s="572"/>
      <c r="I849" s="572"/>
      <c r="J849" s="572"/>
      <c r="K849" s="572"/>
      <c r="L849" s="572"/>
      <c r="M849" s="572"/>
      <c r="N849" s="572"/>
      <c r="O849" s="572"/>
      <c r="P849" s="572"/>
      <c r="Q849" s="572"/>
    </row>
    <row r="850" ht="25.15" customHeight="true" x14ac:dyDescent="0.2">
      <c r="C850" s="572"/>
      <c r="D850" s="572"/>
      <c r="E850" s="572"/>
      <c r="F850" s="572"/>
      <c r="G850" s="572"/>
      <c r="H850" s="572"/>
      <c r="I850" s="572"/>
      <c r="J850" s="572"/>
      <c r="K850" s="572"/>
      <c r="L850" s="572"/>
      <c r="M850" s="572"/>
      <c r="N850" s="572"/>
      <c r="O850" s="572"/>
      <c r="P850" s="572"/>
      <c r="Q850" s="572"/>
    </row>
    <row r="851" ht="25.15" customHeight="true" x14ac:dyDescent="0.2">
      <c r="C851" s="572"/>
      <c r="D851" s="572"/>
      <c r="E851" s="572"/>
      <c r="F851" s="572"/>
      <c r="G851" s="572"/>
      <c r="H851" s="572"/>
      <c r="I851" s="572"/>
      <c r="J851" s="572"/>
      <c r="K851" s="572"/>
      <c r="L851" s="572"/>
      <c r="M851" s="572"/>
      <c r="N851" s="572"/>
      <c r="O851" s="572"/>
      <c r="P851" s="572"/>
      <c r="Q851" s="572"/>
    </row>
    <row r="852" ht="25.15" customHeight="true" x14ac:dyDescent="0.2">
      <c r="C852" s="572"/>
      <c r="D852" s="572"/>
      <c r="E852" s="572"/>
      <c r="F852" s="572"/>
      <c r="G852" s="572"/>
      <c r="H852" s="572"/>
      <c r="I852" s="572"/>
      <c r="J852" s="572"/>
      <c r="K852" s="572"/>
      <c r="L852" s="572"/>
      <c r="M852" s="572"/>
      <c r="N852" s="572"/>
      <c r="O852" s="572"/>
      <c r="P852" s="572"/>
      <c r="Q852" s="572"/>
    </row>
    <row r="853" ht="25.15" customHeight="true" x14ac:dyDescent="0.2">
      <c r="C853" s="572"/>
      <c r="D853" s="572"/>
      <c r="E853" s="572"/>
      <c r="F853" s="572"/>
      <c r="G853" s="572"/>
      <c r="H853" s="572"/>
      <c r="I853" s="572"/>
      <c r="J853" s="572"/>
      <c r="K853" s="572"/>
      <c r="L853" s="572"/>
      <c r="M853" s="572"/>
      <c r="N853" s="572"/>
      <c r="O853" s="572"/>
      <c r="P853" s="572"/>
      <c r="Q853" s="572"/>
    </row>
    <row r="854" ht="25.15" customHeight="true" x14ac:dyDescent="0.2">
      <c r="C854" s="572"/>
      <c r="D854" s="572"/>
      <c r="E854" s="572"/>
      <c r="F854" s="572"/>
      <c r="G854" s="572"/>
      <c r="H854" s="572"/>
      <c r="I854" s="572"/>
      <c r="J854" s="572"/>
      <c r="K854" s="572"/>
      <c r="L854" s="572"/>
      <c r="M854" s="572"/>
      <c r="N854" s="572"/>
      <c r="O854" s="572"/>
      <c r="P854" s="572"/>
      <c r="Q854" s="572"/>
    </row>
    <row r="855" ht="25.15" customHeight="true" x14ac:dyDescent="0.2">
      <c r="C855" s="572"/>
      <c r="D855" s="572"/>
      <c r="E855" s="572"/>
      <c r="F855" s="572"/>
      <c r="G855" s="572"/>
      <c r="H855" s="572"/>
      <c r="I855" s="572"/>
      <c r="J855" s="572"/>
      <c r="K855" s="572"/>
      <c r="L855" s="572"/>
      <c r="M855" s="572"/>
      <c r="N855" s="572"/>
      <c r="O855" s="572"/>
      <c r="P855" s="572"/>
      <c r="Q855" s="572"/>
    </row>
    <row r="856" ht="25.15" customHeight="true" x14ac:dyDescent="0.2">
      <c r="C856" s="572"/>
      <c r="D856" s="572"/>
      <c r="E856" s="572"/>
      <c r="F856" s="572"/>
      <c r="G856" s="572"/>
      <c r="H856" s="572"/>
      <c r="I856" s="572"/>
      <c r="J856" s="572"/>
      <c r="K856" s="572"/>
      <c r="L856" s="572"/>
      <c r="M856" s="572"/>
      <c r="N856" s="572"/>
      <c r="O856" s="572"/>
      <c r="P856" s="572"/>
      <c r="Q856" s="572"/>
    </row>
    <row r="857" ht="25.15" customHeight="true" x14ac:dyDescent="0.2">
      <c r="C857" s="572"/>
      <c r="D857" s="572"/>
      <c r="E857" s="572"/>
      <c r="F857" s="572"/>
      <c r="G857" s="572"/>
      <c r="H857" s="572"/>
      <c r="I857" s="572"/>
      <c r="J857" s="572"/>
      <c r="K857" s="572"/>
      <c r="L857" s="572"/>
      <c r="M857" s="572"/>
      <c r="N857" s="572"/>
      <c r="O857" s="572"/>
      <c r="P857" s="572"/>
      <c r="Q857" s="572"/>
    </row>
    <row r="858" ht="25.15" customHeight="true" x14ac:dyDescent="0.2">
      <c r="C858" s="572"/>
      <c r="D858" s="572"/>
      <c r="E858" s="572"/>
      <c r="F858" s="572"/>
      <c r="G858" s="572"/>
      <c r="H858" s="572"/>
      <c r="I858" s="572"/>
      <c r="J858" s="572"/>
      <c r="K858" s="572"/>
      <c r="L858" s="572"/>
      <c r="M858" s="572"/>
      <c r="N858" s="572"/>
      <c r="O858" s="572"/>
      <c r="P858" s="572"/>
      <c r="Q858" s="572"/>
    </row>
    <row r="859" ht="25.15" customHeight="true" x14ac:dyDescent="0.2">
      <c r="C859" s="572"/>
      <c r="D859" s="572"/>
      <c r="E859" s="572"/>
      <c r="F859" s="572"/>
      <c r="G859" s="572"/>
      <c r="H859" s="572"/>
      <c r="I859" s="572"/>
      <c r="J859" s="572"/>
      <c r="K859" s="572"/>
      <c r="L859" s="572"/>
      <c r="M859" s="572"/>
      <c r="N859" s="572"/>
      <c r="O859" s="572"/>
      <c r="P859" s="572"/>
      <c r="Q859" s="572"/>
    </row>
    <row r="860" ht="25.15" customHeight="true" x14ac:dyDescent="0.2">
      <c r="C860" s="572"/>
      <c r="D860" s="572"/>
      <c r="E860" s="572"/>
      <c r="F860" s="572"/>
      <c r="G860" s="572"/>
      <c r="H860" s="572"/>
      <c r="I860" s="572"/>
      <c r="J860" s="572"/>
      <c r="K860" s="572"/>
      <c r="L860" s="572"/>
      <c r="M860" s="572"/>
      <c r="N860" s="572"/>
      <c r="O860" s="572"/>
      <c r="P860" s="572"/>
      <c r="Q860" s="572"/>
    </row>
    <row r="861" ht="25.15" customHeight="true" x14ac:dyDescent="0.2">
      <c r="C861" s="572"/>
      <c r="D861" s="572"/>
      <c r="E861" s="572"/>
      <c r="F861" s="572"/>
      <c r="G861" s="572"/>
      <c r="H861" s="572"/>
      <c r="I861" s="572"/>
      <c r="J861" s="572"/>
      <c r="K861" s="572"/>
      <c r="L861" s="572"/>
      <c r="M861" s="572"/>
      <c r="N861" s="572"/>
      <c r="O861" s="572"/>
      <c r="P861" s="572"/>
      <c r="Q861" s="572"/>
    </row>
    <row r="862" ht="25.15" customHeight="true" x14ac:dyDescent="0.2">
      <c r="C862" s="572"/>
      <c r="D862" s="572"/>
      <c r="E862" s="572"/>
      <c r="F862" s="572"/>
      <c r="G862" s="572"/>
      <c r="H862" s="572"/>
      <c r="I862" s="572"/>
      <c r="J862" s="572"/>
      <c r="K862" s="572"/>
      <c r="L862" s="572"/>
      <c r="M862" s="572"/>
      <c r="N862" s="572"/>
      <c r="O862" s="572"/>
      <c r="P862" s="572"/>
      <c r="Q862" s="572"/>
    </row>
    <row r="863" ht="25.15" customHeight="true" x14ac:dyDescent="0.2">
      <c r="C863" s="572"/>
      <c r="D863" s="572"/>
      <c r="E863" s="572"/>
      <c r="F863" s="572"/>
      <c r="G863" s="572"/>
      <c r="H863" s="572"/>
      <c r="I863" s="572"/>
      <c r="J863" s="572"/>
      <c r="K863" s="572"/>
      <c r="L863" s="572"/>
      <c r="M863" s="572"/>
      <c r="N863" s="572"/>
      <c r="O863" s="572"/>
      <c r="P863" s="572"/>
      <c r="Q863" s="572"/>
    </row>
    <row r="864" ht="25.15" customHeight="true" x14ac:dyDescent="0.2">
      <c r="C864" s="572"/>
      <c r="D864" s="572"/>
      <c r="E864" s="572"/>
      <c r="F864" s="572"/>
      <c r="G864" s="572"/>
      <c r="H864" s="572"/>
      <c r="I864" s="572"/>
      <c r="J864" s="572"/>
      <c r="K864" s="572"/>
      <c r="L864" s="572"/>
      <c r="M864" s="572"/>
      <c r="N864" s="572"/>
      <c r="O864" s="572"/>
      <c r="P864" s="572"/>
      <c r="Q864" s="572"/>
    </row>
    <row r="865" ht="25.15" customHeight="true" x14ac:dyDescent="0.2">
      <c r="C865" s="572"/>
      <c r="D865" s="572"/>
      <c r="E865" s="572"/>
      <c r="F865" s="572"/>
      <c r="G865" s="572"/>
      <c r="H865" s="572"/>
      <c r="I865" s="572"/>
      <c r="J865" s="572"/>
      <c r="K865" s="572"/>
      <c r="L865" s="572"/>
      <c r="M865" s="572"/>
      <c r="N865" s="572"/>
      <c r="O865" s="572"/>
      <c r="P865" s="572"/>
      <c r="Q865" s="572"/>
    </row>
    <row r="866" ht="25.15" customHeight="true" x14ac:dyDescent="0.2">
      <c r="C866" s="572"/>
      <c r="D866" s="572"/>
      <c r="E866" s="572"/>
      <c r="F866" s="572"/>
      <c r="G866" s="572"/>
      <c r="H866" s="572"/>
      <c r="I866" s="572"/>
      <c r="J866" s="572"/>
      <c r="K866" s="572"/>
      <c r="L866" s="572"/>
      <c r="M866" s="572"/>
      <c r="N866" s="572"/>
      <c r="O866" s="572"/>
      <c r="P866" s="572"/>
      <c r="Q866" s="572"/>
    </row>
    <row r="867" ht="25.15" customHeight="true" x14ac:dyDescent="0.2">
      <c r="C867" s="572"/>
      <c r="D867" s="572"/>
      <c r="E867" s="572"/>
      <c r="F867" s="572"/>
      <c r="G867" s="572"/>
      <c r="H867" s="572"/>
      <c r="I867" s="572"/>
      <c r="J867" s="572"/>
      <c r="K867" s="572"/>
      <c r="L867" s="572"/>
      <c r="M867" s="572"/>
      <c r="N867" s="572"/>
      <c r="O867" s="572"/>
      <c r="P867" s="572"/>
      <c r="Q867" s="572"/>
    </row>
    <row r="868" ht="25.15" customHeight="true" x14ac:dyDescent="0.2">
      <c r="C868" s="572"/>
      <c r="D868" s="572"/>
      <c r="E868" s="572"/>
      <c r="F868" s="572"/>
      <c r="G868" s="572"/>
      <c r="H868" s="572"/>
      <c r="I868" s="572"/>
      <c r="J868" s="572"/>
      <c r="K868" s="572"/>
      <c r="L868" s="572"/>
      <c r="M868" s="572"/>
      <c r="N868" s="572"/>
      <c r="O868" s="572"/>
      <c r="P868" s="572"/>
      <c r="Q868" s="572"/>
    </row>
    <row r="869" ht="25.15" customHeight="true" x14ac:dyDescent="0.2">
      <c r="C869" s="572"/>
      <c r="D869" s="572"/>
      <c r="E869" s="572"/>
      <c r="F869" s="572"/>
      <c r="G869" s="572"/>
      <c r="H869" s="572"/>
      <c r="I869" s="572"/>
      <c r="J869" s="572"/>
      <c r="K869" s="572"/>
      <c r="L869" s="572"/>
      <c r="M869" s="572"/>
      <c r="N869" s="572"/>
      <c r="O869" s="572"/>
      <c r="P869" s="572"/>
      <c r="Q869" s="572"/>
    </row>
    <row r="870" ht="25.15" customHeight="true" x14ac:dyDescent="0.2">
      <c r="C870" s="572"/>
      <c r="D870" s="572"/>
      <c r="E870" s="572"/>
      <c r="F870" s="572"/>
      <c r="G870" s="572"/>
      <c r="H870" s="572"/>
      <c r="I870" s="572"/>
      <c r="J870" s="572"/>
      <c r="K870" s="572"/>
      <c r="L870" s="572"/>
      <c r="M870" s="572"/>
      <c r="N870" s="572"/>
      <c r="O870" s="572"/>
      <c r="P870" s="572"/>
      <c r="Q870" s="572"/>
    </row>
    <row r="871" ht="25.15" customHeight="true" x14ac:dyDescent="0.2">
      <c r="C871" s="572"/>
      <c r="D871" s="572"/>
      <c r="E871" s="572"/>
      <c r="F871" s="572"/>
      <c r="G871" s="572"/>
      <c r="H871" s="572"/>
      <c r="I871" s="572"/>
      <c r="J871" s="572"/>
      <c r="K871" s="572"/>
      <c r="L871" s="572"/>
      <c r="M871" s="572"/>
      <c r="N871" s="572"/>
      <c r="O871" s="572"/>
      <c r="P871" s="572"/>
      <c r="Q871" s="572"/>
    </row>
    <row r="872" ht="25.15" customHeight="true" x14ac:dyDescent="0.2">
      <c r="C872" s="572"/>
      <c r="D872" s="572"/>
      <c r="E872" s="572"/>
      <c r="F872" s="572"/>
      <c r="G872" s="572"/>
      <c r="H872" s="572"/>
      <c r="I872" s="572"/>
      <c r="J872" s="572"/>
      <c r="K872" s="572"/>
      <c r="L872" s="572"/>
      <c r="M872" s="572"/>
      <c r="N872" s="572"/>
      <c r="O872" s="572"/>
      <c r="P872" s="572"/>
      <c r="Q872" s="572"/>
    </row>
    <row r="873" ht="25.15" customHeight="true" x14ac:dyDescent="0.2">
      <c r="C873" s="572"/>
      <c r="D873" s="572"/>
      <c r="E873" s="572"/>
      <c r="F873" s="572"/>
      <c r="G873" s="572"/>
      <c r="H873" s="572"/>
      <c r="I873" s="572"/>
      <c r="J873" s="572"/>
      <c r="K873" s="572"/>
      <c r="L873" s="572"/>
      <c r="M873" s="572"/>
      <c r="N873" s="572"/>
      <c r="O873" s="572"/>
      <c r="P873" s="572"/>
      <c r="Q873" s="572"/>
    </row>
    <row r="874" ht="25.15" customHeight="true" x14ac:dyDescent="0.2">
      <c r="C874" s="572"/>
      <c r="D874" s="572"/>
      <c r="E874" s="572"/>
      <c r="F874" s="572"/>
      <c r="G874" s="572"/>
      <c r="H874" s="572"/>
      <c r="I874" s="572"/>
      <c r="J874" s="572"/>
      <c r="K874" s="572"/>
      <c r="L874" s="572"/>
      <c r="M874" s="572"/>
      <c r="N874" s="572"/>
      <c r="O874" s="572"/>
      <c r="P874" s="572"/>
      <c r="Q874" s="572"/>
    </row>
    <row r="875" ht="25.15" customHeight="true" x14ac:dyDescent="0.2">
      <c r="C875" s="572"/>
      <c r="D875" s="572"/>
      <c r="E875" s="572"/>
      <c r="F875" s="572"/>
      <c r="G875" s="572"/>
      <c r="H875" s="572"/>
      <c r="I875" s="572"/>
      <c r="J875" s="572"/>
      <c r="K875" s="572"/>
      <c r="L875" s="572"/>
      <c r="M875" s="572"/>
      <c r="N875" s="572"/>
      <c r="O875" s="572"/>
      <c r="P875" s="572"/>
      <c r="Q875" s="572"/>
    </row>
    <row r="876" ht="25.15" customHeight="true" x14ac:dyDescent="0.2">
      <c r="C876" s="572"/>
      <c r="D876" s="572"/>
      <c r="E876" s="572"/>
      <c r="F876" s="572"/>
      <c r="G876" s="572"/>
      <c r="H876" s="572"/>
      <c r="I876" s="572"/>
      <c r="J876" s="572"/>
      <c r="K876" s="572"/>
      <c r="L876" s="572"/>
      <c r="M876" s="572"/>
      <c r="N876" s="572"/>
      <c r="O876" s="572"/>
      <c r="P876" s="572"/>
      <c r="Q876" s="572"/>
    </row>
    <row r="877" ht="25.15" customHeight="true" x14ac:dyDescent="0.2">
      <c r="C877" s="572"/>
      <c r="D877" s="572"/>
      <c r="E877" s="572"/>
      <c r="F877" s="572"/>
      <c r="G877" s="572"/>
      <c r="H877" s="572"/>
      <c r="I877" s="572"/>
      <c r="J877" s="572"/>
      <c r="K877" s="572"/>
      <c r="L877" s="572"/>
      <c r="M877" s="572"/>
      <c r="N877" s="572"/>
      <c r="O877" s="572"/>
      <c r="P877" s="572"/>
      <c r="Q877" s="572"/>
    </row>
    <row r="878" ht="25.15" customHeight="true" x14ac:dyDescent="0.2">
      <c r="C878" s="572"/>
      <c r="D878" s="572"/>
      <c r="E878" s="572"/>
      <c r="F878" s="572"/>
      <c r="G878" s="572"/>
      <c r="H878" s="572"/>
      <c r="I878" s="572"/>
      <c r="J878" s="572"/>
      <c r="K878" s="572"/>
      <c r="L878" s="572"/>
      <c r="M878" s="572"/>
      <c r="N878" s="572"/>
      <c r="O878" s="572"/>
      <c r="P878" s="572"/>
      <c r="Q878" s="572"/>
    </row>
    <row r="879" ht="25.15" customHeight="true" x14ac:dyDescent="0.2">
      <c r="C879" s="572"/>
      <c r="D879" s="572"/>
      <c r="E879" s="572"/>
      <c r="F879" s="572"/>
      <c r="G879" s="572"/>
      <c r="H879" s="572"/>
      <c r="I879" s="572"/>
      <c r="J879" s="572"/>
      <c r="K879" s="572"/>
      <c r="L879" s="572"/>
      <c r="M879" s="572"/>
      <c r="N879" s="572"/>
      <c r="O879" s="572"/>
      <c r="P879" s="572"/>
      <c r="Q879" s="572"/>
    </row>
    <row r="880" ht="25.15" customHeight="true" x14ac:dyDescent="0.2">
      <c r="C880" s="572"/>
      <c r="D880" s="572"/>
      <c r="E880" s="572"/>
      <c r="F880" s="572"/>
      <c r="G880" s="572"/>
      <c r="H880" s="572"/>
      <c r="I880" s="572"/>
      <c r="J880" s="572"/>
      <c r="K880" s="572"/>
      <c r="L880" s="572"/>
      <c r="M880" s="572"/>
      <c r="N880" s="572"/>
      <c r="O880" s="572"/>
      <c r="P880" s="572"/>
      <c r="Q880" s="572"/>
    </row>
    <row r="881" ht="25.15" customHeight="true" x14ac:dyDescent="0.2">
      <c r="C881" s="572"/>
      <c r="D881" s="572"/>
      <c r="E881" s="572"/>
      <c r="F881" s="572"/>
      <c r="G881" s="572"/>
      <c r="H881" s="572"/>
      <c r="I881" s="572"/>
      <c r="J881" s="572"/>
      <c r="K881" s="572"/>
      <c r="L881" s="572"/>
      <c r="M881" s="572"/>
      <c r="N881" s="572"/>
      <c r="O881" s="572"/>
      <c r="P881" s="572"/>
      <c r="Q881" s="572"/>
    </row>
    <row r="882" ht="25.15" customHeight="true" x14ac:dyDescent="0.2">
      <c r="C882" s="572"/>
      <c r="D882" s="572"/>
      <c r="E882" s="572"/>
      <c r="F882" s="572"/>
      <c r="G882" s="572"/>
      <c r="H882" s="572"/>
      <c r="I882" s="572"/>
      <c r="J882" s="572"/>
      <c r="K882" s="572"/>
      <c r="L882" s="572"/>
      <c r="M882" s="572"/>
      <c r="N882" s="572"/>
      <c r="O882" s="572"/>
      <c r="P882" s="572"/>
      <c r="Q882" s="572"/>
    </row>
    <row r="883" ht="25.15" customHeight="true" x14ac:dyDescent="0.2">
      <c r="C883" s="572"/>
      <c r="D883" s="572"/>
      <c r="E883" s="572"/>
      <c r="F883" s="572"/>
      <c r="G883" s="572"/>
      <c r="H883" s="572"/>
      <c r="I883" s="572"/>
      <c r="J883" s="572"/>
      <c r="K883" s="572"/>
      <c r="L883" s="572"/>
      <c r="M883" s="572"/>
      <c r="N883" s="572"/>
      <c r="O883" s="572"/>
      <c r="P883" s="572"/>
      <c r="Q883" s="572"/>
    </row>
    <row r="884" ht="25.15" customHeight="true" x14ac:dyDescent="0.2">
      <c r="C884" s="572"/>
      <c r="D884" s="572"/>
      <c r="E884" s="572"/>
      <c r="F884" s="572"/>
      <c r="G884" s="572"/>
      <c r="H884" s="572"/>
      <c r="I884" s="572"/>
      <c r="J884" s="572"/>
      <c r="K884" s="572"/>
      <c r="L884" s="572"/>
      <c r="M884" s="572"/>
      <c r="N884" s="572"/>
      <c r="O884" s="572"/>
      <c r="P884" s="572"/>
      <c r="Q884" s="572"/>
    </row>
    <row r="885" ht="25.15" customHeight="true" x14ac:dyDescent="0.2">
      <c r="C885" s="572"/>
      <c r="D885" s="572"/>
      <c r="E885" s="572"/>
      <c r="F885" s="572"/>
      <c r="G885" s="572"/>
      <c r="H885" s="572"/>
      <c r="I885" s="572"/>
      <c r="J885" s="572"/>
      <c r="K885" s="572"/>
      <c r="L885" s="572"/>
      <c r="M885" s="572"/>
      <c r="N885" s="572"/>
      <c r="O885" s="572"/>
      <c r="P885" s="572"/>
      <c r="Q885" s="572"/>
    </row>
    <row r="886" ht="25.15" customHeight="true" x14ac:dyDescent="0.2">
      <c r="C886" s="572"/>
      <c r="D886" s="572"/>
      <c r="E886" s="572"/>
      <c r="F886" s="572"/>
      <c r="G886" s="572"/>
      <c r="H886" s="572"/>
      <c r="I886" s="572"/>
      <c r="J886" s="572"/>
      <c r="K886" s="572"/>
      <c r="L886" s="572"/>
      <c r="M886" s="572"/>
      <c r="N886" s="572"/>
      <c r="O886" s="572"/>
      <c r="P886" s="572"/>
      <c r="Q886" s="572"/>
    </row>
    <row r="887" ht="25.15" customHeight="true" x14ac:dyDescent="0.2">
      <c r="C887" s="572"/>
      <c r="D887" s="572"/>
      <c r="E887" s="572"/>
      <c r="F887" s="572"/>
      <c r="G887" s="572"/>
      <c r="H887" s="572"/>
      <c r="I887" s="572"/>
      <c r="J887" s="572"/>
      <c r="K887" s="572"/>
      <c r="L887" s="572"/>
      <c r="M887" s="572"/>
      <c r="N887" s="572"/>
      <c r="O887" s="572"/>
      <c r="P887" s="572"/>
      <c r="Q887" s="572"/>
    </row>
    <row r="888" ht="25.15" customHeight="true" x14ac:dyDescent="0.2">
      <c r="C888" s="572"/>
      <c r="D888" s="572"/>
      <c r="E888" s="572"/>
      <c r="F888" s="572"/>
      <c r="G888" s="572"/>
      <c r="H888" s="572"/>
      <c r="I888" s="572"/>
      <c r="J888" s="572"/>
      <c r="K888" s="572"/>
      <c r="L888" s="572"/>
      <c r="M888" s="572"/>
      <c r="N888" s="572"/>
      <c r="O888" s="572"/>
      <c r="P888" s="572"/>
      <c r="Q888" s="572"/>
    </row>
    <row r="889" ht="25.15" customHeight="true" x14ac:dyDescent="0.2">
      <c r="C889" s="572"/>
      <c r="D889" s="572"/>
      <c r="E889" s="572"/>
      <c r="F889" s="572"/>
      <c r="G889" s="572"/>
      <c r="H889" s="572"/>
      <c r="I889" s="572"/>
      <c r="J889" s="572"/>
      <c r="K889" s="572"/>
      <c r="L889" s="572"/>
      <c r="M889" s="572"/>
      <c r="N889" s="572"/>
      <c r="O889" s="572"/>
      <c r="P889" s="572"/>
      <c r="Q889" s="572"/>
    </row>
    <row r="890" ht="25.15" customHeight="true" x14ac:dyDescent="0.2">
      <c r="C890" s="572"/>
      <c r="D890" s="572"/>
      <c r="E890" s="572"/>
      <c r="F890" s="572"/>
      <c r="G890" s="572"/>
      <c r="H890" s="572"/>
      <c r="I890" s="572"/>
      <c r="J890" s="572"/>
      <c r="K890" s="572"/>
      <c r="L890" s="572"/>
      <c r="M890" s="572"/>
      <c r="N890" s="572"/>
      <c r="O890" s="572"/>
      <c r="P890" s="572"/>
      <c r="Q890" s="572"/>
    </row>
    <row r="891" ht="25.15" customHeight="true" x14ac:dyDescent="0.2">
      <c r="C891" s="572"/>
      <c r="D891" s="572"/>
      <c r="E891" s="572"/>
      <c r="F891" s="572"/>
      <c r="G891" s="572"/>
      <c r="H891" s="572"/>
      <c r="I891" s="572"/>
      <c r="J891" s="572"/>
      <c r="K891" s="572"/>
      <c r="L891" s="572"/>
      <c r="M891" s="572"/>
      <c r="N891" s="572"/>
      <c r="O891" s="572"/>
      <c r="P891" s="572"/>
      <c r="Q891" s="572"/>
    </row>
    <row r="892" ht="25.15" customHeight="true" x14ac:dyDescent="0.2">
      <c r="C892" s="572"/>
      <c r="D892" s="572"/>
      <c r="E892" s="572"/>
      <c r="F892" s="572"/>
      <c r="G892" s="572"/>
      <c r="H892" s="572"/>
      <c r="I892" s="572"/>
      <c r="J892" s="572"/>
      <c r="K892" s="572"/>
      <c r="L892" s="572"/>
      <c r="M892" s="572"/>
      <c r="N892" s="572"/>
      <c r="O892" s="572"/>
      <c r="P892" s="572"/>
      <c r="Q892" s="572"/>
    </row>
    <row r="893" ht="25.15" customHeight="true" x14ac:dyDescent="0.2">
      <c r="C893" s="572"/>
      <c r="D893" s="572"/>
      <c r="E893" s="572"/>
      <c r="F893" s="572"/>
      <c r="G893" s="572"/>
      <c r="H893" s="572"/>
      <c r="I893" s="572"/>
      <c r="J893" s="572"/>
      <c r="K893" s="572"/>
      <c r="L893" s="572"/>
      <c r="M893" s="572"/>
      <c r="N893" s="572"/>
      <c r="O893" s="572"/>
      <c r="P893" s="572"/>
      <c r="Q893" s="572"/>
    </row>
    <row r="894" ht="25.15" customHeight="true" x14ac:dyDescent="0.2">
      <c r="C894" s="572"/>
      <c r="D894" s="572"/>
      <c r="E894" s="572"/>
      <c r="F894" s="572"/>
      <c r="G894" s="572"/>
      <c r="H894" s="572"/>
      <c r="I894" s="572"/>
      <c r="J894" s="572"/>
      <c r="K894" s="572"/>
      <c r="L894" s="572"/>
      <c r="M894" s="572"/>
      <c r="N894" s="572"/>
      <c r="O894" s="572"/>
      <c r="P894" s="572"/>
      <c r="Q894" s="572"/>
    </row>
    <row r="895" ht="25.15" customHeight="true" x14ac:dyDescent="0.2">
      <c r="C895" s="572"/>
      <c r="D895" s="572"/>
      <c r="E895" s="572"/>
      <c r="F895" s="572"/>
      <c r="G895" s="572"/>
      <c r="H895" s="572"/>
      <c r="I895" s="572"/>
      <c r="J895" s="572"/>
      <c r="K895" s="572"/>
      <c r="L895" s="572"/>
      <c r="M895" s="572"/>
      <c r="N895" s="572"/>
      <c r="O895" s="572"/>
      <c r="P895" s="572"/>
      <c r="Q895" s="572"/>
    </row>
    <row r="896" ht="25.15" customHeight="true" x14ac:dyDescent="0.2">
      <c r="C896" s="572"/>
      <c r="D896" s="572"/>
      <c r="E896" s="572"/>
      <c r="F896" s="572"/>
      <c r="G896" s="572"/>
      <c r="H896" s="572"/>
      <c r="I896" s="572"/>
      <c r="J896" s="572"/>
      <c r="K896" s="572"/>
      <c r="L896" s="572"/>
      <c r="M896" s="572"/>
      <c r="N896" s="572"/>
      <c r="O896" s="572"/>
      <c r="P896" s="572"/>
      <c r="Q896" s="572"/>
    </row>
    <row r="897" ht="25.15" customHeight="true" x14ac:dyDescent="0.2">
      <c r="C897" s="572"/>
      <c r="D897" s="572"/>
      <c r="E897" s="572"/>
      <c r="F897" s="572"/>
      <c r="G897" s="572"/>
      <c r="H897" s="572"/>
      <c r="I897" s="572"/>
      <c r="J897" s="572"/>
      <c r="K897" s="572"/>
      <c r="L897" s="572"/>
      <c r="M897" s="572"/>
      <c r="N897" s="572"/>
      <c r="O897" s="572"/>
      <c r="P897" s="572"/>
      <c r="Q897" s="572"/>
    </row>
    <row r="898" ht="25.15" customHeight="true" x14ac:dyDescent="0.2">
      <c r="C898" s="572"/>
      <c r="D898" s="572"/>
      <c r="E898" s="572"/>
      <c r="F898" s="572"/>
      <c r="G898" s="572"/>
      <c r="H898" s="572"/>
      <c r="I898" s="572"/>
      <c r="J898" s="572"/>
      <c r="K898" s="572"/>
      <c r="L898" s="572"/>
      <c r="M898" s="572"/>
      <c r="N898" s="572"/>
      <c r="O898" s="572"/>
      <c r="P898" s="572"/>
      <c r="Q898" s="572"/>
    </row>
    <row r="899" ht="25.15" customHeight="true" x14ac:dyDescent="0.2">
      <c r="C899" s="572"/>
      <c r="D899" s="572"/>
      <c r="E899" s="572"/>
      <c r="F899" s="572"/>
      <c r="G899" s="572"/>
      <c r="H899" s="572"/>
      <c r="I899" s="572"/>
      <c r="J899" s="572"/>
      <c r="K899" s="572"/>
      <c r="L899" s="572"/>
      <c r="M899" s="572"/>
      <c r="N899" s="572"/>
      <c r="O899" s="572"/>
      <c r="P899" s="572"/>
      <c r="Q899" s="572"/>
    </row>
    <row r="900" ht="25.15" customHeight="true" x14ac:dyDescent="0.2">
      <c r="C900" s="572"/>
      <c r="D900" s="572"/>
      <c r="E900" s="572"/>
      <c r="F900" s="572"/>
      <c r="G900" s="572"/>
      <c r="H900" s="572"/>
      <c r="I900" s="572"/>
      <c r="J900" s="572"/>
      <c r="K900" s="572"/>
      <c r="L900" s="572"/>
      <c r="M900" s="572"/>
      <c r="N900" s="572"/>
      <c r="O900" s="572"/>
      <c r="P900" s="572"/>
      <c r="Q900" s="572"/>
    </row>
    <row r="901" ht="25.15" customHeight="true" x14ac:dyDescent="0.2">
      <c r="C901" s="572"/>
      <c r="D901" s="572"/>
      <c r="E901" s="572"/>
      <c r="F901" s="572"/>
      <c r="G901" s="572"/>
      <c r="H901" s="572"/>
      <c r="I901" s="572"/>
      <c r="J901" s="572"/>
      <c r="K901" s="572"/>
      <c r="L901" s="572"/>
      <c r="M901" s="572"/>
      <c r="N901" s="572"/>
      <c r="O901" s="572"/>
      <c r="P901" s="572"/>
      <c r="Q901" s="572"/>
    </row>
    <row r="902" ht="25.15" customHeight="true" x14ac:dyDescent="0.2">
      <c r="C902" s="572"/>
      <c r="D902" s="572"/>
      <c r="E902" s="572"/>
      <c r="F902" s="572"/>
      <c r="G902" s="572"/>
      <c r="H902" s="572"/>
      <c r="I902" s="572"/>
      <c r="J902" s="572"/>
      <c r="K902" s="572"/>
      <c r="L902" s="572"/>
      <c r="M902" s="572"/>
      <c r="N902" s="572"/>
      <c r="O902" s="572"/>
      <c r="P902" s="572"/>
      <c r="Q902" s="572"/>
    </row>
    <row r="903" ht="25.15" customHeight="true" x14ac:dyDescent="0.2">
      <c r="C903" s="572"/>
      <c r="D903" s="572"/>
      <c r="E903" s="572"/>
      <c r="F903" s="572"/>
      <c r="G903" s="572"/>
      <c r="H903" s="572"/>
      <c r="I903" s="572"/>
      <c r="J903" s="572"/>
      <c r="K903" s="572"/>
      <c r="L903" s="572"/>
      <c r="M903" s="572"/>
      <c r="N903" s="572"/>
      <c r="O903" s="572"/>
      <c r="P903" s="572"/>
      <c r="Q903" s="572"/>
    </row>
    <row r="904" ht="25.15" customHeight="true" x14ac:dyDescent="0.2">
      <c r="C904" s="572"/>
      <c r="D904" s="572"/>
      <c r="E904" s="572"/>
      <c r="F904" s="572"/>
      <c r="G904" s="572"/>
      <c r="H904" s="572"/>
      <c r="I904" s="572"/>
      <c r="J904" s="572"/>
      <c r="K904" s="572"/>
      <c r="L904" s="572"/>
      <c r="M904" s="572"/>
      <c r="N904" s="572"/>
      <c r="O904" s="572"/>
      <c r="P904" s="572"/>
      <c r="Q904" s="572"/>
    </row>
    <row r="905" ht="25.15" customHeight="true" x14ac:dyDescent="0.2">
      <c r="C905" s="572"/>
      <c r="D905" s="572"/>
      <c r="E905" s="572"/>
      <c r="F905" s="572"/>
      <c r="G905" s="572"/>
      <c r="H905" s="572"/>
      <c r="I905" s="572"/>
      <c r="J905" s="572"/>
      <c r="K905" s="572"/>
      <c r="L905" s="572"/>
      <c r="M905" s="572"/>
      <c r="N905" s="572"/>
      <c r="O905" s="572"/>
      <c r="P905" s="572"/>
      <c r="Q905" s="572"/>
    </row>
    <row r="906" ht="25.15" customHeight="true" x14ac:dyDescent="0.2">
      <c r="C906" s="572"/>
      <c r="D906" s="572"/>
      <c r="E906" s="572"/>
      <c r="F906" s="572"/>
      <c r="G906" s="572"/>
      <c r="H906" s="572"/>
      <c r="I906" s="572"/>
      <c r="J906" s="572"/>
      <c r="K906" s="572"/>
      <c r="L906" s="572"/>
      <c r="M906" s="572"/>
      <c r="N906" s="572"/>
      <c r="O906" s="572"/>
      <c r="P906" s="572"/>
      <c r="Q906" s="572"/>
    </row>
    <row r="907" ht="25.15" customHeight="true" x14ac:dyDescent="0.2">
      <c r="C907" s="572"/>
      <c r="D907" s="572"/>
      <c r="E907" s="572"/>
      <c r="F907" s="572"/>
      <c r="G907" s="572"/>
      <c r="H907" s="572"/>
      <c r="I907" s="572"/>
      <c r="J907" s="572"/>
      <c r="K907" s="572"/>
      <c r="L907" s="572"/>
      <c r="M907" s="572"/>
      <c r="N907" s="572"/>
      <c r="O907" s="572"/>
      <c r="P907" s="572"/>
      <c r="Q907" s="572"/>
    </row>
    <row r="908" ht="25.15" customHeight="true" x14ac:dyDescent="0.2">
      <c r="C908" s="572"/>
      <c r="D908" s="572"/>
      <c r="E908" s="572"/>
      <c r="F908" s="572"/>
      <c r="G908" s="572"/>
      <c r="H908" s="572"/>
      <c r="I908" s="572"/>
      <c r="J908" s="572"/>
      <c r="K908" s="572"/>
      <c r="L908" s="572"/>
      <c r="M908" s="572"/>
      <c r="N908" s="572"/>
      <c r="O908" s="572"/>
      <c r="P908" s="572"/>
      <c r="Q908" s="572"/>
    </row>
    <row r="909" ht="25.15" customHeight="true" x14ac:dyDescent="0.2">
      <c r="C909" s="572"/>
      <c r="D909" s="572"/>
      <c r="E909" s="572"/>
      <c r="F909" s="572"/>
      <c r="G909" s="572"/>
      <c r="H909" s="572"/>
      <c r="I909" s="572"/>
      <c r="J909" s="572"/>
      <c r="K909" s="572"/>
      <c r="L909" s="572"/>
      <c r="M909" s="572"/>
      <c r="N909" s="572"/>
      <c r="O909" s="572"/>
      <c r="P909" s="572"/>
      <c r="Q909" s="572"/>
    </row>
    <row r="910" ht="25.15" customHeight="true" x14ac:dyDescent="0.2">
      <c r="C910" s="572"/>
      <c r="D910" s="572"/>
      <c r="E910" s="572"/>
      <c r="F910" s="572"/>
      <c r="G910" s="572"/>
      <c r="H910" s="572"/>
      <c r="I910" s="572"/>
      <c r="J910" s="572"/>
      <c r="K910" s="572"/>
      <c r="L910" s="572"/>
      <c r="M910" s="572"/>
      <c r="N910" s="572"/>
      <c r="O910" s="572"/>
      <c r="P910" s="572"/>
      <c r="Q910" s="572"/>
    </row>
    <row r="911" ht="25.15" customHeight="true" x14ac:dyDescent="0.2">
      <c r="C911" s="572"/>
      <c r="D911" s="572"/>
      <c r="E911" s="572"/>
      <c r="F911" s="572"/>
      <c r="G911" s="572"/>
      <c r="H911" s="572"/>
      <c r="I911" s="572"/>
      <c r="J911" s="572"/>
      <c r="K911" s="572"/>
      <c r="L911" s="572"/>
      <c r="M911" s="572"/>
      <c r="N911" s="572"/>
      <c r="O911" s="572"/>
      <c r="P911" s="572"/>
      <c r="Q911" s="572"/>
    </row>
    <row r="912" ht="25.15" customHeight="true" x14ac:dyDescent="0.2">
      <c r="C912" s="572"/>
      <c r="D912" s="572"/>
      <c r="E912" s="572"/>
      <c r="F912" s="572"/>
      <c r="G912" s="572"/>
      <c r="H912" s="572"/>
      <c r="I912" s="572"/>
      <c r="J912" s="572"/>
      <c r="K912" s="572"/>
      <c r="L912" s="572"/>
      <c r="M912" s="572"/>
      <c r="N912" s="572"/>
      <c r="O912" s="572"/>
      <c r="P912" s="572"/>
      <c r="Q912" s="572"/>
    </row>
    <row r="913" ht="25.15" customHeight="true" x14ac:dyDescent="0.2">
      <c r="C913" s="572"/>
      <c r="D913" s="572"/>
      <c r="E913" s="572"/>
      <c r="F913" s="572"/>
      <c r="G913" s="572"/>
      <c r="H913" s="572"/>
      <c r="I913" s="572"/>
      <c r="J913" s="572"/>
      <c r="K913" s="572"/>
      <c r="L913" s="572"/>
      <c r="M913" s="572"/>
      <c r="N913" s="572"/>
      <c r="O913" s="572"/>
      <c r="P913" s="572"/>
      <c r="Q913" s="572"/>
    </row>
    <row r="914" ht="25.15" customHeight="true" x14ac:dyDescent="0.2">
      <c r="C914" s="572"/>
      <c r="D914" s="572"/>
      <c r="E914" s="572"/>
      <c r="F914" s="572"/>
      <c r="G914" s="572"/>
      <c r="H914" s="572"/>
      <c r="I914" s="572"/>
      <c r="J914" s="572"/>
      <c r="K914" s="572"/>
      <c r="L914" s="572"/>
      <c r="M914" s="572"/>
      <c r="N914" s="572"/>
      <c r="O914" s="572"/>
      <c r="P914" s="572"/>
      <c r="Q914" s="572"/>
    </row>
    <row r="915" ht="25.15" customHeight="true" x14ac:dyDescent="0.2">
      <c r="C915" s="572"/>
      <c r="D915" s="572"/>
      <c r="E915" s="572"/>
      <c r="F915" s="572"/>
      <c r="G915" s="572"/>
      <c r="H915" s="572"/>
      <c r="I915" s="572"/>
      <c r="J915" s="572"/>
      <c r="K915" s="572"/>
      <c r="L915" s="572"/>
      <c r="M915" s="572"/>
      <c r="N915" s="572"/>
      <c r="O915" s="572"/>
      <c r="P915" s="572"/>
      <c r="Q915" s="572"/>
    </row>
    <row r="916" ht="25.15" customHeight="true" x14ac:dyDescent="0.2">
      <c r="C916" s="572"/>
      <c r="D916" s="572"/>
      <c r="E916" s="572"/>
      <c r="F916" s="572"/>
      <c r="G916" s="572"/>
      <c r="H916" s="572"/>
      <c r="I916" s="572"/>
      <c r="J916" s="572"/>
      <c r="K916" s="572"/>
      <c r="L916" s="572"/>
      <c r="M916" s="572"/>
      <c r="N916" s="572"/>
      <c r="O916" s="572"/>
      <c r="P916" s="572"/>
      <c r="Q916" s="572"/>
    </row>
    <row r="917" ht="25.15" customHeight="true" x14ac:dyDescent="0.2">
      <c r="C917" s="572"/>
      <c r="D917" s="572"/>
      <c r="E917" s="572"/>
      <c r="F917" s="572"/>
      <c r="G917" s="572"/>
      <c r="H917" s="572"/>
      <c r="I917" s="572"/>
      <c r="J917" s="572"/>
      <c r="K917" s="572"/>
      <c r="L917" s="572"/>
      <c r="M917" s="572"/>
      <c r="N917" s="572"/>
      <c r="O917" s="572"/>
      <c r="P917" s="572"/>
      <c r="Q917" s="572"/>
    </row>
    <row r="918" ht="25.15" customHeight="true" x14ac:dyDescent="0.2">
      <c r="C918" s="572"/>
      <c r="D918" s="572"/>
      <c r="E918" s="572"/>
      <c r="F918" s="572"/>
      <c r="G918" s="572"/>
      <c r="H918" s="572"/>
      <c r="I918" s="572"/>
      <c r="J918" s="572"/>
      <c r="K918" s="572"/>
      <c r="L918" s="572"/>
      <c r="M918" s="572"/>
      <c r="N918" s="572"/>
      <c r="O918" s="572"/>
      <c r="P918" s="572"/>
      <c r="Q918" s="572"/>
    </row>
    <row r="919" ht="25.15" customHeight="true" x14ac:dyDescent="0.2">
      <c r="C919" s="572"/>
      <c r="D919" s="572"/>
      <c r="E919" s="572"/>
      <c r="F919" s="572"/>
      <c r="G919" s="572"/>
      <c r="H919" s="572"/>
      <c r="I919" s="572"/>
      <c r="J919" s="572"/>
      <c r="K919" s="572"/>
      <c r="L919" s="572"/>
      <c r="M919" s="572"/>
      <c r="N919" s="572"/>
      <c r="O919" s="572"/>
      <c r="P919" s="572"/>
      <c r="Q919" s="572"/>
    </row>
    <row r="920" ht="25.15" customHeight="true" x14ac:dyDescent="0.2">
      <c r="C920" s="572"/>
      <c r="D920" s="572"/>
      <c r="E920" s="572"/>
      <c r="F920" s="572"/>
      <c r="G920" s="572"/>
      <c r="H920" s="572"/>
      <c r="I920" s="572"/>
      <c r="J920" s="572"/>
      <c r="K920" s="572"/>
      <c r="L920" s="572"/>
      <c r="M920" s="572"/>
      <c r="N920" s="572"/>
      <c r="O920" s="572"/>
      <c r="P920" s="572"/>
      <c r="Q920" s="572"/>
    </row>
    <row r="921" ht="25.15" customHeight="true" x14ac:dyDescent="0.2">
      <c r="C921" s="572"/>
      <c r="D921" s="572"/>
      <c r="E921" s="572"/>
      <c r="F921" s="572"/>
      <c r="G921" s="572"/>
      <c r="H921" s="572"/>
      <c r="I921" s="572"/>
      <c r="J921" s="572"/>
      <c r="K921" s="572"/>
      <c r="L921" s="572"/>
      <c r="M921" s="572"/>
      <c r="N921" s="572"/>
      <c r="O921" s="572"/>
      <c r="P921" s="572"/>
      <c r="Q921" s="572"/>
    </row>
    <row r="922" ht="25.15" customHeight="true" x14ac:dyDescent="0.2">
      <c r="C922" s="572"/>
      <c r="D922" s="572"/>
      <c r="E922" s="572"/>
      <c r="F922" s="572"/>
      <c r="G922" s="572"/>
      <c r="H922" s="572"/>
      <c r="I922" s="572"/>
      <c r="J922" s="572"/>
      <c r="K922" s="572"/>
      <c r="L922" s="572"/>
      <c r="M922" s="572"/>
      <c r="N922" s="572"/>
      <c r="O922" s="572"/>
      <c r="P922" s="572"/>
      <c r="Q922" s="572"/>
    </row>
    <row r="923" ht="25.15" customHeight="true" x14ac:dyDescent="0.2">
      <c r="C923" s="572"/>
      <c r="D923" s="572"/>
      <c r="E923" s="572"/>
      <c r="F923" s="572"/>
      <c r="G923" s="572"/>
      <c r="H923" s="572"/>
      <c r="I923" s="572"/>
      <c r="J923" s="572"/>
      <c r="K923" s="572"/>
      <c r="L923" s="572"/>
      <c r="M923" s="572"/>
      <c r="N923" s="572"/>
      <c r="O923" s="572"/>
      <c r="P923" s="572"/>
      <c r="Q923" s="572"/>
    </row>
    <row r="924" ht="25.15" customHeight="true" x14ac:dyDescent="0.2">
      <c r="C924" s="572"/>
      <c r="D924" s="572"/>
      <c r="E924" s="572"/>
      <c r="F924" s="572"/>
      <c r="G924" s="572"/>
      <c r="H924" s="572"/>
      <c r="I924" s="572"/>
      <c r="J924" s="572"/>
      <c r="K924" s="572"/>
      <c r="L924" s="572"/>
      <c r="M924" s="572"/>
      <c r="N924" s="572"/>
      <c r="O924" s="572"/>
      <c r="P924" s="572"/>
      <c r="Q924" s="572"/>
    </row>
    <row r="925" ht="25.15" customHeight="true" x14ac:dyDescent="0.2">
      <c r="C925" s="572"/>
      <c r="D925" s="572"/>
      <c r="E925" s="572"/>
      <c r="F925" s="572"/>
      <c r="G925" s="572"/>
      <c r="H925" s="572"/>
      <c r="I925" s="572"/>
      <c r="J925" s="572"/>
      <c r="K925" s="572"/>
      <c r="L925" s="572"/>
      <c r="M925" s="572"/>
      <c r="N925" s="572"/>
      <c r="O925" s="572"/>
      <c r="P925" s="572"/>
      <c r="Q925" s="572"/>
    </row>
    <row r="926" ht="25.15" customHeight="true" x14ac:dyDescent="0.2">
      <c r="C926" s="572"/>
      <c r="D926" s="572"/>
      <c r="E926" s="572"/>
      <c r="F926" s="572"/>
      <c r="G926" s="572"/>
      <c r="H926" s="572"/>
      <c r="I926" s="572"/>
      <c r="J926" s="572"/>
      <c r="K926" s="572"/>
      <c r="L926" s="572"/>
      <c r="M926" s="572"/>
      <c r="N926" s="572"/>
      <c r="O926" s="572"/>
      <c r="P926" s="572"/>
      <c r="Q926" s="572"/>
    </row>
    <row r="927" ht="25.15" customHeight="true" x14ac:dyDescent="0.2">
      <c r="C927" s="572"/>
      <c r="D927" s="572"/>
      <c r="E927" s="572"/>
      <c r="F927" s="572"/>
      <c r="G927" s="572"/>
      <c r="H927" s="572"/>
      <c r="I927" s="572"/>
      <c r="J927" s="572"/>
      <c r="K927" s="572"/>
      <c r="L927" s="572"/>
      <c r="M927" s="572"/>
      <c r="N927" s="572"/>
      <c r="O927" s="572"/>
      <c r="P927" s="572"/>
      <c r="Q927" s="572"/>
    </row>
    <row r="928" ht="25.15" customHeight="true" x14ac:dyDescent="0.2">
      <c r="C928" s="572"/>
      <c r="D928" s="572"/>
      <c r="E928" s="572"/>
      <c r="F928" s="572"/>
      <c r="G928" s="572"/>
      <c r="H928" s="572"/>
      <c r="I928" s="572"/>
      <c r="J928" s="572"/>
      <c r="K928" s="572"/>
      <c r="L928" s="572"/>
      <c r="M928" s="572"/>
      <c r="N928" s="572"/>
      <c r="O928" s="572"/>
      <c r="P928" s="572"/>
      <c r="Q928" s="572"/>
    </row>
    <row r="929" ht="25.15" customHeight="true" x14ac:dyDescent="0.2">
      <c r="C929" s="572"/>
      <c r="D929" s="572"/>
      <c r="E929" s="572"/>
      <c r="F929" s="572"/>
      <c r="G929" s="572"/>
      <c r="H929" s="572"/>
      <c r="I929" s="572"/>
      <c r="J929" s="572"/>
      <c r="K929" s="572"/>
      <c r="L929" s="572"/>
      <c r="M929" s="572"/>
      <c r="N929" s="572"/>
      <c r="O929" s="572"/>
      <c r="P929" s="572"/>
      <c r="Q929" s="572"/>
    </row>
    <row r="930" ht="25.15" customHeight="true" x14ac:dyDescent="0.2">
      <c r="C930" s="572"/>
      <c r="D930" s="572"/>
      <c r="E930" s="572"/>
      <c r="F930" s="572"/>
      <c r="G930" s="572"/>
      <c r="H930" s="572"/>
      <c r="I930" s="572"/>
      <c r="J930" s="572"/>
      <c r="K930" s="572"/>
      <c r="L930" s="572"/>
      <c r="M930" s="572"/>
      <c r="N930" s="572"/>
      <c r="O930" s="572"/>
      <c r="P930" s="572"/>
      <c r="Q930" s="572"/>
    </row>
    <row r="931" ht="25.15" customHeight="true" x14ac:dyDescent="0.2">
      <c r="C931" s="572"/>
      <c r="D931" s="572"/>
      <c r="E931" s="572"/>
      <c r="F931" s="572"/>
      <c r="G931" s="572"/>
      <c r="H931" s="572"/>
      <c r="I931" s="572"/>
      <c r="J931" s="572"/>
      <c r="K931" s="572"/>
      <c r="L931" s="572"/>
      <c r="M931" s="572"/>
      <c r="N931" s="572"/>
      <c r="O931" s="572"/>
      <c r="P931" s="572"/>
      <c r="Q931" s="572"/>
    </row>
    <row r="932" ht="25.15" customHeight="true" x14ac:dyDescent="0.2">
      <c r="C932" s="572"/>
      <c r="D932" s="572"/>
      <c r="E932" s="572"/>
      <c r="F932" s="572"/>
      <c r="G932" s="572"/>
      <c r="H932" s="572"/>
      <c r="I932" s="572"/>
      <c r="J932" s="572"/>
      <c r="K932" s="572"/>
      <c r="L932" s="572"/>
      <c r="M932" s="572"/>
      <c r="N932" s="572"/>
      <c r="O932" s="572"/>
      <c r="P932" s="572"/>
      <c r="Q932" s="572"/>
    </row>
    <row r="933" ht="25.15" customHeight="true" x14ac:dyDescent="0.2">
      <c r="C933" s="572"/>
      <c r="D933" s="572"/>
      <c r="E933" s="572"/>
      <c r="F933" s="572"/>
      <c r="G933" s="572"/>
      <c r="H933" s="572"/>
      <c r="I933" s="572"/>
      <c r="J933" s="572"/>
      <c r="K933" s="572"/>
      <c r="L933" s="572"/>
      <c r="M933" s="572"/>
      <c r="N933" s="572"/>
      <c r="O933" s="572"/>
      <c r="P933" s="572"/>
      <c r="Q933" s="572"/>
    </row>
    <row r="934" ht="25.15" customHeight="true" x14ac:dyDescent="0.2">
      <c r="C934" s="572"/>
      <c r="D934" s="572"/>
      <c r="E934" s="572"/>
      <c r="F934" s="572"/>
      <c r="G934" s="572"/>
      <c r="H934" s="572"/>
      <c r="I934" s="572"/>
      <c r="J934" s="572"/>
      <c r="K934" s="572"/>
      <c r="L934" s="572"/>
      <c r="M934" s="572"/>
      <c r="N934" s="572"/>
      <c r="O934" s="572"/>
      <c r="P934" s="572"/>
      <c r="Q934" s="572"/>
    </row>
    <row r="935" ht="25.15" customHeight="true" x14ac:dyDescent="0.2">
      <c r="C935" s="572"/>
      <c r="D935" s="572"/>
      <c r="E935" s="572"/>
      <c r="F935" s="572"/>
      <c r="G935" s="572"/>
      <c r="H935" s="572"/>
      <c r="I935" s="572"/>
      <c r="J935" s="572"/>
      <c r="K935" s="572"/>
      <c r="L935" s="572"/>
      <c r="M935" s="572"/>
      <c r="N935" s="572"/>
      <c r="O935" s="572"/>
      <c r="P935" s="572"/>
      <c r="Q935" s="572"/>
    </row>
    <row r="936" ht="25.15" customHeight="true" x14ac:dyDescent="0.2">
      <c r="C936" s="572"/>
      <c r="D936" s="572"/>
      <c r="E936" s="572"/>
      <c r="F936" s="572"/>
      <c r="G936" s="572"/>
      <c r="H936" s="572"/>
      <c r="I936" s="572"/>
      <c r="J936" s="572"/>
      <c r="K936" s="572"/>
      <c r="L936" s="572"/>
      <c r="M936" s="572"/>
      <c r="N936" s="572"/>
      <c r="O936" s="572"/>
      <c r="P936" s="572"/>
      <c r="Q936" s="572"/>
    </row>
    <row r="937" ht="25.15" customHeight="true" x14ac:dyDescent="0.2">
      <c r="C937" s="572"/>
      <c r="D937" s="572"/>
      <c r="E937" s="572"/>
      <c r="F937" s="572"/>
      <c r="G937" s="572"/>
      <c r="H937" s="572"/>
      <c r="I937" s="572"/>
      <c r="J937" s="572"/>
      <c r="K937" s="572"/>
      <c r="L937" s="572"/>
      <c r="M937" s="572"/>
      <c r="N937" s="572"/>
      <c r="O937" s="572"/>
      <c r="P937" s="572"/>
      <c r="Q937" s="572"/>
    </row>
    <row r="938" ht="25.15" customHeight="true" x14ac:dyDescent="0.2">
      <c r="C938" s="572"/>
      <c r="D938" s="572"/>
      <c r="E938" s="572"/>
      <c r="F938" s="572"/>
      <c r="G938" s="572"/>
      <c r="H938" s="572"/>
      <c r="I938" s="572"/>
      <c r="J938" s="572"/>
      <c r="K938" s="572"/>
      <c r="L938" s="572"/>
      <c r="M938" s="572"/>
      <c r="N938" s="572"/>
      <c r="O938" s="572"/>
      <c r="P938" s="572"/>
      <c r="Q938" s="572"/>
    </row>
    <row r="939" ht="25.15" customHeight="true" x14ac:dyDescent="0.2">
      <c r="C939" s="572"/>
      <c r="D939" s="572"/>
      <c r="E939" s="572"/>
      <c r="F939" s="572"/>
      <c r="G939" s="572"/>
      <c r="H939" s="572"/>
      <c r="I939" s="572"/>
      <c r="J939" s="572"/>
      <c r="K939" s="572"/>
      <c r="L939" s="572"/>
      <c r="M939" s="572"/>
      <c r="N939" s="572"/>
      <c r="O939" s="572"/>
      <c r="P939" s="572"/>
      <c r="Q939" s="572"/>
    </row>
    <row r="940" ht="25.15" customHeight="true" x14ac:dyDescent="0.2">
      <c r="C940" s="572"/>
      <c r="D940" s="572"/>
      <c r="E940" s="572"/>
      <c r="F940" s="572"/>
      <c r="G940" s="572"/>
      <c r="H940" s="572"/>
      <c r="I940" s="572"/>
      <c r="J940" s="572"/>
      <c r="K940" s="572"/>
      <c r="L940" s="572"/>
      <c r="M940" s="572"/>
      <c r="N940" s="572"/>
      <c r="O940" s="572"/>
      <c r="P940" s="572"/>
      <c r="Q940" s="572"/>
    </row>
    <row r="941" ht="25.15" customHeight="true" x14ac:dyDescent="0.2">
      <c r="C941" s="572"/>
      <c r="D941" s="572"/>
      <c r="E941" s="572"/>
      <c r="F941" s="572"/>
      <c r="G941" s="572"/>
      <c r="H941" s="572"/>
      <c r="I941" s="572"/>
      <c r="J941" s="572"/>
      <c r="K941" s="572"/>
      <c r="L941" s="572"/>
      <c r="M941" s="572"/>
      <c r="N941" s="572"/>
      <c r="O941" s="572"/>
      <c r="P941" s="572"/>
      <c r="Q941" s="572"/>
    </row>
    <row r="942" ht="25.15" customHeight="true" x14ac:dyDescent="0.2">
      <c r="C942" s="572"/>
      <c r="D942" s="572"/>
      <c r="E942" s="572"/>
      <c r="F942" s="572"/>
      <c r="G942" s="572"/>
      <c r="H942" s="572"/>
      <c r="I942" s="572"/>
      <c r="J942" s="572"/>
      <c r="K942" s="572"/>
      <c r="L942" s="572"/>
      <c r="M942" s="572"/>
      <c r="N942" s="572"/>
      <c r="O942" s="572"/>
      <c r="P942" s="572"/>
      <c r="Q942" s="572"/>
    </row>
    <row r="943" ht="25.15" customHeight="true" x14ac:dyDescent="0.2">
      <c r="C943" s="572"/>
      <c r="D943" s="572"/>
      <c r="E943" s="572"/>
      <c r="F943" s="572"/>
      <c r="G943" s="572"/>
      <c r="H943" s="572"/>
      <c r="I943" s="572"/>
      <c r="J943" s="572"/>
      <c r="K943" s="572"/>
      <c r="L943" s="572"/>
      <c r="M943" s="572"/>
      <c r="N943" s="572"/>
      <c r="O943" s="572"/>
      <c r="P943" s="572"/>
      <c r="Q943" s="572"/>
    </row>
    <row r="944" ht="25.15" customHeight="true" x14ac:dyDescent="0.2">
      <c r="C944" s="572"/>
      <c r="D944" s="572"/>
      <c r="E944" s="572"/>
      <c r="F944" s="572"/>
      <c r="G944" s="572"/>
      <c r="H944" s="572"/>
      <c r="I944" s="572"/>
      <c r="J944" s="572"/>
      <c r="K944" s="572"/>
      <c r="L944" s="572"/>
      <c r="M944" s="572"/>
      <c r="N944" s="572"/>
      <c r="O944" s="572"/>
      <c r="P944" s="572"/>
      <c r="Q944" s="572"/>
    </row>
    <row r="945" ht="25.15" customHeight="true" x14ac:dyDescent="0.2">
      <c r="C945" s="572"/>
      <c r="D945" s="572"/>
      <c r="E945" s="572"/>
      <c r="F945" s="572"/>
      <c r="G945" s="572"/>
      <c r="H945" s="572"/>
      <c r="I945" s="572"/>
      <c r="J945" s="572"/>
      <c r="K945" s="572"/>
      <c r="L945" s="572"/>
      <c r="M945" s="572"/>
      <c r="N945" s="572"/>
      <c r="O945" s="572"/>
      <c r="P945" s="572"/>
      <c r="Q945" s="572"/>
    </row>
    <row r="946" ht="25.15" customHeight="true" x14ac:dyDescent="0.2">
      <c r="C946" s="572"/>
      <c r="D946" s="572"/>
      <c r="E946" s="572"/>
      <c r="F946" s="572"/>
      <c r="G946" s="572"/>
      <c r="H946" s="572"/>
      <c r="I946" s="572"/>
      <c r="J946" s="572"/>
      <c r="K946" s="572"/>
      <c r="L946" s="572"/>
      <c r="M946" s="572"/>
      <c r="N946" s="572"/>
      <c r="O946" s="572"/>
      <c r="P946" s="572"/>
      <c r="Q946" s="572"/>
    </row>
    <row r="947" ht="25.15" customHeight="true" x14ac:dyDescent="0.2">
      <c r="C947" s="572"/>
      <c r="D947" s="572"/>
      <c r="E947" s="572"/>
      <c r="F947" s="572"/>
      <c r="G947" s="572"/>
      <c r="H947" s="572"/>
      <c r="I947" s="572"/>
      <c r="J947" s="572"/>
      <c r="K947" s="572"/>
      <c r="L947" s="572"/>
      <c r="M947" s="572"/>
      <c r="N947" s="572"/>
      <c r="O947" s="572"/>
      <c r="P947" s="572"/>
      <c r="Q947" s="572"/>
    </row>
    <row r="948" ht="25.15" customHeight="true" x14ac:dyDescent="0.2">
      <c r="C948" s="572"/>
      <c r="D948" s="572"/>
      <c r="E948" s="572"/>
      <c r="F948" s="572"/>
      <c r="G948" s="572"/>
      <c r="H948" s="572"/>
      <c r="I948" s="572"/>
      <c r="J948" s="572"/>
      <c r="K948" s="572"/>
      <c r="L948" s="572"/>
      <c r="M948" s="572"/>
      <c r="N948" s="572"/>
      <c r="O948" s="572"/>
      <c r="P948" s="572"/>
      <c r="Q948" s="572"/>
    </row>
    <row r="949" ht="25.15" customHeight="true" x14ac:dyDescent="0.2">
      <c r="C949" s="572"/>
      <c r="D949" s="572"/>
      <c r="E949" s="572"/>
      <c r="F949" s="572"/>
      <c r="G949" s="572"/>
      <c r="H949" s="572"/>
      <c r="I949" s="572"/>
      <c r="J949" s="572"/>
      <c r="K949" s="572"/>
      <c r="L949" s="572"/>
      <c r="M949" s="572"/>
      <c r="N949" s="572"/>
      <c r="O949" s="572"/>
      <c r="P949" s="572"/>
      <c r="Q949" s="572"/>
    </row>
    <row r="950" ht="25.15" customHeight="true" x14ac:dyDescent="0.2">
      <c r="C950" s="572"/>
      <c r="D950" s="572"/>
      <c r="E950" s="572"/>
      <c r="F950" s="572"/>
      <c r="G950" s="572"/>
      <c r="H950" s="572"/>
      <c r="I950" s="572"/>
      <c r="J950" s="572"/>
      <c r="K950" s="572"/>
      <c r="L950" s="572"/>
      <c r="M950" s="572"/>
      <c r="N950" s="572"/>
      <c r="O950" s="572"/>
      <c r="P950" s="572"/>
      <c r="Q950" s="572"/>
    </row>
    <row r="951" ht="25.15" customHeight="true" x14ac:dyDescent="0.2">
      <c r="C951" s="572"/>
      <c r="D951" s="572"/>
      <c r="E951" s="572"/>
      <c r="F951" s="572"/>
      <c r="G951" s="572"/>
      <c r="H951" s="572"/>
      <c r="I951" s="572"/>
      <c r="J951" s="572"/>
      <c r="K951" s="572"/>
      <c r="L951" s="572"/>
      <c r="M951" s="572"/>
      <c r="N951" s="572"/>
      <c r="O951" s="572"/>
      <c r="P951" s="572"/>
      <c r="Q951" s="572"/>
    </row>
    <row r="952" ht="25.15" customHeight="true" x14ac:dyDescent="0.2">
      <c r="C952" s="572"/>
      <c r="D952" s="572"/>
      <c r="E952" s="572"/>
      <c r="F952" s="572"/>
      <c r="G952" s="572"/>
      <c r="H952" s="572"/>
      <c r="I952" s="572"/>
      <c r="J952" s="572"/>
      <c r="K952" s="572"/>
      <c r="L952" s="572"/>
      <c r="M952" s="572"/>
      <c r="N952" s="572"/>
      <c r="O952" s="572"/>
      <c r="P952" s="572"/>
      <c r="Q952" s="572"/>
    </row>
    <row r="953" ht="25.15" customHeight="true" x14ac:dyDescent="0.2">
      <c r="C953" s="572"/>
      <c r="D953" s="572"/>
      <c r="E953" s="572"/>
      <c r="F953" s="572"/>
      <c r="G953" s="572"/>
      <c r="H953" s="572"/>
      <c r="I953" s="572"/>
      <c r="J953" s="572"/>
      <c r="K953" s="572"/>
      <c r="L953" s="572"/>
      <c r="M953" s="572"/>
      <c r="N953" s="572"/>
      <c r="O953" s="572"/>
      <c r="P953" s="572"/>
      <c r="Q953" s="572"/>
    </row>
    <row r="954" ht="25.15" customHeight="true" x14ac:dyDescent="0.2">
      <c r="C954" s="572"/>
      <c r="D954" s="572"/>
      <c r="E954" s="572"/>
      <c r="F954" s="572"/>
      <c r="G954" s="572"/>
      <c r="H954" s="572"/>
      <c r="I954" s="572"/>
      <c r="J954" s="572"/>
      <c r="K954" s="572"/>
      <c r="L954" s="572"/>
      <c r="M954" s="572"/>
      <c r="N954" s="572"/>
      <c r="O954" s="572"/>
      <c r="P954" s="572"/>
      <c r="Q954" s="572"/>
    </row>
    <row r="955" ht="25.15" customHeight="true" x14ac:dyDescent="0.2">
      <c r="C955" s="572"/>
      <c r="D955" s="572"/>
      <c r="E955" s="572"/>
      <c r="F955" s="572"/>
      <c r="G955" s="572"/>
      <c r="H955" s="572"/>
      <c r="I955" s="572"/>
      <c r="J955" s="572"/>
      <c r="K955" s="572"/>
      <c r="L955" s="572"/>
      <c r="M955" s="572"/>
      <c r="N955" s="572"/>
      <c r="O955" s="572"/>
      <c r="P955" s="572"/>
      <c r="Q955" s="572"/>
    </row>
    <row r="956" ht="25.15" customHeight="true" x14ac:dyDescent="0.2">
      <c r="C956" s="572"/>
      <c r="D956" s="572"/>
      <c r="E956" s="572"/>
      <c r="F956" s="572"/>
      <c r="G956" s="572"/>
      <c r="H956" s="572"/>
      <c r="I956" s="572"/>
      <c r="J956" s="572"/>
      <c r="K956" s="572"/>
      <c r="L956" s="572"/>
      <c r="M956" s="572"/>
      <c r="N956" s="572"/>
      <c r="O956" s="572"/>
      <c r="P956" s="572"/>
      <c r="Q956" s="572"/>
    </row>
    <row r="957" ht="25.15" customHeight="true" x14ac:dyDescent="0.2">
      <c r="C957" s="572"/>
      <c r="D957" s="572"/>
      <c r="E957" s="572"/>
      <c r="F957" s="572"/>
      <c r="G957" s="572"/>
      <c r="H957" s="572"/>
      <c r="I957" s="572"/>
      <c r="J957" s="572"/>
      <c r="K957" s="572"/>
      <c r="L957" s="572"/>
      <c r="M957" s="572"/>
      <c r="N957" s="572"/>
      <c r="O957" s="572"/>
      <c r="P957" s="572"/>
      <c r="Q957" s="572"/>
    </row>
    <row r="958" ht="25.15" customHeight="true" x14ac:dyDescent="0.2">
      <c r="C958" s="572"/>
      <c r="D958" s="572"/>
      <c r="E958" s="572"/>
      <c r="F958" s="572"/>
      <c r="G958" s="572"/>
      <c r="H958" s="572"/>
      <c r="I958" s="572"/>
      <c r="J958" s="572"/>
      <c r="K958" s="572"/>
      <c r="L958" s="572"/>
      <c r="M958" s="572"/>
      <c r="N958" s="572"/>
      <c r="O958" s="572"/>
      <c r="P958" s="572"/>
      <c r="Q958" s="572"/>
    </row>
    <row r="959" ht="25.15" customHeight="true" x14ac:dyDescent="0.2">
      <c r="C959" s="572"/>
      <c r="D959" s="572"/>
      <c r="E959" s="572"/>
      <c r="F959" s="572"/>
      <c r="G959" s="572"/>
      <c r="H959" s="572"/>
      <c r="I959" s="572"/>
      <c r="J959" s="572"/>
      <c r="K959" s="572"/>
      <c r="L959" s="572"/>
      <c r="M959" s="572"/>
      <c r="N959" s="572"/>
      <c r="O959" s="572"/>
      <c r="P959" s="572"/>
      <c r="Q959" s="572"/>
    </row>
    <row r="960" ht="25.15" customHeight="true" x14ac:dyDescent="0.2">
      <c r="C960" s="572"/>
      <c r="D960" s="572"/>
      <c r="E960" s="572"/>
      <c r="F960" s="572"/>
      <c r="G960" s="572"/>
      <c r="H960" s="572"/>
      <c r="I960" s="572"/>
      <c r="J960" s="572"/>
      <c r="K960" s="572"/>
      <c r="L960" s="572"/>
      <c r="M960" s="572"/>
      <c r="N960" s="572"/>
      <c r="O960" s="572"/>
      <c r="P960" s="572"/>
      <c r="Q960" s="572"/>
    </row>
    <row r="961" ht="25.15" customHeight="true" x14ac:dyDescent="0.2">
      <c r="C961" s="572"/>
      <c r="D961" s="572"/>
      <c r="E961" s="572"/>
      <c r="F961" s="572"/>
      <c r="G961" s="572"/>
      <c r="H961" s="572"/>
      <c r="I961" s="572"/>
      <c r="J961" s="572"/>
      <c r="K961" s="572"/>
      <c r="L961" s="572"/>
      <c r="M961" s="572"/>
      <c r="N961" s="572"/>
      <c r="O961" s="572"/>
      <c r="P961" s="572"/>
      <c r="Q961" s="572"/>
    </row>
    <row r="962" ht="25.15" customHeight="true" x14ac:dyDescent="0.2">
      <c r="C962" s="572"/>
      <c r="D962" s="572"/>
      <c r="E962" s="572"/>
      <c r="F962" s="572"/>
      <c r="G962" s="572"/>
      <c r="H962" s="572"/>
      <c r="I962" s="572"/>
      <c r="J962" s="572"/>
      <c r="K962" s="572"/>
      <c r="L962" s="572"/>
      <c r="M962" s="572"/>
      <c r="N962" s="572"/>
      <c r="O962" s="572"/>
      <c r="P962" s="572"/>
      <c r="Q962" s="572"/>
    </row>
    <row r="963" ht="25.15" customHeight="true" x14ac:dyDescent="0.2">
      <c r="C963" s="572"/>
      <c r="D963" s="572"/>
      <c r="E963" s="572"/>
      <c r="F963" s="572"/>
      <c r="G963" s="572"/>
      <c r="H963" s="572"/>
      <c r="I963" s="572"/>
      <c r="J963" s="572"/>
      <c r="K963" s="572"/>
      <c r="L963" s="572"/>
      <c r="M963" s="572"/>
      <c r="N963" s="572"/>
      <c r="O963" s="572"/>
      <c r="P963" s="572"/>
      <c r="Q963" s="572"/>
    </row>
    <row r="964" ht="25.15" customHeight="true" x14ac:dyDescent="0.2">
      <c r="C964" s="572"/>
      <c r="D964" s="572"/>
      <c r="E964" s="572"/>
      <c r="F964" s="572"/>
      <c r="G964" s="572"/>
      <c r="H964" s="572"/>
      <c r="I964" s="572"/>
      <c r="J964" s="572"/>
      <c r="K964" s="572"/>
      <c r="L964" s="572"/>
      <c r="M964" s="572"/>
      <c r="N964" s="572"/>
      <c r="O964" s="572"/>
      <c r="P964" s="572"/>
      <c r="Q964" s="572"/>
    </row>
    <row r="965" ht="25.15" customHeight="true" x14ac:dyDescent="0.2">
      <c r="C965" s="572"/>
      <c r="D965" s="572"/>
      <c r="E965" s="572"/>
      <c r="F965" s="572"/>
      <c r="G965" s="572"/>
      <c r="H965" s="572"/>
      <c r="I965" s="572"/>
      <c r="J965" s="572"/>
      <c r="K965" s="572"/>
      <c r="L965" s="572"/>
      <c r="M965" s="572"/>
      <c r="N965" s="572"/>
      <c r="O965" s="572"/>
      <c r="P965" s="572"/>
      <c r="Q965" s="572"/>
    </row>
    <row r="966" ht="25.15" customHeight="true" x14ac:dyDescent="0.2">
      <c r="C966" s="572"/>
      <c r="D966" s="572"/>
      <c r="E966" s="572"/>
      <c r="F966" s="572"/>
      <c r="G966" s="572"/>
      <c r="H966" s="572"/>
      <c r="I966" s="572"/>
      <c r="J966" s="572"/>
      <c r="K966" s="572"/>
      <c r="L966" s="572"/>
      <c r="M966" s="572"/>
      <c r="N966" s="572"/>
      <c r="O966" s="572"/>
      <c r="P966" s="572"/>
      <c r="Q966" s="572"/>
    </row>
    <row r="967" ht="25.15" customHeight="true" x14ac:dyDescent="0.2">
      <c r="C967" s="572"/>
      <c r="D967" s="572"/>
      <c r="E967" s="572"/>
      <c r="F967" s="572"/>
      <c r="G967" s="572"/>
      <c r="H967" s="572"/>
      <c r="I967" s="572"/>
      <c r="J967" s="572"/>
      <c r="K967" s="572"/>
      <c r="L967" s="572"/>
      <c r="M967" s="572"/>
      <c r="N967" s="572"/>
      <c r="O967" s="572"/>
      <c r="P967" s="572"/>
      <c r="Q967" s="572"/>
    </row>
    <row r="968" ht="25.15" customHeight="true" x14ac:dyDescent="0.2">
      <c r="C968" s="572"/>
      <c r="D968" s="572"/>
      <c r="E968" s="572"/>
      <c r="F968" s="572"/>
      <c r="G968" s="572"/>
      <c r="H968" s="572"/>
      <c r="I968" s="572"/>
      <c r="J968" s="572"/>
      <c r="K968" s="572"/>
      <c r="L968" s="572"/>
      <c r="M968" s="572"/>
      <c r="N968" s="572"/>
      <c r="O968" s="572"/>
      <c r="P968" s="572"/>
      <c r="Q968" s="572"/>
    </row>
    <row r="969" ht="25.15" customHeight="true" x14ac:dyDescent="0.2">
      <c r="C969" s="572"/>
      <c r="D969" s="572"/>
      <c r="E969" s="572"/>
      <c r="F969" s="572"/>
      <c r="G969" s="572"/>
      <c r="H969" s="572"/>
      <c r="I969" s="572"/>
      <c r="J969" s="572"/>
      <c r="K969" s="572"/>
      <c r="L969" s="572"/>
      <c r="M969" s="572"/>
      <c r="N969" s="572"/>
      <c r="O969" s="572"/>
      <c r="P969" s="572"/>
      <c r="Q969" s="572"/>
    </row>
    <row r="970" ht="25.15" customHeight="true" x14ac:dyDescent="0.2">
      <c r="C970" s="572"/>
      <c r="D970" s="572"/>
      <c r="E970" s="572"/>
      <c r="F970" s="572"/>
      <c r="G970" s="572"/>
      <c r="H970" s="572"/>
      <c r="I970" s="572"/>
      <c r="J970" s="572"/>
      <c r="K970" s="572"/>
      <c r="L970" s="572"/>
      <c r="M970" s="572"/>
      <c r="N970" s="572"/>
      <c r="O970" s="572"/>
      <c r="P970" s="572"/>
      <c r="Q970" s="572"/>
    </row>
    <row r="971" ht="25.15" customHeight="true" x14ac:dyDescent="0.2">
      <c r="C971" s="572"/>
      <c r="D971" s="572"/>
      <c r="E971" s="572"/>
      <c r="F971" s="572"/>
      <c r="G971" s="572"/>
      <c r="H971" s="572"/>
      <c r="I971" s="572"/>
      <c r="J971" s="572"/>
      <c r="K971" s="572"/>
      <c r="L971" s="572"/>
      <c r="M971" s="572"/>
      <c r="N971" s="572"/>
      <c r="O971" s="572"/>
      <c r="P971" s="572"/>
      <c r="Q971" s="572"/>
    </row>
    <row r="972" ht="25.15" customHeight="true" x14ac:dyDescent="0.2">
      <c r="C972" s="572"/>
      <c r="D972" s="572"/>
      <c r="E972" s="572"/>
      <c r="F972" s="572"/>
      <c r="G972" s="572"/>
      <c r="H972" s="572"/>
      <c r="I972" s="572"/>
      <c r="J972" s="572"/>
      <c r="K972" s="572"/>
      <c r="L972" s="572"/>
      <c r="M972" s="572"/>
      <c r="N972" s="572"/>
      <c r="O972" s="572"/>
      <c r="P972" s="572"/>
      <c r="Q972" s="572"/>
    </row>
    <row r="973" ht="25.15" customHeight="true" x14ac:dyDescent="0.2">
      <c r="C973" s="572"/>
      <c r="D973" s="572"/>
      <c r="E973" s="572"/>
      <c r="F973" s="572"/>
      <c r="G973" s="572"/>
      <c r="H973" s="572"/>
      <c r="I973" s="572"/>
      <c r="J973" s="572"/>
      <c r="K973" s="572"/>
      <c r="L973" s="572"/>
      <c r="M973" s="572"/>
      <c r="N973" s="572"/>
      <c r="O973" s="572"/>
      <c r="P973" s="572"/>
      <c r="Q973" s="572"/>
    </row>
    <row r="974" ht="25.15" customHeight="true" x14ac:dyDescent="0.2">
      <c r="C974" s="572"/>
      <c r="D974" s="572"/>
      <c r="E974" s="572"/>
      <c r="F974" s="572"/>
      <c r="G974" s="572"/>
      <c r="H974" s="572"/>
      <c r="I974" s="572"/>
      <c r="J974" s="572"/>
      <c r="K974" s="572"/>
      <c r="L974" s="572"/>
      <c r="M974" s="572"/>
      <c r="N974" s="572"/>
      <c r="O974" s="572"/>
      <c r="P974" s="572"/>
      <c r="Q974" s="572"/>
    </row>
    <row r="975" ht="25.15" customHeight="true" x14ac:dyDescent="0.2">
      <c r="C975" s="572"/>
      <c r="D975" s="572"/>
      <c r="E975" s="572"/>
      <c r="F975" s="572"/>
      <c r="G975" s="572"/>
      <c r="H975" s="572"/>
      <c r="I975" s="572"/>
      <c r="J975" s="572"/>
      <c r="K975" s="572"/>
      <c r="L975" s="572"/>
      <c r="M975" s="572"/>
      <c r="N975" s="572"/>
      <c r="O975" s="572"/>
      <c r="P975" s="572"/>
      <c r="Q975" s="572"/>
    </row>
    <row r="976" ht="25.15" customHeight="true" x14ac:dyDescent="0.2">
      <c r="C976" s="572"/>
      <c r="D976" s="572"/>
      <c r="E976" s="572"/>
      <c r="F976" s="572"/>
      <c r="G976" s="572"/>
      <c r="H976" s="572"/>
      <c r="I976" s="572"/>
      <c r="J976" s="572"/>
      <c r="K976" s="572"/>
      <c r="L976" s="572"/>
      <c r="M976" s="572"/>
      <c r="N976" s="572"/>
      <c r="O976" s="572"/>
      <c r="P976" s="572"/>
      <c r="Q976" s="572"/>
    </row>
    <row r="977" ht="25.15" customHeight="true" x14ac:dyDescent="0.2">
      <c r="C977" s="572"/>
      <c r="D977" s="572"/>
      <c r="E977" s="572"/>
      <c r="F977" s="572"/>
      <c r="G977" s="572"/>
      <c r="H977" s="572"/>
      <c r="I977" s="572"/>
      <c r="J977" s="572"/>
      <c r="K977" s="572"/>
      <c r="L977" s="572"/>
      <c r="M977" s="572"/>
      <c r="N977" s="572"/>
      <c r="O977" s="572"/>
      <c r="P977" s="572"/>
      <c r="Q977" s="572"/>
    </row>
    <row r="978" ht="25.15" customHeight="true" x14ac:dyDescent="0.2">
      <c r="C978" s="572"/>
      <c r="D978" s="572"/>
      <c r="E978" s="572"/>
      <c r="F978" s="572"/>
      <c r="G978" s="572"/>
      <c r="H978" s="572"/>
      <c r="I978" s="572"/>
      <c r="J978" s="572"/>
      <c r="K978" s="572"/>
      <c r="L978" s="572"/>
      <c r="M978" s="572"/>
      <c r="N978" s="572"/>
      <c r="O978" s="572"/>
      <c r="P978" s="572"/>
      <c r="Q978" s="572"/>
    </row>
    <row r="979" ht="25.15" customHeight="true" x14ac:dyDescent="0.2">
      <c r="C979" s="572"/>
      <c r="D979" s="572"/>
      <c r="E979" s="572"/>
      <c r="F979" s="572"/>
      <c r="G979" s="572"/>
      <c r="H979" s="572"/>
      <c r="I979" s="572"/>
      <c r="J979" s="572"/>
      <c r="K979" s="572"/>
      <c r="L979" s="572"/>
      <c r="M979" s="572"/>
      <c r="N979" s="572"/>
      <c r="O979" s="572"/>
      <c r="P979" s="572"/>
      <c r="Q979" s="572"/>
    </row>
    <row r="980" ht="25.15" customHeight="true" x14ac:dyDescent="0.2">
      <c r="C980" s="572"/>
      <c r="D980" s="572"/>
      <c r="E980" s="572"/>
      <c r="F980" s="572"/>
      <c r="G980" s="572"/>
      <c r="H980" s="572"/>
      <c r="I980" s="572"/>
      <c r="J980" s="572"/>
      <c r="K980" s="572"/>
      <c r="L980" s="572"/>
      <c r="M980" s="572"/>
      <c r="N980" s="572"/>
      <c r="O980" s="572"/>
      <c r="P980" s="572"/>
      <c r="Q980" s="572"/>
    </row>
    <row r="981" ht="25.15" customHeight="true" x14ac:dyDescent="0.2">
      <c r="C981" s="572"/>
      <c r="D981" s="572"/>
      <c r="E981" s="572"/>
      <c r="F981" s="572"/>
      <c r="G981" s="572"/>
      <c r="H981" s="572"/>
      <c r="I981" s="572"/>
      <c r="J981" s="572"/>
      <c r="K981" s="572"/>
      <c r="L981" s="572"/>
      <c r="M981" s="572"/>
      <c r="N981" s="572"/>
      <c r="O981" s="572"/>
      <c r="P981" s="572"/>
      <c r="Q981" s="572"/>
    </row>
    <row r="982" ht="25.15" customHeight="true" x14ac:dyDescent="0.2">
      <c r="C982" s="572"/>
      <c r="D982" s="572"/>
      <c r="E982" s="572"/>
      <c r="F982" s="572"/>
      <c r="G982" s="572"/>
      <c r="H982" s="572"/>
      <c r="I982" s="572"/>
      <c r="J982" s="572"/>
      <c r="K982" s="572"/>
      <c r="L982" s="572"/>
      <c r="M982" s="572"/>
      <c r="N982" s="572"/>
      <c r="O982" s="572"/>
      <c r="P982" s="572"/>
      <c r="Q982" s="572"/>
    </row>
    <row r="983" ht="25.15" customHeight="true" x14ac:dyDescent="0.2">
      <c r="C983" s="572"/>
      <c r="D983" s="572"/>
      <c r="E983" s="572"/>
      <c r="F983" s="572"/>
      <c r="G983" s="572"/>
      <c r="H983" s="572"/>
      <c r="I983" s="572"/>
      <c r="J983" s="572"/>
      <c r="K983" s="572"/>
      <c r="L983" s="572"/>
      <c r="M983" s="572"/>
      <c r="N983" s="572"/>
      <c r="O983" s="572"/>
      <c r="P983" s="572"/>
      <c r="Q983" s="572"/>
    </row>
    <row r="984" ht="25.15" customHeight="true" x14ac:dyDescent="0.2">
      <c r="C984" s="572"/>
      <c r="D984" s="572"/>
      <c r="E984" s="572"/>
      <c r="F984" s="572"/>
      <c r="G984" s="572"/>
      <c r="H984" s="572"/>
      <c r="I984" s="572"/>
      <c r="J984" s="572"/>
      <c r="K984" s="572"/>
      <c r="L984" s="572"/>
      <c r="M984" s="572"/>
      <c r="N984" s="572"/>
      <c r="O984" s="572"/>
      <c r="P984" s="572"/>
      <c r="Q984" s="572"/>
    </row>
    <row r="985" ht="25.15" customHeight="true" x14ac:dyDescent="0.2">
      <c r="C985" s="572"/>
      <c r="D985" s="572"/>
      <c r="E985" s="572"/>
      <c r="F985" s="572"/>
      <c r="G985" s="572"/>
      <c r="H985" s="572"/>
      <c r="I985" s="572"/>
      <c r="J985" s="572"/>
      <c r="K985" s="572"/>
      <c r="L985" s="572"/>
      <c r="M985" s="572"/>
      <c r="N985" s="572"/>
      <c r="O985" s="572"/>
      <c r="P985" s="572"/>
      <c r="Q985" s="572"/>
    </row>
    <row r="986" ht="25.15" customHeight="true" x14ac:dyDescent="0.2">
      <c r="C986" s="572"/>
      <c r="D986" s="572"/>
      <c r="E986" s="572"/>
      <c r="F986" s="572"/>
      <c r="G986" s="572"/>
      <c r="H986" s="572"/>
      <c r="I986" s="572"/>
      <c r="J986" s="572"/>
      <c r="K986" s="572"/>
      <c r="L986" s="572"/>
      <c r="M986" s="572"/>
      <c r="N986" s="572"/>
      <c r="O986" s="572"/>
      <c r="P986" s="572"/>
      <c r="Q986" s="572"/>
    </row>
    <row r="987" ht="25.15" customHeight="true" x14ac:dyDescent="0.2">
      <c r="C987" s="572"/>
      <c r="D987" s="572"/>
      <c r="E987" s="572"/>
      <c r="F987" s="572"/>
      <c r="G987" s="572"/>
      <c r="H987" s="572"/>
      <c r="I987" s="572"/>
      <c r="J987" s="572"/>
      <c r="K987" s="572"/>
      <c r="L987" s="572"/>
      <c r="M987" s="572"/>
      <c r="N987" s="572"/>
      <c r="O987" s="572"/>
      <c r="P987" s="572"/>
      <c r="Q987" s="572"/>
    </row>
    <row r="988" ht="25.15" customHeight="true" x14ac:dyDescent="0.2">
      <c r="C988" s="572"/>
      <c r="D988" s="572"/>
      <c r="E988" s="572"/>
      <c r="F988" s="572"/>
      <c r="G988" s="572"/>
      <c r="H988" s="572"/>
      <c r="I988" s="572"/>
      <c r="J988" s="572"/>
      <c r="K988" s="572"/>
      <c r="L988" s="572"/>
      <c r="M988" s="572"/>
      <c r="N988" s="572"/>
      <c r="O988" s="572"/>
      <c r="P988" s="572"/>
      <c r="Q988" s="572"/>
    </row>
    <row r="989" ht="25.15" customHeight="true" x14ac:dyDescent="0.2">
      <c r="C989" s="572"/>
      <c r="D989" s="572"/>
      <c r="E989" s="572"/>
      <c r="F989" s="572"/>
      <c r="G989" s="572"/>
      <c r="H989" s="572"/>
      <c r="I989" s="572"/>
      <c r="J989" s="572"/>
      <c r="K989" s="572"/>
      <c r="L989" s="572"/>
      <c r="M989" s="572"/>
      <c r="N989" s="572"/>
      <c r="O989" s="572"/>
      <c r="P989" s="572"/>
      <c r="Q989" s="572"/>
    </row>
    <row r="990" ht="25.15" customHeight="true" x14ac:dyDescent="0.2">
      <c r="C990" s="572"/>
      <c r="D990" s="572"/>
      <c r="E990" s="572"/>
      <c r="F990" s="572"/>
      <c r="G990" s="572"/>
      <c r="H990" s="572"/>
      <c r="I990" s="572"/>
      <c r="J990" s="572"/>
      <c r="K990" s="572"/>
      <c r="L990" s="572"/>
      <c r="M990" s="572"/>
      <c r="N990" s="572"/>
      <c r="O990" s="572"/>
      <c r="P990" s="572"/>
      <c r="Q990" s="572"/>
    </row>
    <row r="991" ht="25.15" customHeight="true" x14ac:dyDescent="0.2">
      <c r="C991" s="572"/>
      <c r="D991" s="572"/>
      <c r="E991" s="572"/>
      <c r="F991" s="572"/>
      <c r="G991" s="572"/>
      <c r="H991" s="572"/>
      <c r="I991" s="572"/>
      <c r="J991" s="572"/>
      <c r="K991" s="572"/>
      <c r="L991" s="572"/>
      <c r="M991" s="572"/>
      <c r="N991" s="572"/>
      <c r="O991" s="572"/>
      <c r="P991" s="572"/>
      <c r="Q991" s="572"/>
    </row>
    <row r="992" ht="25.15" customHeight="true" x14ac:dyDescent="0.2">
      <c r="C992" s="572"/>
      <c r="D992" s="572"/>
      <c r="E992" s="572"/>
      <c r="F992" s="572"/>
      <c r="G992" s="572"/>
      <c r="H992" s="572"/>
      <c r="I992" s="572"/>
      <c r="J992" s="572"/>
      <c r="K992" s="572"/>
      <c r="L992" s="572"/>
      <c r="M992" s="572"/>
      <c r="N992" s="572"/>
      <c r="O992" s="572"/>
      <c r="P992" s="572"/>
      <c r="Q992" s="572"/>
    </row>
    <row r="993" ht="25.15" customHeight="true" x14ac:dyDescent="0.2">
      <c r="C993" s="572"/>
      <c r="D993" s="572"/>
      <c r="E993" s="572"/>
      <c r="F993" s="572"/>
      <c r="G993" s="572"/>
      <c r="H993" s="572"/>
      <c r="I993" s="572"/>
      <c r="J993" s="572"/>
      <c r="K993" s="572"/>
      <c r="L993" s="572"/>
      <c r="M993" s="572"/>
      <c r="N993" s="572"/>
      <c r="O993" s="572"/>
      <c r="P993" s="572"/>
      <c r="Q993" s="572"/>
    </row>
    <row r="994" ht="25.15" customHeight="true" x14ac:dyDescent="0.2">
      <c r="C994" s="572"/>
      <c r="D994" s="572"/>
      <c r="E994" s="572"/>
      <c r="F994" s="572"/>
      <c r="G994" s="572"/>
      <c r="H994" s="572"/>
      <c r="I994" s="572"/>
      <c r="J994" s="572"/>
      <c r="K994" s="572"/>
      <c r="L994" s="572"/>
      <c r="M994" s="572"/>
      <c r="N994" s="572"/>
      <c r="O994" s="572"/>
      <c r="P994" s="572"/>
      <c r="Q994" s="572"/>
    </row>
    <row r="995" ht="25.15" customHeight="true" x14ac:dyDescent="0.2">
      <c r="C995" s="572"/>
      <c r="D995" s="572"/>
      <c r="E995" s="572"/>
      <c r="F995" s="572"/>
      <c r="G995" s="572"/>
      <c r="H995" s="572"/>
      <c r="I995" s="572"/>
      <c r="J995" s="572"/>
      <c r="K995" s="572"/>
      <c r="L995" s="572"/>
      <c r="M995" s="572"/>
      <c r="N995" s="572"/>
      <c r="O995" s="572"/>
      <c r="P995" s="572"/>
      <c r="Q995" s="572"/>
    </row>
    <row r="996" ht="25.15" customHeight="true" x14ac:dyDescent="0.2">
      <c r="C996" s="572"/>
      <c r="D996" s="572"/>
      <c r="E996" s="572"/>
      <c r="F996" s="572"/>
      <c r="G996" s="572"/>
      <c r="H996" s="572"/>
      <c r="I996" s="572"/>
      <c r="J996" s="572"/>
      <c r="K996" s="572"/>
      <c r="L996" s="572"/>
      <c r="M996" s="572"/>
      <c r="N996" s="572"/>
      <c r="O996" s="572"/>
      <c r="P996" s="572"/>
      <c r="Q996" s="572"/>
    </row>
    <row r="997" ht="25.15" customHeight="true" x14ac:dyDescent="0.2">
      <c r="C997" s="572"/>
      <c r="D997" s="572"/>
      <c r="E997" s="572"/>
      <c r="F997" s="572"/>
      <c r="G997" s="572"/>
      <c r="H997" s="572"/>
      <c r="I997" s="572"/>
      <c r="J997" s="572"/>
      <c r="K997" s="572"/>
      <c r="L997" s="572"/>
      <c r="M997" s="572"/>
      <c r="N997" s="572"/>
      <c r="O997" s="572"/>
      <c r="P997" s="572"/>
      <c r="Q997" s="572"/>
    </row>
    <row r="998" ht="25.15" customHeight="true" x14ac:dyDescent="0.2">
      <c r="C998" s="572"/>
      <c r="D998" s="572"/>
      <c r="E998" s="572"/>
      <c r="F998" s="572"/>
      <c r="G998" s="572"/>
      <c r="H998" s="572"/>
      <c r="I998" s="572"/>
      <c r="J998" s="572"/>
      <c r="K998" s="572"/>
      <c r="L998" s="572"/>
      <c r="M998" s="572"/>
      <c r="N998" s="572"/>
      <c r="O998" s="572"/>
      <c r="P998" s="572"/>
      <c r="Q998" s="572"/>
    </row>
    <row r="999" ht="25.15" customHeight="true" x14ac:dyDescent="0.2">
      <c r="C999" s="572"/>
      <c r="D999" s="572"/>
      <c r="E999" s="572"/>
      <c r="F999" s="572"/>
      <c r="G999" s="572"/>
      <c r="H999" s="572"/>
      <c r="I999" s="572"/>
      <c r="J999" s="572"/>
      <c r="K999" s="572"/>
      <c r="L999" s="572"/>
      <c r="M999" s="572"/>
      <c r="N999" s="572"/>
      <c r="O999" s="572"/>
      <c r="P999" s="572"/>
      <c r="Q999" s="572"/>
    </row>
    <row r="1000" ht="25.15" customHeight="true" x14ac:dyDescent="0.2">
      <c r="C1000" s="572"/>
      <c r="D1000" s="572"/>
      <c r="E1000" s="572"/>
      <c r="F1000" s="572"/>
      <c r="G1000" s="572"/>
      <c r="H1000" s="572"/>
      <c r="I1000" s="572"/>
      <c r="J1000" s="572"/>
      <c r="K1000" s="572"/>
      <c r="L1000" s="572"/>
      <c r="M1000" s="572"/>
      <c r="N1000" s="572"/>
      <c r="O1000" s="572"/>
      <c r="P1000" s="572"/>
      <c r="Q1000" s="572"/>
    </row>
    <row r="1001" ht="25.15" customHeight="true" x14ac:dyDescent="0.2">
      <c r="C1001" s="572"/>
      <c r="D1001" s="572"/>
      <c r="E1001" s="572"/>
      <c r="F1001" s="572"/>
      <c r="G1001" s="572"/>
      <c r="H1001" s="572"/>
      <c r="I1001" s="572"/>
      <c r="J1001" s="572"/>
      <c r="K1001" s="572"/>
      <c r="L1001" s="572"/>
      <c r="M1001" s="572"/>
      <c r="N1001" s="572"/>
      <c r="O1001" s="572"/>
      <c r="P1001" s="572"/>
      <c r="Q1001" s="572"/>
    </row>
    <row r="1002" ht="25.15" customHeight="true" x14ac:dyDescent="0.2">
      <c r="C1002" s="572"/>
      <c r="D1002" s="572"/>
      <c r="E1002" s="572"/>
      <c r="F1002" s="572"/>
      <c r="G1002" s="572"/>
      <c r="H1002" s="572"/>
      <c r="I1002" s="572"/>
      <c r="J1002" s="572"/>
      <c r="K1002" s="572"/>
      <c r="L1002" s="572"/>
      <c r="M1002" s="572"/>
      <c r="N1002" s="572"/>
      <c r="O1002" s="572"/>
      <c r="P1002" s="572"/>
      <c r="Q1002" s="572"/>
    </row>
    <row r="1003" ht="25.15" customHeight="true" x14ac:dyDescent="0.2">
      <c r="C1003" s="572"/>
      <c r="D1003" s="572"/>
      <c r="E1003" s="572"/>
      <c r="F1003" s="572"/>
      <c r="G1003" s="572"/>
      <c r="H1003" s="572"/>
      <c r="I1003" s="572"/>
      <c r="J1003" s="572"/>
      <c r="K1003" s="572"/>
      <c r="L1003" s="572"/>
      <c r="M1003" s="572"/>
      <c r="N1003" s="572"/>
      <c r="O1003" s="572"/>
      <c r="P1003" s="572"/>
      <c r="Q1003" s="572"/>
    </row>
    <row r="1004" ht="25.15" customHeight="true" x14ac:dyDescent="0.2">
      <c r="C1004" s="572"/>
      <c r="D1004" s="572"/>
      <c r="E1004" s="572"/>
      <c r="F1004" s="572"/>
      <c r="G1004" s="572"/>
      <c r="H1004" s="572"/>
      <c r="I1004" s="572"/>
      <c r="J1004" s="572"/>
      <c r="K1004" s="572"/>
      <c r="L1004" s="572"/>
      <c r="M1004" s="572"/>
      <c r="N1004" s="572"/>
      <c r="O1004" s="572"/>
      <c r="P1004" s="572"/>
      <c r="Q1004" s="572"/>
    </row>
    <row r="1005" ht="25.15" customHeight="true" x14ac:dyDescent="0.2">
      <c r="C1005" s="572"/>
      <c r="D1005" s="572"/>
      <c r="E1005" s="572"/>
      <c r="F1005" s="572"/>
      <c r="G1005" s="572"/>
      <c r="H1005" s="572"/>
      <c r="I1005" s="572"/>
      <c r="J1005" s="572"/>
      <c r="K1005" s="572"/>
      <c r="L1005" s="572"/>
      <c r="M1005" s="572"/>
      <c r="N1005" s="572"/>
      <c r="O1005" s="572"/>
      <c r="P1005" s="572"/>
      <c r="Q1005" s="572"/>
    </row>
    <row r="1006" ht="25.15" customHeight="true" x14ac:dyDescent="0.2">
      <c r="C1006" s="572"/>
      <c r="D1006" s="572"/>
      <c r="E1006" s="572"/>
      <c r="F1006" s="572"/>
      <c r="G1006" s="572"/>
      <c r="H1006" s="572"/>
      <c r="I1006" s="572"/>
      <c r="J1006" s="572"/>
      <c r="K1006" s="572"/>
      <c r="L1006" s="572"/>
      <c r="M1006" s="572"/>
      <c r="N1006" s="572"/>
      <c r="O1006" s="572"/>
      <c r="P1006" s="572"/>
      <c r="Q1006" s="572"/>
    </row>
    <row r="1007" ht="25.15" customHeight="true" x14ac:dyDescent="0.2">
      <c r="C1007" s="572"/>
      <c r="D1007" s="572"/>
      <c r="E1007" s="572"/>
      <c r="F1007" s="572"/>
      <c r="G1007" s="572"/>
      <c r="H1007" s="572"/>
      <c r="I1007" s="572"/>
      <c r="J1007" s="572"/>
      <c r="K1007" s="572"/>
      <c r="L1007" s="572"/>
      <c r="M1007" s="572"/>
      <c r="N1007" s="572"/>
      <c r="O1007" s="572"/>
      <c r="P1007" s="572"/>
      <c r="Q1007" s="572"/>
    </row>
    <row r="1008" ht="25.15" customHeight="true" x14ac:dyDescent="0.2">
      <c r="C1008" s="572"/>
      <c r="D1008" s="572"/>
      <c r="E1008" s="572"/>
      <c r="F1008" s="572"/>
      <c r="G1008" s="572"/>
      <c r="H1008" s="572"/>
      <c r="I1008" s="572"/>
      <c r="J1008" s="572"/>
      <c r="K1008" s="572"/>
      <c r="L1008" s="572"/>
      <c r="M1008" s="572"/>
      <c r="N1008" s="572"/>
      <c r="O1008" s="572"/>
      <c r="P1008" s="572"/>
      <c r="Q1008" s="572"/>
    </row>
    <row r="1009" ht="25.15" customHeight="true" x14ac:dyDescent="0.2">
      <c r="C1009" s="572"/>
      <c r="D1009" s="572"/>
      <c r="E1009" s="572"/>
      <c r="F1009" s="572"/>
      <c r="G1009" s="572"/>
      <c r="H1009" s="572"/>
      <c r="I1009" s="572"/>
      <c r="J1009" s="572"/>
      <c r="K1009" s="572"/>
      <c r="L1009" s="572"/>
      <c r="M1009" s="572"/>
      <c r="N1009" s="572"/>
      <c r="O1009" s="572"/>
      <c r="P1009" s="572"/>
      <c r="Q1009" s="572"/>
    </row>
    <row r="1010" ht="25.15" customHeight="true" x14ac:dyDescent="0.2">
      <c r="C1010" s="572"/>
      <c r="D1010" s="572"/>
      <c r="E1010" s="572"/>
      <c r="F1010" s="572"/>
      <c r="G1010" s="572"/>
      <c r="H1010" s="572"/>
      <c r="I1010" s="572"/>
      <c r="J1010" s="572"/>
      <c r="K1010" s="572"/>
      <c r="L1010" s="572"/>
      <c r="M1010" s="572"/>
      <c r="N1010" s="572"/>
      <c r="O1010" s="572"/>
      <c r="P1010" s="572"/>
      <c r="Q1010" s="572"/>
    </row>
    <row r="1011" ht="25.15" customHeight="true" x14ac:dyDescent="0.2">
      <c r="C1011" s="572"/>
      <c r="D1011" s="572"/>
      <c r="E1011" s="572"/>
      <c r="F1011" s="572"/>
      <c r="G1011" s="572"/>
      <c r="H1011" s="572"/>
      <c r="I1011" s="572"/>
      <c r="J1011" s="572"/>
      <c r="K1011" s="572"/>
      <c r="L1011" s="572"/>
      <c r="M1011" s="572"/>
      <c r="N1011" s="572"/>
      <c r="O1011" s="572"/>
      <c r="P1011" s="572"/>
      <c r="Q1011" s="572"/>
    </row>
    <row r="1012" ht="25.15" customHeight="true" x14ac:dyDescent="0.2">
      <c r="C1012" s="572"/>
      <c r="D1012" s="572"/>
      <c r="E1012" s="572"/>
      <c r="F1012" s="572"/>
      <c r="G1012" s="572"/>
      <c r="H1012" s="572"/>
      <c r="I1012" s="572"/>
      <c r="J1012" s="572"/>
      <c r="K1012" s="572"/>
      <c r="L1012" s="572"/>
      <c r="M1012" s="572"/>
      <c r="N1012" s="572"/>
      <c r="O1012" s="572"/>
      <c r="P1012" s="572"/>
      <c r="Q1012" s="572"/>
    </row>
    <row r="1013" ht="25.15" customHeight="true" x14ac:dyDescent="0.2">
      <c r="C1013" s="572"/>
      <c r="D1013" s="572"/>
      <c r="E1013" s="572"/>
      <c r="F1013" s="572"/>
      <c r="G1013" s="572"/>
      <c r="H1013" s="572"/>
      <c r="I1013" s="572"/>
      <c r="J1013" s="572"/>
      <c r="K1013" s="572"/>
      <c r="L1013" s="572"/>
      <c r="M1013" s="572"/>
      <c r="N1013" s="572"/>
      <c r="O1013" s="572"/>
      <c r="P1013" s="572"/>
      <c r="Q1013" s="572"/>
    </row>
    <row r="1014" ht="25.15" customHeight="true" x14ac:dyDescent="0.2">
      <c r="C1014" s="572"/>
      <c r="D1014" s="572"/>
      <c r="E1014" s="572"/>
      <c r="F1014" s="572"/>
      <c r="G1014" s="572"/>
      <c r="H1014" s="572"/>
      <c r="I1014" s="572"/>
      <c r="J1014" s="572"/>
      <c r="K1014" s="572"/>
      <c r="L1014" s="572"/>
      <c r="M1014" s="572"/>
      <c r="N1014" s="572"/>
      <c r="O1014" s="572"/>
      <c r="P1014" s="572"/>
      <c r="Q1014" s="572"/>
    </row>
    <row r="1015" ht="25.15" customHeight="true" x14ac:dyDescent="0.2">
      <c r="C1015" s="572"/>
      <c r="D1015" s="572"/>
      <c r="E1015" s="572"/>
      <c r="F1015" s="572"/>
      <c r="G1015" s="572"/>
      <c r="H1015" s="572"/>
      <c r="I1015" s="572"/>
      <c r="J1015" s="572"/>
      <c r="K1015" s="572"/>
      <c r="L1015" s="572"/>
      <c r="M1015" s="572"/>
      <c r="N1015" s="572"/>
      <c r="O1015" s="572"/>
      <c r="P1015" s="572"/>
      <c r="Q1015" s="572"/>
    </row>
    <row r="1016" ht="25.15" customHeight="true" x14ac:dyDescent="0.2">
      <c r="C1016" s="572"/>
      <c r="D1016" s="572"/>
      <c r="E1016" s="572"/>
      <c r="F1016" s="572"/>
      <c r="G1016" s="572"/>
      <c r="H1016" s="572"/>
      <c r="I1016" s="572"/>
      <c r="J1016" s="572"/>
      <c r="K1016" s="572"/>
      <c r="L1016" s="572"/>
      <c r="M1016" s="572"/>
      <c r="N1016" s="572"/>
      <c r="O1016" s="572"/>
      <c r="P1016" s="572"/>
      <c r="Q1016" s="572"/>
    </row>
    <row r="1017" ht="25.15" customHeight="true" x14ac:dyDescent="0.2">
      <c r="C1017" s="572"/>
      <c r="D1017" s="572"/>
      <c r="E1017" s="572"/>
      <c r="F1017" s="572"/>
      <c r="G1017" s="572"/>
      <c r="H1017" s="572"/>
      <c r="I1017" s="572"/>
      <c r="J1017" s="572"/>
      <c r="K1017" s="572"/>
      <c r="L1017" s="572"/>
      <c r="M1017" s="572"/>
      <c r="N1017" s="572"/>
      <c r="O1017" s="572"/>
      <c r="P1017" s="572"/>
      <c r="Q1017" s="572"/>
    </row>
    <row r="1018" ht="25.15" customHeight="true" x14ac:dyDescent="0.2">
      <c r="C1018" s="572"/>
      <c r="D1018" s="572"/>
      <c r="E1018" s="572"/>
      <c r="F1018" s="572"/>
      <c r="G1018" s="572"/>
      <c r="H1018" s="572"/>
      <c r="I1018" s="572"/>
      <c r="J1018" s="572"/>
      <c r="K1018" s="572"/>
      <c r="L1018" s="572"/>
      <c r="M1018" s="572"/>
      <c r="N1018" s="572"/>
      <c r="O1018" s="572"/>
      <c r="P1018" s="572"/>
      <c r="Q1018" s="572"/>
    </row>
    <row r="1019" ht="25.15" customHeight="true" x14ac:dyDescent="0.2">
      <c r="C1019" s="572"/>
      <c r="D1019" s="572"/>
      <c r="E1019" s="572"/>
      <c r="F1019" s="572"/>
      <c r="G1019" s="572"/>
      <c r="H1019" s="572"/>
      <c r="I1019" s="572"/>
      <c r="J1019" s="572"/>
      <c r="K1019" s="572"/>
      <c r="L1019" s="572"/>
      <c r="M1019" s="572"/>
      <c r="N1019" s="572"/>
      <c r="O1019" s="572"/>
      <c r="P1019" s="572"/>
      <c r="Q1019" s="572"/>
    </row>
    <row r="1020" ht="25.15" customHeight="true" x14ac:dyDescent="0.2">
      <c r="C1020" s="572"/>
      <c r="D1020" s="572"/>
      <c r="E1020" s="572"/>
      <c r="F1020" s="572"/>
      <c r="G1020" s="572"/>
      <c r="H1020" s="572"/>
      <c r="I1020" s="572"/>
      <c r="J1020" s="572"/>
      <c r="K1020" s="572"/>
      <c r="L1020" s="572"/>
      <c r="M1020" s="572"/>
      <c r="N1020" s="572"/>
      <c r="O1020" s="572"/>
      <c r="P1020" s="572"/>
      <c r="Q1020" s="572"/>
    </row>
    <row r="1021" ht="25.15" customHeight="true" x14ac:dyDescent="0.2">
      <c r="C1021" s="572"/>
      <c r="D1021" s="572"/>
      <c r="E1021" s="572"/>
      <c r="F1021" s="572"/>
      <c r="G1021" s="572"/>
      <c r="H1021" s="572"/>
      <c r="I1021" s="572"/>
      <c r="J1021" s="572"/>
      <c r="K1021" s="572"/>
      <c r="L1021" s="572"/>
      <c r="M1021" s="572"/>
      <c r="N1021" s="572"/>
      <c r="O1021" s="572"/>
      <c r="P1021" s="572"/>
      <c r="Q1021" s="572"/>
    </row>
    <row r="1022" ht="25.15" customHeight="true" x14ac:dyDescent="0.2">
      <c r="C1022" s="572"/>
      <c r="D1022" s="572"/>
      <c r="E1022" s="572"/>
      <c r="F1022" s="572"/>
      <c r="G1022" s="572"/>
      <c r="H1022" s="572"/>
      <c r="I1022" s="572"/>
      <c r="J1022" s="572"/>
      <c r="K1022" s="572"/>
      <c r="L1022" s="572"/>
      <c r="M1022" s="572"/>
      <c r="N1022" s="572"/>
      <c r="O1022" s="572"/>
      <c r="P1022" s="572"/>
      <c r="Q1022" s="572"/>
    </row>
    <row r="1023" ht="25.15" customHeight="true" x14ac:dyDescent="0.2">
      <c r="C1023" s="572"/>
      <c r="D1023" s="572"/>
      <c r="E1023" s="572"/>
      <c r="F1023" s="572"/>
      <c r="G1023" s="572"/>
      <c r="H1023" s="572"/>
      <c r="I1023" s="572"/>
      <c r="J1023" s="572"/>
      <c r="K1023" s="572"/>
      <c r="L1023" s="572"/>
      <c r="M1023" s="572"/>
      <c r="N1023" s="572"/>
      <c r="O1023" s="572"/>
      <c r="P1023" s="572"/>
      <c r="Q1023" s="572"/>
    </row>
    <row r="1024" ht="25.15" customHeight="true" x14ac:dyDescent="0.2">
      <c r="C1024" s="572"/>
      <c r="D1024" s="572"/>
      <c r="E1024" s="572"/>
      <c r="F1024" s="572"/>
      <c r="G1024" s="572"/>
      <c r="H1024" s="572"/>
      <c r="I1024" s="572"/>
      <c r="J1024" s="572"/>
      <c r="K1024" s="572"/>
      <c r="L1024" s="572"/>
      <c r="M1024" s="572"/>
      <c r="N1024" s="572"/>
      <c r="O1024" s="572"/>
      <c r="P1024" s="572"/>
      <c r="Q1024" s="572"/>
    </row>
    <row r="1025" s="459" customFormat="true" ht="21" customHeight="true" x14ac:dyDescent="0.2">
      <c r="A1025" s="1018" t="s">
        <v>242</v>
      </c>
      <c r="B1025" s="1018"/>
      <c r="C1025" s="1018"/>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c r="AX1025" s="1"/>
      <c r="AY1025" s="1"/>
      <c r="AZ1025" s="1"/>
      <c r="BA1025" s="353"/>
      <c r="BB1025" s="396"/>
      <c r="BC1025"/>
      <c r="BD1025"/>
      <c r="BE1025"/>
      <c r="BF1025"/>
      <c r="BG1025"/>
      <c r="BH1025"/>
      <c r="BI1025"/>
      <c r="BJ1025"/>
      <c r="BK1025"/>
      <c r="BL1025"/>
      <c r="BM1025"/>
      <c r="BN1025"/>
      <c r="BO1025"/>
      <c r="BP1025"/>
      <c r="BQ1025"/>
    </row>
    <row r="1026" s="459" customFormat="true" ht="15.95" customHeight="true" x14ac:dyDescent="0.2">
      <c r="A1026" s="1001" t="s">
        <v>177</v>
      </c>
      <c r="B1026" s="1001"/>
      <c r="C1026" s="460" t="s">
        <v>178</v>
      </c>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c r="AX1026" s="1"/>
      <c r="AY1026" s="1"/>
      <c r="AZ1026" s="1"/>
      <c r="BA1026" s="353"/>
      <c r="BB1026" s="396"/>
      <c r="BC1026"/>
      <c r="BD1026"/>
      <c r="BE1026"/>
      <c r="BF1026"/>
      <c r="BG1026"/>
      <c r="BH1026"/>
      <c r="BI1026"/>
      <c r="BJ1026"/>
      <c r="BK1026"/>
      <c r="BL1026"/>
      <c r="BM1026"/>
      <c r="BN1026"/>
      <c r="BO1026"/>
      <c r="BP1026"/>
      <c r="BQ1026"/>
    </row>
    <row r="1027" s="459" customFormat="true" ht="17.1" hidden="true" customHeight="true" x14ac:dyDescent="0.2">
      <c r="A1027" s="461" t="s">
        <v>179</v>
      </c>
      <c r="B1027" s="462" t="s">
        <v>180</v>
      </c>
      <c r="C1027" s="463">
        <v>4156</v>
      </c>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c r="AX1027" s="1"/>
      <c r="AY1027" s="1"/>
      <c r="AZ1027" s="1"/>
      <c r="BA1027" s="353"/>
      <c r="BB1027" s="396"/>
      <c r="BC1027"/>
      <c r="BD1027"/>
      <c r="BE1027"/>
      <c r="BF1027"/>
      <c r="BG1027"/>
      <c r="BH1027"/>
      <c r="BI1027"/>
      <c r="BJ1027"/>
      <c r="BK1027"/>
      <c r="BL1027"/>
      <c r="BM1027"/>
      <c r="BN1027"/>
      <c r="BO1027"/>
      <c r="BP1027"/>
      <c r="BQ1027"/>
    </row>
    <row r="1028" s="459" customFormat="true" ht="17.1" hidden="true" customHeight="true" x14ac:dyDescent="0.2">
      <c r="A1028" s="464" t="s">
        <v>181</v>
      </c>
      <c r="B1028" s="465" t="s">
        <v>180</v>
      </c>
      <c r="C1028" s="466">
        <v>4156</v>
      </c>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c r="AX1028" s="1"/>
      <c r="AY1028" s="1"/>
      <c r="AZ1028" s="1"/>
      <c r="BA1028" s="353"/>
      <c r="BB1028" s="396"/>
      <c r="BC1028"/>
      <c r="BD1028"/>
      <c r="BE1028"/>
      <c r="BF1028"/>
      <c r="BG1028"/>
      <c r="BH1028"/>
      <c r="BI1028"/>
      <c r="BJ1028"/>
      <c r="BK1028"/>
      <c r="BL1028"/>
      <c r="BM1028"/>
      <c r="BN1028"/>
      <c r="BO1028"/>
      <c r="BP1028"/>
      <c r="BQ1028"/>
    </row>
    <row r="1029" s="459" customFormat="true" ht="17.1" hidden="true" customHeight="true" x14ac:dyDescent="0.2">
      <c r="A1029" s="464" t="s">
        <v>182</v>
      </c>
      <c r="B1029" s="465" t="s">
        <v>180</v>
      </c>
      <c r="C1029" s="466">
        <v>4156</v>
      </c>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c r="AX1029" s="1"/>
      <c r="AY1029" s="1"/>
      <c r="AZ1029" s="1"/>
      <c r="BA1029" s="353"/>
      <c r="BB1029" s="396"/>
      <c r="BC1029"/>
      <c r="BD1029"/>
      <c r="BE1029"/>
      <c r="BF1029"/>
      <c r="BG1029"/>
      <c r="BH1029"/>
      <c r="BI1029"/>
      <c r="BJ1029"/>
      <c r="BK1029"/>
      <c r="BL1029"/>
      <c r="BM1029"/>
      <c r="BN1029"/>
      <c r="BO1029"/>
      <c r="BP1029"/>
      <c r="BQ1029"/>
    </row>
    <row r="1030" s="459" customFormat="true" ht="17.1" hidden="true" customHeight="true" x14ac:dyDescent="0.2">
      <c r="A1030" s="464" t="s">
        <v>184</v>
      </c>
      <c r="B1030" s="465" t="s">
        <v>180</v>
      </c>
      <c r="C1030" s="466">
        <v>4156</v>
      </c>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c r="AX1030" s="1"/>
      <c r="AY1030" s="1"/>
      <c r="AZ1030" s="1"/>
      <c r="BA1030" s="353"/>
      <c r="BB1030" s="396"/>
      <c r="BC1030"/>
      <c r="BD1030"/>
      <c r="BE1030"/>
      <c r="BF1030"/>
      <c r="BG1030"/>
      <c r="BH1030"/>
      <c r="BI1030"/>
      <c r="BJ1030"/>
      <c r="BK1030"/>
      <c r="BL1030"/>
      <c r="BM1030"/>
      <c r="BN1030"/>
      <c r="BO1030"/>
      <c r="BP1030"/>
      <c r="BQ1030"/>
    </row>
    <row r="1031" s="459" customFormat="true" ht="17.1" customHeight="true" x14ac:dyDescent="0.2">
      <c r="A1031" s="1002" t="s">
        <v>186</v>
      </c>
      <c r="B1031" s="465" t="s">
        <v>187</v>
      </c>
      <c r="C1031" s="466">
        <v>1007</v>
      </c>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353"/>
      <c r="BB1031" s="396"/>
      <c r="BC1031"/>
      <c r="BD1031"/>
      <c r="BE1031"/>
      <c r="BF1031"/>
      <c r="BG1031"/>
      <c r="BH1031"/>
      <c r="BI1031"/>
      <c r="BJ1031"/>
      <c r="BK1031"/>
      <c r="BL1031"/>
      <c r="BM1031"/>
      <c r="BN1031"/>
      <c r="BO1031"/>
      <c r="BP1031"/>
      <c r="BQ1031"/>
    </row>
    <row r="1032" s="459" customFormat="true" ht="17.1" customHeight="true" x14ac:dyDescent="0.2">
      <c r="A1032" s="1003"/>
      <c r="B1032" s="467" t="s">
        <v>188</v>
      </c>
      <c r="C1032" s="468">
        <v>3148</v>
      </c>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353"/>
      <c r="BB1032" s="396"/>
      <c r="BC1032"/>
      <c r="BD1032"/>
      <c r="BE1032"/>
      <c r="BF1032"/>
      <c r="BG1032"/>
      <c r="BH1032"/>
      <c r="BI1032"/>
      <c r="BJ1032"/>
      <c r="BK1032"/>
      <c r="BL1032"/>
      <c r="BM1032"/>
      <c r="BN1032"/>
      <c r="BO1032"/>
      <c r="BP1032"/>
      <c r="BQ1032"/>
    </row>
    <row r="1033" s="459" customFormat="true" ht="12.95" customHeight="true" x14ac:dyDescent="0.2">
      <c r="A1033" s="1004" t="s">
        <v>243</v>
      </c>
      <c r="B1033" s="1004"/>
      <c r="C1033" s="1004"/>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c r="AX1033" s="1"/>
      <c r="AY1033" s="1"/>
      <c r="AZ1033" s="1"/>
      <c r="BA1033" s="543"/>
      <c r="BB1033" s="323"/>
      <c r="BC1033" s="543"/>
      <c r="BD1033" s="543"/>
      <c r="BE1033" s="543"/>
      <c r="BF1033" s="543"/>
      <c r="BG1033" s="543"/>
      <c r="BH1033" s="543"/>
      <c r="BI1033" s="543"/>
      <c r="BJ1033" s="543"/>
      <c r="BK1033" s="543"/>
      <c r="BL1033" s="543"/>
      <c r="BM1033" s="543"/>
      <c r="BN1033" s="543"/>
      <c r="BO1033" s="543"/>
      <c r="BP1033" s="543"/>
      <c r="BQ1033" s="543"/>
    </row>
    <row r="1034" s="459" customFormat="true" ht="12.75" x14ac:dyDescent="0.2">
      <c r="A1034" s="1004" t="s">
        <v>243</v>
      </c>
      <c r="B1034" s="1004"/>
      <c r="C1034" s="1004"/>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c r="AX1034" s="1"/>
      <c r="AY1034" s="1"/>
      <c r="AZ1034" s="1"/>
      <c r="BA1034" s="353"/>
      <c r="BB1034" s="396"/>
      <c r="BC1034"/>
      <c r="BD1034"/>
      <c r="BE1034"/>
      <c r="BF1034"/>
      <c r="BG1034"/>
      <c r="BH1034"/>
      <c r="BI1034"/>
      <c r="BJ1034"/>
      <c r="BK1034"/>
      <c r="BL1034"/>
      <c r="BM1034"/>
      <c r="BN1034"/>
      <c r="BO1034"/>
      <c r="BP1034"/>
      <c r="BQ1034"/>
    </row>
    <row r="1035" s="348" customFormat="true" ht="15" customHeight="true" x14ac:dyDescent="0.2">
      <c r="B1035" s="435"/>
      <c r="R1035" s="341"/>
      <c r="S1035" s="341"/>
      <c r="T1035" s="341"/>
      <c r="U1035" s="341"/>
      <c r="V1035" s="341"/>
      <c r="W1035" s="341"/>
      <c r="X1035" s="341"/>
      <c r="Y1035" s="341"/>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544"/>
      <c r="BB1035" s="365"/>
      <c r="BC1035" s="544"/>
      <c r="BD1035" s="544"/>
      <c r="BE1035" s="544"/>
      <c r="BF1035" s="544"/>
      <c r="BG1035" s="544"/>
      <c r="BH1035" s="544"/>
      <c r="BI1035" s="544"/>
      <c r="BJ1035" s="544"/>
      <c r="BK1035" s="544"/>
      <c r="BL1035" s="544"/>
      <c r="BM1035" s="544"/>
      <c r="BN1035" s="544"/>
      <c r="BO1035" s="544"/>
      <c r="BP1035" s="544"/>
      <c r="BQ1035" s="544"/>
    </row>
    <row r="1036" ht="15" customHeight="true" x14ac:dyDescent="0.25">
      <c r="A1036" s="397" t="s">
        <v>121</v>
      </c>
      <c r="B1036" s="305" t="s">
        <v>122</v>
      </c>
    </row>
    <row r="1037" ht="15" customHeight="true" x14ac:dyDescent="0.2">
      <c r="A1037" s="398">
        <f>R15</f>
        <v>0</v>
      </c>
      <c r="B1037" s="398" t="e">
        <f>#REF!+#REF!</f>
        <v>#REF!</v>
      </c>
    </row>
    <row r="1038" ht="15" customHeight="true" x14ac:dyDescent="0.2">
      <c r="A1038" s="398">
        <f>S15</f>
        <v>0</v>
      </c>
      <c r="B1038" s="398" t="e">
        <f>#REF!+#REF!</f>
        <v>#REF!</v>
      </c>
    </row>
    <row r="1039" ht="15" customHeight="true" x14ac:dyDescent="0.2">
      <c r="A1039" s="398">
        <f>T15</f>
        <v>0</v>
      </c>
      <c r="B1039" s="398" t="e">
        <f>#REF!+#REF!</f>
        <v>#REF!</v>
      </c>
    </row>
    <row r="1040" ht="15" customHeight="true" x14ac:dyDescent="0.2">
      <c r="A1040" s="398">
        <f>U15</f>
        <v>0</v>
      </c>
      <c r="B1040" s="398" t="e">
        <f>#REF!+#REF!</f>
        <v>#REF!</v>
      </c>
    </row>
    <row r="1041" ht="15" customHeight="true" x14ac:dyDescent="0.2">
      <c r="A1041" s="398">
        <f>V15</f>
        <v>0</v>
      </c>
      <c r="B1041" s="398" t="e">
        <f>#REF!+#REF!</f>
        <v>#REF!</v>
      </c>
    </row>
    <row r="1042" ht="15" customHeight="true" x14ac:dyDescent="0.2">
      <c r="A1042" s="398">
        <f>W15</f>
        <v>0</v>
      </c>
      <c r="B1042" s="398" t="e">
        <f>#REF!+#REF!</f>
        <v>#REF!</v>
      </c>
    </row>
    <row r="1043" ht="15" customHeight="true" x14ac:dyDescent="0.2">
      <c r="A1043" s="398">
        <f>X15</f>
        <v>0</v>
      </c>
      <c r="B1043" s="398" t="e">
        <f>#REF!+WG123</f>
        <v>#REF!</v>
      </c>
    </row>
    <row r="1044" ht="15" customHeight="true" x14ac:dyDescent="0.2">
      <c r="A1044" s="398">
        <f>Y15</f>
        <v>0</v>
      </c>
      <c r="B1044" s="398" t="e">
        <f>#REF!+#REF!</f>
        <v>#REF!</v>
      </c>
    </row>
    <row r="1045" ht="15" customHeight="true" x14ac:dyDescent="0.2">
      <c r="A1045" s="398">
        <f>Z15</f>
        <v>0</v>
      </c>
      <c r="B1045" s="398" t="e">
        <f>#REF!+#REF!</f>
        <v>#REF!</v>
      </c>
    </row>
    <row r="1046" ht="15" customHeight="true" x14ac:dyDescent="0.2">
      <c r="A1046" s="365">
        <f>AA15</f>
        <v>0</v>
      </c>
      <c r="B1046" s="398" t="e">
        <f>#REF!+#REF!</f>
        <v>#REF!</v>
      </c>
    </row>
    <row r="1047" ht="15" customHeight="true" x14ac:dyDescent="0.2">
      <c r="A1047" s="365">
        <f>AB15</f>
        <v>0</v>
      </c>
      <c r="B1047" s="398" t="e">
        <f>#REF!+#REF!</f>
        <v>#REF!</v>
      </c>
    </row>
    <row r="1048" ht="15" customHeight="true" x14ac:dyDescent="0.2">
      <c r="A1048" s="365">
        <f>AC15</f>
        <v>0</v>
      </c>
      <c r="B1048" s="398" t="e">
        <f>#REF!+#REF!</f>
        <v>#REF!</v>
      </c>
    </row>
    <row r="1049" ht="15" customHeight="true" x14ac:dyDescent="0.2">
      <c r="A1049" s="365">
        <f>AD15</f>
        <v>0</v>
      </c>
      <c r="B1049" s="398" t="e">
        <f>#REF!+#REF!</f>
        <v>#REF!</v>
      </c>
    </row>
    <row r="1050" ht="15" customHeight="true" x14ac:dyDescent="0.2">
      <c r="A1050" s="365">
        <f>AE15</f>
        <v>0</v>
      </c>
      <c r="B1050" s="398" t="e">
        <f>#REF!+#REF!</f>
        <v>#REF!</v>
      </c>
    </row>
    <row r="1051" ht="15" customHeight="true" x14ac:dyDescent="0.2">
      <c r="A1051" s="365">
        <f>AF15</f>
        <v>0</v>
      </c>
      <c r="B1051" s="398" t="e">
        <f>#REF!+#REF!</f>
        <v>#REF!</v>
      </c>
    </row>
    <row r="1052" ht="15" customHeight="true" x14ac:dyDescent="0.2">
      <c r="A1052" s="365">
        <f>AG15</f>
        <v>0</v>
      </c>
      <c r="B1052" s="398" t="e">
        <f>#REF!+#REF!</f>
        <v>#REF!</v>
      </c>
    </row>
    <row r="1053" ht="15" customHeight="true" x14ac:dyDescent="0.2">
      <c r="A1053" s="365">
        <f>AH15</f>
        <v>0</v>
      </c>
      <c r="B1053" s="398" t="e">
        <f>#REF!+#REF!</f>
        <v>#REF!</v>
      </c>
    </row>
    <row r="1054" ht="15" customHeight="true" x14ac:dyDescent="0.2">
      <c r="A1054" s="365">
        <f>AI15</f>
        <v>0</v>
      </c>
      <c r="B1054" s="398" t="e">
        <f>#REF!+#REF!</f>
        <v>#REF!</v>
      </c>
    </row>
    <row r="1055" ht="15" customHeight="true" x14ac:dyDescent="0.2">
      <c r="A1055" s="365">
        <f>AJ15</f>
        <v>0</v>
      </c>
      <c r="B1055" s="398" t="e">
        <f>#REF!+#REF!</f>
        <v>#REF!</v>
      </c>
    </row>
    <row r="1056" ht="15" customHeight="true" x14ac:dyDescent="0.2">
      <c r="A1056" s="365">
        <f>AK15</f>
        <v>0</v>
      </c>
      <c r="B1056" s="398" t="e">
        <f>#REF!+#REF!</f>
        <v>#REF!</v>
      </c>
    </row>
    <row r="1057" ht="15" customHeight="true" x14ac:dyDescent="0.2">
      <c r="A1057" s="365">
        <f>AL15</f>
        <v>0</v>
      </c>
      <c r="B1057" s="398" t="e">
        <f>#REF!+#REF!</f>
        <v>#REF!</v>
      </c>
    </row>
    <row r="1058" ht="15" customHeight="true" x14ac:dyDescent="0.2">
      <c r="A1058" s="365">
        <f>AM15</f>
        <v>0</v>
      </c>
      <c r="B1058" s="398" t="e">
        <f>#REF!+#REF!</f>
        <v>#REF!</v>
      </c>
    </row>
    <row r="1059" ht="15" customHeight="true" x14ac:dyDescent="0.2">
      <c r="A1059" s="365">
        <f>AN15</f>
        <v>0</v>
      </c>
      <c r="B1059" s="398" t="e">
        <f>#REF!+#REF!</f>
        <v>#REF!</v>
      </c>
    </row>
    <row r="1060" ht="15" customHeight="true" x14ac:dyDescent="0.2">
      <c r="A1060" s="365">
        <f>AO15</f>
        <v>0</v>
      </c>
      <c r="B1060" s="398" t="e">
        <f>#REF!+#REF!</f>
        <v>#REF!</v>
      </c>
    </row>
    <row r="1061" ht="15" customHeight="true" x14ac:dyDescent="0.2">
      <c r="A1061" s="365">
        <f>AP15</f>
        <v>0</v>
      </c>
      <c r="B1061" s="398" t="e">
        <f>#REF!+#REF!</f>
        <v>#REF!</v>
      </c>
    </row>
    <row r="1062" ht="15" customHeight="true" x14ac:dyDescent="0.2">
      <c r="A1062" s="365">
        <f>AQ15</f>
        <v>0</v>
      </c>
      <c r="B1062" s="398" t="e">
        <f>#REF!+#REF!</f>
        <v>#REF!</v>
      </c>
    </row>
    <row r="1063" ht="15" customHeight="true" x14ac:dyDescent="0.2">
      <c r="A1063" s="365">
        <f>AR15</f>
        <v>0</v>
      </c>
      <c r="B1063" s="398" t="e">
        <f>#REF!+#REF!</f>
        <v>#REF!</v>
      </c>
    </row>
    <row r="1064" ht="15" customHeight="true" x14ac:dyDescent="0.2">
      <c r="A1064" s="365">
        <f>AS15</f>
        <v>0</v>
      </c>
      <c r="B1064" s="398" t="e">
        <f>#REF!+#REF!</f>
        <v>#REF!</v>
      </c>
    </row>
    <row r="1065" ht="15" customHeight="true" x14ac:dyDescent="0.2">
      <c r="A1065" s="365">
        <f>AT15</f>
        <v>0</v>
      </c>
      <c r="B1065" s="398" t="e">
        <f>#REF!+#REF!</f>
        <v>#REF!</v>
      </c>
    </row>
    <row r="1066" ht="15" customHeight="true" x14ac:dyDescent="0.2">
      <c r="A1066" s="365">
        <f>AU15</f>
        <v>0</v>
      </c>
      <c r="B1066" s="398" t="e">
        <f>#REF!+#REF!</f>
        <v>#REF!</v>
      </c>
    </row>
    <row r="1067" ht="15" customHeight="true" x14ac:dyDescent="0.2">
      <c r="A1067" s="365">
        <f>AV15</f>
        <v>0</v>
      </c>
      <c r="B1067" s="398" t="e">
        <f>#REF!+#REF!</f>
        <v>#REF!</v>
      </c>
    </row>
    <row r="1068" ht="15" customHeight="true" x14ac:dyDescent="0.2">
      <c r="A1068" s="365">
        <f>AW15</f>
        <v>0</v>
      </c>
      <c r="B1068" s="398" t="e">
        <f>#REF!+#REF!</f>
        <v>#REF!</v>
      </c>
    </row>
    <row r="1069" ht="15" customHeight="true" x14ac:dyDescent="0.2">
      <c r="A1069" s="365">
        <f>AX15</f>
        <v>0</v>
      </c>
      <c r="B1069" s="398" t="e">
        <f>#REF!+#REF!</f>
        <v>#REF!</v>
      </c>
    </row>
    <row r="1070" ht="15" customHeight="true" x14ac:dyDescent="0.2">
      <c r="A1070" s="365">
        <f>AY15</f>
        <v>0</v>
      </c>
      <c r="B1070" s="398" t="e">
        <f>#REF!+#REF!</f>
        <v>#REF!</v>
      </c>
    </row>
    <row r="1071" ht="15" customHeight="true" x14ac:dyDescent="0.2">
      <c r="A1071" s="365"/>
      <c r="B1071" s="398"/>
    </row>
    <row r="1072" ht="15" customHeight="true" x14ac:dyDescent="0.2">
      <c r="A1072" s="398">
        <f>34-COUNTIF(A1037:A1071,"0")</f>
        <v>0</v>
      </c>
      <c r="B1072" s="365" t="s">
        <v>137</v>
      </c>
    </row>
    <row r="1100" s="832" customFormat="true" ht="17.1" customHeight="true" x14ac:dyDescent="0.2">
      <c r="A1100" s="844"/>
      <c r="B1100" s="833"/>
      <c r="BA1100" s="544"/>
      <c r="BB1100" s="365"/>
      <c r="BC1100" s="544"/>
      <c r="BD1100" s="544"/>
      <c r="BE1100" s="544"/>
      <c r="BF1100" s="544"/>
      <c r="BG1100" s="544"/>
      <c r="BH1100" s="544"/>
      <c r="BI1100" s="544"/>
      <c r="BJ1100" s="544"/>
      <c r="BK1100" s="544"/>
      <c r="BL1100" s="544"/>
      <c r="BM1100" s="544"/>
      <c r="BN1100" s="544"/>
      <c r="BO1100" s="544"/>
      <c r="BP1100" s="544"/>
      <c r="BQ1100" s="544"/>
    </row>
    <row r="1101" s="832" customFormat="true" ht="17.1" customHeight="true" x14ac:dyDescent="0.2">
      <c r="A1101" s="845"/>
      <c r="B1101" s="834"/>
      <c r="BA1101" s="544"/>
      <c r="BB1101" s="365"/>
      <c r="BC1101" s="544"/>
      <c r="BD1101" s="544"/>
      <c r="BE1101" s="544"/>
      <c r="BF1101" s="544"/>
      <c r="BG1101" s="544"/>
      <c r="BH1101" s="544"/>
      <c r="BI1101" s="544"/>
      <c r="BJ1101" s="544"/>
      <c r="BK1101" s="544"/>
      <c r="BL1101" s="544"/>
      <c r="BM1101" s="544"/>
      <c r="BN1101" s="544"/>
      <c r="BO1101" s="544"/>
      <c r="BP1101" s="544"/>
      <c r="BQ1101" s="544"/>
    </row>
    <row r="1102" s="341" customFormat="true" ht="15" customHeight="true" x14ac:dyDescent="0.2">
      <c r="BA1102" s="544"/>
      <c r="BB1102" s="365"/>
      <c r="BC1102" s="544"/>
      <c r="BD1102" s="544"/>
      <c r="BE1102" s="544"/>
      <c r="BF1102" s="544"/>
      <c r="BG1102" s="544"/>
      <c r="BH1102" s="544"/>
      <c r="BI1102" s="544"/>
      <c r="BJ1102" s="544"/>
      <c r="BK1102" s="544"/>
      <c r="BL1102" s="544"/>
      <c r="BM1102" s="544"/>
      <c r="BN1102" s="544"/>
      <c r="BO1102" s="544"/>
      <c r="BP1102" s="544"/>
      <c r="BQ1102" s="544"/>
    </row>
    <row r="1103" s="341" customFormat="true" ht="15" customHeight="true" x14ac:dyDescent="0.2">
      <c r="BA1103" s="544"/>
      <c r="BB1103" s="365"/>
      <c r="BC1103" s="544"/>
      <c r="BD1103" s="544"/>
      <c r="BE1103" s="544"/>
      <c r="BF1103" s="544"/>
      <c r="BG1103" s="544"/>
      <c r="BH1103" s="544"/>
      <c r="BI1103" s="544"/>
      <c r="BJ1103" s="544"/>
      <c r="BK1103" s="544"/>
      <c r="BL1103" s="544"/>
      <c r="BM1103" s="544"/>
      <c r="BN1103" s="544"/>
      <c r="BO1103" s="544"/>
      <c r="BP1103" s="544"/>
      <c r="BQ1103" s="544"/>
    </row>
    <row r="1104" s="341" customFormat="true" ht="15" customHeight="true" x14ac:dyDescent="0.2">
      <c r="BA1104" s="544"/>
      <c r="BB1104" s="365"/>
      <c r="BC1104" s="544"/>
      <c r="BD1104" s="544"/>
      <c r="BE1104" s="544"/>
      <c r="BF1104" s="544"/>
      <c r="BG1104" s="544"/>
      <c r="BH1104" s="544"/>
      <c r="BI1104" s="544"/>
      <c r="BJ1104" s="544"/>
      <c r="BK1104" s="544"/>
      <c r="BL1104" s="544"/>
      <c r="BM1104" s="544"/>
      <c r="BN1104" s="544"/>
      <c r="BO1104" s="544"/>
      <c r="BP1104" s="544"/>
      <c r="BQ1104" s="544"/>
    </row>
    <row r="1105" s="341" customFormat="true" ht="15" customHeight="true" x14ac:dyDescent="0.2">
      <c r="BA1105" s="544"/>
      <c r="BB1105" s="365"/>
      <c r="BC1105" s="544"/>
      <c r="BD1105" s="544"/>
      <c r="BE1105" s="544"/>
      <c r="BF1105" s="544"/>
      <c r="BG1105" s="544"/>
      <c r="BH1105" s="544"/>
      <c r="BI1105" s="544"/>
      <c r="BJ1105" s="544"/>
      <c r="BK1105" s="544"/>
      <c r="BL1105" s="544"/>
      <c r="BM1105" s="544"/>
      <c r="BN1105" s="544"/>
      <c r="BO1105" s="544"/>
      <c r="BP1105" s="544"/>
      <c r="BQ1105" s="544"/>
    </row>
    <row r="1106" s="341" customFormat="true" ht="15" customHeight="true" x14ac:dyDescent="0.2">
      <c r="BA1106" s="544"/>
      <c r="BB1106" s="365"/>
      <c r="BC1106" s="544"/>
      <c r="BD1106" s="544"/>
      <c r="BE1106" s="544"/>
      <c r="BF1106" s="544"/>
      <c r="BG1106" s="544"/>
      <c r="BH1106" s="544"/>
      <c r="BI1106" s="544"/>
      <c r="BJ1106" s="544"/>
      <c r="BK1106" s="544"/>
      <c r="BL1106" s="544"/>
      <c r="BM1106" s="544"/>
      <c r="BN1106" s="544"/>
      <c r="BO1106" s="544"/>
      <c r="BP1106" s="544"/>
      <c r="BQ1106" s="544"/>
    </row>
    <row r="1107" s="341" customFormat="true" ht="15" customHeight="true" x14ac:dyDescent="0.2">
      <c r="BA1107" s="544"/>
      <c r="BB1107" s="365"/>
      <c r="BC1107" s="544"/>
      <c r="BD1107" s="544"/>
      <c r="BE1107" s="544"/>
      <c r="BF1107" s="544"/>
      <c r="BG1107" s="544"/>
      <c r="BH1107" s="544"/>
      <c r="BI1107" s="544"/>
      <c r="BJ1107" s="544"/>
      <c r="BK1107" s="544"/>
      <c r="BL1107" s="544"/>
      <c r="BM1107" s="544"/>
      <c r="BN1107" s="544"/>
      <c r="BO1107" s="544"/>
      <c r="BP1107" s="544"/>
      <c r="BQ1107" s="544"/>
    </row>
    <row r="1108" s="341" customFormat="true" ht="15" customHeight="true" x14ac:dyDescent="0.2">
      <c r="BA1108" s="544"/>
      <c r="BB1108" s="365"/>
      <c r="BC1108" s="544"/>
      <c r="BD1108" s="544"/>
      <c r="BE1108" s="544"/>
      <c r="BF1108" s="544"/>
      <c r="BG1108" s="544"/>
      <c r="BH1108" s="544"/>
      <c r="BI1108" s="544"/>
      <c r="BJ1108" s="544"/>
      <c r="BK1108" s="544"/>
      <c r="BL1108" s="544"/>
      <c r="BM1108" s="544"/>
      <c r="BN1108" s="544"/>
      <c r="BO1108" s="544"/>
      <c r="BP1108" s="544"/>
      <c r="BQ1108" s="544"/>
    </row>
    <row r="1109" s="341" customFormat="true" ht="15" customHeight="true" x14ac:dyDescent="0.2">
      <c r="BA1109" s="544"/>
      <c r="BB1109" s="365"/>
      <c r="BC1109" s="544"/>
      <c r="BD1109" s="544"/>
      <c r="BE1109" s="544"/>
      <c r="BF1109" s="544"/>
      <c r="BG1109" s="544"/>
      <c r="BH1109" s="544"/>
      <c r="BI1109" s="544"/>
      <c r="BJ1109" s="544"/>
      <c r="BK1109" s="544"/>
      <c r="BL1109" s="544"/>
      <c r="BM1109" s="544"/>
      <c r="BN1109" s="544"/>
      <c r="BO1109" s="544"/>
      <c r="BP1109" s="544"/>
      <c r="BQ1109" s="544"/>
    </row>
    <row r="1110" s="341" customFormat="true" ht="15" customHeight="true" x14ac:dyDescent="0.2">
      <c r="BA1110" s="544"/>
      <c r="BB1110" s="365"/>
      <c r="BC1110" s="544"/>
      <c r="BD1110" s="544"/>
      <c r="BE1110" s="544"/>
      <c r="BF1110" s="544"/>
      <c r="BG1110" s="544"/>
      <c r="BH1110" s="544"/>
      <c r="BI1110" s="544"/>
      <c r="BJ1110" s="544"/>
      <c r="BK1110" s="544"/>
      <c r="BL1110" s="544"/>
      <c r="BM1110" s="544"/>
      <c r="BN1110" s="544"/>
      <c r="BO1110" s="544"/>
      <c r="BP1110" s="544"/>
      <c r="BQ1110" s="544"/>
    </row>
    <row r="1111" s="341" customFormat="true" ht="15" customHeight="true" x14ac:dyDescent="0.2">
      <c r="BA1111" s="544"/>
      <c r="BB1111" s="365"/>
      <c r="BC1111" s="544"/>
      <c r="BD1111" s="544"/>
      <c r="BE1111" s="544"/>
      <c r="BF1111" s="544"/>
      <c r="BG1111" s="544"/>
      <c r="BH1111" s="544"/>
      <c r="BI1111" s="544"/>
      <c r="BJ1111" s="544"/>
      <c r="BK1111" s="544"/>
      <c r="BL1111" s="544"/>
      <c r="BM1111" s="544"/>
      <c r="BN1111" s="544"/>
      <c r="BO1111" s="544"/>
      <c r="BP1111" s="544"/>
      <c r="BQ1111" s="544"/>
    </row>
    <row r="1112" s="341" customFormat="true" ht="15" customHeight="true" x14ac:dyDescent="0.2">
      <c r="BA1112" s="544"/>
      <c r="BB1112" s="365"/>
      <c r="BC1112" s="544"/>
      <c r="BD1112" s="544"/>
      <c r="BE1112" s="544"/>
      <c r="BF1112" s="544"/>
      <c r="BG1112" s="544"/>
      <c r="BH1112" s="544"/>
      <c r="BI1112" s="544"/>
      <c r="BJ1112" s="544"/>
      <c r="BK1112" s="544"/>
      <c r="BL1112" s="544"/>
      <c r="BM1112" s="544"/>
      <c r="BN1112" s="544"/>
      <c r="BO1112" s="544"/>
      <c r="BP1112" s="544"/>
      <c r="BQ1112" s="544"/>
    </row>
    <row r="1113" s="341" customFormat="true" ht="15" customHeight="true" x14ac:dyDescent="0.2">
      <c r="BA1113" s="544"/>
      <c r="BB1113" s="365"/>
      <c r="BC1113" s="544"/>
      <c r="BD1113" s="544"/>
      <c r="BE1113" s="544"/>
      <c r="BF1113" s="544"/>
      <c r="BG1113" s="544"/>
      <c r="BH1113" s="544"/>
      <c r="BI1113" s="544"/>
      <c r="BJ1113" s="544"/>
      <c r="BK1113" s="544"/>
      <c r="BL1113" s="544"/>
      <c r="BM1113" s="544"/>
      <c r="BN1113" s="544"/>
      <c r="BO1113" s="544"/>
      <c r="BP1113" s="544"/>
      <c r="BQ1113" s="544"/>
    </row>
    <row r="1114" s="832" customFormat="true" ht="17.1" customHeight="true" x14ac:dyDescent="0.2">
      <c r="A1114" s="845"/>
      <c r="B1114" s="834"/>
      <c r="C1114" s="835"/>
      <c r="D1114" s="836"/>
      <c r="E1114" s="836"/>
      <c r="F1114" s="836"/>
      <c r="G1114" s="837"/>
      <c r="H1114" s="836"/>
      <c r="I1114" s="836"/>
      <c r="J1114" s="836"/>
      <c r="K1114" s="836"/>
      <c r="L1114" s="837"/>
      <c r="M1114" s="836"/>
      <c r="N1114" s="836"/>
      <c r="O1114" s="836"/>
      <c r="P1114" s="836"/>
      <c r="Q1114" s="838"/>
      <c r="BA1114" s="544"/>
      <c r="BB1114" s="365"/>
      <c r="BC1114" s="544"/>
      <c r="BD1114" s="544"/>
      <c r="BE1114" s="544"/>
      <c r="BF1114" s="544"/>
      <c r="BG1114" s="544"/>
      <c r="BH1114" s="544"/>
      <c r="BI1114" s="544"/>
      <c r="BJ1114" s="544"/>
      <c r="BK1114" s="544"/>
      <c r="BL1114" s="544"/>
      <c r="BM1114" s="544"/>
      <c r="BN1114" s="544"/>
      <c r="BO1114" s="544"/>
      <c r="BP1114" s="544"/>
      <c r="BQ1114" s="544"/>
    </row>
    <row r="1115" s="832" customFormat="true" ht="17.1" customHeight="true" x14ac:dyDescent="0.2">
      <c r="A1115" s="845"/>
      <c r="B1115" s="834"/>
      <c r="C1115" s="835"/>
      <c r="D1115" s="836"/>
      <c r="E1115" s="836"/>
      <c r="F1115" s="836"/>
      <c r="G1115" s="837"/>
      <c r="H1115" s="836"/>
      <c r="I1115" s="836"/>
      <c r="J1115" s="836"/>
      <c r="K1115" s="836"/>
      <c r="L1115" s="837"/>
      <c r="M1115" s="836"/>
      <c r="N1115" s="836"/>
      <c r="O1115" s="836"/>
      <c r="P1115" s="836"/>
      <c r="Q1115" s="838"/>
      <c r="BA1115" s="544"/>
      <c r="BB1115" s="365"/>
      <c r="BC1115" s="544"/>
      <c r="BD1115" s="544"/>
      <c r="BE1115" s="544"/>
      <c r="BF1115" s="544"/>
      <c r="BG1115" s="544"/>
      <c r="BH1115" s="544"/>
      <c r="BI1115" s="544"/>
      <c r="BJ1115" s="544"/>
      <c r="BK1115" s="544"/>
      <c r="BL1115" s="544"/>
      <c r="BM1115" s="544"/>
      <c r="BN1115" s="544"/>
      <c r="BO1115" s="544"/>
      <c r="BP1115" s="544"/>
      <c r="BQ1115" s="544"/>
    </row>
    <row r="1116" s="832" customFormat="true" ht="17.1" customHeight="true" x14ac:dyDescent="0.2">
      <c r="A1116" s="845"/>
      <c r="B1116" s="834"/>
      <c r="C1116" s="835"/>
      <c r="D1116" s="836"/>
      <c r="E1116" s="836"/>
      <c r="F1116" s="836"/>
      <c r="G1116" s="837"/>
      <c r="H1116" s="836"/>
      <c r="I1116" s="836"/>
      <c r="J1116" s="836"/>
      <c r="K1116" s="836"/>
      <c r="L1116" s="837"/>
      <c r="M1116" s="836"/>
      <c r="N1116" s="836"/>
      <c r="O1116" s="836"/>
      <c r="P1116" s="836"/>
      <c r="Q1116" s="838"/>
      <c r="BA1116" s="544"/>
      <c r="BB1116" s="365"/>
      <c r="BC1116" s="544"/>
      <c r="BD1116" s="544"/>
      <c r="BE1116" s="544"/>
      <c r="BF1116" s="544"/>
      <c r="BG1116" s="544"/>
      <c r="BH1116" s="544"/>
      <c r="BI1116" s="544"/>
      <c r="BJ1116" s="544"/>
      <c r="BK1116" s="544"/>
      <c r="BL1116" s="544"/>
      <c r="BM1116" s="544"/>
      <c r="BN1116" s="544"/>
      <c r="BO1116" s="544"/>
      <c r="BP1116" s="544"/>
      <c r="BQ1116" s="544"/>
    </row>
    <row r="1117" s="832" customFormat="true" ht="17.1" customHeight="true" x14ac:dyDescent="0.2">
      <c r="A1117" s="846"/>
      <c r="B1117" s="839"/>
      <c r="C1117" s="840"/>
      <c r="D1117" s="841"/>
      <c r="E1117" s="841"/>
      <c r="F1117" s="841"/>
      <c r="G1117" s="842"/>
      <c r="H1117" s="841"/>
      <c r="I1117" s="841"/>
      <c r="J1117" s="841"/>
      <c r="K1117" s="841"/>
      <c r="L1117" s="842"/>
      <c r="M1117" s="841"/>
      <c r="N1117" s="841"/>
      <c r="O1117" s="841"/>
      <c r="P1117" s="841"/>
      <c r="Q1117" s="843"/>
      <c r="BA1117" s="544"/>
      <c r="BB1117" s="365"/>
      <c r="BC1117" s="544"/>
      <c r="BD1117" s="544"/>
      <c r="BE1117" s="544"/>
      <c r="BF1117" s="544"/>
      <c r="BG1117" s="544"/>
      <c r="BH1117" s="544"/>
      <c r="BI1117" s="544"/>
      <c r="BJ1117" s="544"/>
      <c r="BK1117" s="544"/>
      <c r="BL1117" s="544"/>
      <c r="BM1117" s="544"/>
      <c r="BN1117" s="544"/>
      <c r="BO1117" s="544"/>
      <c r="BP1117" s="544"/>
      <c r="BQ1117" s="544"/>
    </row>
    <row r="1118" s="341" customFormat="true" ht="15" customHeight="true" x14ac:dyDescent="0.2">
      <c r="BA1118" s="544"/>
      <c r="BB1118" s="365"/>
      <c r="BC1118" s="544"/>
      <c r="BD1118" s="544"/>
      <c r="BE1118" s="544"/>
      <c r="BF1118" s="544"/>
      <c r="BG1118" s="544"/>
      <c r="BH1118" s="544"/>
      <c r="BI1118" s="544"/>
      <c r="BJ1118" s="544"/>
      <c r="BK1118" s="544"/>
      <c r="BL1118" s="544"/>
      <c r="BM1118" s="544"/>
      <c r="BN1118" s="544"/>
      <c r="BO1118" s="544"/>
      <c r="BP1118" s="544"/>
      <c r="BQ1118" s="544"/>
    </row>
    <row r="1119" s="341" customFormat="true" ht="15" customHeight="true" x14ac:dyDescent="0.2">
      <c r="BA1119" s="544"/>
      <c r="BB1119" s="365"/>
      <c r="BC1119" s="544"/>
      <c r="BD1119" s="544"/>
      <c r="BE1119" s="544"/>
      <c r="BF1119" s="544"/>
      <c r="BG1119" s="544"/>
      <c r="BH1119" s="544"/>
      <c r="BI1119" s="544"/>
      <c r="BJ1119" s="544"/>
      <c r="BK1119" s="544"/>
      <c r="BL1119" s="544"/>
      <c r="BM1119" s="544"/>
      <c r="BN1119" s="544"/>
      <c r="BO1119" s="544"/>
      <c r="BP1119" s="544"/>
      <c r="BQ1119" s="544"/>
    </row>
    <row r="1120" s="341" customFormat="true" ht="15" customHeight="true" x14ac:dyDescent="0.2">
      <c r="BA1120" s="544"/>
      <c r="BB1120" s="365"/>
      <c r="BC1120" s="544"/>
      <c r="BD1120" s="544"/>
      <c r="BE1120" s="544"/>
      <c r="BF1120" s="544"/>
      <c r="BG1120" s="544"/>
      <c r="BH1120" s="544"/>
      <c r="BI1120" s="544"/>
      <c r="BJ1120" s="544"/>
      <c r="BK1120" s="544"/>
      <c r="BL1120" s="544"/>
      <c r="BM1120" s="544"/>
      <c r="BN1120" s="544"/>
      <c r="BO1120" s="544"/>
      <c r="BP1120" s="544"/>
      <c r="BQ1120" s="544"/>
    </row>
    <row r="1121" s="341" customFormat="true" ht="15" customHeight="true" x14ac:dyDescent="0.2">
      <c r="BA1121" s="544"/>
      <c r="BB1121" s="365"/>
      <c r="BC1121" s="544"/>
      <c r="BD1121" s="544"/>
      <c r="BE1121" s="544"/>
      <c r="BF1121" s="544"/>
      <c r="BG1121" s="544"/>
      <c r="BH1121" s="544"/>
      <c r="BI1121" s="544"/>
      <c r="BJ1121" s="544"/>
      <c r="BK1121" s="544"/>
      <c r="BL1121" s="544"/>
      <c r="BM1121" s="544"/>
      <c r="BN1121" s="544"/>
      <c r="BO1121" s="544"/>
      <c r="BP1121" s="544"/>
      <c r="BQ1121" s="544"/>
    </row>
    <row r="1122" s="341" customFormat="true" ht="15" customHeight="true" x14ac:dyDescent="0.2">
      <c r="BA1122" s="544"/>
      <c r="BB1122" s="365"/>
      <c r="BC1122" s="544"/>
      <c r="BD1122" s="544"/>
      <c r="BE1122" s="544"/>
      <c r="BF1122" s="544"/>
      <c r="BG1122" s="544"/>
      <c r="BH1122" s="544"/>
      <c r="BI1122" s="544"/>
      <c r="BJ1122" s="544"/>
      <c r="BK1122" s="544"/>
      <c r="BL1122" s="544"/>
      <c r="BM1122" s="544"/>
      <c r="BN1122" s="544"/>
      <c r="BO1122" s="544"/>
      <c r="BP1122" s="544"/>
      <c r="BQ1122" s="544"/>
    </row>
    <row r="1123" s="341" customFormat="true" ht="15" customHeight="true" x14ac:dyDescent="0.2">
      <c r="BA1123" s="544"/>
      <c r="BB1123" s="365"/>
      <c r="BC1123" s="544"/>
      <c r="BD1123" s="544"/>
      <c r="BE1123" s="544"/>
      <c r="BF1123" s="544"/>
      <c r="BG1123" s="544"/>
      <c r="BH1123" s="544"/>
      <c r="BI1123" s="544"/>
      <c r="BJ1123" s="544"/>
      <c r="BK1123" s="544"/>
      <c r="BL1123" s="544"/>
      <c r="BM1123" s="544"/>
      <c r="BN1123" s="544"/>
      <c r="BO1123" s="544"/>
      <c r="BP1123" s="544"/>
      <c r="BQ1123" s="544"/>
    </row>
    <row r="1124" s="341" customFormat="true" ht="15" customHeight="true" x14ac:dyDescent="0.2">
      <c r="BA1124" s="544"/>
      <c r="BB1124" s="365"/>
      <c r="BC1124" s="544"/>
      <c r="BD1124" s="544"/>
      <c r="BE1124" s="544"/>
      <c r="BF1124" s="544"/>
      <c r="BG1124" s="544"/>
      <c r="BH1124" s="544"/>
      <c r="BI1124" s="544"/>
      <c r="BJ1124" s="544"/>
      <c r="BK1124" s="544"/>
      <c r="BL1124" s="544"/>
      <c r="BM1124" s="544"/>
      <c r="BN1124" s="544"/>
      <c r="BO1124" s="544"/>
      <c r="BP1124" s="544"/>
      <c r="BQ1124" s="544"/>
    </row>
    <row r="1125" s="341" customFormat="true" ht="15" customHeight="true" x14ac:dyDescent="0.2">
      <c r="BA1125" s="544"/>
      <c r="BB1125" s="365"/>
      <c r="BC1125" s="544"/>
      <c r="BD1125" s="544"/>
      <c r="BE1125" s="544"/>
      <c r="BF1125" s="544"/>
      <c r="BG1125" s="544"/>
      <c r="BH1125" s="544"/>
      <c r="BI1125" s="544"/>
      <c r="BJ1125" s="544"/>
      <c r="BK1125" s="544"/>
      <c r="BL1125" s="544"/>
      <c r="BM1125" s="544"/>
      <c r="BN1125" s="544"/>
      <c r="BO1125" s="544"/>
      <c r="BP1125" s="544"/>
      <c r="BQ1125" s="544"/>
    </row>
    <row r="1126" s="341" customFormat="true" ht="15" customHeight="true" x14ac:dyDescent="0.2">
      <c r="BA1126" s="544"/>
      <c r="BB1126" s="365"/>
      <c r="BC1126" s="544"/>
      <c r="BD1126" s="544"/>
      <c r="BE1126" s="544"/>
      <c r="BF1126" s="544"/>
      <c r="BG1126" s="544"/>
      <c r="BH1126" s="544"/>
      <c r="BI1126" s="544"/>
      <c r="BJ1126" s="544"/>
      <c r="BK1126" s="544"/>
      <c r="BL1126" s="544"/>
      <c r="BM1126" s="544"/>
      <c r="BN1126" s="544"/>
      <c r="BO1126" s="544"/>
      <c r="BP1126" s="544"/>
      <c r="BQ1126" s="544"/>
    </row>
    <row r="1127" s="341" customFormat="true" ht="15" customHeight="true" x14ac:dyDescent="0.2">
      <c r="BA1127" s="544"/>
      <c r="BB1127" s="365"/>
      <c r="BC1127" s="544"/>
      <c r="BD1127" s="544"/>
      <c r="BE1127" s="544"/>
      <c r="BF1127" s="544"/>
      <c r="BG1127" s="544"/>
      <c r="BH1127" s="544"/>
      <c r="BI1127" s="544"/>
      <c r="BJ1127" s="544"/>
      <c r="BK1127" s="544"/>
      <c r="BL1127" s="544"/>
      <c r="BM1127" s="544"/>
      <c r="BN1127" s="544"/>
      <c r="BO1127" s="544"/>
      <c r="BP1127" s="544"/>
      <c r="BQ1127" s="544"/>
    </row>
    <row r="1128" s="341" customFormat="true" ht="15" customHeight="true" x14ac:dyDescent="0.2">
      <c r="BA1128" s="544"/>
      <c r="BB1128" s="365"/>
      <c r="BC1128" s="544"/>
      <c r="BD1128" s="544"/>
      <c r="BE1128" s="544"/>
      <c r="BF1128" s="544"/>
      <c r="BG1128" s="544"/>
      <c r="BH1128" s="544"/>
      <c r="BI1128" s="544"/>
      <c r="BJ1128" s="544"/>
      <c r="BK1128" s="544"/>
      <c r="BL1128" s="544"/>
      <c r="BM1128" s="544"/>
      <c r="BN1128" s="544"/>
      <c r="BO1128" s="544"/>
      <c r="BP1128" s="544"/>
      <c r="BQ1128" s="544"/>
    </row>
    <row r="1129" s="341" customFormat="true" ht="15" customHeight="true" x14ac:dyDescent="0.2">
      <c r="BA1129" s="544"/>
      <c r="BB1129" s="365"/>
      <c r="BC1129" s="544"/>
      <c r="BD1129" s="544"/>
      <c r="BE1129" s="544"/>
      <c r="BF1129" s="544"/>
      <c r="BG1129" s="544"/>
      <c r="BH1129" s="544"/>
      <c r="BI1129" s="544"/>
      <c r="BJ1129" s="544"/>
      <c r="BK1129" s="544"/>
      <c r="BL1129" s="544"/>
      <c r="BM1129" s="544"/>
      <c r="BN1129" s="544"/>
      <c r="BO1129" s="544"/>
      <c r="BP1129" s="544"/>
      <c r="BQ1129" s="544"/>
    </row>
    <row r="1130" s="341" customFormat="true" ht="15" customHeight="true" x14ac:dyDescent="0.2">
      <c r="BA1130" s="544"/>
      <c r="BB1130" s="365"/>
      <c r="BC1130" s="544"/>
      <c r="BD1130" s="544"/>
      <c r="BE1130" s="544"/>
      <c r="BF1130" s="544"/>
      <c r="BG1130" s="544"/>
      <c r="BH1130" s="544"/>
      <c r="BI1130" s="544"/>
      <c r="BJ1130" s="544"/>
      <c r="BK1130" s="544"/>
      <c r="BL1130" s="544"/>
      <c r="BM1130" s="544"/>
      <c r="BN1130" s="544"/>
      <c r="BO1130" s="544"/>
      <c r="BP1130" s="544"/>
      <c r="BQ1130" s="544"/>
    </row>
    <row r="1131" s="341" customFormat="true" ht="15" customHeight="true" x14ac:dyDescent="0.2">
      <c r="BA1131" s="544"/>
      <c r="BB1131" s="365"/>
      <c r="BC1131" s="544"/>
      <c r="BD1131" s="544"/>
      <c r="BE1131" s="544"/>
      <c r="BF1131" s="544"/>
      <c r="BG1131" s="544"/>
      <c r="BH1131" s="544"/>
      <c r="BI1131" s="544"/>
      <c r="BJ1131" s="544"/>
      <c r="BK1131" s="544"/>
      <c r="BL1131" s="544"/>
      <c r="BM1131" s="544"/>
      <c r="BN1131" s="544"/>
      <c r="BO1131" s="544"/>
      <c r="BP1131" s="544"/>
      <c r="BQ1131" s="544"/>
    </row>
    <row r="1132" s="341" customFormat="true" ht="15" customHeight="true" x14ac:dyDescent="0.2">
      <c r="BA1132" s="544"/>
      <c r="BB1132" s="365"/>
      <c r="BC1132" s="544"/>
      <c r="BD1132" s="544"/>
      <c r="BE1132" s="544"/>
      <c r="BF1132" s="544"/>
      <c r="BG1132" s="544"/>
      <c r="BH1132" s="544"/>
      <c r="BI1132" s="544"/>
      <c r="BJ1132" s="544"/>
      <c r="BK1132" s="544"/>
      <c r="BL1132" s="544"/>
      <c r="BM1132" s="544"/>
      <c r="BN1132" s="544"/>
      <c r="BO1132" s="544"/>
      <c r="BP1132" s="544"/>
      <c r="BQ1132" s="544"/>
    </row>
    <row r="1133" s="341" customFormat="true" ht="15" customHeight="true" x14ac:dyDescent="0.2">
      <c r="BA1133" s="544"/>
      <c r="BB1133" s="365"/>
      <c r="BC1133" s="544"/>
      <c r="BD1133" s="544"/>
      <c r="BE1133" s="544"/>
      <c r="BF1133" s="544"/>
      <c r="BG1133" s="544"/>
      <c r="BH1133" s="544"/>
      <c r="BI1133" s="544"/>
      <c r="BJ1133" s="544"/>
      <c r="BK1133" s="544"/>
      <c r="BL1133" s="544"/>
      <c r="BM1133" s="544"/>
      <c r="BN1133" s="544"/>
      <c r="BO1133" s="544"/>
      <c r="BP1133" s="544"/>
      <c r="BQ1133" s="544"/>
    </row>
    <row r="1134" s="341" customFormat="true" ht="15" customHeight="true" x14ac:dyDescent="0.2">
      <c r="BA1134" s="544"/>
      <c r="BB1134" s="365"/>
      <c r="BC1134" s="544"/>
      <c r="BD1134" s="544"/>
      <c r="BE1134" s="544"/>
      <c r="BF1134" s="544"/>
      <c r="BG1134" s="544"/>
      <c r="BH1134" s="544"/>
      <c r="BI1134" s="544"/>
      <c r="BJ1134" s="544"/>
      <c r="BK1134" s="544"/>
      <c r="BL1134" s="544"/>
      <c r="BM1134" s="544"/>
      <c r="BN1134" s="544"/>
      <c r="BO1134" s="544"/>
      <c r="BP1134" s="544"/>
      <c r="BQ1134" s="544"/>
    </row>
    <row r="1135" s="341" customFormat="true" ht="15" customHeight="true" x14ac:dyDescent="0.2">
      <c r="BA1135" s="544"/>
      <c r="BB1135" s="365"/>
      <c r="BC1135" s="544"/>
      <c r="BD1135" s="544"/>
      <c r="BE1135" s="544"/>
      <c r="BF1135" s="544"/>
      <c r="BG1135" s="544"/>
      <c r="BH1135" s="544"/>
      <c r="BI1135" s="544"/>
      <c r="BJ1135" s="544"/>
      <c r="BK1135" s="544"/>
      <c r="BL1135" s="544"/>
      <c r="BM1135" s="544"/>
      <c r="BN1135" s="544"/>
      <c r="BO1135" s="544"/>
      <c r="BP1135" s="544"/>
      <c r="BQ1135" s="544"/>
    </row>
    <row r="1136" s="341" customFormat="true" ht="15" customHeight="true" x14ac:dyDescent="0.2">
      <c r="BA1136" s="544"/>
      <c r="BB1136" s="365"/>
      <c r="BC1136" s="544"/>
      <c r="BD1136" s="544"/>
      <c r="BE1136" s="544"/>
      <c r="BF1136" s="544"/>
      <c r="BG1136" s="544"/>
      <c r="BH1136" s="544"/>
      <c r="BI1136" s="544"/>
      <c r="BJ1136" s="544"/>
      <c r="BK1136" s="544"/>
      <c r="BL1136" s="544"/>
      <c r="BM1136" s="544"/>
      <c r="BN1136" s="544"/>
      <c r="BO1136" s="544"/>
      <c r="BP1136" s="544"/>
      <c r="BQ1136" s="544"/>
    </row>
    <row r="1137" s="341" customFormat="true" ht="15" customHeight="true" x14ac:dyDescent="0.2">
      <c r="BA1137" s="544"/>
      <c r="BB1137" s="365"/>
      <c r="BC1137" s="544"/>
      <c r="BD1137" s="544"/>
      <c r="BE1137" s="544"/>
      <c r="BF1137" s="544"/>
      <c r="BG1137" s="544"/>
      <c r="BH1137" s="544"/>
      <c r="BI1137" s="544"/>
      <c r="BJ1137" s="544"/>
      <c r="BK1137" s="544"/>
      <c r="BL1137" s="544"/>
      <c r="BM1137" s="544"/>
      <c r="BN1137" s="544"/>
      <c r="BO1137" s="544"/>
      <c r="BP1137" s="544"/>
      <c r="BQ1137" s="544"/>
    </row>
    <row r="1138" s="341" customFormat="true" ht="15" customHeight="true" x14ac:dyDescent="0.2">
      <c r="BA1138" s="544"/>
      <c r="BB1138" s="365"/>
      <c r="BC1138" s="544"/>
      <c r="BD1138" s="544"/>
      <c r="BE1138" s="544"/>
      <c r="BF1138" s="544"/>
      <c r="BG1138" s="544"/>
      <c r="BH1138" s="544"/>
      <c r="BI1138" s="544"/>
      <c r="BJ1138" s="544"/>
      <c r="BK1138" s="544"/>
      <c r="BL1138" s="544"/>
      <c r="BM1138" s="544"/>
      <c r="BN1138" s="544"/>
      <c r="BO1138" s="544"/>
      <c r="BP1138" s="544"/>
      <c r="BQ1138" s="544"/>
    </row>
    <row r="1139" s="341" customFormat="true" ht="15" customHeight="true" x14ac:dyDescent="0.2">
      <c r="BA1139" s="544"/>
      <c r="BB1139" s="365"/>
      <c r="BC1139" s="544"/>
      <c r="BD1139" s="544"/>
      <c r="BE1139" s="544"/>
      <c r="BF1139" s="544"/>
      <c r="BG1139" s="544"/>
      <c r="BH1139" s="544"/>
      <c r="BI1139" s="544"/>
      <c r="BJ1139" s="544"/>
      <c r="BK1139" s="544"/>
      <c r="BL1139" s="544"/>
      <c r="BM1139" s="544"/>
      <c r="BN1139" s="544"/>
      <c r="BO1139" s="544"/>
      <c r="BP1139" s="544"/>
      <c r="BQ1139" s="544"/>
    </row>
    <row r="1140" s="341" customFormat="true" ht="15" customHeight="true" x14ac:dyDescent="0.2">
      <c r="BA1140" s="544"/>
      <c r="BB1140" s="365"/>
      <c r="BC1140" s="544"/>
      <c r="BD1140" s="544"/>
      <c r="BE1140" s="544"/>
      <c r="BF1140" s="544"/>
      <c r="BG1140" s="544"/>
      <c r="BH1140" s="544"/>
      <c r="BI1140" s="544"/>
      <c r="BJ1140" s="544"/>
      <c r="BK1140" s="544"/>
      <c r="BL1140" s="544"/>
      <c r="BM1140" s="544"/>
      <c r="BN1140" s="544"/>
      <c r="BO1140" s="544"/>
      <c r="BP1140" s="544"/>
      <c r="BQ1140" s="544"/>
    </row>
    <row r="1141" s="341" customFormat="true" ht="15" customHeight="true" x14ac:dyDescent="0.2">
      <c r="BA1141" s="544"/>
      <c r="BB1141" s="365"/>
      <c r="BC1141" s="544"/>
      <c r="BD1141" s="544"/>
      <c r="BE1141" s="544"/>
      <c r="BF1141" s="544"/>
      <c r="BG1141" s="544"/>
      <c r="BH1141" s="544"/>
      <c r="BI1141" s="544"/>
      <c r="BJ1141" s="544"/>
      <c r="BK1141" s="544"/>
      <c r="BL1141" s="544"/>
      <c r="BM1141" s="544"/>
      <c r="BN1141" s="544"/>
      <c r="BO1141" s="544"/>
      <c r="BP1141" s="544"/>
      <c r="BQ1141" s="544"/>
    </row>
    <row r="1142" s="341" customFormat="true" ht="15" customHeight="true" x14ac:dyDescent="0.2">
      <c r="BA1142" s="544"/>
      <c r="BB1142" s="365"/>
      <c r="BC1142" s="544"/>
      <c r="BD1142" s="544"/>
      <c r="BE1142" s="544"/>
      <c r="BF1142" s="544"/>
      <c r="BG1142" s="544"/>
      <c r="BH1142" s="544"/>
      <c r="BI1142" s="544"/>
      <c r="BJ1142" s="544"/>
      <c r="BK1142" s="544"/>
      <c r="BL1142" s="544"/>
      <c r="BM1142" s="544"/>
      <c r="BN1142" s="544"/>
      <c r="BO1142" s="544"/>
      <c r="BP1142" s="544"/>
      <c r="BQ1142" s="544"/>
    </row>
    <row r="1143" s="341" customFormat="true" ht="15" customHeight="true" x14ac:dyDescent="0.2">
      <c r="BA1143" s="544"/>
      <c r="BB1143" s="365"/>
      <c r="BC1143" s="544"/>
      <c r="BD1143" s="544"/>
      <c r="BE1143" s="544"/>
      <c r="BF1143" s="544"/>
      <c r="BG1143" s="544"/>
      <c r="BH1143" s="544"/>
      <c r="BI1143" s="544"/>
      <c r="BJ1143" s="544"/>
      <c r="BK1143" s="544"/>
      <c r="BL1143" s="544"/>
      <c r="BM1143" s="544"/>
      <c r="BN1143" s="544"/>
      <c r="BO1143" s="544"/>
      <c r="BP1143" s="544"/>
      <c r="BQ1143" s="544"/>
    </row>
    <row r="1144" s="341" customFormat="true" ht="15" customHeight="true" x14ac:dyDescent="0.2">
      <c r="BA1144" s="544"/>
      <c r="BB1144" s="365"/>
      <c r="BC1144" s="544"/>
      <c r="BD1144" s="544"/>
      <c r="BE1144" s="544"/>
      <c r="BF1144" s="544"/>
      <c r="BG1144" s="544"/>
      <c r="BH1144" s="544"/>
      <c r="BI1144" s="544"/>
      <c r="BJ1144" s="544"/>
      <c r="BK1144" s="544"/>
      <c r="BL1144" s="544"/>
      <c r="BM1144" s="544"/>
      <c r="BN1144" s="544"/>
      <c r="BO1144" s="544"/>
      <c r="BP1144" s="544"/>
      <c r="BQ1144" s="544"/>
    </row>
    <row r="1145" s="341" customFormat="true" ht="15" customHeight="true" x14ac:dyDescent="0.2">
      <c r="BA1145" s="544"/>
      <c r="BB1145" s="365"/>
      <c r="BC1145" s="544"/>
      <c r="BD1145" s="544"/>
      <c r="BE1145" s="544"/>
      <c r="BF1145" s="544"/>
      <c r="BG1145" s="544"/>
      <c r="BH1145" s="544"/>
      <c r="BI1145" s="544"/>
      <c r="BJ1145" s="544"/>
      <c r="BK1145" s="544"/>
      <c r="BL1145" s="544"/>
      <c r="BM1145" s="544"/>
      <c r="BN1145" s="544"/>
      <c r="BO1145" s="544"/>
      <c r="BP1145" s="544"/>
      <c r="BQ1145" s="544"/>
    </row>
    <row r="1146" s="341" customFormat="true" ht="15" customHeight="true" x14ac:dyDescent="0.2">
      <c r="BA1146" s="544"/>
      <c r="BB1146" s="365"/>
      <c r="BC1146" s="544"/>
      <c r="BD1146" s="544"/>
      <c r="BE1146" s="544"/>
      <c r="BF1146" s="544"/>
      <c r="BG1146" s="544"/>
      <c r="BH1146" s="544"/>
      <c r="BI1146" s="544"/>
      <c r="BJ1146" s="544"/>
      <c r="BK1146" s="544"/>
      <c r="BL1146" s="544"/>
      <c r="BM1146" s="544"/>
      <c r="BN1146" s="544"/>
      <c r="BO1146" s="544"/>
      <c r="BP1146" s="544"/>
      <c r="BQ1146" s="544"/>
    </row>
    <row r="1147" s="341" customFormat="true" ht="15" customHeight="true" x14ac:dyDescent="0.2">
      <c r="BA1147" s="544"/>
      <c r="BB1147" s="365"/>
      <c r="BC1147" s="544"/>
      <c r="BD1147" s="544"/>
      <c r="BE1147" s="544"/>
      <c r="BF1147" s="544"/>
      <c r="BG1147" s="544"/>
      <c r="BH1147" s="544"/>
      <c r="BI1147" s="544"/>
      <c r="BJ1147" s="544"/>
      <c r="BK1147" s="544"/>
      <c r="BL1147" s="544"/>
      <c r="BM1147" s="544"/>
      <c r="BN1147" s="544"/>
      <c r="BO1147" s="544"/>
      <c r="BP1147" s="544"/>
      <c r="BQ1147" s="544"/>
    </row>
    <row r="1148" s="341" customFormat="true" ht="15" customHeight="true" x14ac:dyDescent="0.2">
      <c r="BA1148" s="544"/>
      <c r="BB1148" s="365"/>
      <c r="BC1148" s="544"/>
      <c r="BD1148" s="544"/>
      <c r="BE1148" s="544"/>
      <c r="BF1148" s="544"/>
      <c r="BG1148" s="544"/>
      <c r="BH1148" s="544"/>
      <c r="BI1148" s="544"/>
      <c r="BJ1148" s="544"/>
      <c r="BK1148" s="544"/>
      <c r="BL1148" s="544"/>
      <c r="BM1148" s="544"/>
      <c r="BN1148" s="544"/>
      <c r="BO1148" s="544"/>
      <c r="BP1148" s="544"/>
      <c r="BQ1148" s="544"/>
    </row>
    <row r="1149" s="341" customFormat="true" ht="15" customHeight="true" x14ac:dyDescent="0.2">
      <c r="BA1149" s="544"/>
      <c r="BB1149" s="365"/>
      <c r="BC1149" s="544"/>
      <c r="BD1149" s="544"/>
      <c r="BE1149" s="544"/>
      <c r="BF1149" s="544"/>
      <c r="BG1149" s="544"/>
      <c r="BH1149" s="544"/>
      <c r="BI1149" s="544"/>
      <c r="BJ1149" s="544"/>
      <c r="BK1149" s="544"/>
      <c r="BL1149" s="544"/>
      <c r="BM1149" s="544"/>
      <c r="BN1149" s="544"/>
      <c r="BO1149" s="544"/>
      <c r="BP1149" s="544"/>
      <c r="BQ1149" s="544"/>
    </row>
    <row r="1150" s="341" customFormat="true" ht="15" customHeight="true" x14ac:dyDescent="0.2">
      <c r="BA1150" s="544"/>
      <c r="BB1150" s="365"/>
      <c r="BC1150" s="544"/>
      <c r="BD1150" s="544"/>
      <c r="BE1150" s="544"/>
      <c r="BF1150" s="544"/>
      <c r="BG1150" s="544"/>
      <c r="BH1150" s="544"/>
      <c r="BI1150" s="544"/>
      <c r="BJ1150" s="544"/>
      <c r="BK1150" s="544"/>
      <c r="BL1150" s="544"/>
      <c r="BM1150" s="544"/>
      <c r="BN1150" s="544"/>
      <c r="BO1150" s="544"/>
      <c r="BP1150" s="544"/>
      <c r="BQ1150" s="544"/>
    </row>
    <row r="1151" s="341" customFormat="true" ht="15" customHeight="true" x14ac:dyDescent="0.2">
      <c r="BA1151" s="544"/>
      <c r="BB1151" s="365"/>
      <c r="BC1151" s="544"/>
      <c r="BD1151" s="544"/>
      <c r="BE1151" s="544"/>
      <c r="BF1151" s="544"/>
      <c r="BG1151" s="544"/>
      <c r="BH1151" s="544"/>
      <c r="BI1151" s="544"/>
      <c r="BJ1151" s="544"/>
      <c r="BK1151" s="544"/>
      <c r="BL1151" s="544"/>
      <c r="BM1151" s="544"/>
      <c r="BN1151" s="544"/>
      <c r="BO1151" s="544"/>
      <c r="BP1151" s="544"/>
      <c r="BQ1151" s="544"/>
    </row>
    <row r="1152" s="341" customFormat="true" ht="15" customHeight="true" x14ac:dyDescent="0.2">
      <c r="BA1152" s="544"/>
      <c r="BB1152" s="365"/>
      <c r="BC1152" s="544"/>
      <c r="BD1152" s="544"/>
      <c r="BE1152" s="544"/>
      <c r="BF1152" s="544"/>
      <c r="BG1152" s="544"/>
      <c r="BH1152" s="544"/>
      <c r="BI1152" s="544"/>
      <c r="BJ1152" s="544"/>
      <c r="BK1152" s="544"/>
      <c r="BL1152" s="544"/>
      <c r="BM1152" s="544"/>
      <c r="BN1152" s="544"/>
      <c r="BO1152" s="544"/>
      <c r="BP1152" s="544"/>
      <c r="BQ1152" s="544"/>
    </row>
    <row r="1153" s="341" customFormat="true" ht="15" customHeight="true" x14ac:dyDescent="0.2">
      <c r="BA1153" s="544"/>
      <c r="BB1153" s="365"/>
      <c r="BC1153" s="544"/>
      <c r="BD1153" s="544"/>
      <c r="BE1153" s="544"/>
      <c r="BF1153" s="544"/>
      <c r="BG1153" s="544"/>
      <c r="BH1153" s="544"/>
      <c r="BI1153" s="544"/>
      <c r="BJ1153" s="544"/>
      <c r="BK1153" s="544"/>
      <c r="BL1153" s="544"/>
      <c r="BM1153" s="544"/>
      <c r="BN1153" s="544"/>
      <c r="BO1153" s="544"/>
      <c r="BP1153" s="544"/>
      <c r="BQ1153" s="544"/>
    </row>
    <row r="1154" s="341" customFormat="true" ht="15" customHeight="true" x14ac:dyDescent="0.2">
      <c r="BA1154" s="544"/>
      <c r="BB1154" s="365"/>
      <c r="BC1154" s="544"/>
      <c r="BD1154" s="544"/>
      <c r="BE1154" s="544"/>
      <c r="BF1154" s="544"/>
      <c r="BG1154" s="544"/>
      <c r="BH1154" s="544"/>
      <c r="BI1154" s="544"/>
      <c r="BJ1154" s="544"/>
      <c r="BK1154" s="544"/>
      <c r="BL1154" s="544"/>
      <c r="BM1154" s="544"/>
      <c r="BN1154" s="544"/>
      <c r="BO1154" s="544"/>
      <c r="BP1154" s="544"/>
      <c r="BQ1154" s="544"/>
    </row>
    <row r="1155" s="341" customFormat="true" ht="15" customHeight="true" x14ac:dyDescent="0.2">
      <c r="BA1155" s="544"/>
      <c r="BB1155" s="365"/>
      <c r="BC1155" s="544"/>
      <c r="BD1155" s="544"/>
      <c r="BE1155" s="544"/>
      <c r="BF1155" s="544"/>
      <c r="BG1155" s="544"/>
      <c r="BH1155" s="544"/>
      <c r="BI1155" s="544"/>
      <c r="BJ1155" s="544"/>
      <c r="BK1155" s="544"/>
      <c r="BL1155" s="544"/>
      <c r="BM1155" s="544"/>
      <c r="BN1155" s="544"/>
      <c r="BO1155" s="544"/>
      <c r="BP1155" s="544"/>
      <c r="BQ1155" s="544"/>
    </row>
    <row r="1156" s="341" customFormat="true" ht="15" customHeight="true" x14ac:dyDescent="0.2">
      <c r="BA1156" s="544"/>
      <c r="BB1156" s="365"/>
      <c r="BC1156" s="544"/>
      <c r="BD1156" s="544"/>
      <c r="BE1156" s="544"/>
      <c r="BF1156" s="544"/>
      <c r="BG1156" s="544"/>
      <c r="BH1156" s="544"/>
      <c r="BI1156" s="544"/>
      <c r="BJ1156" s="544"/>
      <c r="BK1156" s="544"/>
      <c r="BL1156" s="544"/>
      <c r="BM1156" s="544"/>
      <c r="BN1156" s="544"/>
      <c r="BO1156" s="544"/>
      <c r="BP1156" s="544"/>
      <c r="BQ1156" s="544"/>
    </row>
    <row r="1157" s="341" customFormat="true" ht="15" customHeight="true" x14ac:dyDescent="0.2">
      <c r="BA1157" s="544"/>
      <c r="BB1157" s="365"/>
      <c r="BC1157" s="544"/>
      <c r="BD1157" s="544"/>
      <c r="BE1157" s="544"/>
      <c r="BF1157" s="544"/>
      <c r="BG1157" s="544"/>
      <c r="BH1157" s="544"/>
      <c r="BI1157" s="544"/>
      <c r="BJ1157" s="544"/>
      <c r="BK1157" s="544"/>
      <c r="BL1157" s="544"/>
      <c r="BM1157" s="544"/>
      <c r="BN1157" s="544"/>
      <c r="BO1157" s="544"/>
      <c r="BP1157" s="544"/>
      <c r="BQ1157" s="544"/>
    </row>
    <row r="1158" s="341" customFormat="true" ht="15" customHeight="true" x14ac:dyDescent="0.2">
      <c r="BA1158" s="544"/>
      <c r="BB1158" s="365"/>
      <c r="BC1158" s="544"/>
      <c r="BD1158" s="544"/>
      <c r="BE1158" s="544"/>
      <c r="BF1158" s="544"/>
      <c r="BG1158" s="544"/>
      <c r="BH1158" s="544"/>
      <c r="BI1158" s="544"/>
      <c r="BJ1158" s="544"/>
      <c r="BK1158" s="544"/>
      <c r="BL1158" s="544"/>
      <c r="BM1158" s="544"/>
      <c r="BN1158" s="544"/>
      <c r="BO1158" s="544"/>
      <c r="BP1158" s="544"/>
      <c r="BQ1158" s="544"/>
    </row>
    <row r="1159" s="341" customFormat="true" ht="15" customHeight="true" x14ac:dyDescent="0.2">
      <c r="BA1159" s="544"/>
      <c r="BB1159" s="365"/>
      <c r="BC1159" s="544"/>
      <c r="BD1159" s="544"/>
      <c r="BE1159" s="544"/>
      <c r="BF1159" s="544"/>
      <c r="BG1159" s="544"/>
      <c r="BH1159" s="544"/>
      <c r="BI1159" s="544"/>
      <c r="BJ1159" s="544"/>
      <c r="BK1159" s="544"/>
      <c r="BL1159" s="544"/>
      <c r="BM1159" s="544"/>
      <c r="BN1159" s="544"/>
      <c r="BO1159" s="544"/>
      <c r="BP1159" s="544"/>
      <c r="BQ1159" s="544"/>
    </row>
    <row r="1160" s="341" customFormat="true" ht="15" customHeight="true" x14ac:dyDescent="0.2">
      <c r="BA1160" s="544"/>
      <c r="BB1160" s="365"/>
      <c r="BC1160" s="544"/>
      <c r="BD1160" s="544"/>
      <c r="BE1160" s="544"/>
      <c r="BF1160" s="544"/>
      <c r="BG1160" s="544"/>
      <c r="BH1160" s="544"/>
      <c r="BI1160" s="544"/>
      <c r="BJ1160" s="544"/>
      <c r="BK1160" s="544"/>
      <c r="BL1160" s="544"/>
      <c r="BM1160" s="544"/>
      <c r="BN1160" s="544"/>
      <c r="BO1160" s="544"/>
      <c r="BP1160" s="544"/>
      <c r="BQ1160" s="544"/>
    </row>
    <row r="1161" s="341" customFormat="true" ht="15" customHeight="true" x14ac:dyDescent="0.2">
      <c r="BA1161" s="544"/>
      <c r="BB1161" s="365"/>
      <c r="BC1161" s="544"/>
      <c r="BD1161" s="544"/>
      <c r="BE1161" s="544"/>
      <c r="BF1161" s="544"/>
      <c r="BG1161" s="544"/>
      <c r="BH1161" s="544"/>
      <c r="BI1161" s="544"/>
      <c r="BJ1161" s="544"/>
      <c r="BK1161" s="544"/>
      <c r="BL1161" s="544"/>
      <c r="BM1161" s="544"/>
      <c r="BN1161" s="544"/>
      <c r="BO1161" s="544"/>
      <c r="BP1161" s="544"/>
      <c r="BQ1161" s="544"/>
    </row>
    <row r="1162" s="341" customFormat="true" ht="15" customHeight="true" x14ac:dyDescent="0.2">
      <c r="BA1162" s="544"/>
      <c r="BB1162" s="365"/>
      <c r="BC1162" s="544"/>
      <c r="BD1162" s="544"/>
      <c r="BE1162" s="544"/>
      <c r="BF1162" s="544"/>
      <c r="BG1162" s="544"/>
      <c r="BH1162" s="544"/>
      <c r="BI1162" s="544"/>
      <c r="BJ1162" s="544"/>
      <c r="BK1162" s="544"/>
      <c r="BL1162" s="544"/>
      <c r="BM1162" s="544"/>
      <c r="BN1162" s="544"/>
      <c r="BO1162" s="544"/>
      <c r="BP1162" s="544"/>
      <c r="BQ1162" s="544"/>
    </row>
    <row r="1163" s="341" customFormat="true" ht="15" customHeight="true" x14ac:dyDescent="0.2">
      <c r="BA1163" s="544"/>
      <c r="BB1163" s="365"/>
      <c r="BC1163" s="544"/>
      <c r="BD1163" s="544"/>
      <c r="BE1163" s="544"/>
      <c r="BF1163" s="544"/>
      <c r="BG1163" s="544"/>
      <c r="BH1163" s="544"/>
      <c r="BI1163" s="544"/>
      <c r="BJ1163" s="544"/>
      <c r="BK1163" s="544"/>
      <c r="BL1163" s="544"/>
      <c r="BM1163" s="544"/>
      <c r="BN1163" s="544"/>
      <c r="BO1163" s="544"/>
      <c r="BP1163" s="544"/>
      <c r="BQ1163" s="544"/>
    </row>
    <row r="1164" s="341" customFormat="true" ht="15" customHeight="true" x14ac:dyDescent="0.2">
      <c r="BA1164" s="544"/>
      <c r="BB1164" s="365"/>
      <c r="BC1164" s="544"/>
      <c r="BD1164" s="544"/>
      <c r="BE1164" s="544"/>
      <c r="BF1164" s="544"/>
      <c r="BG1164" s="544"/>
      <c r="BH1164" s="544"/>
      <c r="BI1164" s="544"/>
      <c r="BJ1164" s="544"/>
      <c r="BK1164" s="544"/>
      <c r="BL1164" s="544"/>
      <c r="BM1164" s="544"/>
      <c r="BN1164" s="544"/>
      <c r="BO1164" s="544"/>
      <c r="BP1164" s="544"/>
      <c r="BQ1164" s="544"/>
    </row>
    <row r="1165" s="341" customFormat="true" ht="15" customHeight="true" x14ac:dyDescent="0.2">
      <c r="BA1165" s="544"/>
      <c r="BB1165" s="365"/>
      <c r="BC1165" s="544"/>
      <c r="BD1165" s="544"/>
      <c r="BE1165" s="544"/>
      <c r="BF1165" s="544"/>
      <c r="BG1165" s="544"/>
      <c r="BH1165" s="544"/>
      <c r="BI1165" s="544"/>
      <c r="BJ1165" s="544"/>
      <c r="BK1165" s="544"/>
      <c r="BL1165" s="544"/>
      <c r="BM1165" s="544"/>
      <c r="BN1165" s="544"/>
      <c r="BO1165" s="544"/>
      <c r="BP1165" s="544"/>
      <c r="BQ1165" s="544"/>
    </row>
    <row r="1166" s="341" customFormat="true" ht="15" customHeight="true" x14ac:dyDescent="0.2">
      <c r="BA1166" s="544"/>
      <c r="BB1166" s="365"/>
      <c r="BC1166" s="544"/>
      <c r="BD1166" s="544"/>
      <c r="BE1166" s="544"/>
      <c r="BF1166" s="544"/>
      <c r="BG1166" s="544"/>
      <c r="BH1166" s="544"/>
      <c r="BI1166" s="544"/>
      <c r="BJ1166" s="544"/>
      <c r="BK1166" s="544"/>
      <c r="BL1166" s="544"/>
      <c r="BM1166" s="544"/>
      <c r="BN1166" s="544"/>
      <c r="BO1166" s="544"/>
      <c r="BP1166" s="544"/>
      <c r="BQ1166" s="544"/>
    </row>
    <row r="1167" s="341" customFormat="true" ht="15" customHeight="true" x14ac:dyDescent="0.2">
      <c r="BA1167" s="544"/>
      <c r="BB1167" s="365"/>
      <c r="BC1167" s="544"/>
      <c r="BD1167" s="544"/>
      <c r="BE1167" s="544"/>
      <c r="BF1167" s="544"/>
      <c r="BG1167" s="544"/>
      <c r="BH1167" s="544"/>
      <c r="BI1167" s="544"/>
      <c r="BJ1167" s="544"/>
      <c r="BK1167" s="544"/>
      <c r="BL1167" s="544"/>
      <c r="BM1167" s="544"/>
      <c r="BN1167" s="544"/>
      <c r="BO1167" s="544"/>
      <c r="BP1167" s="544"/>
      <c r="BQ1167" s="544"/>
    </row>
    <row r="1168" s="341" customFormat="true" ht="15" customHeight="true" x14ac:dyDescent="0.2">
      <c r="BA1168" s="544"/>
      <c r="BB1168" s="365"/>
      <c r="BC1168" s="544"/>
      <c r="BD1168" s="544"/>
      <c r="BE1168" s="544"/>
      <c r="BF1168" s="544"/>
      <c r="BG1168" s="544"/>
      <c r="BH1168" s="544"/>
      <c r="BI1168" s="544"/>
      <c r="BJ1168" s="544"/>
      <c r="BK1168" s="544"/>
      <c r="BL1168" s="544"/>
      <c r="BM1168" s="544"/>
      <c r="BN1168" s="544"/>
      <c r="BO1168" s="544"/>
      <c r="BP1168" s="544"/>
      <c r="BQ1168" s="544"/>
    </row>
    <row r="1169" s="341" customFormat="true" ht="15" customHeight="true" x14ac:dyDescent="0.2">
      <c r="BA1169" s="544"/>
      <c r="BB1169" s="365"/>
      <c r="BC1169" s="544"/>
      <c r="BD1169" s="544"/>
      <c r="BE1169" s="544"/>
      <c r="BF1169" s="544"/>
      <c r="BG1169" s="544"/>
      <c r="BH1169" s="544"/>
      <c r="BI1169" s="544"/>
      <c r="BJ1169" s="544"/>
      <c r="BK1169" s="544"/>
      <c r="BL1169" s="544"/>
      <c r="BM1169" s="544"/>
      <c r="BN1169" s="544"/>
      <c r="BO1169" s="544"/>
      <c r="BP1169" s="544"/>
      <c r="BQ1169" s="544"/>
    </row>
    <row r="1170" s="341" customFormat="true" ht="15" customHeight="true" x14ac:dyDescent="0.2">
      <c r="A1170" s="410"/>
      <c r="B1170" s="824"/>
      <c r="C1170" s="825"/>
      <c r="D1170" s="825"/>
      <c r="E1170" s="825"/>
      <c r="F1170" s="825"/>
      <c r="G1170" s="825"/>
      <c r="H1170" s="825"/>
      <c r="I1170" s="825"/>
      <c r="J1170" s="825"/>
      <c r="K1170" s="825"/>
      <c r="L1170" s="825"/>
      <c r="M1170" s="825"/>
      <c r="N1170" s="825"/>
      <c r="O1170" s="825"/>
      <c r="P1170" s="825"/>
      <c r="Q1170" s="825"/>
      <c r="BA1170" s="544"/>
      <c r="BB1170" s="365"/>
      <c r="BC1170" s="544"/>
      <c r="BD1170" s="544"/>
      <c r="BE1170" s="544"/>
      <c r="BF1170" s="544"/>
      <c r="BG1170" s="544"/>
      <c r="BH1170" s="544"/>
      <c r="BI1170" s="544"/>
      <c r="BJ1170" s="544"/>
      <c r="BK1170" s="544"/>
      <c r="BL1170" s="544"/>
      <c r="BM1170" s="544"/>
      <c r="BN1170" s="544"/>
      <c r="BO1170" s="544"/>
      <c r="BP1170" s="544"/>
      <c r="BQ1170" s="544"/>
    </row>
    <row r="1171" s="341" customFormat="true" ht="15" customHeight="true" x14ac:dyDescent="0.2">
      <c r="A1171" s="410"/>
      <c r="B1171" s="824"/>
      <c r="C1171" s="825"/>
      <c r="D1171" s="825"/>
      <c r="E1171" s="825"/>
      <c r="F1171" s="825"/>
      <c r="G1171" s="825"/>
      <c r="H1171" s="825"/>
      <c r="I1171" s="825"/>
      <c r="J1171" s="825"/>
      <c r="K1171" s="825"/>
      <c r="L1171" s="825"/>
      <c r="M1171" s="825"/>
      <c r="N1171" s="825"/>
      <c r="O1171" s="825"/>
      <c r="P1171" s="825"/>
      <c r="Q1171" s="825"/>
      <c r="BA1171" s="544"/>
      <c r="BB1171" s="365"/>
      <c r="BC1171" s="544"/>
      <c r="BD1171" s="544"/>
      <c r="BE1171" s="544"/>
      <c r="BF1171" s="544"/>
      <c r="BG1171" s="544"/>
      <c r="BH1171" s="544"/>
      <c r="BI1171" s="544"/>
      <c r="BJ1171" s="544"/>
      <c r="BK1171" s="544"/>
      <c r="BL1171" s="544"/>
      <c r="BM1171" s="544"/>
      <c r="BN1171" s="544"/>
      <c r="BO1171" s="544"/>
      <c r="BP1171" s="544"/>
      <c r="BQ1171" s="544"/>
    </row>
    <row r="1172" s="341" customFormat="true" ht="15" customHeight="true" x14ac:dyDescent="0.2">
      <c r="A1172" s="410"/>
      <c r="B1172" s="824"/>
      <c r="C1172" s="825"/>
      <c r="D1172" s="825"/>
      <c r="E1172" s="825"/>
      <c r="F1172" s="825"/>
      <c r="G1172" s="825"/>
      <c r="H1172" s="825"/>
      <c r="I1172" s="825"/>
      <c r="J1172" s="825"/>
      <c r="K1172" s="825"/>
      <c r="L1172" s="825"/>
      <c r="M1172" s="825"/>
      <c r="N1172" s="825"/>
      <c r="O1172" s="825"/>
      <c r="P1172" s="825"/>
      <c r="Q1172" s="825"/>
      <c r="BA1172" s="544"/>
      <c r="BB1172" s="365"/>
      <c r="BC1172" s="544"/>
      <c r="BD1172" s="544"/>
      <c r="BE1172" s="544"/>
      <c r="BF1172" s="544"/>
      <c r="BG1172" s="544"/>
      <c r="BH1172" s="544"/>
      <c r="BI1172" s="544"/>
      <c r="BJ1172" s="544"/>
      <c r="BK1172" s="544"/>
      <c r="BL1172" s="544"/>
      <c r="BM1172" s="544"/>
      <c r="BN1172" s="544"/>
      <c r="BO1172" s="544"/>
      <c r="BP1172" s="544"/>
      <c r="BQ1172" s="544"/>
    </row>
    <row r="1173" s="341" customFormat="true" ht="15" customHeight="true" x14ac:dyDescent="0.2">
      <c r="A1173" s="410"/>
      <c r="B1173" s="824"/>
      <c r="C1173" s="825"/>
      <c r="D1173" s="825"/>
      <c r="E1173" s="825"/>
      <c r="F1173" s="825"/>
      <c r="G1173" s="825"/>
      <c r="H1173" s="825"/>
      <c r="I1173" s="825"/>
      <c r="J1173" s="825"/>
      <c r="K1173" s="825"/>
      <c r="L1173" s="825"/>
      <c r="M1173" s="825"/>
      <c r="N1173" s="825"/>
      <c r="O1173" s="825"/>
      <c r="P1173" s="825"/>
      <c r="Q1173" s="825"/>
      <c r="BA1173" s="544"/>
      <c r="BB1173" s="365"/>
      <c r="BC1173" s="544"/>
      <c r="BD1173" s="544"/>
      <c r="BE1173" s="544"/>
      <c r="BF1173" s="544"/>
      <c r="BG1173" s="544"/>
      <c r="BH1173" s="544"/>
      <c r="BI1173" s="544"/>
      <c r="BJ1173" s="544"/>
      <c r="BK1173" s="544"/>
      <c r="BL1173" s="544"/>
      <c r="BM1173" s="544"/>
      <c r="BN1173" s="544"/>
      <c r="BO1173" s="544"/>
      <c r="BP1173" s="544"/>
      <c r="BQ1173" s="544"/>
    </row>
    <row r="1174" s="341" customFormat="true" ht="15" customHeight="true" x14ac:dyDescent="0.2">
      <c r="A1174" s="410"/>
      <c r="B1174" s="824"/>
      <c r="C1174" s="825"/>
      <c r="D1174" s="825"/>
      <c r="E1174" s="825"/>
      <c r="F1174" s="825"/>
      <c r="G1174" s="825"/>
      <c r="H1174" s="825"/>
      <c r="I1174" s="825"/>
      <c r="J1174" s="825"/>
      <c r="K1174" s="825"/>
      <c r="L1174" s="825"/>
      <c r="M1174" s="825"/>
      <c r="N1174" s="825"/>
      <c r="O1174" s="825"/>
      <c r="P1174" s="825"/>
      <c r="Q1174" s="825"/>
      <c r="BA1174" s="544"/>
      <c r="BB1174" s="365"/>
      <c r="BC1174" s="544"/>
      <c r="BD1174" s="544"/>
      <c r="BE1174" s="544"/>
      <c r="BF1174" s="544"/>
      <c r="BG1174" s="544"/>
      <c r="BH1174" s="544"/>
      <c r="BI1174" s="544"/>
      <c r="BJ1174" s="544"/>
      <c r="BK1174" s="544"/>
      <c r="BL1174" s="544"/>
      <c r="BM1174" s="544"/>
      <c r="BN1174" s="544"/>
      <c r="BO1174" s="544"/>
      <c r="BP1174" s="544"/>
      <c r="BQ1174" s="544"/>
    </row>
    <row r="1175" s="341" customFormat="true" ht="15" customHeight="true" x14ac:dyDescent="0.2">
      <c r="A1175" s="410"/>
      <c r="B1175" s="824"/>
      <c r="C1175" s="825"/>
      <c r="D1175" s="825"/>
      <c r="E1175" s="825"/>
      <c r="F1175" s="825"/>
      <c r="G1175" s="825"/>
      <c r="H1175" s="825"/>
      <c r="I1175" s="825"/>
      <c r="J1175" s="825"/>
      <c r="K1175" s="825"/>
      <c r="L1175" s="825"/>
      <c r="M1175" s="825"/>
      <c r="N1175" s="825"/>
      <c r="O1175" s="825"/>
      <c r="P1175" s="825"/>
      <c r="Q1175" s="825"/>
      <c r="BA1175" s="544"/>
      <c r="BB1175" s="365"/>
      <c r="BC1175" s="544"/>
      <c r="BD1175" s="544"/>
      <c r="BE1175" s="544"/>
      <c r="BF1175" s="544"/>
      <c r="BG1175" s="544"/>
      <c r="BH1175" s="544"/>
      <c r="BI1175" s="544"/>
      <c r="BJ1175" s="544"/>
      <c r="BK1175" s="544"/>
      <c r="BL1175" s="544"/>
      <c r="BM1175" s="544"/>
      <c r="BN1175" s="544"/>
      <c r="BO1175" s="544"/>
      <c r="BP1175" s="544"/>
      <c r="BQ1175" s="544"/>
    </row>
    <row r="1176" s="341" customFormat="true" ht="15" customHeight="true" x14ac:dyDescent="0.2">
      <c r="A1176" s="826"/>
      <c r="B1176" s="410"/>
      <c r="C1176" s="827"/>
      <c r="D1176" s="828"/>
      <c r="E1176" s="828"/>
      <c r="F1176" s="828"/>
      <c r="G1176" s="828"/>
      <c r="H1176" s="827"/>
      <c r="I1176" s="828"/>
      <c r="J1176" s="828"/>
      <c r="K1176" s="828"/>
      <c r="L1176" s="828"/>
      <c r="M1176" s="827"/>
      <c r="N1176" s="828"/>
      <c r="O1176" s="828"/>
      <c r="P1176" s="828"/>
      <c r="Q1176" s="828"/>
      <c r="BA1176" s="544"/>
      <c r="BB1176" s="365"/>
      <c r="BC1176" s="544"/>
      <c r="BD1176" s="544"/>
      <c r="BE1176" s="544"/>
      <c r="BF1176" s="544"/>
      <c r="BG1176" s="544"/>
      <c r="BH1176" s="544"/>
      <c r="BI1176" s="544"/>
      <c r="BJ1176" s="544"/>
      <c r="BK1176" s="544"/>
      <c r="BL1176" s="544"/>
      <c r="BM1176" s="544"/>
      <c r="BN1176" s="544"/>
      <c r="BO1176" s="544"/>
      <c r="BP1176" s="544"/>
      <c r="BQ1176" s="544"/>
    </row>
    <row r="1177" s="341" customFormat="true" ht="15" customHeight="true" x14ac:dyDescent="0.2">
      <c r="A1177" s="828"/>
      <c r="B1177" s="828"/>
      <c r="C1177" s="827"/>
      <c r="D1177" s="827"/>
      <c r="E1177" s="827"/>
      <c r="F1177" s="827"/>
      <c r="G1177" s="827"/>
      <c r="H1177" s="827"/>
      <c r="I1177" s="827"/>
      <c r="J1177" s="827"/>
      <c r="K1177" s="827"/>
      <c r="L1177" s="827"/>
      <c r="M1177" s="827"/>
      <c r="N1177" s="827"/>
      <c r="O1177" s="827"/>
      <c r="P1177" s="827"/>
      <c r="Q1177" s="827"/>
      <c r="BA1177" s="544"/>
      <c r="BB1177" s="365"/>
      <c r="BC1177" s="544"/>
      <c r="BD1177" s="544"/>
      <c r="BE1177" s="544"/>
      <c r="BF1177" s="544"/>
      <c r="BG1177" s="544"/>
      <c r="BH1177" s="544"/>
      <c r="BI1177" s="544"/>
      <c r="BJ1177" s="544"/>
      <c r="BK1177" s="544"/>
      <c r="BL1177" s="544"/>
      <c r="BM1177" s="544"/>
      <c r="BN1177" s="544"/>
      <c r="BO1177" s="544"/>
      <c r="BP1177" s="544"/>
      <c r="BQ1177" s="544"/>
    </row>
    <row r="1178" s="341" customFormat="true" ht="15" customHeight="true" x14ac:dyDescent="0.2">
      <c r="BA1178" s="544"/>
      <c r="BB1178" s="365"/>
      <c r="BC1178" s="544"/>
      <c r="BD1178" s="544"/>
      <c r="BE1178" s="544"/>
      <c r="BF1178" s="544"/>
      <c r="BG1178" s="544"/>
      <c r="BH1178" s="544"/>
      <c r="BI1178" s="544"/>
      <c r="BJ1178" s="544"/>
      <c r="BK1178" s="544"/>
      <c r="BL1178" s="544"/>
      <c r="BM1178" s="544"/>
      <c r="BN1178" s="544"/>
      <c r="BO1178" s="544"/>
      <c r="BP1178" s="544"/>
      <c r="BQ1178" s="544"/>
    </row>
    <row r="1179" s="341" customFormat="true" ht="15" customHeight="true" x14ac:dyDescent="0.2">
      <c r="BA1179" s="544"/>
      <c r="BB1179" s="365"/>
      <c r="BC1179" s="544"/>
      <c r="BD1179" s="544"/>
      <c r="BE1179" s="544"/>
      <c r="BF1179" s="544"/>
      <c r="BG1179" s="544"/>
      <c r="BH1179" s="544"/>
      <c r="BI1179" s="544"/>
      <c r="BJ1179" s="544"/>
      <c r="BK1179" s="544"/>
      <c r="BL1179" s="544"/>
      <c r="BM1179" s="544"/>
      <c r="BN1179" s="544"/>
      <c r="BO1179" s="544"/>
      <c r="BP1179" s="544"/>
      <c r="BQ1179" s="544"/>
    </row>
    <row r="1180" s="341" customFormat="true" ht="15" customHeight="true" x14ac:dyDescent="0.2">
      <c r="BA1180" s="544"/>
      <c r="BB1180" s="365"/>
      <c r="BC1180" s="544"/>
      <c r="BD1180" s="544"/>
      <c r="BE1180" s="544"/>
      <c r="BF1180" s="544"/>
      <c r="BG1180" s="544"/>
      <c r="BH1180" s="544"/>
      <c r="BI1180" s="544"/>
      <c r="BJ1180" s="544"/>
      <c r="BK1180" s="544"/>
      <c r="BL1180" s="544"/>
      <c r="BM1180" s="544"/>
      <c r="BN1180" s="544"/>
      <c r="BO1180" s="544"/>
      <c r="BP1180" s="544"/>
      <c r="BQ1180" s="544"/>
    </row>
    <row r="1181" s="341" customFormat="true" ht="15" customHeight="true" x14ac:dyDescent="0.2">
      <c r="BA1181" s="544"/>
      <c r="BB1181" s="365"/>
      <c r="BC1181" s="544"/>
      <c r="BD1181" s="544"/>
      <c r="BE1181" s="544"/>
      <c r="BF1181" s="544"/>
      <c r="BG1181" s="544"/>
      <c r="BH1181" s="544"/>
      <c r="BI1181" s="544"/>
      <c r="BJ1181" s="544"/>
      <c r="BK1181" s="544"/>
      <c r="BL1181" s="544"/>
      <c r="BM1181" s="544"/>
      <c r="BN1181" s="544"/>
      <c r="BO1181" s="544"/>
      <c r="BP1181" s="544"/>
      <c r="BQ1181" s="544"/>
    </row>
    <row r="1182" s="341" customFormat="true" ht="15" customHeight="true" x14ac:dyDescent="0.2">
      <c r="BA1182" s="544"/>
      <c r="BB1182" s="365"/>
      <c r="BC1182" s="544"/>
      <c r="BD1182" s="544"/>
      <c r="BE1182" s="544"/>
      <c r="BF1182" s="544"/>
      <c r="BG1182" s="544"/>
      <c r="BH1182" s="544"/>
      <c r="BI1182" s="544"/>
      <c r="BJ1182" s="544"/>
      <c r="BK1182" s="544"/>
      <c r="BL1182" s="544"/>
      <c r="BM1182" s="544"/>
      <c r="BN1182" s="544"/>
      <c r="BO1182" s="544"/>
      <c r="BP1182" s="544"/>
      <c r="BQ1182" s="544"/>
    </row>
    <row r="1183" s="341" customFormat="true" ht="15" customHeight="true" x14ac:dyDescent="0.2">
      <c r="BA1183" s="544"/>
      <c r="BB1183" s="365"/>
      <c r="BC1183" s="544"/>
      <c r="BD1183" s="544"/>
      <c r="BE1183" s="544"/>
      <c r="BF1183" s="544"/>
      <c r="BG1183" s="544"/>
      <c r="BH1183" s="544"/>
      <c r="BI1183" s="544"/>
      <c r="BJ1183" s="544"/>
      <c r="BK1183" s="544"/>
      <c r="BL1183" s="544"/>
      <c r="BM1183" s="544"/>
      <c r="BN1183" s="544"/>
      <c r="BO1183" s="544"/>
      <c r="BP1183" s="544"/>
      <c r="BQ1183" s="544"/>
    </row>
    <row r="1184" s="341" customFormat="true" ht="15" customHeight="true" x14ac:dyDescent="0.2">
      <c r="BA1184" s="544"/>
      <c r="BB1184" s="365"/>
      <c r="BC1184" s="544"/>
      <c r="BD1184" s="544"/>
      <c r="BE1184" s="544"/>
      <c r="BF1184" s="544"/>
      <c r="BG1184" s="544"/>
      <c r="BH1184" s="544"/>
      <c r="BI1184" s="544"/>
      <c r="BJ1184" s="544"/>
      <c r="BK1184" s="544"/>
      <c r="BL1184" s="544"/>
      <c r="BM1184" s="544"/>
      <c r="BN1184" s="544"/>
      <c r="BO1184" s="544"/>
      <c r="BP1184" s="544"/>
      <c r="BQ1184" s="544"/>
    </row>
    <row r="1185" s="341" customFormat="true" ht="15" customHeight="true" x14ac:dyDescent="0.2">
      <c r="BA1185" s="544"/>
      <c r="BB1185" s="365"/>
      <c r="BC1185" s="544"/>
      <c r="BD1185" s="544"/>
      <c r="BE1185" s="544"/>
      <c r="BF1185" s="544"/>
      <c r="BG1185" s="544"/>
      <c r="BH1185" s="544"/>
      <c r="BI1185" s="544"/>
      <c r="BJ1185" s="544"/>
      <c r="BK1185" s="544"/>
      <c r="BL1185" s="544"/>
      <c r="BM1185" s="544"/>
      <c r="BN1185" s="544"/>
      <c r="BO1185" s="544"/>
      <c r="BP1185" s="544"/>
      <c r="BQ1185" s="544"/>
    </row>
    <row r="1186" s="341" customFormat="true" ht="15" customHeight="true" x14ac:dyDescent="0.2">
      <c r="BA1186" s="544"/>
      <c r="BB1186" s="365"/>
      <c r="BC1186" s="544"/>
      <c r="BD1186" s="544"/>
      <c r="BE1186" s="544"/>
      <c r="BF1186" s="544"/>
      <c r="BG1186" s="544"/>
      <c r="BH1186" s="544"/>
      <c r="BI1186" s="544"/>
      <c r="BJ1186" s="544"/>
      <c r="BK1186" s="544"/>
      <c r="BL1186" s="544"/>
      <c r="BM1186" s="544"/>
      <c r="BN1186" s="544"/>
      <c r="BO1186" s="544"/>
      <c r="BP1186" s="544"/>
      <c r="BQ1186" s="544"/>
    </row>
    <row r="1187" s="341" customFormat="true" ht="15" customHeight="true" x14ac:dyDescent="0.2">
      <c r="BA1187" s="544"/>
      <c r="BB1187" s="365"/>
      <c r="BC1187" s="544"/>
      <c r="BD1187" s="544"/>
      <c r="BE1187" s="544"/>
      <c r="BF1187" s="544"/>
      <c r="BG1187" s="544"/>
      <c r="BH1187" s="544"/>
      <c r="BI1187" s="544"/>
      <c r="BJ1187" s="544"/>
      <c r="BK1187" s="544"/>
      <c r="BL1187" s="544"/>
      <c r="BM1187" s="544"/>
      <c r="BN1187" s="544"/>
      <c r="BO1187" s="544"/>
      <c r="BP1187" s="544"/>
      <c r="BQ1187" s="544"/>
    </row>
    <row r="1188" s="341" customFormat="true" ht="15" customHeight="true" x14ac:dyDescent="0.2">
      <c r="BA1188" s="544"/>
      <c r="BB1188" s="365"/>
      <c r="BC1188" s="544"/>
      <c r="BD1188" s="544"/>
      <c r="BE1188" s="544"/>
      <c r="BF1188" s="544"/>
      <c r="BG1188" s="544"/>
      <c r="BH1188" s="544"/>
      <c r="BI1188" s="544"/>
      <c r="BJ1188" s="544"/>
      <c r="BK1188" s="544"/>
      <c r="BL1188" s="544"/>
      <c r="BM1188" s="544"/>
      <c r="BN1188" s="544"/>
      <c r="BO1188" s="544"/>
      <c r="BP1188" s="544"/>
      <c r="BQ1188" s="544"/>
    </row>
    <row r="1189" s="341" customFormat="true" ht="15" customHeight="true" x14ac:dyDescent="0.2">
      <c r="BA1189" s="544"/>
      <c r="BB1189" s="365"/>
      <c r="BC1189" s="544"/>
      <c r="BD1189" s="544"/>
      <c r="BE1189" s="544"/>
      <c r="BF1189" s="544"/>
      <c r="BG1189" s="544"/>
      <c r="BH1189" s="544"/>
      <c r="BI1189" s="544"/>
      <c r="BJ1189" s="544"/>
      <c r="BK1189" s="544"/>
      <c r="BL1189" s="544"/>
      <c r="BM1189" s="544"/>
      <c r="BN1189" s="544"/>
      <c r="BO1189" s="544"/>
      <c r="BP1189" s="544"/>
      <c r="BQ1189" s="544"/>
    </row>
    <row r="1190" s="341" customFormat="true" ht="15" customHeight="true" x14ac:dyDescent="0.2">
      <c r="BA1190" s="544"/>
      <c r="BB1190" s="365"/>
      <c r="BC1190" s="544"/>
      <c r="BD1190" s="544"/>
      <c r="BE1190" s="544"/>
      <c r="BF1190" s="544"/>
      <c r="BG1190" s="544"/>
      <c r="BH1190" s="544"/>
      <c r="BI1190" s="544"/>
      <c r="BJ1190" s="544"/>
      <c r="BK1190" s="544"/>
      <c r="BL1190" s="544"/>
      <c r="BM1190" s="544"/>
      <c r="BN1190" s="544"/>
      <c r="BO1190" s="544"/>
      <c r="BP1190" s="544"/>
      <c r="BQ1190" s="544"/>
    </row>
    <row r="1191" s="341" customFormat="true" ht="15" customHeight="true" x14ac:dyDescent="0.2">
      <c r="BA1191" s="544"/>
      <c r="BB1191" s="365"/>
      <c r="BC1191" s="544"/>
      <c r="BD1191" s="544"/>
      <c r="BE1191" s="544"/>
      <c r="BF1191" s="544"/>
      <c r="BG1191" s="544"/>
      <c r="BH1191" s="544"/>
      <c r="BI1191" s="544"/>
      <c r="BJ1191" s="544"/>
      <c r="BK1191" s="544"/>
      <c r="BL1191" s="544"/>
      <c r="BM1191" s="544"/>
      <c r="BN1191" s="544"/>
      <c r="BO1191" s="544"/>
      <c r="BP1191" s="544"/>
      <c r="BQ1191" s="544"/>
    </row>
    <row r="1192" s="341" customFormat="true" ht="15" customHeight="true" x14ac:dyDescent="0.2">
      <c r="BA1192" s="544"/>
      <c r="BB1192" s="365"/>
      <c r="BC1192" s="544"/>
      <c r="BD1192" s="544"/>
      <c r="BE1192" s="544"/>
      <c r="BF1192" s="544"/>
      <c r="BG1192" s="544"/>
      <c r="BH1192" s="544"/>
      <c r="BI1192" s="544"/>
      <c r="BJ1192" s="544"/>
      <c r="BK1192" s="544"/>
      <c r="BL1192" s="544"/>
      <c r="BM1192" s="544"/>
      <c r="BN1192" s="544"/>
      <c r="BO1192" s="544"/>
      <c r="BP1192" s="544"/>
      <c r="BQ1192" s="544"/>
    </row>
    <row r="1193" s="341" customFormat="true" ht="15" customHeight="true" x14ac:dyDescent="0.2">
      <c r="BA1193" s="544"/>
      <c r="BB1193" s="365"/>
      <c r="BC1193" s="544"/>
      <c r="BD1193" s="544"/>
      <c r="BE1193" s="544"/>
      <c r="BF1193" s="544"/>
      <c r="BG1193" s="544"/>
      <c r="BH1193" s="544"/>
      <c r="BI1193" s="544"/>
      <c r="BJ1193" s="544"/>
      <c r="BK1193" s="544"/>
      <c r="BL1193" s="544"/>
      <c r="BM1193" s="544"/>
      <c r="BN1193" s="544"/>
      <c r="BO1193" s="544"/>
      <c r="BP1193" s="544"/>
      <c r="BQ1193" s="544"/>
    </row>
    <row r="1194" s="341" customFormat="true" ht="15" customHeight="true" x14ac:dyDescent="0.2">
      <c r="BA1194" s="544"/>
      <c r="BB1194" s="365"/>
      <c r="BC1194" s="544"/>
      <c r="BD1194" s="544"/>
      <c r="BE1194" s="544"/>
      <c r="BF1194" s="544"/>
      <c r="BG1194" s="544"/>
      <c r="BH1194" s="544"/>
      <c r="BI1194" s="544"/>
      <c r="BJ1194" s="544"/>
      <c r="BK1194" s="544"/>
      <c r="BL1194" s="544"/>
      <c r="BM1194" s="544"/>
      <c r="BN1194" s="544"/>
      <c r="BO1194" s="544"/>
      <c r="BP1194" s="544"/>
      <c r="BQ1194" s="544"/>
    </row>
    <row r="1195" s="341" customFormat="true" ht="15" customHeight="true" x14ac:dyDescent="0.2">
      <c r="BA1195" s="544"/>
      <c r="BB1195" s="365"/>
      <c r="BC1195" s="544"/>
      <c r="BD1195" s="544"/>
      <c r="BE1195" s="544"/>
      <c r="BF1195" s="544"/>
      <c r="BG1195" s="544"/>
      <c r="BH1195" s="544"/>
      <c r="BI1195" s="544"/>
      <c r="BJ1195" s="544"/>
      <c r="BK1195" s="544"/>
      <c r="BL1195" s="544"/>
      <c r="BM1195" s="544"/>
      <c r="BN1195" s="544"/>
      <c r="BO1195" s="544"/>
      <c r="BP1195" s="544"/>
      <c r="BQ1195" s="544"/>
    </row>
    <row r="1196" s="341" customFormat="true" ht="15" customHeight="true" x14ac:dyDescent="0.2">
      <c r="BA1196" s="544"/>
      <c r="BB1196" s="365"/>
      <c r="BC1196" s="544"/>
      <c r="BD1196" s="544"/>
      <c r="BE1196" s="544"/>
      <c r="BF1196" s="544"/>
      <c r="BG1196" s="544"/>
      <c r="BH1196" s="544"/>
      <c r="BI1196" s="544"/>
      <c r="BJ1196" s="544"/>
      <c r="BK1196" s="544"/>
      <c r="BL1196" s="544"/>
      <c r="BM1196" s="544"/>
      <c r="BN1196" s="544"/>
      <c r="BO1196" s="544"/>
      <c r="BP1196" s="544"/>
      <c r="BQ1196" s="544"/>
    </row>
    <row r="1197" s="341" customFormat="true" ht="15" customHeight="true" x14ac:dyDescent="0.2">
      <c r="BA1197" s="544"/>
      <c r="BB1197" s="365"/>
      <c r="BC1197" s="544"/>
      <c r="BD1197" s="544"/>
      <c r="BE1197" s="544"/>
      <c r="BF1197" s="544"/>
      <c r="BG1197" s="544"/>
      <c r="BH1197" s="544"/>
      <c r="BI1197" s="544"/>
      <c r="BJ1197" s="544"/>
      <c r="BK1197" s="544"/>
      <c r="BL1197" s="544"/>
      <c r="BM1197" s="544"/>
      <c r="BN1197" s="544"/>
      <c r="BO1197" s="544"/>
      <c r="BP1197" s="544"/>
      <c r="BQ1197" s="544"/>
    </row>
    <row r="1198" s="341" customFormat="true" ht="15" customHeight="true" x14ac:dyDescent="0.2">
      <c r="BA1198" s="544"/>
      <c r="BB1198" s="365"/>
      <c r="BC1198" s="544"/>
      <c r="BD1198" s="544"/>
      <c r="BE1198" s="544"/>
      <c r="BF1198" s="544"/>
      <c r="BG1198" s="544"/>
      <c r="BH1198" s="544"/>
      <c r="BI1198" s="544"/>
      <c r="BJ1198" s="544"/>
      <c r="BK1198" s="544"/>
      <c r="BL1198" s="544"/>
      <c r="BM1198" s="544"/>
      <c r="BN1198" s="544"/>
      <c r="BO1198" s="544"/>
      <c r="BP1198" s="544"/>
      <c r="BQ1198" s="544"/>
    </row>
    <row r="1199" s="341" customFormat="true" ht="15" customHeight="true" x14ac:dyDescent="0.2">
      <c r="BA1199" s="544"/>
      <c r="BB1199" s="365"/>
      <c r="BC1199" s="544"/>
      <c r="BD1199" s="544"/>
      <c r="BE1199" s="544"/>
      <c r="BF1199" s="544"/>
      <c r="BG1199" s="544"/>
      <c r="BH1199" s="544"/>
      <c r="BI1199" s="544"/>
      <c r="BJ1199" s="544"/>
      <c r="BK1199" s="544"/>
      <c r="BL1199" s="544"/>
      <c r="BM1199" s="544"/>
      <c r="BN1199" s="544"/>
      <c r="BO1199" s="544"/>
      <c r="BP1199" s="544"/>
      <c r="BQ1199" s="544"/>
    </row>
    <row r="1200" s="341" customFormat="true" ht="15" customHeight="true" x14ac:dyDescent="0.2">
      <c r="BA1200" s="544"/>
      <c r="BB1200" s="365"/>
      <c r="BC1200" s="544"/>
      <c r="BD1200" s="544"/>
      <c r="BE1200" s="544"/>
      <c r="BF1200" s="544"/>
      <c r="BG1200" s="544"/>
      <c r="BH1200" s="544"/>
      <c r="BI1200" s="544"/>
      <c r="BJ1200" s="544"/>
      <c r="BK1200" s="544"/>
      <c r="BL1200" s="544"/>
      <c r="BM1200" s="544"/>
      <c r="BN1200" s="544"/>
      <c r="BO1200" s="544"/>
      <c r="BP1200" s="544"/>
      <c r="BQ1200" s="544"/>
    </row>
  </sheetData>
  <mergeCells count="1315">
    <mergeCell ref="A29:A30"/>
    <mergeCell ref="A35:A36"/>
    <mergeCell ref="A37:A38"/>
    <mergeCell ref="A41:A42"/>
    <mergeCell ref="A43:A44"/>
    <mergeCell ref="M133:Q133"/>
    <mergeCell ref="M14:Q14"/>
    <mergeCell ref="A16:A17"/>
    <mergeCell ref="A18:A21"/>
    <mergeCell ref="A22:A23"/>
    <mergeCell ref="A24:A26"/>
    <mergeCell ref="C27:G27"/>
    <mergeCell ref="H27:L27"/>
    <mergeCell ref="M27:Q27"/>
    <mergeCell ref="C14:G14"/>
    <mergeCell ref="H14:L14"/>
    <mergeCell ref="M56:Q56"/>
    <mergeCell ref="A58:A65"/>
    <mergeCell ref="A47:A49"/>
    <mergeCell ref="A135:A139"/>
    <mergeCell ref="A153:A160"/>
    <mergeCell ref="A124:A127"/>
    <mergeCell ref="A128:A129"/>
    <mergeCell ref="A130:A132"/>
    <mergeCell ref="C133:G133"/>
    <mergeCell ref="H133:L133"/>
    <mergeCell ref="C120:G120"/>
    <mergeCell ref="H120:L120"/>
    <mergeCell ref="M120:Q120"/>
    <mergeCell ref="A122:A123"/>
    <mergeCell ref="A108:B108"/>
    <mergeCell ref="A45:A46"/>
    <mergeCell ref="C56:G56"/>
    <mergeCell ref="H56:L56"/>
    <mergeCell ref="A1025:C1025"/>
    <mergeCell ref="A1026:B1026"/>
    <mergeCell ref="H409:I409"/>
    <mergeCell ref="M409:N409"/>
    <mergeCell ref="C410:D410"/>
    <mergeCell ref="H410:I410"/>
    <mergeCell ref="M410:N410"/>
    <mergeCell ref="C407:D407"/>
    <mergeCell ref="H407:I407"/>
    <mergeCell ref="M407:N407"/>
    <mergeCell ref="C408:D408"/>
    <mergeCell ref="H408:I408"/>
    <mergeCell ref="M408:N408"/>
    <mergeCell ref="C415:D415"/>
    <mergeCell ref="H415:I415"/>
    <mergeCell ref="M415:N415"/>
    <mergeCell ref="C416:D416"/>
    <mergeCell ref="A1031:A1032"/>
    <mergeCell ref="A1033:C1033"/>
    <mergeCell ref="A1034:C1034"/>
    <mergeCell ref="C220:G220"/>
    <mergeCell ref="H220:L220"/>
    <mergeCell ref="M220:Q220"/>
    <mergeCell ref="A222:A224"/>
    <mergeCell ref="A208:B208"/>
    <mergeCell ref="C405:D405"/>
    <mergeCell ref="H405:I405"/>
    <mergeCell ref="M405:N405"/>
    <mergeCell ref="C406:D406"/>
    <mergeCell ref="H406:I406"/>
    <mergeCell ref="M406:N406"/>
    <mergeCell ref="C401:D402"/>
    <mergeCell ref="H401:I402"/>
    <mergeCell ref="M401:N402"/>
    <mergeCell ref="B402:B445"/>
    <mergeCell ref="C403:D403"/>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16:I416"/>
    <mergeCell ref="M416:N416"/>
    <mergeCell ref="C413:D413"/>
    <mergeCell ref="H413:I413"/>
    <mergeCell ref="M413:N413"/>
    <mergeCell ref="C414:D414"/>
    <mergeCell ref="H414:I414"/>
    <mergeCell ref="M414:N414"/>
    <mergeCell ref="H403:I403"/>
    <mergeCell ref="M403:N403"/>
    <mergeCell ref="C404:D404"/>
    <mergeCell ref="H404:I404"/>
    <mergeCell ref="M404:N40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O457"/>
    <mergeCell ref="C458:E458"/>
    <mergeCell ref="H458:I458"/>
    <mergeCell ref="M458:N458"/>
    <mergeCell ref="C455:D455"/>
    <mergeCell ref="H455:J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Q512"/>
    <mergeCell ref="C509:D509"/>
    <mergeCell ref="H509:I510"/>
    <mergeCell ref="J509:L509"/>
    <mergeCell ref="M509:N509"/>
    <mergeCell ref="C510:D510"/>
    <mergeCell ref="M510:N510"/>
    <mergeCell ref="C507:D507"/>
    <mergeCell ref="H507:I507"/>
    <mergeCell ref="M507:N507"/>
    <mergeCell ref="C508:D508"/>
    <mergeCell ref="H508:L508"/>
    <mergeCell ref="M508:N508"/>
    <mergeCell ref="C518:D518"/>
    <mergeCell ref="H518:I518"/>
    <mergeCell ref="M518:O518"/>
    <mergeCell ref="C519:D519"/>
    <mergeCell ref="H519:I519"/>
    <mergeCell ref="M519:N520"/>
    <mergeCell ref="C520:E520"/>
    <mergeCell ref="H520:I520"/>
    <mergeCell ref="C515:D516"/>
    <mergeCell ref="E515:G515"/>
    <mergeCell ref="H515:I516"/>
    <mergeCell ref="M515:N515"/>
    <mergeCell ref="M516:N516"/>
    <mergeCell ref="C517:D517"/>
    <mergeCell ref="H517:I517"/>
    <mergeCell ref="M517:N517"/>
    <mergeCell ref="C513:D513"/>
    <mergeCell ref="H513:I513"/>
    <mergeCell ref="M513:N514"/>
    <mergeCell ref="O513:Q513"/>
    <mergeCell ref="C514:G514"/>
    <mergeCell ref="H514:J514"/>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1:D522"/>
    <mergeCell ref="H521:I521"/>
    <mergeCell ref="M521:N521"/>
    <mergeCell ref="H522:I522"/>
    <mergeCell ref="M522:N522"/>
    <mergeCell ref="C523:D523"/>
    <mergeCell ref="H523:I523"/>
    <mergeCell ref="M523:N523"/>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8:D568"/>
    <mergeCell ref="H568:J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4:D574"/>
    <mergeCell ref="H574:I574"/>
    <mergeCell ref="M574:O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E577"/>
    <mergeCell ref="H577:I577"/>
    <mergeCell ref="M577:N57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BA29:BA30"/>
    <mergeCell ref="A31:A32"/>
    <mergeCell ref="BA31:BA32"/>
    <mergeCell ref="A33:A34"/>
    <mergeCell ref="BA33:BA34"/>
    <mergeCell ref="BA35:BA36"/>
    <mergeCell ref="BA37:BA38"/>
    <mergeCell ref="A39:A40"/>
    <mergeCell ref="BA39:BA40"/>
    <mergeCell ref="BA41:BA42"/>
    <mergeCell ref="BA43:BA44"/>
    <mergeCell ref="BA45:BA4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BQ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6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6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68"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69"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0"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3"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74"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75"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78" r:id="rId13" name="B_Matrix">
              <controlPr defaultSize="0" print="0" autoFill="0" autoPict="0" macro="[0]!GoTo_WATER">
                <anchor moveWithCells="1">
                  <from>
                    <xdr:col>1</xdr:col>
                    <xdr:colOff>228600</xdr:colOff>
                    <xdr:row>398</xdr:row>
                    <xdr:rowOff>123825</xdr:rowOff>
                  </from>
                  <to>
                    <xdr:col>1</xdr:col>
                    <xdr:colOff>1704975</xdr:colOff>
                    <xdr:row>400</xdr:row>
                    <xdr:rowOff>123825</xdr:rowOff>
                  </to>
                </anchor>
              </controlPr>
            </control>
          </mc:Choice>
        </mc:AlternateContent>
        <mc:AlternateContent xmlns:mc="http://schemas.openxmlformats.org/markup-compatibility/2006">
          <mc:Choice Requires="x14">
            <control shapeId="253979"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3"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85"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86"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87"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88"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89"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0"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1"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2"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3"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3994"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3995"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3996"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3997"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3998"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3999"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0"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1"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2"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3"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04"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05"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06"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07"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F8AB-30DF-4119-B942-22AF00DB272D}">
  <sheetPr codeName="Feuil9"/>
  <dimension ref="A1:CZ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20" width="12.5703125" style="434" customWidth="true"/>
    <col min="21" max="52" width="12.5703125" style="341" customWidth="true"/>
    <col min="53" max="53" width="31.5703125" style="544" customWidth="true"/>
    <col min="54" max="54" width="41.5703125" style="365" customWidth="true"/>
    <col min="55" max="69" width="9.140625" style="544"/>
    <col min="70" max="72" width="12.5703125" style="544" customWidth="true"/>
    <col min="73" max="104" width="12.5703125" style="341" customWidth="true"/>
    <col min="105" max="16384" width="9.140625" style="434"/>
  </cols>
  <sheetData>
    <row r="1" s="298" customFormat="true" ht="18" customHeight="true" x14ac:dyDescent="0.2">
      <c r="U1" s="341"/>
      <c r="V1" s="341"/>
      <c r="W1" s="341"/>
      <c r="X1" s="341"/>
      <c r="Y1" s="341"/>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U1" s="341"/>
      <c r="BV1" s="341"/>
      <c r="BW1" s="341"/>
      <c r="BX1" s="341"/>
      <c r="BY1" s="34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Viet Nam</v>
      </c>
      <c r="B2" s="356"/>
      <c r="U2" s="341"/>
      <c r="V2" s="341"/>
      <c r="W2" s="341"/>
      <c r="X2" s="341"/>
      <c r="Y2" s="341"/>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U2" s="341"/>
      <c r="BV2" s="341"/>
      <c r="BW2" s="341"/>
      <c r="BX2" s="341"/>
      <c r="BY2" s="34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2005</v>
      </c>
      <c r="B3" s="358"/>
      <c r="U3" s="341"/>
      <c r="V3" s="341"/>
      <c r="W3" s="341"/>
      <c r="X3" s="341"/>
      <c r="Y3" s="341"/>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U3" s="341"/>
      <c r="BV3" s="341"/>
      <c r="BW3" s="341"/>
      <c r="BX3" s="341"/>
      <c r="BY3" s="34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96</v>
      </c>
      <c r="B4" s="358"/>
      <c r="U4" s="341"/>
      <c r="V4" s="341"/>
      <c r="W4" s="341"/>
      <c r="X4" s="341"/>
      <c r="Y4" s="341"/>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U4" s="341"/>
      <c r="BV4" s="341"/>
      <c r="BW4" s="341"/>
      <c r="BX4" s="341"/>
      <c r="BY4" s="34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97</v>
      </c>
      <c r="B5" s="358"/>
      <c r="U5" s="341"/>
      <c r="V5" s="341"/>
      <c r="W5" s="341"/>
      <c r="X5" s="341"/>
      <c r="Y5" s="341"/>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U5" s="341"/>
      <c r="BV5" s="341"/>
      <c r="BW5" s="341"/>
      <c r="BX5" s="341"/>
      <c r="BY5" s="34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98</v>
      </c>
      <c r="B6" s="360"/>
      <c r="U6" s="341"/>
      <c r="V6" s="341"/>
      <c r="W6" s="341"/>
      <c r="X6" s="341"/>
      <c r="Y6" s="341"/>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U6" s="341"/>
      <c r="BV6" s="341"/>
      <c r="BW6" s="341"/>
      <c r="BX6" s="341"/>
      <c r="BY6" s="34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41</v>
      </c>
      <c r="B7" s="362"/>
      <c r="U7" s="341"/>
      <c r="V7" s="341"/>
      <c r="W7" s="341"/>
      <c r="X7" s="341"/>
      <c r="Y7" s="341"/>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U7" s="341"/>
      <c r="BV7" s="341"/>
      <c r="BW7" s="341"/>
      <c r="BX7" s="341"/>
      <c r="BY7" s="34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40</v>
      </c>
      <c r="B8" s="362"/>
      <c r="U8" s="341"/>
      <c r="V8" s="341"/>
      <c r="W8" s="341"/>
      <c r="X8" s="341"/>
      <c r="Y8" s="341"/>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U8" s="341"/>
      <c r="BV8" s="341"/>
      <c r="BW8" s="341"/>
      <c r="BX8" s="341"/>
      <c r="BY8" s="34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134</v>
      </c>
      <c r="B9" s="363" t="str">
        <f>A1025</f>
        <v>AIS05</v>
      </c>
      <c r="U9" s="341"/>
      <c r="V9" s="341"/>
      <c r="W9" s="341"/>
      <c r="X9" s="341"/>
      <c r="Y9" s="341"/>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U9" s="341"/>
      <c r="BV9" s="341"/>
      <c r="BW9" s="341"/>
      <c r="BX9" s="341"/>
      <c r="BY9" s="34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7" t="str">
        <f>B1028</f>
        <v>Ratio of Improved wells based on:</v>
      </c>
      <c r="B10" s="186" t="s">
        <v>35</v>
      </c>
      <c r="U10" s="341"/>
      <c r="V10" s="341"/>
      <c r="W10" s="341"/>
      <c r="X10" s="341"/>
      <c r="Y10" s="341"/>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U10" s="341"/>
      <c r="BV10" s="341"/>
      <c r="BW10" s="341"/>
      <c r="BX10" s="341"/>
      <c r="BY10" s="34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7" t="str">
        <f>B1027</f>
        <v>Time to improved source based on:</v>
      </c>
      <c r="B11" s="185" t="s">
        <v>35</v>
      </c>
      <c r="U11" s="341"/>
      <c r="V11" s="341"/>
      <c r="W11" s="341"/>
      <c r="X11" s="341"/>
      <c r="Y11" s="341"/>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U11" s="341"/>
      <c r="BV11" s="341"/>
      <c r="BW11" s="341"/>
      <c r="BX11" s="341"/>
      <c r="BY11" s="34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84"/>
      <c r="B12" s="186"/>
      <c r="U12" s="341"/>
      <c r="V12" s="341"/>
      <c r="W12" s="341"/>
      <c r="X12" s="341"/>
      <c r="Y12" s="341"/>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U12" s="341"/>
      <c r="BV12" s="341"/>
      <c r="BW12" s="341"/>
      <c r="BX12" s="341"/>
      <c r="BY12" s="34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83"/>
      <c r="B13" s="182"/>
      <c r="U13" s="341"/>
      <c r="V13" s="341"/>
      <c r="W13" s="341"/>
      <c r="X13" s="341"/>
      <c r="Y13" s="341"/>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U13" s="341"/>
      <c r="BV13" s="341"/>
      <c r="BW13" s="341"/>
      <c r="BX13" s="341"/>
      <c r="BY13" s="34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322" customFormat="true" ht="15" customHeight="true" x14ac:dyDescent="0.2">
      <c r="A14" s="302" t="s">
        <v>96</v>
      </c>
      <c r="B14" s="338"/>
      <c r="C14" s="990" t="s">
        <v>115</v>
      </c>
      <c r="D14" s="991"/>
      <c r="E14" s="991"/>
      <c r="F14" s="991"/>
      <c r="G14" s="992"/>
      <c r="H14" s="993" t="s">
        <v>39</v>
      </c>
      <c r="I14" s="981"/>
      <c r="J14" s="981"/>
      <c r="K14" s="981"/>
      <c r="L14" s="983"/>
      <c r="M14" s="976" t="s">
        <v>38</v>
      </c>
      <c r="N14" s="977"/>
      <c r="O14" s="977"/>
      <c r="P14" s="977"/>
      <c r="Q14" s="979"/>
      <c r="R14" s="16" t="s">
        <v>138</v>
      </c>
      <c r="S14" s="400"/>
      <c r="T14" s="40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AQ14" s="410"/>
      <c r="AR14" s="410"/>
      <c r="AS14" s="410"/>
      <c r="AT14" s="410"/>
      <c r="AU14" s="410"/>
      <c r="AV14" s="410"/>
      <c r="AW14" s="410"/>
      <c r="AX14" s="410"/>
      <c r="AY14" s="410"/>
      <c r="AZ14" s="881"/>
      <c r="BA14" s="347" t="s">
        <v>129</v>
      </c>
      <c r="BB14" s="302" t="s">
        <v>96</v>
      </c>
      <c r="BC14" s="976" t="s">
        <v>115</v>
      </c>
      <c r="BD14" s="977"/>
      <c r="BE14" s="977"/>
      <c r="BF14" s="977"/>
      <c r="BG14" s="978"/>
      <c r="BH14" s="976" t="s">
        <v>39</v>
      </c>
      <c r="BI14" s="977"/>
      <c r="BJ14" s="977"/>
      <c r="BK14" s="977"/>
      <c r="BL14" s="978"/>
      <c r="BM14" s="976" t="s">
        <v>38</v>
      </c>
      <c r="BN14" s="977"/>
      <c r="BO14" s="977"/>
      <c r="BP14" s="977"/>
      <c r="BQ14" s="979"/>
      <c r="BR14" s="15" t="s">
        <v>138</v>
      </c>
      <c r="BS14" s="400"/>
      <c r="BT14" s="400"/>
      <c r="BU14" s="5"/>
      <c r="BV14" s="5"/>
      <c r="BW14" s="5"/>
      <c r="BX14" s="5"/>
      <c r="BY14" s="5"/>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322" customFormat="true" ht="12.75" x14ac:dyDescent="0.2">
      <c r="A15" s="335" t="s">
        <v>88</v>
      </c>
      <c r="B15" s="369"/>
      <c r="C15" s="392" t="s">
        <v>0</v>
      </c>
      <c r="D15" s="546" t="s">
        <v>1</v>
      </c>
      <c r="E15" s="546" t="s">
        <v>2</v>
      </c>
      <c r="F15" s="546" t="s">
        <v>3</v>
      </c>
      <c r="G15" s="547" t="s">
        <v>4</v>
      </c>
      <c r="H15" s="374" t="s">
        <v>0</v>
      </c>
      <c r="I15" s="549" t="s">
        <v>1</v>
      </c>
      <c r="J15" s="549" t="s">
        <v>2</v>
      </c>
      <c r="K15" s="549" t="s">
        <v>3</v>
      </c>
      <c r="L15" s="550" t="s">
        <v>4</v>
      </c>
      <c r="M15" s="375" t="s">
        <v>0</v>
      </c>
      <c r="N15" s="549" t="s">
        <v>1</v>
      </c>
      <c r="O15" s="549" t="s">
        <v>2</v>
      </c>
      <c r="P15" s="549" t="s">
        <v>3</v>
      </c>
      <c r="Q15" s="545" t="s">
        <v>4</v>
      </c>
      <c r="R15" s="374" t="s">
        <v>395</v>
      </c>
      <c r="S15" s="549" t="s">
        <v>396</v>
      </c>
      <c r="T15" s="550" t="s">
        <v>397</v>
      </c>
      <c r="U15" s="410"/>
      <c r="V15" s="410"/>
      <c r="W15" s="410"/>
      <c r="X15" s="410"/>
      <c r="Y15" s="410"/>
      <c r="Z15" s="410"/>
      <c r="AA15" s="410"/>
      <c r="AB15" s="410"/>
      <c r="AC15" s="410"/>
      <c r="AD15" s="410"/>
      <c r="AE15" s="410"/>
      <c r="AF15" s="410"/>
      <c r="AG15" s="410"/>
      <c r="AH15" s="410"/>
      <c r="AI15" s="410"/>
      <c r="AJ15" s="410"/>
      <c r="AK15" s="410"/>
      <c r="AL15" s="410"/>
      <c r="AM15" s="410"/>
      <c r="AN15" s="410"/>
      <c r="AO15" s="410"/>
      <c r="AP15" s="410"/>
      <c r="AQ15" s="410"/>
      <c r="AR15" s="410"/>
      <c r="AS15" s="410"/>
      <c r="AT15" s="410"/>
      <c r="AU15" s="410"/>
      <c r="AV15" s="410"/>
      <c r="AW15" s="410"/>
      <c r="AX15" s="410"/>
      <c r="AY15" s="410"/>
      <c r="AZ15" s="881"/>
      <c r="BA15" s="335" t="s">
        <v>120</v>
      </c>
      <c r="BB15" s="334"/>
      <c r="BC15" s="421" t="s">
        <v>0</v>
      </c>
      <c r="BD15" s="520" t="s">
        <v>1</v>
      </c>
      <c r="BE15" s="520" t="s">
        <v>2</v>
      </c>
      <c r="BF15" s="520" t="s">
        <v>3</v>
      </c>
      <c r="BG15" s="422" t="s">
        <v>4</v>
      </c>
      <c r="BH15" s="421" t="s">
        <v>0</v>
      </c>
      <c r="BI15" s="520" t="s">
        <v>1</v>
      </c>
      <c r="BJ15" s="520" t="s">
        <v>2</v>
      </c>
      <c r="BK15" s="520" t="s">
        <v>3</v>
      </c>
      <c r="BL15" s="422" t="s">
        <v>4</v>
      </c>
      <c r="BM15" s="421" t="s">
        <v>0</v>
      </c>
      <c r="BN15" s="520" t="s">
        <v>1</v>
      </c>
      <c r="BO15" s="520" t="s">
        <v>2</v>
      </c>
      <c r="BP15" s="520" t="s">
        <v>3</v>
      </c>
      <c r="BQ15" s="422" t="s">
        <v>4</v>
      </c>
      <c r="BR15" s="421" t="s">
        <v>395</v>
      </c>
      <c r="BS15" s="520" t="s">
        <v>396</v>
      </c>
      <c r="BT15" s="521" t="s">
        <v>397</v>
      </c>
      <c r="BU15" s="886"/>
      <c r="BV15" s="886"/>
      <c r="BW15" s="886"/>
      <c r="BX15" s="886"/>
      <c r="BY15" s="886"/>
      <c r="BZ15" s="886"/>
      <c r="CA15" s="886"/>
      <c r="CB15" s="886"/>
      <c r="CC15" s="886"/>
      <c r="CD15" s="886"/>
      <c r="CE15" s="886"/>
      <c r="CF15" s="886"/>
      <c r="CG15" s="886"/>
      <c r="CH15" s="886"/>
      <c r="CI15" s="886"/>
      <c r="CJ15" s="886"/>
      <c r="CK15" s="886"/>
      <c r="CL15" s="886"/>
      <c r="CM15" s="886"/>
      <c r="CN15" s="886"/>
      <c r="CO15" s="886"/>
      <c r="CP15" s="886"/>
      <c r="CQ15" s="886"/>
      <c r="CR15" s="886"/>
      <c r="CS15" s="886"/>
      <c r="CT15" s="886"/>
      <c r="CU15" s="886"/>
      <c r="CV15" s="886"/>
      <c r="CW15" s="886"/>
      <c r="CX15" s="886"/>
      <c r="CY15" s="886"/>
      <c r="CZ15" s="886"/>
    </row>
    <row r="16" s="322" customFormat="true" ht="15" customHeight="true" x14ac:dyDescent="0.2">
      <c r="A16" s="985" t="s">
        <v>13</v>
      </c>
      <c r="B16" s="371" t="s">
        <v>14</v>
      </c>
      <c r="C16" s="137">
        <f>C58+C59+C66+C67+C68+(C60+C61)*MICS06!C24/100+'AIS05'!C62*MICS06!C25/100</f>
        <v>67.150172581144986</v>
      </c>
      <c r="D16" s="136">
        <f>D58+D59+D66+D67+D68+(D60+D61)*MICS06!D24/100+'AIS05'!D62*MICS06!D25/100</f>
        <v>80.755815987559956</v>
      </c>
      <c r="E16" s="136">
        <f>E58+E59+E66+E67+E68+(E60+E61)*MICS06!E24/100+'AIS05'!E62*MICS06!E25/100</f>
        <v>90.134284620360077</v>
      </c>
      <c r="F16" s="136">
        <f>F58+F59+F66+F67+F68+(F60+F61)*MICS06!F24/100+'AIS05'!F62*MICS06!F25/100</f>
        <v>94.43654490181504</v>
      </c>
      <c r="G16" s="135">
        <f>G58+G59+G66+G67+G68+(G60+G61)*MICS06!G24/100+'AIS05'!G62*MICS06!G25/100</f>
        <v>97.602538318174865</v>
      </c>
      <c r="H16" s="134">
        <f>H58+H59+H66+H67+H68+(H60+H61)*MICS06!H24/100+'AIS05'!H62*MICS06!H25/100</f>
        <v>92.762473984119637</v>
      </c>
      <c r="I16" s="136">
        <f>I58+I59+I66+I67+I68+(I60+I61)*MICS06!I24/100+'AIS05'!I62*MICS06!I25/100</f>
        <v>98.155284852976109</v>
      </c>
      <c r="J16" s="136">
        <f>J58+J59+J66+J67+J68+(J60+J61)*MICS06!J24/100+'AIS05'!J62*MICS06!J25/100</f>
        <v>99.470130431835429</v>
      </c>
      <c r="K16" s="136">
        <f>K58+K59+K66+K67+K68+(K60+K61)*MICS06!K24/100+'AIS05'!K62*MICS06!K25/100</f>
        <v>97.634235158934445</v>
      </c>
      <c r="L16" s="133">
        <f>L58+L59+L66+L67+L68+(L60+L61)*MICS06!L24/100+'AIS05'!L62*MICS06!L25/100</f>
        <v>100.00000000000003</v>
      </c>
      <c r="M16" s="137">
        <f>M58+M59+M66+M67+M68+(M60+M61)*MICS06!M24/100+'AIS05'!M62*MICS06!M25/100</f>
        <v>64.966461630041351</v>
      </c>
      <c r="N16" s="136">
        <f>N58+N59+N66+N67+N68+(N60+N61)*MICS06!N24/100+'AIS05'!N62*MICS06!N25/100</f>
        <v>76.719105173997576</v>
      </c>
      <c r="O16" s="136">
        <f>O58+O59+O66+O67+O68+(O60+O61)*MICS06!O24/100+'AIS05'!O62*MICS06!O25/100</f>
        <v>87.273308734466838</v>
      </c>
      <c r="P16" s="136">
        <f>P58+P59+P66+P67+P68+(P60+P61)*MICS06!P24/100+'AIS05'!P62*MICS06!P25/100</f>
        <v>91.707345877332727</v>
      </c>
      <c r="Q16" s="135">
        <f>Q58+Q59+Q66+Q67+Q68+(Q60+Q61)*MICS06!Q24/100+'AIS05'!Q62*MICS06!Q25/100</f>
        <v>94.39442673194641</v>
      </c>
      <c r="R16" s="62" t="s">
        <v>36</v>
      </c>
      <c r="S16" s="72" t="s">
        <v>36</v>
      </c>
      <c r="T16" s="57" t="s">
        <v>36</v>
      </c>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AQ16" s="410"/>
      <c r="AR16" s="410"/>
      <c r="AS16" s="410"/>
      <c r="AT16" s="410"/>
      <c r="AU16" s="410"/>
      <c r="AV16" s="410"/>
      <c r="AW16" s="410"/>
      <c r="AX16" s="410"/>
      <c r="AY16" s="410"/>
      <c r="AZ16" s="881"/>
      <c r="BA16" s="975" t="s">
        <v>13</v>
      </c>
      <c r="BB16" s="554" t="s">
        <v>14</v>
      </c>
      <c r="BC16" s="54" t="s">
        <v>36</v>
      </c>
      <c r="BD16" s="50" t="s">
        <v>36</v>
      </c>
      <c r="BE16" s="50" t="s">
        <v>36</v>
      </c>
      <c r="BF16" s="50" t="s">
        <v>36</v>
      </c>
      <c r="BG16" s="45" t="s">
        <v>36</v>
      </c>
      <c r="BH16" s="54" t="s">
        <v>36</v>
      </c>
      <c r="BI16" s="50" t="s">
        <v>36</v>
      </c>
      <c r="BJ16" s="50" t="s">
        <v>36</v>
      </c>
      <c r="BK16" s="50" t="s">
        <v>36</v>
      </c>
      <c r="BL16" s="45" t="s">
        <v>36</v>
      </c>
      <c r="BM16" s="54" t="s">
        <v>36</v>
      </c>
      <c r="BN16" s="50" t="s">
        <v>36</v>
      </c>
      <c r="BO16" s="50" t="s">
        <v>36</v>
      </c>
      <c r="BP16" s="50" t="s">
        <v>36</v>
      </c>
      <c r="BQ16" s="45" t="s">
        <v>36</v>
      </c>
      <c r="BR16" s="54" t="s">
        <v>36</v>
      </c>
      <c r="BS16" s="50" t="s">
        <v>36</v>
      </c>
      <c r="BT16" s="40" t="s">
        <v>36</v>
      </c>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22" customFormat="true" ht="15" customHeight="true" x14ac:dyDescent="0.2">
      <c r="A17" s="984"/>
      <c r="B17" s="372" t="s">
        <v>52</v>
      </c>
      <c r="C17" s="132">
        <f>100-C16</f>
        <v>32.849827418855014</v>
      </c>
      <c r="D17" s="131">
        <f t="shared" ref="D17:Q17" si="0">100-D16</f>
        <v>19.244184012440044</v>
      </c>
      <c r="E17" s="131">
        <f t="shared" si="0"/>
        <v>9.8657153796399228</v>
      </c>
      <c r="F17" s="131">
        <f t="shared" si="0"/>
        <v>5.56345509818496</v>
      </c>
      <c r="G17" s="130">
        <f t="shared" si="0"/>
        <v>2.3974616818251349</v>
      </c>
      <c r="H17" s="129">
        <f t="shared" si="0"/>
        <v>7.2375260158803627</v>
      </c>
      <c r="I17" s="131">
        <f t="shared" si="0"/>
        <v>1.8447151470238907</v>
      </c>
      <c r="J17" s="131">
        <f t="shared" si="0"/>
        <v>0.52986956816457109</v>
      </c>
      <c r="K17" s="131">
        <f t="shared" si="0"/>
        <v>2.3657648410655554</v>
      </c>
      <c r="L17" s="128">
        <f t="shared" si="0"/>
        <v>0</v>
      </c>
      <c r="M17" s="132">
        <f t="shared" si="0"/>
        <v>35.033538369958649</v>
      </c>
      <c r="N17" s="131">
        <f t="shared" si="0"/>
        <v>23.280894826002424</v>
      </c>
      <c r="O17" s="131">
        <f t="shared" si="0"/>
        <v>12.726691265533162</v>
      </c>
      <c r="P17" s="131">
        <f t="shared" si="0"/>
        <v>8.2926541226672725</v>
      </c>
      <c r="Q17" s="130">
        <f t="shared" si="0"/>
        <v>5.6055732680535897</v>
      </c>
      <c r="R17" s="64" t="s">
        <v>36</v>
      </c>
      <c r="S17" s="74" t="s">
        <v>36</v>
      </c>
      <c r="T17" s="59" t="s">
        <v>36</v>
      </c>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AQ17" s="410"/>
      <c r="AR17" s="410"/>
      <c r="AS17" s="410"/>
      <c r="AT17" s="410"/>
      <c r="AU17" s="410"/>
      <c r="AV17" s="410"/>
      <c r="AW17" s="410"/>
      <c r="AX17" s="410"/>
      <c r="AY17" s="410"/>
      <c r="AZ17" s="881"/>
      <c r="BA17" s="972"/>
      <c r="BB17" s="553" t="s">
        <v>52</v>
      </c>
      <c r="BC17" s="53" t="s">
        <v>36</v>
      </c>
      <c r="BD17" s="49" t="s">
        <v>36</v>
      </c>
      <c r="BE17" s="49" t="s">
        <v>36</v>
      </c>
      <c r="BF17" s="49" t="s">
        <v>36</v>
      </c>
      <c r="BG17" s="44" t="s">
        <v>36</v>
      </c>
      <c r="BH17" s="53" t="s">
        <v>36</v>
      </c>
      <c r="BI17" s="49" t="s">
        <v>36</v>
      </c>
      <c r="BJ17" s="49" t="s">
        <v>36</v>
      </c>
      <c r="BK17" s="49" t="s">
        <v>36</v>
      </c>
      <c r="BL17" s="44" t="s">
        <v>36</v>
      </c>
      <c r="BM17" s="53" t="s">
        <v>36</v>
      </c>
      <c r="BN17" s="49" t="s">
        <v>36</v>
      </c>
      <c r="BO17" s="49" t="s">
        <v>36</v>
      </c>
      <c r="BP17" s="49" t="s">
        <v>36</v>
      </c>
      <c r="BQ17" s="44" t="s">
        <v>36</v>
      </c>
      <c r="BR17" s="53" t="s">
        <v>36</v>
      </c>
      <c r="BS17" s="49" t="s">
        <v>36</v>
      </c>
      <c r="BT17" s="39" t="s">
        <v>36</v>
      </c>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22" customFormat="true" ht="15" customHeight="true" x14ac:dyDescent="0.2">
      <c r="A18" s="984" t="s">
        <v>61</v>
      </c>
      <c r="B18" s="372" t="s">
        <v>15</v>
      </c>
      <c r="C18" s="132">
        <f>C16*MICS06!C23/100</f>
        <v>66.710659705730393</v>
      </c>
      <c r="D18" s="131">
        <f>D16*MICS06!D23/100</f>
        <v>80.733994410483618</v>
      </c>
      <c r="E18" s="131">
        <f>E16*MICS06!E23/100</f>
        <v>90.017703640608488</v>
      </c>
      <c r="F18" s="131">
        <f>F16*MICS06!F23/100</f>
        <v>94.436544901815026</v>
      </c>
      <c r="G18" s="130">
        <f>G16*MICS06!G23/100</f>
        <v>97.402540985300533</v>
      </c>
      <c r="H18" s="129">
        <f>H16*MICS06!H23/100</f>
        <v>92.374760888932087</v>
      </c>
      <c r="I18" s="131">
        <f>I16*MICS06!I23/100</f>
        <v>98.155284852976109</v>
      </c>
      <c r="J18" s="131">
        <f>J16*MICS06!J23/100</f>
        <v>99.203252671885309</v>
      </c>
      <c r="K18" s="131">
        <f>K16*MICS06!K23/100</f>
        <v>97.108882305338867</v>
      </c>
      <c r="L18" s="128">
        <f>L16*MICS06!L23/100</f>
        <v>100.00000000000004</v>
      </c>
      <c r="M18" s="132">
        <f>M16*MICS06!M23/100</f>
        <v>64.371538241989569</v>
      </c>
      <c r="N18" s="131">
        <f>N16*MICS06!N23/100</f>
        <v>76.69020524915878</v>
      </c>
      <c r="O18" s="131">
        <f>O16*MICS06!O23/100</f>
        <v>87.273308734466852</v>
      </c>
      <c r="P18" s="131">
        <f>P16*MICS06!P23/100</f>
        <v>91.684377863094866</v>
      </c>
      <c r="Q18" s="130">
        <f>Q16*MICS06!Q23/100</f>
        <v>94.39442673194641</v>
      </c>
      <c r="R18" s="64" t="s">
        <v>36</v>
      </c>
      <c r="S18" s="74" t="s">
        <v>36</v>
      </c>
      <c r="T18" s="59" t="s">
        <v>36</v>
      </c>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AQ18" s="410"/>
      <c r="AR18" s="410"/>
      <c r="AS18" s="410"/>
      <c r="AT18" s="410"/>
      <c r="AU18" s="410"/>
      <c r="AV18" s="410"/>
      <c r="AW18" s="410"/>
      <c r="AX18" s="410"/>
      <c r="AY18" s="410"/>
      <c r="AZ18" s="881"/>
      <c r="BA18" s="972" t="s">
        <v>61</v>
      </c>
      <c r="BB18" s="553" t="s">
        <v>15</v>
      </c>
      <c r="BC18" s="53" t="s">
        <v>36</v>
      </c>
      <c r="BD18" s="49" t="s">
        <v>36</v>
      </c>
      <c r="BE18" s="49" t="s">
        <v>36</v>
      </c>
      <c r="BF18" s="49" t="s">
        <v>36</v>
      </c>
      <c r="BG18" s="44" t="s">
        <v>36</v>
      </c>
      <c r="BH18" s="53" t="s">
        <v>36</v>
      </c>
      <c r="BI18" s="49" t="s">
        <v>36</v>
      </c>
      <c r="BJ18" s="49" t="s">
        <v>36</v>
      </c>
      <c r="BK18" s="49" t="s">
        <v>36</v>
      </c>
      <c r="BL18" s="44" t="s">
        <v>36</v>
      </c>
      <c r="BM18" s="53" t="s">
        <v>36</v>
      </c>
      <c r="BN18" s="49" t="s">
        <v>36</v>
      </c>
      <c r="BO18" s="49" t="s">
        <v>36</v>
      </c>
      <c r="BP18" s="49" t="s">
        <v>36</v>
      </c>
      <c r="BQ18" s="44" t="s">
        <v>36</v>
      </c>
      <c r="BR18" s="53" t="s">
        <v>36</v>
      </c>
      <c r="BS18" s="49" t="s">
        <v>36</v>
      </c>
      <c r="BT18" s="39" t="s">
        <v>36</v>
      </c>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22" customFormat="true" ht="15" customHeight="true" x14ac:dyDescent="0.2">
      <c r="A19" s="984"/>
      <c r="B19" s="372" t="s">
        <v>16</v>
      </c>
      <c r="C19" s="132">
        <f>C16*MICS06!C22/100</f>
        <v>0.43951287541457196</v>
      </c>
      <c r="D19" s="131">
        <f>D16*MICS06!D22/100</f>
        <v>2.1821577076333018E-2</v>
      </c>
      <c r="E19" s="131">
        <f>E16*MICS06!E22/100</f>
        <v>0.11658097975159333</v>
      </c>
      <c r="F19" s="131">
        <f>F16*MICS06!F22/100</f>
        <v>0</v>
      </c>
      <c r="G19" s="130">
        <f>G16*MICS06!G22/100</f>
        <v>0.19999733287436247</v>
      </c>
      <c r="H19" s="129">
        <f>H16*MICS06!H22/100</f>
        <v>0.38771309518755914</v>
      </c>
      <c r="I19" s="131">
        <f>I16*MICS06!I22/100</f>
        <v>0</v>
      </c>
      <c r="J19" s="131">
        <f>J16*MICS06!J22/100</f>
        <v>0.26687775995011903</v>
      </c>
      <c r="K19" s="131">
        <f>K16*MICS06!K22/100</f>
        <v>0.52535285359557071</v>
      </c>
      <c r="L19" s="128">
        <f>L16*MICS06!L22/100</f>
        <v>0</v>
      </c>
      <c r="M19" s="132">
        <f>M16*MICS06!M22/100</f>
        <v>0.59492338805181111</v>
      </c>
      <c r="N19" s="131">
        <f>N16*MICS06!N22/100</f>
        <v>2.8899924838791981E-2</v>
      </c>
      <c r="O19" s="131">
        <f>O16*MICS06!O22/100</f>
        <v>0</v>
      </c>
      <c r="P19" s="131">
        <f>P16*MICS06!P22/100</f>
        <v>2.2968014237860605E-2</v>
      </c>
      <c r="Q19" s="130">
        <f>Q16*MICS06!Q22/100</f>
        <v>0</v>
      </c>
      <c r="R19" s="64" t="s">
        <v>36</v>
      </c>
      <c r="S19" s="74" t="s">
        <v>36</v>
      </c>
      <c r="T19" s="59" t="s">
        <v>36</v>
      </c>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AQ19" s="410"/>
      <c r="AR19" s="410"/>
      <c r="AS19" s="410"/>
      <c r="AT19" s="410"/>
      <c r="AU19" s="410"/>
      <c r="AV19" s="410"/>
      <c r="AW19" s="410"/>
      <c r="AX19" s="410"/>
      <c r="AY19" s="410"/>
      <c r="AZ19" s="881"/>
      <c r="BA19" s="972"/>
      <c r="BB19" s="553" t="s">
        <v>16</v>
      </c>
      <c r="BC19" s="53" t="s">
        <v>36</v>
      </c>
      <c r="BD19" s="49" t="s">
        <v>36</v>
      </c>
      <c r="BE19" s="49" t="s">
        <v>36</v>
      </c>
      <c r="BF19" s="49" t="s">
        <v>36</v>
      </c>
      <c r="BG19" s="44" t="s">
        <v>36</v>
      </c>
      <c r="BH19" s="53" t="s">
        <v>36</v>
      </c>
      <c r="BI19" s="49" t="s">
        <v>36</v>
      </c>
      <c r="BJ19" s="49" t="s">
        <v>36</v>
      </c>
      <c r="BK19" s="49" t="s">
        <v>36</v>
      </c>
      <c r="BL19" s="44" t="s">
        <v>36</v>
      </c>
      <c r="BM19" s="53" t="s">
        <v>36</v>
      </c>
      <c r="BN19" s="49" t="s">
        <v>36</v>
      </c>
      <c r="BO19" s="49" t="s">
        <v>36</v>
      </c>
      <c r="BP19" s="49" t="s">
        <v>36</v>
      </c>
      <c r="BQ19" s="44" t="s">
        <v>36</v>
      </c>
      <c r="BR19" s="53" t="s">
        <v>36</v>
      </c>
      <c r="BS19" s="49" t="s">
        <v>36</v>
      </c>
      <c r="BT19" s="39" t="s">
        <v>36</v>
      </c>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22" customFormat="true" ht="15" customHeight="true" x14ac:dyDescent="0.2">
      <c r="A20" s="984"/>
      <c r="B20" s="372" t="s">
        <v>22</v>
      </c>
      <c r="C20" s="132">
        <f>100-C18-C19-C21</f>
        <v>19.508528211215726</v>
      </c>
      <c r="D20" s="131">
        <f t="shared" ref="D20:Q20" si="1">100-D18-D19-D21</f>
        <v>8.558397836930812</v>
      </c>
      <c r="E20" s="131">
        <f t="shared" si="1"/>
        <v>6.2460137860485823</v>
      </c>
      <c r="F20" s="131">
        <f t="shared" si="1"/>
        <v>2.6749047389551244</v>
      </c>
      <c r="G20" s="130">
        <f t="shared" si="1"/>
        <v>1.672864639705802</v>
      </c>
      <c r="H20" s="129">
        <f t="shared" si="1"/>
        <v>3.5708048626259417</v>
      </c>
      <c r="I20" s="131">
        <f t="shared" si="1"/>
        <v>1.5621587444847229</v>
      </c>
      <c r="J20" s="131">
        <f t="shared" si="1"/>
        <v>0.52986956816457176</v>
      </c>
      <c r="K20" s="131">
        <f t="shared" si="1"/>
        <v>1.8754740490059207</v>
      </c>
      <c r="L20" s="128">
        <f t="shared" si="1"/>
        <v>-4.2632564145606011E-14</v>
      </c>
      <c r="M20" s="132">
        <f t="shared" si="1"/>
        <v>21.322535617282377</v>
      </c>
      <c r="N20" s="131">
        <f t="shared" si="1"/>
        <v>10.494123850005426</v>
      </c>
      <c r="O20" s="131">
        <f t="shared" si="1"/>
        <v>6.8166074361521334</v>
      </c>
      <c r="P20" s="131">
        <f t="shared" si="1"/>
        <v>5.2921848796229689</v>
      </c>
      <c r="Q20" s="130">
        <f t="shared" si="1"/>
        <v>3.2744803077252858</v>
      </c>
      <c r="R20" s="64" t="s">
        <v>36</v>
      </c>
      <c r="S20" s="74" t="s">
        <v>36</v>
      </c>
      <c r="T20" s="59" t="s">
        <v>36</v>
      </c>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AQ20" s="410"/>
      <c r="AR20" s="410"/>
      <c r="AS20" s="410"/>
      <c r="AT20" s="410"/>
      <c r="AU20" s="410"/>
      <c r="AV20" s="410"/>
      <c r="AW20" s="410"/>
      <c r="AX20" s="410"/>
      <c r="AY20" s="410"/>
      <c r="AZ20" s="881"/>
      <c r="BA20" s="972"/>
      <c r="BB20" s="553" t="s">
        <v>22</v>
      </c>
      <c r="BC20" s="53" t="s">
        <v>36</v>
      </c>
      <c r="BD20" s="49" t="s">
        <v>36</v>
      </c>
      <c r="BE20" s="49" t="s">
        <v>36</v>
      </c>
      <c r="BF20" s="49" t="s">
        <v>36</v>
      </c>
      <c r="BG20" s="44" t="s">
        <v>36</v>
      </c>
      <c r="BH20" s="53" t="s">
        <v>36</v>
      </c>
      <c r="BI20" s="49" t="s">
        <v>36</v>
      </c>
      <c r="BJ20" s="49" t="s">
        <v>36</v>
      </c>
      <c r="BK20" s="49" t="s">
        <v>36</v>
      </c>
      <c r="BL20" s="44" t="s">
        <v>36</v>
      </c>
      <c r="BM20" s="53" t="s">
        <v>36</v>
      </c>
      <c r="BN20" s="49" t="s">
        <v>36</v>
      </c>
      <c r="BO20" s="49" t="s">
        <v>36</v>
      </c>
      <c r="BP20" s="49" t="s">
        <v>36</v>
      </c>
      <c r="BQ20" s="44" t="s">
        <v>36</v>
      </c>
      <c r="BR20" s="53" t="s">
        <v>36</v>
      </c>
      <c r="BS20" s="49" t="s">
        <v>36</v>
      </c>
      <c r="BT20" s="39" t="s">
        <v>36</v>
      </c>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22" customFormat="true" ht="15" customHeight="true" x14ac:dyDescent="0.2">
      <c r="A21" s="984"/>
      <c r="B21" s="372" t="s">
        <v>17</v>
      </c>
      <c r="C21" s="132">
        <f t="shared" ref="C21:Q21" si="2">C63+C64+C65</f>
        <v>13.34129920763931</v>
      </c>
      <c r="D21" s="131">
        <f t="shared" si="2"/>
        <v>10.685786175509236</v>
      </c>
      <c r="E21" s="131">
        <f t="shared" si="2"/>
        <v>3.6197015935913375</v>
      </c>
      <c r="F21" s="131">
        <f t="shared" si="2"/>
        <v>2.8885503592298498</v>
      </c>
      <c r="G21" s="130">
        <f t="shared" si="2"/>
        <v>0.72459704211930265</v>
      </c>
      <c r="H21" s="129">
        <f t="shared" si="2"/>
        <v>3.6667211532544122</v>
      </c>
      <c r="I21" s="131">
        <f t="shared" si="2"/>
        <v>0.28255640253916775</v>
      </c>
      <c r="J21" s="131">
        <f t="shared" si="2"/>
        <v>0</v>
      </c>
      <c r="K21" s="131">
        <f t="shared" si="2"/>
        <v>0.49029079205964177</v>
      </c>
      <c r="L21" s="128">
        <f t="shared" si="2"/>
        <v>0</v>
      </c>
      <c r="M21" s="132">
        <f t="shared" si="2"/>
        <v>13.711002752676245</v>
      </c>
      <c r="N21" s="131">
        <f t="shared" si="2"/>
        <v>12.786770975997001</v>
      </c>
      <c r="O21" s="131">
        <f t="shared" si="2"/>
        <v>5.9100838293810147</v>
      </c>
      <c r="P21" s="131">
        <f t="shared" si="2"/>
        <v>3.0004692430443032</v>
      </c>
      <c r="Q21" s="130">
        <f t="shared" si="2"/>
        <v>2.3310929603283039</v>
      </c>
      <c r="R21" s="64" t="s">
        <v>36</v>
      </c>
      <c r="S21" s="74" t="s">
        <v>36</v>
      </c>
      <c r="T21" s="59" t="s">
        <v>36</v>
      </c>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AQ21" s="410"/>
      <c r="AR21" s="410"/>
      <c r="AS21" s="410"/>
      <c r="AT21" s="410"/>
      <c r="AU21" s="410"/>
      <c r="AV21" s="410"/>
      <c r="AW21" s="410"/>
      <c r="AX21" s="410"/>
      <c r="AY21" s="410"/>
      <c r="AZ21" s="881"/>
      <c r="BA21" s="972"/>
      <c r="BB21" s="553" t="s">
        <v>17</v>
      </c>
      <c r="BC21" s="53" t="s">
        <v>36</v>
      </c>
      <c r="BD21" s="49" t="s">
        <v>36</v>
      </c>
      <c r="BE21" s="49" t="s">
        <v>36</v>
      </c>
      <c r="BF21" s="49" t="s">
        <v>36</v>
      </c>
      <c r="BG21" s="44" t="s">
        <v>36</v>
      </c>
      <c r="BH21" s="53" t="s">
        <v>36</v>
      </c>
      <c r="BI21" s="49" t="s">
        <v>36</v>
      </c>
      <c r="BJ21" s="49" t="s">
        <v>36</v>
      </c>
      <c r="BK21" s="49" t="s">
        <v>36</v>
      </c>
      <c r="BL21" s="44" t="s">
        <v>36</v>
      </c>
      <c r="BM21" s="53" t="s">
        <v>36</v>
      </c>
      <c r="BN21" s="49" t="s">
        <v>36</v>
      </c>
      <c r="BO21" s="49" t="s">
        <v>36</v>
      </c>
      <c r="BP21" s="49" t="s">
        <v>36</v>
      </c>
      <c r="BQ21" s="44" t="s">
        <v>36</v>
      </c>
      <c r="BR21" s="53" t="s">
        <v>36</v>
      </c>
      <c r="BS21" s="49" t="s">
        <v>36</v>
      </c>
      <c r="BT21" s="39" t="s">
        <v>36</v>
      </c>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22" customFormat="true" ht="15" customHeight="true" x14ac:dyDescent="0.2">
      <c r="A22" s="984" t="s">
        <v>55</v>
      </c>
      <c r="B22" s="372" t="s">
        <v>50</v>
      </c>
      <c r="C22" s="79" t="s">
        <v>36</v>
      </c>
      <c r="D22" s="74" t="s">
        <v>36</v>
      </c>
      <c r="E22" s="74" t="s">
        <v>36</v>
      </c>
      <c r="F22" s="74" t="s">
        <v>36</v>
      </c>
      <c r="G22" s="69" t="s">
        <v>36</v>
      </c>
      <c r="H22" s="64" t="s">
        <v>36</v>
      </c>
      <c r="I22" s="74" t="s">
        <v>36</v>
      </c>
      <c r="J22" s="74" t="s">
        <v>36</v>
      </c>
      <c r="K22" s="74" t="s">
        <v>36</v>
      </c>
      <c r="L22" s="59" t="s">
        <v>36</v>
      </c>
      <c r="M22" s="79" t="s">
        <v>36</v>
      </c>
      <c r="N22" s="74" t="s">
        <v>36</v>
      </c>
      <c r="O22" s="74" t="s">
        <v>36</v>
      </c>
      <c r="P22" s="74" t="s">
        <v>36</v>
      </c>
      <c r="Q22" s="69" t="s">
        <v>36</v>
      </c>
      <c r="R22" s="64" t="s">
        <v>36</v>
      </c>
      <c r="S22" s="74" t="s">
        <v>36</v>
      </c>
      <c r="T22" s="59" t="s">
        <v>36</v>
      </c>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AQ22" s="410"/>
      <c r="AR22" s="410"/>
      <c r="AS22" s="410"/>
      <c r="AT22" s="410"/>
      <c r="AU22" s="410"/>
      <c r="AV22" s="410"/>
      <c r="AW22" s="410"/>
      <c r="AX22" s="410"/>
      <c r="AY22" s="410"/>
      <c r="AZ22" s="881"/>
      <c r="BA22" s="972" t="s">
        <v>55</v>
      </c>
      <c r="BB22" s="553" t="s">
        <v>50</v>
      </c>
      <c r="BC22" s="53" t="s">
        <v>36</v>
      </c>
      <c r="BD22" s="49" t="s">
        <v>36</v>
      </c>
      <c r="BE22" s="49" t="s">
        <v>36</v>
      </c>
      <c r="BF22" s="49" t="s">
        <v>36</v>
      </c>
      <c r="BG22" s="44" t="s">
        <v>36</v>
      </c>
      <c r="BH22" s="53" t="s">
        <v>36</v>
      </c>
      <c r="BI22" s="49" t="s">
        <v>36</v>
      </c>
      <c r="BJ22" s="49" t="s">
        <v>36</v>
      </c>
      <c r="BK22" s="49" t="s">
        <v>36</v>
      </c>
      <c r="BL22" s="44" t="s">
        <v>36</v>
      </c>
      <c r="BM22" s="53" t="s">
        <v>36</v>
      </c>
      <c r="BN22" s="49" t="s">
        <v>36</v>
      </c>
      <c r="BO22" s="49" t="s">
        <v>36</v>
      </c>
      <c r="BP22" s="49" t="s">
        <v>36</v>
      </c>
      <c r="BQ22" s="44" t="s">
        <v>36</v>
      </c>
      <c r="BR22" s="53" t="s">
        <v>36</v>
      </c>
      <c r="BS22" s="49" t="s">
        <v>36</v>
      </c>
      <c r="BT22" s="39" t="s">
        <v>36</v>
      </c>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22" customFormat="true" ht="15" customHeight="true" x14ac:dyDescent="0.2">
      <c r="A23" s="986"/>
      <c r="B23" s="373" t="s">
        <v>49</v>
      </c>
      <c r="C23" s="78" t="s">
        <v>36</v>
      </c>
      <c r="D23" s="73" t="s">
        <v>36</v>
      </c>
      <c r="E23" s="73" t="s">
        <v>36</v>
      </c>
      <c r="F23" s="73" t="s">
        <v>36</v>
      </c>
      <c r="G23" s="68" t="s">
        <v>36</v>
      </c>
      <c r="H23" s="63" t="s">
        <v>36</v>
      </c>
      <c r="I23" s="73" t="s">
        <v>36</v>
      </c>
      <c r="J23" s="73" t="s">
        <v>36</v>
      </c>
      <c r="K23" s="73" t="s">
        <v>36</v>
      </c>
      <c r="L23" s="58" t="s">
        <v>36</v>
      </c>
      <c r="M23" s="78" t="s">
        <v>36</v>
      </c>
      <c r="N23" s="73" t="s">
        <v>36</v>
      </c>
      <c r="O23" s="73" t="s">
        <v>36</v>
      </c>
      <c r="P23" s="73" t="s">
        <v>36</v>
      </c>
      <c r="Q23" s="68" t="s">
        <v>36</v>
      </c>
      <c r="R23" s="63" t="s">
        <v>36</v>
      </c>
      <c r="S23" s="73" t="s">
        <v>36</v>
      </c>
      <c r="T23" s="58" t="s">
        <v>36</v>
      </c>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AQ23" s="410"/>
      <c r="AR23" s="410"/>
      <c r="AS23" s="410"/>
      <c r="AT23" s="410"/>
      <c r="AU23" s="410"/>
      <c r="AV23" s="410"/>
      <c r="AW23" s="410"/>
      <c r="AX23" s="410"/>
      <c r="AY23" s="410"/>
      <c r="AZ23" s="881"/>
      <c r="BA23" s="974"/>
      <c r="BB23" s="555" t="s">
        <v>49</v>
      </c>
      <c r="BC23" s="52" t="s">
        <v>36</v>
      </c>
      <c r="BD23" s="48" t="s">
        <v>36</v>
      </c>
      <c r="BE23" s="48" t="s">
        <v>36</v>
      </c>
      <c r="BF23" s="48" t="s">
        <v>36</v>
      </c>
      <c r="BG23" s="43" t="s">
        <v>36</v>
      </c>
      <c r="BH23" s="52" t="s">
        <v>36</v>
      </c>
      <c r="BI23" s="48" t="s">
        <v>36</v>
      </c>
      <c r="BJ23" s="48" t="s">
        <v>36</v>
      </c>
      <c r="BK23" s="48" t="s">
        <v>36</v>
      </c>
      <c r="BL23" s="43" t="s">
        <v>36</v>
      </c>
      <c r="BM23" s="52" t="s">
        <v>36</v>
      </c>
      <c r="BN23" s="48" t="s">
        <v>36</v>
      </c>
      <c r="BO23" s="48" t="s">
        <v>36</v>
      </c>
      <c r="BP23" s="48" t="s">
        <v>36</v>
      </c>
      <c r="BQ23" s="43" t="s">
        <v>36</v>
      </c>
      <c r="BR23" s="52" t="s">
        <v>36</v>
      </c>
      <c r="BS23" s="48" t="s">
        <v>36</v>
      </c>
      <c r="BT23" s="38" t="s">
        <v>36</v>
      </c>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18" customFormat="true" ht="15" hidden="true" customHeight="true" x14ac:dyDescent="0.2">
      <c r="A24" s="987" t="s">
        <v>48</v>
      </c>
      <c r="B24" s="370" t="s">
        <v>60</v>
      </c>
      <c r="C24" s="376"/>
      <c r="D24" s="377"/>
      <c r="E24" s="377"/>
      <c r="F24" s="377"/>
      <c r="G24" s="378"/>
      <c r="H24" s="379"/>
      <c r="I24" s="377"/>
      <c r="J24" s="377"/>
      <c r="K24" s="377"/>
      <c r="L24" s="380"/>
      <c r="M24" s="376"/>
      <c r="N24" s="377"/>
      <c r="O24" s="377"/>
      <c r="P24" s="377"/>
      <c r="Q24" s="378"/>
      <c r="R24" s="379"/>
      <c r="S24" s="377"/>
      <c r="T24" s="380"/>
      <c r="U24" s="828"/>
      <c r="V24" s="828"/>
      <c r="W24" s="828"/>
      <c r="X24" s="828"/>
      <c r="Y24" s="828"/>
      <c r="Z24" s="828"/>
      <c r="AA24" s="828"/>
      <c r="AB24" s="828"/>
      <c r="AC24" s="828"/>
      <c r="AD24" s="828"/>
      <c r="AE24" s="828"/>
      <c r="AF24" s="828"/>
      <c r="AG24" s="828"/>
      <c r="AH24" s="828"/>
      <c r="AI24" s="828"/>
      <c r="AJ24" s="828"/>
      <c r="AK24" s="828"/>
      <c r="AL24" s="828"/>
      <c r="AM24" s="828"/>
      <c r="AN24" s="828"/>
      <c r="AO24" s="828"/>
      <c r="AP24" s="828"/>
      <c r="AQ24" s="828"/>
      <c r="AR24" s="828"/>
      <c r="AS24" s="828"/>
      <c r="AT24" s="828"/>
      <c r="AU24" s="828"/>
      <c r="AV24" s="828"/>
      <c r="AW24" s="828"/>
      <c r="AX24" s="828"/>
      <c r="AY24" s="828"/>
      <c r="AZ24" s="346"/>
      <c r="BB24" s="320"/>
      <c r="BU24" s="346"/>
      <c r="BV24" s="346"/>
      <c r="BW24" s="346"/>
      <c r="BX24" s="346"/>
      <c r="BY24" s="346"/>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988"/>
      <c r="B25" s="367" t="s">
        <v>59</v>
      </c>
      <c r="C25" s="381"/>
      <c r="D25" s="382"/>
      <c r="E25" s="382"/>
      <c r="F25" s="382"/>
      <c r="G25" s="383"/>
      <c r="H25" s="384"/>
      <c r="I25" s="382"/>
      <c r="J25" s="382"/>
      <c r="K25" s="382"/>
      <c r="L25" s="385"/>
      <c r="M25" s="381"/>
      <c r="N25" s="382"/>
      <c r="O25" s="382"/>
      <c r="P25" s="382"/>
      <c r="Q25" s="383"/>
      <c r="R25" s="384"/>
      <c r="S25" s="382"/>
      <c r="T25" s="385"/>
      <c r="U25" s="828"/>
      <c r="V25" s="828"/>
      <c r="W25" s="828"/>
      <c r="X25" s="828"/>
      <c r="Y25" s="828"/>
      <c r="Z25" s="828"/>
      <c r="AA25" s="828"/>
      <c r="AB25" s="828"/>
      <c r="AC25" s="828"/>
      <c r="AD25" s="828"/>
      <c r="AE25" s="828"/>
      <c r="AF25" s="828"/>
      <c r="AG25" s="828"/>
      <c r="AH25" s="828"/>
      <c r="AI25" s="828"/>
      <c r="AJ25" s="828"/>
      <c r="AK25" s="828"/>
      <c r="AL25" s="828"/>
      <c r="AM25" s="828"/>
      <c r="AN25" s="828"/>
      <c r="AO25" s="828"/>
      <c r="AP25" s="828"/>
      <c r="AQ25" s="828"/>
      <c r="AR25" s="828"/>
      <c r="AS25" s="828"/>
      <c r="AT25" s="828"/>
      <c r="AU25" s="828"/>
      <c r="AV25" s="828"/>
      <c r="AW25" s="828"/>
      <c r="AX25" s="828"/>
      <c r="AY25" s="828"/>
      <c r="AZ25" s="346"/>
      <c r="BB25" s="320"/>
      <c r="BU25" s="346"/>
      <c r="BV25" s="346"/>
      <c r="BW25" s="346"/>
      <c r="BX25" s="346"/>
      <c r="BY25" s="346"/>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989"/>
      <c r="B26" s="368" t="s">
        <v>47</v>
      </c>
      <c r="C26" s="386"/>
      <c r="D26" s="387"/>
      <c r="E26" s="387"/>
      <c r="F26" s="387"/>
      <c r="G26" s="388"/>
      <c r="H26" s="389"/>
      <c r="I26" s="387"/>
      <c r="J26" s="387"/>
      <c r="K26" s="387"/>
      <c r="L26" s="390"/>
      <c r="M26" s="386"/>
      <c r="N26" s="387"/>
      <c r="O26" s="387"/>
      <c r="P26" s="387"/>
      <c r="Q26" s="388"/>
      <c r="R26" s="14"/>
      <c r="S26" s="13"/>
      <c r="T26" s="8"/>
      <c r="U26" s="828"/>
      <c r="V26" s="828"/>
      <c r="W26" s="82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346"/>
      <c r="BB26" s="320"/>
      <c r="BU26" s="346"/>
      <c r="BV26" s="346"/>
      <c r="BW26" s="346"/>
      <c r="BX26" s="346"/>
      <c r="BY26" s="346"/>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322" customFormat="true" ht="15" customHeight="true" x14ac:dyDescent="0.2">
      <c r="A27" s="317"/>
      <c r="B27" s="369"/>
      <c r="C27" s="1014" t="s">
        <v>115</v>
      </c>
      <c r="D27" s="1015"/>
      <c r="E27" s="1015"/>
      <c r="F27" s="1015"/>
      <c r="G27" s="1016"/>
      <c r="H27" s="993" t="s">
        <v>39</v>
      </c>
      <c r="I27" s="981"/>
      <c r="J27" s="981"/>
      <c r="K27" s="981"/>
      <c r="L27" s="983"/>
      <c r="M27" s="980" t="s">
        <v>38</v>
      </c>
      <c r="N27" s="981"/>
      <c r="O27" s="981"/>
      <c r="P27" s="981"/>
      <c r="Q27" s="983"/>
      <c r="R27" s="16" t="s">
        <v>138</v>
      </c>
      <c r="S27" s="400"/>
      <c r="T27" s="40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AQ27" s="410"/>
      <c r="AR27" s="410"/>
      <c r="AS27" s="410"/>
      <c r="AT27" s="410"/>
      <c r="AU27" s="410"/>
      <c r="AV27" s="410"/>
      <c r="AW27" s="410"/>
      <c r="AX27" s="410"/>
      <c r="AY27" s="410"/>
      <c r="AZ27" s="881"/>
      <c r="BA27" s="347" t="s">
        <v>129</v>
      </c>
      <c r="BB27" s="302" t="s">
        <v>96</v>
      </c>
      <c r="BC27" s="976" t="s">
        <v>115</v>
      </c>
      <c r="BD27" s="977"/>
      <c r="BE27" s="977"/>
      <c r="BF27" s="977"/>
      <c r="BG27" s="978"/>
      <c r="BH27" s="976" t="s">
        <v>39</v>
      </c>
      <c r="BI27" s="977"/>
      <c r="BJ27" s="977"/>
      <c r="BK27" s="977"/>
      <c r="BL27" s="978"/>
      <c r="BM27" s="976" t="s">
        <v>38</v>
      </c>
      <c r="BN27" s="977"/>
      <c r="BO27" s="977"/>
      <c r="BP27" s="977"/>
      <c r="BQ27" s="979"/>
      <c r="BR27" s="15" t="s">
        <v>138</v>
      </c>
      <c r="BS27" s="400"/>
      <c r="BT27" s="400"/>
      <c r="BU27" s="5"/>
      <c r="BV27" s="5"/>
      <c r="BW27" s="5"/>
      <c r="BX27" s="5"/>
      <c r="BY27" s="5"/>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322" customFormat="true" ht="12.75" x14ac:dyDescent="0.2">
      <c r="A28" s="335" t="s">
        <v>70</v>
      </c>
      <c r="B28" s="369"/>
      <c r="C28" s="392" t="s">
        <v>0</v>
      </c>
      <c r="D28" s="546" t="s">
        <v>1</v>
      </c>
      <c r="E28" s="546" t="s">
        <v>2</v>
      </c>
      <c r="F28" s="546" t="s">
        <v>3</v>
      </c>
      <c r="G28" s="547" t="s">
        <v>4</v>
      </c>
      <c r="H28" s="374" t="s">
        <v>0</v>
      </c>
      <c r="I28" s="549" t="s">
        <v>1</v>
      </c>
      <c r="J28" s="549" t="s">
        <v>2</v>
      </c>
      <c r="K28" s="549" t="s">
        <v>3</v>
      </c>
      <c r="L28" s="550" t="s">
        <v>4</v>
      </c>
      <c r="M28" s="375" t="s">
        <v>0</v>
      </c>
      <c r="N28" s="549" t="s">
        <v>1</v>
      </c>
      <c r="O28" s="549" t="s">
        <v>2</v>
      </c>
      <c r="P28" s="549" t="s">
        <v>3</v>
      </c>
      <c r="Q28" s="545" t="s">
        <v>4</v>
      </c>
      <c r="R28" s="374" t="s">
        <v>395</v>
      </c>
      <c r="S28" s="549" t="s">
        <v>396</v>
      </c>
      <c r="T28" s="550" t="s">
        <v>397</v>
      </c>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AQ28" s="410"/>
      <c r="AR28" s="410"/>
      <c r="AS28" s="410"/>
      <c r="AT28" s="410"/>
      <c r="AU28" s="410"/>
      <c r="AV28" s="410"/>
      <c r="AW28" s="410"/>
      <c r="AX28" s="410"/>
      <c r="AY28" s="410"/>
      <c r="AZ28" s="881"/>
      <c r="BA28" s="335" t="s">
        <v>120</v>
      </c>
      <c r="BB28" s="334"/>
      <c r="BC28" s="421" t="s">
        <v>0</v>
      </c>
      <c r="BD28" s="520" t="s">
        <v>1</v>
      </c>
      <c r="BE28" s="520" t="s">
        <v>2</v>
      </c>
      <c r="BF28" s="520" t="s">
        <v>3</v>
      </c>
      <c r="BG28" s="422" t="s">
        <v>4</v>
      </c>
      <c r="BH28" s="421" t="s">
        <v>0</v>
      </c>
      <c r="BI28" s="520" t="s">
        <v>1</v>
      </c>
      <c r="BJ28" s="520" t="s">
        <v>2</v>
      </c>
      <c r="BK28" s="520" t="s">
        <v>3</v>
      </c>
      <c r="BL28" s="422" t="s">
        <v>4</v>
      </c>
      <c r="BM28" s="421" t="s">
        <v>0</v>
      </c>
      <c r="BN28" s="520" t="s">
        <v>1</v>
      </c>
      <c r="BO28" s="520" t="s">
        <v>2</v>
      </c>
      <c r="BP28" s="520" t="s">
        <v>3</v>
      </c>
      <c r="BQ28" s="422" t="s">
        <v>4</v>
      </c>
      <c r="BR28" s="421" t="s">
        <v>395</v>
      </c>
      <c r="BS28" s="520" t="s">
        <v>396</v>
      </c>
      <c r="BT28" s="521" t="s">
        <v>397</v>
      </c>
      <c r="BU28" s="886"/>
      <c r="BV28" s="886"/>
      <c r="BW28" s="886"/>
      <c r="BX28" s="886"/>
      <c r="BY28" s="886"/>
      <c r="BZ28" s="886"/>
      <c r="CA28" s="886"/>
      <c r="CB28" s="886"/>
      <c r="CC28" s="886"/>
      <c r="CD28" s="886"/>
      <c r="CE28" s="886"/>
      <c r="CF28" s="886"/>
      <c r="CG28" s="886"/>
      <c r="CH28" s="886"/>
      <c r="CI28" s="886"/>
      <c r="CJ28" s="886"/>
      <c r="CK28" s="886"/>
      <c r="CL28" s="886"/>
      <c r="CM28" s="886"/>
      <c r="CN28" s="886"/>
      <c r="CO28" s="886"/>
      <c r="CP28" s="886"/>
      <c r="CQ28" s="886"/>
      <c r="CR28" s="886"/>
      <c r="CS28" s="886"/>
      <c r="CT28" s="886"/>
      <c r="CU28" s="886"/>
      <c r="CV28" s="886"/>
      <c r="CW28" s="886"/>
      <c r="CX28" s="886"/>
      <c r="CY28" s="886"/>
      <c r="CZ28" s="886"/>
    </row>
    <row r="29" s="322" customFormat="true" ht="15" customHeight="true" x14ac:dyDescent="0.2">
      <c r="A29" s="985" t="s">
        <v>58</v>
      </c>
      <c r="B29" s="371" t="s">
        <v>50</v>
      </c>
      <c r="C29" s="137">
        <f t="shared" ref="C29:T29" si="3">C58+C59</f>
        <v>7.7342146720376945</v>
      </c>
      <c r="D29" s="136">
        <f t="shared" si="3"/>
        <v>11.667437221411976</v>
      </c>
      <c r="E29" s="136">
        <f t="shared" si="3"/>
        <v>9.5131454815123462</v>
      </c>
      <c r="F29" s="136">
        <f t="shared" si="3"/>
        <v>24.356023108571939</v>
      </c>
      <c r="G29" s="135">
        <f t="shared" si="3"/>
        <v>52.97599579938673</v>
      </c>
      <c r="H29" s="134">
        <f t="shared" si="3"/>
        <v>40.902901749721821</v>
      </c>
      <c r="I29" s="136">
        <f t="shared" si="3"/>
        <v>55.51214143082273</v>
      </c>
      <c r="J29" s="136">
        <f t="shared" si="3"/>
        <v>68.688988780936384</v>
      </c>
      <c r="K29" s="136">
        <f t="shared" si="3"/>
        <v>75.158499662897555</v>
      </c>
      <c r="L29" s="133">
        <f t="shared" si="3"/>
        <v>78.16681257968618</v>
      </c>
      <c r="M29" s="137">
        <f t="shared" si="3"/>
        <v>5.8465099086130987</v>
      </c>
      <c r="N29" s="136">
        <f t="shared" si="3"/>
        <v>10.343072131817058</v>
      </c>
      <c r="O29" s="136">
        <f t="shared" si="3"/>
        <v>7.574121689415815</v>
      </c>
      <c r="P29" s="136">
        <f t="shared" si="3"/>
        <v>10.636530484543691</v>
      </c>
      <c r="Q29" s="135">
        <f t="shared" si="3"/>
        <v>20.590043015195022</v>
      </c>
      <c r="R29" s="134">
        <f t="shared" si="3"/>
        <v>12.937148526779552</v>
      </c>
      <c r="S29" s="136">
        <f t="shared" si="3"/>
        <v>19.514862767471598</v>
      </c>
      <c r="T29" s="133">
        <f t="shared" si="3"/>
        <v>29.3177472541188</v>
      </c>
      <c r="U29" s="410"/>
      <c r="V29" s="410"/>
      <c r="W29" s="410"/>
      <c r="X29" s="410"/>
      <c r="Y29" s="410"/>
      <c r="Z29" s="410"/>
      <c r="AA29" s="410"/>
      <c r="AB29" s="410"/>
      <c r="AC29" s="410"/>
      <c r="AD29" s="410"/>
      <c r="AE29" s="410"/>
      <c r="AF29" s="410"/>
      <c r="AG29" s="410"/>
      <c r="AH29" s="410"/>
      <c r="AI29" s="410"/>
      <c r="AJ29" s="410"/>
      <c r="AK29" s="410"/>
      <c r="AL29" s="410"/>
      <c r="AM29" s="410"/>
      <c r="AN29" s="410"/>
      <c r="AO29" s="410"/>
      <c r="AP29" s="410"/>
      <c r="AQ29" s="410"/>
      <c r="AR29" s="410"/>
      <c r="AS29" s="410"/>
      <c r="AT29" s="410"/>
      <c r="AU29" s="410"/>
      <c r="AV29" s="410"/>
      <c r="AW29" s="410"/>
      <c r="AX29" s="410"/>
      <c r="AY29" s="410"/>
      <c r="AZ29" s="881"/>
      <c r="BA29" s="975" t="s">
        <v>58</v>
      </c>
      <c r="BB29" s="554" t="s">
        <v>50</v>
      </c>
      <c r="BC29" s="54" t="s">
        <v>36</v>
      </c>
      <c r="BD29" s="50" t="s">
        <v>36</v>
      </c>
      <c r="BE29" s="50" t="s">
        <v>36</v>
      </c>
      <c r="BF29" s="50" t="s">
        <v>36</v>
      </c>
      <c r="BG29" s="45" t="s">
        <v>36</v>
      </c>
      <c r="BH29" s="54" t="s">
        <v>36</v>
      </c>
      <c r="BI29" s="50" t="s">
        <v>36</v>
      </c>
      <c r="BJ29" s="50" t="s">
        <v>36</v>
      </c>
      <c r="BK29" s="50" t="s">
        <v>36</v>
      </c>
      <c r="BL29" s="45" t="s">
        <v>36</v>
      </c>
      <c r="BM29" s="54" t="s">
        <v>36</v>
      </c>
      <c r="BN29" s="50" t="s">
        <v>36</v>
      </c>
      <c r="BO29" s="50" t="s">
        <v>36</v>
      </c>
      <c r="BP29" s="50" t="s">
        <v>36</v>
      </c>
      <c r="BQ29" s="45" t="s">
        <v>36</v>
      </c>
      <c r="BR29" s="54" t="s">
        <v>36</v>
      </c>
      <c r="BS29" s="50" t="s">
        <v>36</v>
      </c>
      <c r="BT29" s="40" t="s">
        <v>36</v>
      </c>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22" customFormat="true" ht="15" customHeight="true" x14ac:dyDescent="0.2">
      <c r="A30" s="984"/>
      <c r="B30" s="372" t="s">
        <v>49</v>
      </c>
      <c r="C30" s="132">
        <f>100-C29</f>
        <v>92.265785327962305</v>
      </c>
      <c r="D30" s="131">
        <f t="shared" ref="D30:T30" si="4">100-D29</f>
        <v>88.332562778588027</v>
      </c>
      <c r="E30" s="131">
        <f t="shared" si="4"/>
        <v>90.486854518487661</v>
      </c>
      <c r="F30" s="131">
        <f t="shared" si="4"/>
        <v>75.643976891428053</v>
      </c>
      <c r="G30" s="130">
        <f t="shared" si="4"/>
        <v>47.02400420061327</v>
      </c>
      <c r="H30" s="129">
        <f t="shared" si="4"/>
        <v>59.097098250278179</v>
      </c>
      <c r="I30" s="131">
        <f t="shared" si="4"/>
        <v>44.48785856917727</v>
      </c>
      <c r="J30" s="131">
        <f t="shared" si="4"/>
        <v>31.311011219063616</v>
      </c>
      <c r="K30" s="131">
        <f t="shared" si="4"/>
        <v>24.841500337102445</v>
      </c>
      <c r="L30" s="128">
        <f t="shared" si="4"/>
        <v>21.83318742031382</v>
      </c>
      <c r="M30" s="132">
        <f t="shared" si="4"/>
        <v>94.1534900913869</v>
      </c>
      <c r="N30" s="131">
        <f t="shared" si="4"/>
        <v>89.656927868182947</v>
      </c>
      <c r="O30" s="131">
        <f t="shared" si="4"/>
        <v>92.425878310584181</v>
      </c>
      <c r="P30" s="131">
        <f t="shared" si="4"/>
        <v>89.363469515456302</v>
      </c>
      <c r="Q30" s="130">
        <f t="shared" si="4"/>
        <v>79.409956984804978</v>
      </c>
      <c r="R30" s="129">
        <f t="shared" si="4"/>
        <v>87.062851473220448</v>
      </c>
      <c r="S30" s="131">
        <f t="shared" si="4"/>
        <v>80.485137232528402</v>
      </c>
      <c r="T30" s="128">
        <f t="shared" si="4"/>
        <v>70.6822527458812</v>
      </c>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AQ30" s="410"/>
      <c r="AR30" s="410"/>
      <c r="AS30" s="410"/>
      <c r="AT30" s="410"/>
      <c r="AU30" s="410"/>
      <c r="AV30" s="410"/>
      <c r="AW30" s="410"/>
      <c r="AX30" s="410"/>
      <c r="AY30" s="410"/>
      <c r="AZ30" s="881"/>
      <c r="BA30" s="972"/>
      <c r="BB30" s="553" t="s">
        <v>49</v>
      </c>
      <c r="BC30" s="53" t="s">
        <v>36</v>
      </c>
      <c r="BD30" s="49" t="s">
        <v>36</v>
      </c>
      <c r="BE30" s="49" t="s">
        <v>36</v>
      </c>
      <c r="BF30" s="49" t="s">
        <v>36</v>
      </c>
      <c r="BG30" s="44" t="s">
        <v>36</v>
      </c>
      <c r="BH30" s="53" t="s">
        <v>36</v>
      </c>
      <c r="BI30" s="49" t="s">
        <v>36</v>
      </c>
      <c r="BJ30" s="49" t="s">
        <v>36</v>
      </c>
      <c r="BK30" s="49" t="s">
        <v>36</v>
      </c>
      <c r="BL30" s="44" t="s">
        <v>36</v>
      </c>
      <c r="BM30" s="53" t="s">
        <v>36</v>
      </c>
      <c r="BN30" s="49" t="s">
        <v>36</v>
      </c>
      <c r="BO30" s="49" t="s">
        <v>36</v>
      </c>
      <c r="BP30" s="49" t="s">
        <v>36</v>
      </c>
      <c r="BQ30" s="44" t="s">
        <v>36</v>
      </c>
      <c r="BR30" s="53" t="s">
        <v>36</v>
      </c>
      <c r="BS30" s="49" t="s">
        <v>36</v>
      </c>
      <c r="BT30" s="39" t="s">
        <v>36</v>
      </c>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17" customFormat="true" ht="15" customHeight="true" x14ac:dyDescent="0.2">
      <c r="A31" s="984" t="s">
        <v>104</v>
      </c>
      <c r="B31" s="372" t="s">
        <v>50</v>
      </c>
      <c r="C31" s="132">
        <f t="shared" ref="C31:T31" si="5">C58</f>
        <v>5.7942966077900211</v>
      </c>
      <c r="D31" s="131">
        <f t="shared" si="5"/>
        <v>10.900749803248836</v>
      </c>
      <c r="E31" s="131">
        <f t="shared" si="5"/>
        <v>8.9069110856999831</v>
      </c>
      <c r="F31" s="131">
        <f t="shared" si="5"/>
        <v>22.811053497005826</v>
      </c>
      <c r="G31" s="130">
        <f t="shared" si="5"/>
        <v>51.055480688763055</v>
      </c>
      <c r="H31" s="129">
        <f t="shared" si="5"/>
        <v>35.48789886925416</v>
      </c>
      <c r="I31" s="131">
        <f t="shared" si="5"/>
        <v>52.16306504302635</v>
      </c>
      <c r="J31" s="131">
        <f t="shared" si="5"/>
        <v>65.507537817918248</v>
      </c>
      <c r="K31" s="131">
        <f t="shared" si="5"/>
        <v>72.225454994204796</v>
      </c>
      <c r="L31" s="128">
        <f t="shared" si="5"/>
        <v>76.344035301747525</v>
      </c>
      <c r="M31" s="132">
        <f t="shared" si="5"/>
        <v>4.2510781070391097</v>
      </c>
      <c r="N31" s="131">
        <f t="shared" si="5"/>
        <v>9.4352123804058259</v>
      </c>
      <c r="O31" s="131">
        <f t="shared" si="5"/>
        <v>7.3400418210161256</v>
      </c>
      <c r="P31" s="131">
        <f t="shared" si="5"/>
        <v>9.5506021824107066</v>
      </c>
      <c r="Q31" s="130">
        <f t="shared" si="5"/>
        <v>20.031521991519316</v>
      </c>
      <c r="R31" s="129">
        <f t="shared" si="5"/>
        <v>11.692432231532909</v>
      </c>
      <c r="S31" s="131">
        <f t="shared" si="5"/>
        <v>17.75822288007814</v>
      </c>
      <c r="T31" s="128">
        <f t="shared" si="5"/>
        <v>28.307697134646265</v>
      </c>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AQ31" s="410"/>
      <c r="AR31" s="410"/>
      <c r="AS31" s="410"/>
      <c r="AT31" s="410"/>
      <c r="AU31" s="410"/>
      <c r="AV31" s="410"/>
      <c r="AW31" s="410"/>
      <c r="AX31" s="410"/>
      <c r="AY31" s="410"/>
      <c r="AZ31" s="881"/>
      <c r="BA31" s="972" t="s">
        <v>104</v>
      </c>
      <c r="BB31" s="553" t="s">
        <v>50</v>
      </c>
      <c r="BC31" s="53" t="s">
        <v>36</v>
      </c>
      <c r="BD31" s="49" t="s">
        <v>36</v>
      </c>
      <c r="BE31" s="49" t="s">
        <v>36</v>
      </c>
      <c r="BF31" s="49" t="s">
        <v>36</v>
      </c>
      <c r="BG31" s="44" t="s">
        <v>36</v>
      </c>
      <c r="BH31" s="53" t="s">
        <v>36</v>
      </c>
      <c r="BI31" s="49" t="s">
        <v>36</v>
      </c>
      <c r="BJ31" s="49" t="s">
        <v>36</v>
      </c>
      <c r="BK31" s="49" t="s">
        <v>36</v>
      </c>
      <c r="BL31" s="44" t="s">
        <v>36</v>
      </c>
      <c r="BM31" s="53" t="s">
        <v>36</v>
      </c>
      <c r="BN31" s="49" t="s">
        <v>36</v>
      </c>
      <c r="BO31" s="49" t="s">
        <v>36</v>
      </c>
      <c r="BP31" s="49" t="s">
        <v>36</v>
      </c>
      <c r="BQ31" s="44" t="s">
        <v>36</v>
      </c>
      <c r="BR31" s="53" t="s">
        <v>36</v>
      </c>
      <c r="BS31" s="49" t="s">
        <v>36</v>
      </c>
      <c r="BT31" s="39" t="s">
        <v>36</v>
      </c>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17" customFormat="true" ht="15" customHeight="true" x14ac:dyDescent="0.2">
      <c r="A32" s="984"/>
      <c r="B32" s="372" t="s">
        <v>49</v>
      </c>
      <c r="C32" s="132">
        <f>100-C31</f>
        <v>94.205703392209983</v>
      </c>
      <c r="D32" s="131">
        <f t="shared" ref="D32:T32" si="6">100-D31</f>
        <v>89.099250196751171</v>
      </c>
      <c r="E32" s="131">
        <f t="shared" si="6"/>
        <v>91.093088914300012</v>
      </c>
      <c r="F32" s="131">
        <f t="shared" si="6"/>
        <v>77.18894650299417</v>
      </c>
      <c r="G32" s="130">
        <f t="shared" si="6"/>
        <v>48.944519311236945</v>
      </c>
      <c r="H32" s="129">
        <f t="shared" si="6"/>
        <v>64.512101130745833</v>
      </c>
      <c r="I32" s="131">
        <f t="shared" si="6"/>
        <v>47.83693495697365</v>
      </c>
      <c r="J32" s="131">
        <f t="shared" si="6"/>
        <v>34.492462182081752</v>
      </c>
      <c r="K32" s="131">
        <f t="shared" si="6"/>
        <v>27.774545005795204</v>
      </c>
      <c r="L32" s="128">
        <f t="shared" si="6"/>
        <v>23.655964698252475</v>
      </c>
      <c r="M32" s="132">
        <f t="shared" si="6"/>
        <v>95.748921892960894</v>
      </c>
      <c r="N32" s="131">
        <f t="shared" si="6"/>
        <v>90.564787619594171</v>
      </c>
      <c r="O32" s="131">
        <f t="shared" si="6"/>
        <v>92.659958178983871</v>
      </c>
      <c r="P32" s="131">
        <f t="shared" si="6"/>
        <v>90.449397817589301</v>
      </c>
      <c r="Q32" s="130">
        <f t="shared" si="6"/>
        <v>79.968478008480687</v>
      </c>
      <c r="R32" s="129">
        <f t="shared" si="6"/>
        <v>88.307567768467095</v>
      </c>
      <c r="S32" s="131">
        <f t="shared" si="6"/>
        <v>82.241777119921863</v>
      </c>
      <c r="T32" s="128">
        <f t="shared" si="6"/>
        <v>71.692302865353739</v>
      </c>
      <c r="U32" s="410"/>
      <c r="V32" s="410"/>
      <c r="W32" s="410"/>
      <c r="X32" s="410"/>
      <c r="Y32" s="410"/>
      <c r="Z32" s="410"/>
      <c r="AA32" s="410"/>
      <c r="AB32" s="410"/>
      <c r="AC32" s="410"/>
      <c r="AD32" s="410"/>
      <c r="AE32" s="410"/>
      <c r="AF32" s="410"/>
      <c r="AG32" s="410"/>
      <c r="AH32" s="410"/>
      <c r="AI32" s="410"/>
      <c r="AJ32" s="410"/>
      <c r="AK32" s="410"/>
      <c r="AL32" s="410"/>
      <c r="AM32" s="410"/>
      <c r="AN32" s="410"/>
      <c r="AO32" s="410"/>
      <c r="AP32" s="410"/>
      <c r="AQ32" s="410"/>
      <c r="AR32" s="410"/>
      <c r="AS32" s="410"/>
      <c r="AT32" s="410"/>
      <c r="AU32" s="410"/>
      <c r="AV32" s="410"/>
      <c r="AW32" s="410"/>
      <c r="AX32" s="410"/>
      <c r="AY32" s="410"/>
      <c r="AZ32" s="881"/>
      <c r="BA32" s="972"/>
      <c r="BB32" s="553" t="s">
        <v>49</v>
      </c>
      <c r="BC32" s="53" t="s">
        <v>36</v>
      </c>
      <c r="BD32" s="49" t="s">
        <v>36</v>
      </c>
      <c r="BE32" s="49" t="s">
        <v>36</v>
      </c>
      <c r="BF32" s="49" t="s">
        <v>36</v>
      </c>
      <c r="BG32" s="44" t="s">
        <v>36</v>
      </c>
      <c r="BH32" s="53" t="s">
        <v>36</v>
      </c>
      <c r="BI32" s="49" t="s">
        <v>36</v>
      </c>
      <c r="BJ32" s="49" t="s">
        <v>36</v>
      </c>
      <c r="BK32" s="49" t="s">
        <v>36</v>
      </c>
      <c r="BL32" s="44" t="s">
        <v>36</v>
      </c>
      <c r="BM32" s="53" t="s">
        <v>36</v>
      </c>
      <c r="BN32" s="49" t="s">
        <v>36</v>
      </c>
      <c r="BO32" s="49" t="s">
        <v>36</v>
      </c>
      <c r="BP32" s="49" t="s">
        <v>36</v>
      </c>
      <c r="BQ32" s="44" t="s">
        <v>36</v>
      </c>
      <c r="BR32" s="53" t="s">
        <v>36</v>
      </c>
      <c r="BS32" s="49" t="s">
        <v>36</v>
      </c>
      <c r="BT32" s="39" t="s">
        <v>36</v>
      </c>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17" customFormat="true" ht="15" customHeight="true" x14ac:dyDescent="0.2">
      <c r="A33" s="984" t="s">
        <v>105</v>
      </c>
      <c r="B33" s="372" t="s">
        <v>50</v>
      </c>
      <c r="C33" s="79" t="s">
        <v>36</v>
      </c>
      <c r="D33" s="74" t="s">
        <v>36</v>
      </c>
      <c r="E33" s="74" t="s">
        <v>36</v>
      </c>
      <c r="F33" s="74" t="s">
        <v>36</v>
      </c>
      <c r="G33" s="69" t="s">
        <v>36</v>
      </c>
      <c r="H33" s="64" t="s">
        <v>36</v>
      </c>
      <c r="I33" s="74" t="s">
        <v>36</v>
      </c>
      <c r="J33" s="74" t="s">
        <v>36</v>
      </c>
      <c r="K33" s="74" t="s">
        <v>36</v>
      </c>
      <c r="L33" s="59" t="s">
        <v>36</v>
      </c>
      <c r="M33" s="79" t="s">
        <v>36</v>
      </c>
      <c r="N33" s="74" t="s">
        <v>36</v>
      </c>
      <c r="O33" s="74" t="s">
        <v>36</v>
      </c>
      <c r="P33" s="74" t="s">
        <v>36</v>
      </c>
      <c r="Q33" s="69" t="s">
        <v>36</v>
      </c>
      <c r="R33" s="64" t="s">
        <v>36</v>
      </c>
      <c r="S33" s="74" t="s">
        <v>36</v>
      </c>
      <c r="T33" s="59" t="s">
        <v>36</v>
      </c>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5"/>
      <c r="BA33" s="972" t="s">
        <v>105</v>
      </c>
      <c r="BB33" s="553" t="s">
        <v>50</v>
      </c>
      <c r="BC33" s="53" t="s">
        <v>36</v>
      </c>
      <c r="BD33" s="49" t="s">
        <v>36</v>
      </c>
      <c r="BE33" s="49" t="s">
        <v>36</v>
      </c>
      <c r="BF33" s="49" t="s">
        <v>36</v>
      </c>
      <c r="BG33" s="44" t="s">
        <v>36</v>
      </c>
      <c r="BH33" s="53" t="s">
        <v>36</v>
      </c>
      <c r="BI33" s="49" t="s">
        <v>36</v>
      </c>
      <c r="BJ33" s="49" t="s">
        <v>36</v>
      </c>
      <c r="BK33" s="49" t="s">
        <v>36</v>
      </c>
      <c r="BL33" s="44" t="s">
        <v>36</v>
      </c>
      <c r="BM33" s="53" t="s">
        <v>36</v>
      </c>
      <c r="BN33" s="49" t="s">
        <v>36</v>
      </c>
      <c r="BO33" s="49" t="s">
        <v>36</v>
      </c>
      <c r="BP33" s="49" t="s">
        <v>36</v>
      </c>
      <c r="BQ33" s="44" t="s">
        <v>36</v>
      </c>
      <c r="BR33" s="53" t="s">
        <v>36</v>
      </c>
      <c r="BS33" s="49" t="s">
        <v>36</v>
      </c>
      <c r="BT33" s="39" t="s">
        <v>36</v>
      </c>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17" customFormat="true" ht="15" customHeight="true" x14ac:dyDescent="0.2">
      <c r="A34" s="984"/>
      <c r="B34" s="372" t="s">
        <v>49</v>
      </c>
      <c r="C34" s="79" t="s">
        <v>36</v>
      </c>
      <c r="D34" s="74" t="s">
        <v>36</v>
      </c>
      <c r="E34" s="74" t="s">
        <v>36</v>
      </c>
      <c r="F34" s="74" t="s">
        <v>36</v>
      </c>
      <c r="G34" s="69" t="s">
        <v>36</v>
      </c>
      <c r="H34" s="64" t="s">
        <v>36</v>
      </c>
      <c r="I34" s="74" t="s">
        <v>36</v>
      </c>
      <c r="J34" s="74" t="s">
        <v>36</v>
      </c>
      <c r="K34" s="74" t="s">
        <v>36</v>
      </c>
      <c r="L34" s="59" t="s">
        <v>36</v>
      </c>
      <c r="M34" s="79" t="s">
        <v>36</v>
      </c>
      <c r="N34" s="74" t="s">
        <v>36</v>
      </c>
      <c r="O34" s="74" t="s">
        <v>36</v>
      </c>
      <c r="P34" s="74" t="s">
        <v>36</v>
      </c>
      <c r="Q34" s="69" t="s">
        <v>36</v>
      </c>
      <c r="R34" s="64" t="s">
        <v>36</v>
      </c>
      <c r="S34" s="74" t="s">
        <v>36</v>
      </c>
      <c r="T34" s="59" t="s">
        <v>36</v>
      </c>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5"/>
      <c r="BA34" s="972"/>
      <c r="BB34" s="553" t="s">
        <v>49</v>
      </c>
      <c r="BC34" s="53" t="s">
        <v>36</v>
      </c>
      <c r="BD34" s="49" t="s">
        <v>36</v>
      </c>
      <c r="BE34" s="49" t="s">
        <v>36</v>
      </c>
      <c r="BF34" s="49" t="s">
        <v>36</v>
      </c>
      <c r="BG34" s="44" t="s">
        <v>36</v>
      </c>
      <c r="BH34" s="53" t="s">
        <v>36</v>
      </c>
      <c r="BI34" s="49" t="s">
        <v>36</v>
      </c>
      <c r="BJ34" s="49" t="s">
        <v>36</v>
      </c>
      <c r="BK34" s="49" t="s">
        <v>36</v>
      </c>
      <c r="BL34" s="44" t="s">
        <v>36</v>
      </c>
      <c r="BM34" s="53" t="s">
        <v>36</v>
      </c>
      <c r="BN34" s="49" t="s">
        <v>36</v>
      </c>
      <c r="BO34" s="49" t="s">
        <v>36</v>
      </c>
      <c r="BP34" s="49" t="s">
        <v>36</v>
      </c>
      <c r="BQ34" s="44" t="s">
        <v>36</v>
      </c>
      <c r="BR34" s="53" t="s">
        <v>36</v>
      </c>
      <c r="BS34" s="49" t="s">
        <v>36</v>
      </c>
      <c r="BT34" s="39" t="s">
        <v>36</v>
      </c>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22" customFormat="true" ht="15" customHeight="true" x14ac:dyDescent="0.2">
      <c r="A35" s="984" t="s">
        <v>56</v>
      </c>
      <c r="B35" s="372" t="s">
        <v>50</v>
      </c>
      <c r="C35" s="79" t="s">
        <v>36</v>
      </c>
      <c r="D35" s="74" t="s">
        <v>36</v>
      </c>
      <c r="E35" s="74" t="s">
        <v>36</v>
      </c>
      <c r="F35" s="74" t="s">
        <v>36</v>
      </c>
      <c r="G35" s="69" t="s">
        <v>36</v>
      </c>
      <c r="H35" s="64" t="s">
        <v>36</v>
      </c>
      <c r="I35" s="74" t="s">
        <v>36</v>
      </c>
      <c r="J35" s="74" t="s">
        <v>36</v>
      </c>
      <c r="K35" s="74" t="s">
        <v>36</v>
      </c>
      <c r="L35" s="59" t="s">
        <v>36</v>
      </c>
      <c r="M35" s="79" t="s">
        <v>36</v>
      </c>
      <c r="N35" s="74" t="s">
        <v>36</v>
      </c>
      <c r="O35" s="74" t="s">
        <v>36</v>
      </c>
      <c r="P35" s="74" t="s">
        <v>36</v>
      </c>
      <c r="Q35" s="69" t="s">
        <v>36</v>
      </c>
      <c r="R35" s="64" t="s">
        <v>36</v>
      </c>
      <c r="S35" s="74" t="s">
        <v>36</v>
      </c>
      <c r="T35" s="59" t="s">
        <v>36</v>
      </c>
      <c r="U35" s="410"/>
      <c r="V35" s="410"/>
      <c r="W35" s="410"/>
      <c r="X35" s="410"/>
      <c r="Y35" s="410"/>
      <c r="Z35" s="410"/>
      <c r="AA35" s="410"/>
      <c r="AB35" s="410"/>
      <c r="AC35" s="410"/>
      <c r="AD35" s="410"/>
      <c r="AE35" s="410"/>
      <c r="AF35" s="410"/>
      <c r="AG35" s="410"/>
      <c r="AH35" s="410"/>
      <c r="AI35" s="410"/>
      <c r="AJ35" s="410"/>
      <c r="AK35" s="410"/>
      <c r="AL35" s="410"/>
      <c r="AM35" s="410"/>
      <c r="AN35" s="410"/>
      <c r="AO35" s="410"/>
      <c r="AP35" s="410"/>
      <c r="AQ35" s="410"/>
      <c r="AR35" s="410"/>
      <c r="AS35" s="410"/>
      <c r="AT35" s="410"/>
      <c r="AU35" s="410"/>
      <c r="AV35" s="410"/>
      <c r="AW35" s="410"/>
      <c r="AX35" s="410"/>
      <c r="AY35" s="410"/>
      <c r="AZ35" s="881"/>
      <c r="BA35" s="972" t="s">
        <v>56</v>
      </c>
      <c r="BB35" s="553" t="s">
        <v>50</v>
      </c>
      <c r="BC35" s="53" t="s">
        <v>36</v>
      </c>
      <c r="BD35" s="49" t="s">
        <v>36</v>
      </c>
      <c r="BE35" s="49" t="s">
        <v>36</v>
      </c>
      <c r="BF35" s="49" t="s">
        <v>36</v>
      </c>
      <c r="BG35" s="44" t="s">
        <v>36</v>
      </c>
      <c r="BH35" s="53" t="s">
        <v>36</v>
      </c>
      <c r="BI35" s="49" t="s">
        <v>36</v>
      </c>
      <c r="BJ35" s="49" t="s">
        <v>36</v>
      </c>
      <c r="BK35" s="49" t="s">
        <v>36</v>
      </c>
      <c r="BL35" s="44" t="s">
        <v>36</v>
      </c>
      <c r="BM35" s="53" t="s">
        <v>36</v>
      </c>
      <c r="BN35" s="49" t="s">
        <v>36</v>
      </c>
      <c r="BO35" s="49" t="s">
        <v>36</v>
      </c>
      <c r="BP35" s="49" t="s">
        <v>36</v>
      </c>
      <c r="BQ35" s="44" t="s">
        <v>36</v>
      </c>
      <c r="BR35" s="53" t="s">
        <v>36</v>
      </c>
      <c r="BS35" s="49" t="s">
        <v>36</v>
      </c>
      <c r="BT35" s="39" t="s">
        <v>36</v>
      </c>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22" customFormat="true" ht="15" customHeight="true" x14ac:dyDescent="0.2">
      <c r="A36" s="984"/>
      <c r="B36" s="372" t="s">
        <v>49</v>
      </c>
      <c r="C36" s="79" t="s">
        <v>36</v>
      </c>
      <c r="D36" s="74" t="s">
        <v>36</v>
      </c>
      <c r="E36" s="74" t="s">
        <v>36</v>
      </c>
      <c r="F36" s="74" t="s">
        <v>36</v>
      </c>
      <c r="G36" s="69" t="s">
        <v>36</v>
      </c>
      <c r="H36" s="64" t="s">
        <v>36</v>
      </c>
      <c r="I36" s="74" t="s">
        <v>36</v>
      </c>
      <c r="J36" s="74" t="s">
        <v>36</v>
      </c>
      <c r="K36" s="74" t="s">
        <v>36</v>
      </c>
      <c r="L36" s="59" t="s">
        <v>36</v>
      </c>
      <c r="M36" s="79" t="s">
        <v>36</v>
      </c>
      <c r="N36" s="74" t="s">
        <v>36</v>
      </c>
      <c r="O36" s="74" t="s">
        <v>36</v>
      </c>
      <c r="P36" s="74" t="s">
        <v>36</v>
      </c>
      <c r="Q36" s="69" t="s">
        <v>36</v>
      </c>
      <c r="R36" s="64" t="s">
        <v>36</v>
      </c>
      <c r="S36" s="74" t="s">
        <v>36</v>
      </c>
      <c r="T36" s="59" t="s">
        <v>36</v>
      </c>
      <c r="U36" s="410"/>
      <c r="V36" s="410"/>
      <c r="W36" s="410"/>
      <c r="X36" s="410"/>
      <c r="Y36" s="410"/>
      <c r="Z36" s="410"/>
      <c r="AA36" s="410"/>
      <c r="AB36" s="410"/>
      <c r="AC36" s="410"/>
      <c r="AD36" s="410"/>
      <c r="AE36" s="410"/>
      <c r="AF36" s="410"/>
      <c r="AG36" s="410"/>
      <c r="AH36" s="410"/>
      <c r="AI36" s="410"/>
      <c r="AJ36" s="410"/>
      <c r="AK36" s="410"/>
      <c r="AL36" s="410"/>
      <c r="AM36" s="410"/>
      <c r="AN36" s="410"/>
      <c r="AO36" s="410"/>
      <c r="AP36" s="410"/>
      <c r="AQ36" s="410"/>
      <c r="AR36" s="410"/>
      <c r="AS36" s="410"/>
      <c r="AT36" s="410"/>
      <c r="AU36" s="410"/>
      <c r="AV36" s="410"/>
      <c r="AW36" s="410"/>
      <c r="AX36" s="410"/>
      <c r="AY36" s="410"/>
      <c r="AZ36" s="881"/>
      <c r="BA36" s="972"/>
      <c r="BB36" s="553" t="s">
        <v>49</v>
      </c>
      <c r="BC36" s="53" t="s">
        <v>36</v>
      </c>
      <c r="BD36" s="49" t="s">
        <v>36</v>
      </c>
      <c r="BE36" s="49" t="s">
        <v>36</v>
      </c>
      <c r="BF36" s="49" t="s">
        <v>36</v>
      </c>
      <c r="BG36" s="44" t="s">
        <v>36</v>
      </c>
      <c r="BH36" s="53" t="s">
        <v>36</v>
      </c>
      <c r="BI36" s="49" t="s">
        <v>36</v>
      </c>
      <c r="BJ36" s="49" t="s">
        <v>36</v>
      </c>
      <c r="BK36" s="49" t="s">
        <v>36</v>
      </c>
      <c r="BL36" s="44" t="s">
        <v>36</v>
      </c>
      <c r="BM36" s="53" t="s">
        <v>36</v>
      </c>
      <c r="BN36" s="49" t="s">
        <v>36</v>
      </c>
      <c r="BO36" s="49" t="s">
        <v>36</v>
      </c>
      <c r="BP36" s="49" t="s">
        <v>36</v>
      </c>
      <c r="BQ36" s="44" t="s">
        <v>36</v>
      </c>
      <c r="BR36" s="53" t="s">
        <v>36</v>
      </c>
      <c r="BS36" s="49" t="s">
        <v>36</v>
      </c>
      <c r="BT36" s="39" t="s">
        <v>36</v>
      </c>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22" customFormat="true" ht="15" customHeight="true" x14ac:dyDescent="0.2">
      <c r="A37" s="984" t="s">
        <v>156</v>
      </c>
      <c r="B37" s="372" t="s">
        <v>50</v>
      </c>
      <c r="C37" s="79" t="s">
        <v>36</v>
      </c>
      <c r="D37" s="74" t="s">
        <v>36</v>
      </c>
      <c r="E37" s="74" t="s">
        <v>36</v>
      </c>
      <c r="F37" s="74" t="s">
        <v>36</v>
      </c>
      <c r="G37" s="69" t="s">
        <v>36</v>
      </c>
      <c r="H37" s="64" t="s">
        <v>36</v>
      </c>
      <c r="I37" s="74" t="s">
        <v>36</v>
      </c>
      <c r="J37" s="74" t="s">
        <v>36</v>
      </c>
      <c r="K37" s="74" t="s">
        <v>36</v>
      </c>
      <c r="L37" s="59" t="s">
        <v>36</v>
      </c>
      <c r="M37" s="79" t="s">
        <v>36</v>
      </c>
      <c r="N37" s="74" t="s">
        <v>36</v>
      </c>
      <c r="O37" s="74" t="s">
        <v>36</v>
      </c>
      <c r="P37" s="74" t="s">
        <v>36</v>
      </c>
      <c r="Q37" s="69" t="s">
        <v>36</v>
      </c>
      <c r="R37" s="64" t="s">
        <v>36</v>
      </c>
      <c r="S37" s="74" t="s">
        <v>36</v>
      </c>
      <c r="T37" s="59" t="s">
        <v>36</v>
      </c>
      <c r="U37" s="410"/>
      <c r="V37" s="410"/>
      <c r="W37" s="410"/>
      <c r="X37" s="410"/>
      <c r="Y37" s="410"/>
      <c r="Z37" s="410"/>
      <c r="AA37" s="410"/>
      <c r="AB37" s="410"/>
      <c r="AC37" s="410"/>
      <c r="AD37" s="410"/>
      <c r="AE37" s="410"/>
      <c r="AF37" s="410"/>
      <c r="AG37" s="410"/>
      <c r="AH37" s="410"/>
      <c r="AI37" s="410"/>
      <c r="AJ37" s="410"/>
      <c r="AK37" s="410"/>
      <c r="AL37" s="410"/>
      <c r="AM37" s="410"/>
      <c r="AN37" s="410"/>
      <c r="AO37" s="410"/>
      <c r="AP37" s="410"/>
      <c r="AQ37" s="410"/>
      <c r="AR37" s="410"/>
      <c r="AS37" s="410"/>
      <c r="AT37" s="410"/>
      <c r="AU37" s="410"/>
      <c r="AV37" s="410"/>
      <c r="AW37" s="410"/>
      <c r="AX37" s="410"/>
      <c r="AY37" s="410"/>
      <c r="AZ37" s="881"/>
      <c r="BA37" s="972" t="s">
        <v>126</v>
      </c>
      <c r="BB37" s="553" t="s">
        <v>50</v>
      </c>
      <c r="BC37" s="53" t="s">
        <v>36</v>
      </c>
      <c r="BD37" s="49" t="s">
        <v>36</v>
      </c>
      <c r="BE37" s="49" t="s">
        <v>36</v>
      </c>
      <c r="BF37" s="49" t="s">
        <v>36</v>
      </c>
      <c r="BG37" s="44" t="s">
        <v>36</v>
      </c>
      <c r="BH37" s="53" t="s">
        <v>36</v>
      </c>
      <c r="BI37" s="49" t="s">
        <v>36</v>
      </c>
      <c r="BJ37" s="49" t="s">
        <v>36</v>
      </c>
      <c r="BK37" s="49" t="s">
        <v>36</v>
      </c>
      <c r="BL37" s="44" t="s">
        <v>36</v>
      </c>
      <c r="BM37" s="53" t="s">
        <v>36</v>
      </c>
      <c r="BN37" s="49" t="s">
        <v>36</v>
      </c>
      <c r="BO37" s="49" t="s">
        <v>36</v>
      </c>
      <c r="BP37" s="49" t="s">
        <v>36</v>
      </c>
      <c r="BQ37" s="44" t="s">
        <v>36</v>
      </c>
      <c r="BR37" s="53" t="s">
        <v>36</v>
      </c>
      <c r="BS37" s="49" t="s">
        <v>36</v>
      </c>
      <c r="BT37" s="39" t="s">
        <v>36</v>
      </c>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22" customFormat="true" ht="15" customHeight="true" x14ac:dyDescent="0.2">
      <c r="A38" s="984"/>
      <c r="B38" s="372" t="s">
        <v>49</v>
      </c>
      <c r="C38" s="79" t="s">
        <v>36</v>
      </c>
      <c r="D38" s="74" t="s">
        <v>36</v>
      </c>
      <c r="E38" s="74" t="s">
        <v>36</v>
      </c>
      <c r="F38" s="74" t="s">
        <v>36</v>
      </c>
      <c r="G38" s="69" t="s">
        <v>36</v>
      </c>
      <c r="H38" s="64" t="s">
        <v>36</v>
      </c>
      <c r="I38" s="74" t="s">
        <v>36</v>
      </c>
      <c r="J38" s="74" t="s">
        <v>36</v>
      </c>
      <c r="K38" s="74" t="s">
        <v>36</v>
      </c>
      <c r="L38" s="59" t="s">
        <v>36</v>
      </c>
      <c r="M38" s="79" t="s">
        <v>36</v>
      </c>
      <c r="N38" s="74" t="s">
        <v>36</v>
      </c>
      <c r="O38" s="74" t="s">
        <v>36</v>
      </c>
      <c r="P38" s="74" t="s">
        <v>36</v>
      </c>
      <c r="Q38" s="69" t="s">
        <v>36</v>
      </c>
      <c r="R38" s="64" t="s">
        <v>36</v>
      </c>
      <c r="S38" s="74" t="s">
        <v>36</v>
      </c>
      <c r="T38" s="59" t="s">
        <v>36</v>
      </c>
      <c r="U38" s="410"/>
      <c r="V38" s="410"/>
      <c r="W38" s="410"/>
      <c r="X38" s="410"/>
      <c r="Y38" s="410"/>
      <c r="Z38" s="410"/>
      <c r="AA38" s="410"/>
      <c r="AB38" s="410"/>
      <c r="AC38" s="410"/>
      <c r="AD38" s="410"/>
      <c r="AE38" s="410"/>
      <c r="AF38" s="410"/>
      <c r="AG38" s="410"/>
      <c r="AH38" s="410"/>
      <c r="AI38" s="410"/>
      <c r="AJ38" s="410"/>
      <c r="AK38" s="410"/>
      <c r="AL38" s="410"/>
      <c r="AM38" s="410"/>
      <c r="AN38" s="410"/>
      <c r="AO38" s="410"/>
      <c r="AP38" s="410"/>
      <c r="AQ38" s="410"/>
      <c r="AR38" s="410"/>
      <c r="AS38" s="410"/>
      <c r="AT38" s="410"/>
      <c r="AU38" s="410"/>
      <c r="AV38" s="410"/>
      <c r="AW38" s="410"/>
      <c r="AX38" s="410"/>
      <c r="AY38" s="410"/>
      <c r="AZ38" s="881"/>
      <c r="BA38" s="972"/>
      <c r="BB38" s="553" t="s">
        <v>49</v>
      </c>
      <c r="BC38" s="53" t="s">
        <v>36</v>
      </c>
      <c r="BD38" s="49" t="s">
        <v>36</v>
      </c>
      <c r="BE38" s="49" t="s">
        <v>36</v>
      </c>
      <c r="BF38" s="49" t="s">
        <v>36</v>
      </c>
      <c r="BG38" s="44" t="s">
        <v>36</v>
      </c>
      <c r="BH38" s="53" t="s">
        <v>36</v>
      </c>
      <c r="BI38" s="49" t="s">
        <v>36</v>
      </c>
      <c r="BJ38" s="49" t="s">
        <v>36</v>
      </c>
      <c r="BK38" s="49" t="s">
        <v>36</v>
      </c>
      <c r="BL38" s="44" t="s">
        <v>36</v>
      </c>
      <c r="BM38" s="53" t="s">
        <v>36</v>
      </c>
      <c r="BN38" s="49" t="s">
        <v>36</v>
      </c>
      <c r="BO38" s="49" t="s">
        <v>36</v>
      </c>
      <c r="BP38" s="49" t="s">
        <v>36</v>
      </c>
      <c r="BQ38" s="44" t="s">
        <v>36</v>
      </c>
      <c r="BR38" s="53" t="s">
        <v>36</v>
      </c>
      <c r="BS38" s="49" t="s">
        <v>36</v>
      </c>
      <c r="BT38" s="39" t="s">
        <v>36</v>
      </c>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17" customFormat="true" ht="15" customHeight="true" x14ac:dyDescent="0.2">
      <c r="A39" s="984" t="s">
        <v>123</v>
      </c>
      <c r="B39" s="372" t="s">
        <v>50</v>
      </c>
      <c r="C39" s="79" t="s">
        <v>36</v>
      </c>
      <c r="D39" s="74" t="s">
        <v>36</v>
      </c>
      <c r="E39" s="74" t="s">
        <v>36</v>
      </c>
      <c r="F39" s="74" t="s">
        <v>36</v>
      </c>
      <c r="G39" s="69" t="s">
        <v>36</v>
      </c>
      <c r="H39" s="64" t="s">
        <v>36</v>
      </c>
      <c r="I39" s="74" t="s">
        <v>36</v>
      </c>
      <c r="J39" s="74" t="s">
        <v>36</v>
      </c>
      <c r="K39" s="74" t="s">
        <v>36</v>
      </c>
      <c r="L39" s="59" t="s">
        <v>36</v>
      </c>
      <c r="M39" s="79" t="s">
        <v>36</v>
      </c>
      <c r="N39" s="74" t="s">
        <v>36</v>
      </c>
      <c r="O39" s="74" t="s">
        <v>36</v>
      </c>
      <c r="P39" s="74" t="s">
        <v>36</v>
      </c>
      <c r="Q39" s="69" t="s">
        <v>36</v>
      </c>
      <c r="R39" s="64" t="s">
        <v>36</v>
      </c>
      <c r="S39" s="74" t="s">
        <v>36</v>
      </c>
      <c r="T39" s="59" t="s">
        <v>36</v>
      </c>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5"/>
      <c r="BA39" s="972" t="s">
        <v>123</v>
      </c>
      <c r="BB39" s="553" t="s">
        <v>50</v>
      </c>
      <c r="BC39" s="53" t="s">
        <v>36</v>
      </c>
      <c r="BD39" s="49" t="s">
        <v>36</v>
      </c>
      <c r="BE39" s="49" t="s">
        <v>36</v>
      </c>
      <c r="BF39" s="49" t="s">
        <v>36</v>
      </c>
      <c r="BG39" s="44" t="s">
        <v>36</v>
      </c>
      <c r="BH39" s="53" t="s">
        <v>36</v>
      </c>
      <c r="BI39" s="49" t="s">
        <v>36</v>
      </c>
      <c r="BJ39" s="49" t="s">
        <v>36</v>
      </c>
      <c r="BK39" s="49" t="s">
        <v>36</v>
      </c>
      <c r="BL39" s="44" t="s">
        <v>36</v>
      </c>
      <c r="BM39" s="53" t="s">
        <v>36</v>
      </c>
      <c r="BN39" s="49" t="s">
        <v>36</v>
      </c>
      <c r="BO39" s="49" t="s">
        <v>36</v>
      </c>
      <c r="BP39" s="49" t="s">
        <v>36</v>
      </c>
      <c r="BQ39" s="44" t="s">
        <v>36</v>
      </c>
      <c r="BR39" s="53" t="s">
        <v>36</v>
      </c>
      <c r="BS39" s="49" t="s">
        <v>36</v>
      </c>
      <c r="BT39" s="39" t="s">
        <v>36</v>
      </c>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17" customFormat="true" ht="15" customHeight="true" x14ac:dyDescent="0.2">
      <c r="A40" s="984"/>
      <c r="B40" s="372" t="s">
        <v>49</v>
      </c>
      <c r="C40" s="79" t="s">
        <v>36</v>
      </c>
      <c r="D40" s="74" t="s">
        <v>36</v>
      </c>
      <c r="E40" s="74" t="s">
        <v>36</v>
      </c>
      <c r="F40" s="74" t="s">
        <v>36</v>
      </c>
      <c r="G40" s="69" t="s">
        <v>36</v>
      </c>
      <c r="H40" s="64" t="s">
        <v>36</v>
      </c>
      <c r="I40" s="74" t="s">
        <v>36</v>
      </c>
      <c r="J40" s="74" t="s">
        <v>36</v>
      </c>
      <c r="K40" s="74" t="s">
        <v>36</v>
      </c>
      <c r="L40" s="59" t="s">
        <v>36</v>
      </c>
      <c r="M40" s="79" t="s">
        <v>36</v>
      </c>
      <c r="N40" s="74" t="s">
        <v>36</v>
      </c>
      <c r="O40" s="74" t="s">
        <v>36</v>
      </c>
      <c r="P40" s="74" t="s">
        <v>36</v>
      </c>
      <c r="Q40" s="69" t="s">
        <v>36</v>
      </c>
      <c r="R40" s="64" t="s">
        <v>36</v>
      </c>
      <c r="S40" s="74" t="s">
        <v>36</v>
      </c>
      <c r="T40" s="59" t="s">
        <v>36</v>
      </c>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5"/>
      <c r="BA40" s="972"/>
      <c r="BB40" s="553" t="s">
        <v>49</v>
      </c>
      <c r="BC40" s="53" t="s">
        <v>36</v>
      </c>
      <c r="BD40" s="49" t="s">
        <v>36</v>
      </c>
      <c r="BE40" s="49" t="s">
        <v>36</v>
      </c>
      <c r="BF40" s="49" t="s">
        <v>36</v>
      </c>
      <c r="BG40" s="44" t="s">
        <v>36</v>
      </c>
      <c r="BH40" s="53" t="s">
        <v>36</v>
      </c>
      <c r="BI40" s="49" t="s">
        <v>36</v>
      </c>
      <c r="BJ40" s="49" t="s">
        <v>36</v>
      </c>
      <c r="BK40" s="49" t="s">
        <v>36</v>
      </c>
      <c r="BL40" s="44" t="s">
        <v>36</v>
      </c>
      <c r="BM40" s="53" t="s">
        <v>36</v>
      </c>
      <c r="BN40" s="49" t="s">
        <v>36</v>
      </c>
      <c r="BO40" s="49" t="s">
        <v>36</v>
      </c>
      <c r="BP40" s="49" t="s">
        <v>36</v>
      </c>
      <c r="BQ40" s="44" t="s">
        <v>36</v>
      </c>
      <c r="BR40" s="53" t="s">
        <v>36</v>
      </c>
      <c r="BS40" s="49" t="s">
        <v>36</v>
      </c>
      <c r="BT40" s="39" t="s">
        <v>36</v>
      </c>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22" customFormat="true" ht="15" customHeight="true" x14ac:dyDescent="0.2">
      <c r="A41" s="984" t="s">
        <v>57</v>
      </c>
      <c r="B41" s="372" t="s">
        <v>50</v>
      </c>
      <c r="C41" s="79" t="s">
        <v>36</v>
      </c>
      <c r="D41" s="74" t="s">
        <v>36</v>
      </c>
      <c r="E41" s="74" t="s">
        <v>36</v>
      </c>
      <c r="F41" s="74" t="s">
        <v>36</v>
      </c>
      <c r="G41" s="69" t="s">
        <v>36</v>
      </c>
      <c r="H41" s="64" t="s">
        <v>36</v>
      </c>
      <c r="I41" s="74" t="s">
        <v>36</v>
      </c>
      <c r="J41" s="74" t="s">
        <v>36</v>
      </c>
      <c r="K41" s="74" t="s">
        <v>36</v>
      </c>
      <c r="L41" s="59" t="s">
        <v>36</v>
      </c>
      <c r="M41" s="79" t="s">
        <v>36</v>
      </c>
      <c r="N41" s="74" t="s">
        <v>36</v>
      </c>
      <c r="O41" s="74" t="s">
        <v>36</v>
      </c>
      <c r="P41" s="74" t="s">
        <v>36</v>
      </c>
      <c r="Q41" s="69" t="s">
        <v>36</v>
      </c>
      <c r="R41" s="64" t="s">
        <v>36</v>
      </c>
      <c r="S41" s="74" t="s">
        <v>36</v>
      </c>
      <c r="T41" s="59" t="s">
        <v>36</v>
      </c>
      <c r="U41" s="410"/>
      <c r="V41" s="410"/>
      <c r="W41" s="410"/>
      <c r="X41" s="410"/>
      <c r="Y41" s="410"/>
      <c r="Z41" s="410"/>
      <c r="AA41" s="410"/>
      <c r="AB41" s="410"/>
      <c r="AC41" s="410"/>
      <c r="AD41" s="410"/>
      <c r="AE41" s="410"/>
      <c r="AF41" s="410"/>
      <c r="AG41" s="410"/>
      <c r="AH41" s="410"/>
      <c r="AI41" s="410"/>
      <c r="AJ41" s="410"/>
      <c r="AK41" s="410"/>
      <c r="AL41" s="410"/>
      <c r="AM41" s="410"/>
      <c r="AN41" s="410"/>
      <c r="AO41" s="410"/>
      <c r="AP41" s="410"/>
      <c r="AQ41" s="410"/>
      <c r="AR41" s="410"/>
      <c r="AS41" s="410"/>
      <c r="AT41" s="410"/>
      <c r="AU41" s="410"/>
      <c r="AV41" s="410"/>
      <c r="AW41" s="410"/>
      <c r="AX41" s="410"/>
      <c r="AY41" s="410"/>
      <c r="AZ41" s="881"/>
      <c r="BA41" s="972" t="s">
        <v>57</v>
      </c>
      <c r="BB41" s="553" t="s">
        <v>50</v>
      </c>
      <c r="BC41" s="53" t="s">
        <v>36</v>
      </c>
      <c r="BD41" s="49" t="s">
        <v>36</v>
      </c>
      <c r="BE41" s="49" t="s">
        <v>36</v>
      </c>
      <c r="BF41" s="49" t="s">
        <v>36</v>
      </c>
      <c r="BG41" s="44" t="s">
        <v>36</v>
      </c>
      <c r="BH41" s="53" t="s">
        <v>36</v>
      </c>
      <c r="BI41" s="49" t="s">
        <v>36</v>
      </c>
      <c r="BJ41" s="49" t="s">
        <v>36</v>
      </c>
      <c r="BK41" s="49" t="s">
        <v>36</v>
      </c>
      <c r="BL41" s="44" t="s">
        <v>36</v>
      </c>
      <c r="BM41" s="53" t="s">
        <v>36</v>
      </c>
      <c r="BN41" s="49" t="s">
        <v>36</v>
      </c>
      <c r="BO41" s="49" t="s">
        <v>36</v>
      </c>
      <c r="BP41" s="49" t="s">
        <v>36</v>
      </c>
      <c r="BQ41" s="44" t="s">
        <v>36</v>
      </c>
      <c r="BR41" s="53" t="s">
        <v>36</v>
      </c>
      <c r="BS41" s="49" t="s">
        <v>36</v>
      </c>
      <c r="BT41" s="39" t="s">
        <v>36</v>
      </c>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22" customFormat="true" ht="15" customHeight="true" x14ac:dyDescent="0.2">
      <c r="A42" s="984"/>
      <c r="B42" s="372" t="s">
        <v>49</v>
      </c>
      <c r="C42" s="79" t="s">
        <v>36</v>
      </c>
      <c r="D42" s="74" t="s">
        <v>36</v>
      </c>
      <c r="E42" s="74" t="s">
        <v>36</v>
      </c>
      <c r="F42" s="74" t="s">
        <v>36</v>
      </c>
      <c r="G42" s="69" t="s">
        <v>36</v>
      </c>
      <c r="H42" s="64" t="s">
        <v>36</v>
      </c>
      <c r="I42" s="74" t="s">
        <v>36</v>
      </c>
      <c r="J42" s="74" t="s">
        <v>36</v>
      </c>
      <c r="K42" s="74" t="s">
        <v>36</v>
      </c>
      <c r="L42" s="59" t="s">
        <v>36</v>
      </c>
      <c r="M42" s="79" t="s">
        <v>36</v>
      </c>
      <c r="N42" s="74" t="s">
        <v>36</v>
      </c>
      <c r="O42" s="74" t="s">
        <v>36</v>
      </c>
      <c r="P42" s="74" t="s">
        <v>36</v>
      </c>
      <c r="Q42" s="69" t="s">
        <v>36</v>
      </c>
      <c r="R42" s="64" t="s">
        <v>36</v>
      </c>
      <c r="S42" s="74" t="s">
        <v>36</v>
      </c>
      <c r="T42" s="59" t="s">
        <v>36</v>
      </c>
      <c r="U42" s="410"/>
      <c r="V42" s="410"/>
      <c r="W42" s="410"/>
      <c r="X42" s="410"/>
      <c r="Y42" s="410"/>
      <c r="Z42" s="410"/>
      <c r="AA42" s="410"/>
      <c r="AB42" s="410"/>
      <c r="AC42" s="410"/>
      <c r="AD42" s="410"/>
      <c r="AE42" s="410"/>
      <c r="AF42" s="410"/>
      <c r="AG42" s="410"/>
      <c r="AH42" s="410"/>
      <c r="AI42" s="410"/>
      <c r="AJ42" s="410"/>
      <c r="AK42" s="410"/>
      <c r="AL42" s="410"/>
      <c r="AM42" s="410"/>
      <c r="AN42" s="410"/>
      <c r="AO42" s="410"/>
      <c r="AP42" s="410"/>
      <c r="AQ42" s="410"/>
      <c r="AR42" s="410"/>
      <c r="AS42" s="410"/>
      <c r="AT42" s="410"/>
      <c r="AU42" s="410"/>
      <c r="AV42" s="410"/>
      <c r="AW42" s="410"/>
      <c r="AX42" s="410"/>
      <c r="AY42" s="410"/>
      <c r="AZ42" s="881"/>
      <c r="BA42" s="972"/>
      <c r="BB42" s="553" t="s">
        <v>49</v>
      </c>
      <c r="BC42" s="53" t="s">
        <v>36</v>
      </c>
      <c r="BD42" s="49" t="s">
        <v>36</v>
      </c>
      <c r="BE42" s="49" t="s">
        <v>36</v>
      </c>
      <c r="BF42" s="49" t="s">
        <v>36</v>
      </c>
      <c r="BG42" s="44" t="s">
        <v>36</v>
      </c>
      <c r="BH42" s="53" t="s">
        <v>36</v>
      </c>
      <c r="BI42" s="49" t="s">
        <v>36</v>
      </c>
      <c r="BJ42" s="49" t="s">
        <v>36</v>
      </c>
      <c r="BK42" s="49" t="s">
        <v>36</v>
      </c>
      <c r="BL42" s="44" t="s">
        <v>36</v>
      </c>
      <c r="BM42" s="53" t="s">
        <v>36</v>
      </c>
      <c r="BN42" s="49" t="s">
        <v>36</v>
      </c>
      <c r="BO42" s="49" t="s">
        <v>36</v>
      </c>
      <c r="BP42" s="49" t="s">
        <v>36</v>
      </c>
      <c r="BQ42" s="44" t="s">
        <v>36</v>
      </c>
      <c r="BR42" s="53" t="s">
        <v>36</v>
      </c>
      <c r="BS42" s="49" t="s">
        <v>36</v>
      </c>
      <c r="BT42" s="39" t="s">
        <v>36</v>
      </c>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22" customFormat="true" ht="15" customHeight="true" x14ac:dyDescent="0.2">
      <c r="A43" s="984" t="s">
        <v>54</v>
      </c>
      <c r="B43" s="372" t="s">
        <v>50</v>
      </c>
      <c r="C43" s="79" t="s">
        <v>36</v>
      </c>
      <c r="D43" s="74" t="s">
        <v>36</v>
      </c>
      <c r="E43" s="74" t="s">
        <v>36</v>
      </c>
      <c r="F43" s="74" t="s">
        <v>36</v>
      </c>
      <c r="G43" s="69" t="s">
        <v>36</v>
      </c>
      <c r="H43" s="64" t="s">
        <v>36</v>
      </c>
      <c r="I43" s="74" t="s">
        <v>36</v>
      </c>
      <c r="J43" s="74" t="s">
        <v>36</v>
      </c>
      <c r="K43" s="74" t="s">
        <v>36</v>
      </c>
      <c r="L43" s="59" t="s">
        <v>36</v>
      </c>
      <c r="M43" s="79" t="s">
        <v>36</v>
      </c>
      <c r="N43" s="74" t="s">
        <v>36</v>
      </c>
      <c r="O43" s="74" t="s">
        <v>36</v>
      </c>
      <c r="P43" s="74" t="s">
        <v>36</v>
      </c>
      <c r="Q43" s="69" t="s">
        <v>36</v>
      </c>
      <c r="R43" s="64" t="s">
        <v>36</v>
      </c>
      <c r="S43" s="74" t="s">
        <v>36</v>
      </c>
      <c r="T43" s="59" t="s">
        <v>36</v>
      </c>
      <c r="U43" s="410"/>
      <c r="V43" s="410"/>
      <c r="W43" s="410"/>
      <c r="X43" s="410"/>
      <c r="Y43" s="410"/>
      <c r="Z43" s="410"/>
      <c r="AA43" s="410"/>
      <c r="AB43" s="410"/>
      <c r="AC43" s="410"/>
      <c r="AD43" s="410"/>
      <c r="AE43" s="410"/>
      <c r="AF43" s="410"/>
      <c r="AG43" s="410"/>
      <c r="AH43" s="410"/>
      <c r="AI43" s="410"/>
      <c r="AJ43" s="410"/>
      <c r="AK43" s="410"/>
      <c r="AL43" s="410"/>
      <c r="AM43" s="410"/>
      <c r="AN43" s="410"/>
      <c r="AO43" s="410"/>
      <c r="AP43" s="410"/>
      <c r="AQ43" s="410"/>
      <c r="AR43" s="410"/>
      <c r="AS43" s="410"/>
      <c r="AT43" s="410"/>
      <c r="AU43" s="410"/>
      <c r="AV43" s="410"/>
      <c r="AW43" s="410"/>
      <c r="AX43" s="410"/>
      <c r="AY43" s="410"/>
      <c r="AZ43" s="881"/>
      <c r="BA43" s="972" t="s">
        <v>54</v>
      </c>
      <c r="BB43" s="553" t="s">
        <v>50</v>
      </c>
      <c r="BC43" s="53" t="s">
        <v>36</v>
      </c>
      <c r="BD43" s="49" t="s">
        <v>36</v>
      </c>
      <c r="BE43" s="49" t="s">
        <v>36</v>
      </c>
      <c r="BF43" s="49" t="s">
        <v>36</v>
      </c>
      <c r="BG43" s="44" t="s">
        <v>36</v>
      </c>
      <c r="BH43" s="53" t="s">
        <v>36</v>
      </c>
      <c r="BI43" s="49" t="s">
        <v>36</v>
      </c>
      <c r="BJ43" s="49" t="s">
        <v>36</v>
      </c>
      <c r="BK43" s="49" t="s">
        <v>36</v>
      </c>
      <c r="BL43" s="44" t="s">
        <v>36</v>
      </c>
      <c r="BM43" s="53" t="s">
        <v>36</v>
      </c>
      <c r="BN43" s="49" t="s">
        <v>36</v>
      </c>
      <c r="BO43" s="49" t="s">
        <v>36</v>
      </c>
      <c r="BP43" s="49" t="s">
        <v>36</v>
      </c>
      <c r="BQ43" s="44" t="s">
        <v>36</v>
      </c>
      <c r="BR43" s="53" t="s">
        <v>36</v>
      </c>
      <c r="BS43" s="49" t="s">
        <v>36</v>
      </c>
      <c r="BT43" s="39" t="s">
        <v>36</v>
      </c>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22" customFormat="true" ht="15" customHeight="true" x14ac:dyDescent="0.2">
      <c r="A44" s="984"/>
      <c r="B44" s="372" t="s">
        <v>49</v>
      </c>
      <c r="C44" s="79" t="s">
        <v>36</v>
      </c>
      <c r="D44" s="74" t="s">
        <v>36</v>
      </c>
      <c r="E44" s="74" t="s">
        <v>36</v>
      </c>
      <c r="F44" s="74" t="s">
        <v>36</v>
      </c>
      <c r="G44" s="69" t="s">
        <v>36</v>
      </c>
      <c r="H44" s="64" t="s">
        <v>36</v>
      </c>
      <c r="I44" s="74" t="s">
        <v>36</v>
      </c>
      <c r="J44" s="74" t="s">
        <v>36</v>
      </c>
      <c r="K44" s="74" t="s">
        <v>36</v>
      </c>
      <c r="L44" s="59" t="s">
        <v>36</v>
      </c>
      <c r="M44" s="79" t="s">
        <v>36</v>
      </c>
      <c r="N44" s="74" t="s">
        <v>36</v>
      </c>
      <c r="O44" s="74" t="s">
        <v>36</v>
      </c>
      <c r="P44" s="74" t="s">
        <v>36</v>
      </c>
      <c r="Q44" s="69" t="s">
        <v>36</v>
      </c>
      <c r="R44" s="64" t="s">
        <v>36</v>
      </c>
      <c r="S44" s="74" t="s">
        <v>36</v>
      </c>
      <c r="T44" s="59" t="s">
        <v>36</v>
      </c>
      <c r="U44" s="410"/>
      <c r="V44" s="410"/>
      <c r="W44" s="410"/>
      <c r="X44" s="410"/>
      <c r="Y44" s="410"/>
      <c r="Z44" s="410"/>
      <c r="AA44" s="410"/>
      <c r="AB44" s="410"/>
      <c r="AC44" s="410"/>
      <c r="AD44" s="410"/>
      <c r="AE44" s="410"/>
      <c r="AF44" s="410"/>
      <c r="AG44" s="410"/>
      <c r="AH44" s="410"/>
      <c r="AI44" s="410"/>
      <c r="AJ44" s="410"/>
      <c r="AK44" s="410"/>
      <c r="AL44" s="410"/>
      <c r="AM44" s="410"/>
      <c r="AN44" s="410"/>
      <c r="AO44" s="410"/>
      <c r="AP44" s="410"/>
      <c r="AQ44" s="410"/>
      <c r="AR44" s="410"/>
      <c r="AS44" s="410"/>
      <c r="AT44" s="410"/>
      <c r="AU44" s="410"/>
      <c r="AV44" s="410"/>
      <c r="AW44" s="410"/>
      <c r="AX44" s="410"/>
      <c r="AY44" s="410"/>
      <c r="AZ44" s="881"/>
      <c r="BA44" s="972"/>
      <c r="BB44" s="553" t="s">
        <v>49</v>
      </c>
      <c r="BC44" s="53" t="s">
        <v>36</v>
      </c>
      <c r="BD44" s="49" t="s">
        <v>36</v>
      </c>
      <c r="BE44" s="49" t="s">
        <v>36</v>
      </c>
      <c r="BF44" s="49" t="s">
        <v>36</v>
      </c>
      <c r="BG44" s="44" t="s">
        <v>36</v>
      </c>
      <c r="BH44" s="53" t="s">
        <v>36</v>
      </c>
      <c r="BI44" s="49" t="s">
        <v>36</v>
      </c>
      <c r="BJ44" s="49" t="s">
        <v>36</v>
      </c>
      <c r="BK44" s="49" t="s">
        <v>36</v>
      </c>
      <c r="BL44" s="44" t="s">
        <v>36</v>
      </c>
      <c r="BM44" s="53" t="s">
        <v>36</v>
      </c>
      <c r="BN44" s="49" t="s">
        <v>36</v>
      </c>
      <c r="BO44" s="49" t="s">
        <v>36</v>
      </c>
      <c r="BP44" s="49" t="s">
        <v>36</v>
      </c>
      <c r="BQ44" s="44" t="s">
        <v>36</v>
      </c>
      <c r="BR44" s="53" t="s">
        <v>36</v>
      </c>
      <c r="BS44" s="49" t="s">
        <v>36</v>
      </c>
      <c r="BT44" s="39" t="s">
        <v>36</v>
      </c>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22" customFormat="true" ht="15" customHeight="true" x14ac:dyDescent="0.2">
      <c r="A45" s="984" t="s">
        <v>53</v>
      </c>
      <c r="B45" s="372" t="s">
        <v>50</v>
      </c>
      <c r="C45" s="79" t="s">
        <v>36</v>
      </c>
      <c r="D45" s="74" t="s">
        <v>36</v>
      </c>
      <c r="E45" s="74" t="s">
        <v>36</v>
      </c>
      <c r="F45" s="74" t="s">
        <v>36</v>
      </c>
      <c r="G45" s="69" t="s">
        <v>36</v>
      </c>
      <c r="H45" s="64" t="s">
        <v>36</v>
      </c>
      <c r="I45" s="74" t="s">
        <v>36</v>
      </c>
      <c r="J45" s="74" t="s">
        <v>36</v>
      </c>
      <c r="K45" s="74" t="s">
        <v>36</v>
      </c>
      <c r="L45" s="59" t="s">
        <v>36</v>
      </c>
      <c r="M45" s="79" t="s">
        <v>36</v>
      </c>
      <c r="N45" s="74" t="s">
        <v>36</v>
      </c>
      <c r="O45" s="74" t="s">
        <v>36</v>
      </c>
      <c r="P45" s="74" t="s">
        <v>36</v>
      </c>
      <c r="Q45" s="69" t="s">
        <v>36</v>
      </c>
      <c r="R45" s="64" t="s">
        <v>36</v>
      </c>
      <c r="S45" s="74" t="s">
        <v>36</v>
      </c>
      <c r="T45" s="59" t="s">
        <v>36</v>
      </c>
      <c r="U45" s="410"/>
      <c r="V45" s="410"/>
      <c r="W45" s="410"/>
      <c r="X45" s="410"/>
      <c r="Y45" s="410"/>
      <c r="Z45" s="410"/>
      <c r="AA45" s="410"/>
      <c r="AB45" s="410"/>
      <c r="AC45" s="410"/>
      <c r="AD45" s="410"/>
      <c r="AE45" s="410"/>
      <c r="AF45" s="410"/>
      <c r="AG45" s="410"/>
      <c r="AH45" s="410"/>
      <c r="AI45" s="410"/>
      <c r="AJ45" s="410"/>
      <c r="AK45" s="410"/>
      <c r="AL45" s="410"/>
      <c r="AM45" s="410"/>
      <c r="AN45" s="410"/>
      <c r="AO45" s="410"/>
      <c r="AP45" s="410"/>
      <c r="AQ45" s="410"/>
      <c r="AR45" s="410"/>
      <c r="AS45" s="410"/>
      <c r="AT45" s="410"/>
      <c r="AU45" s="410"/>
      <c r="AV45" s="410"/>
      <c r="AW45" s="410"/>
      <c r="AX45" s="410"/>
      <c r="AY45" s="410"/>
      <c r="AZ45" s="881"/>
      <c r="BA45" s="972" t="s">
        <v>53</v>
      </c>
      <c r="BB45" s="553" t="s">
        <v>50</v>
      </c>
      <c r="BC45" s="53" t="s">
        <v>36</v>
      </c>
      <c r="BD45" s="49" t="s">
        <v>36</v>
      </c>
      <c r="BE45" s="49" t="s">
        <v>36</v>
      </c>
      <c r="BF45" s="49" t="s">
        <v>36</v>
      </c>
      <c r="BG45" s="44" t="s">
        <v>36</v>
      </c>
      <c r="BH45" s="53" t="s">
        <v>36</v>
      </c>
      <c r="BI45" s="49" t="s">
        <v>36</v>
      </c>
      <c r="BJ45" s="49" t="s">
        <v>36</v>
      </c>
      <c r="BK45" s="49" t="s">
        <v>36</v>
      </c>
      <c r="BL45" s="44" t="s">
        <v>36</v>
      </c>
      <c r="BM45" s="53" t="s">
        <v>36</v>
      </c>
      <c r="BN45" s="49" t="s">
        <v>36</v>
      </c>
      <c r="BO45" s="49" t="s">
        <v>36</v>
      </c>
      <c r="BP45" s="49" t="s">
        <v>36</v>
      </c>
      <c r="BQ45" s="44" t="s">
        <v>36</v>
      </c>
      <c r="BR45" s="53" t="s">
        <v>36</v>
      </c>
      <c r="BS45" s="49" t="s">
        <v>36</v>
      </c>
      <c r="BT45" s="39" t="s">
        <v>36</v>
      </c>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22" customFormat="true" ht="15" customHeight="true" x14ac:dyDescent="0.2">
      <c r="A46" s="984"/>
      <c r="B46" s="372" t="s">
        <v>49</v>
      </c>
      <c r="C46" s="79" t="s">
        <v>36</v>
      </c>
      <c r="D46" s="74" t="s">
        <v>36</v>
      </c>
      <c r="E46" s="74" t="s">
        <v>36</v>
      </c>
      <c r="F46" s="74" t="s">
        <v>36</v>
      </c>
      <c r="G46" s="69" t="s">
        <v>36</v>
      </c>
      <c r="H46" s="64" t="s">
        <v>36</v>
      </c>
      <c r="I46" s="74" t="s">
        <v>36</v>
      </c>
      <c r="J46" s="74" t="s">
        <v>36</v>
      </c>
      <c r="K46" s="74" t="s">
        <v>36</v>
      </c>
      <c r="L46" s="59" t="s">
        <v>36</v>
      </c>
      <c r="M46" s="79" t="s">
        <v>36</v>
      </c>
      <c r="N46" s="74" t="s">
        <v>36</v>
      </c>
      <c r="O46" s="74" t="s">
        <v>36</v>
      </c>
      <c r="P46" s="74" t="s">
        <v>36</v>
      </c>
      <c r="Q46" s="69" t="s">
        <v>36</v>
      </c>
      <c r="R46" s="64" t="s">
        <v>36</v>
      </c>
      <c r="S46" s="74" t="s">
        <v>36</v>
      </c>
      <c r="T46" s="59" t="s">
        <v>36</v>
      </c>
      <c r="U46" s="410"/>
      <c r="V46" s="410"/>
      <c r="W46" s="410"/>
      <c r="X46" s="410"/>
      <c r="Y46" s="410"/>
      <c r="Z46" s="410"/>
      <c r="AA46" s="410"/>
      <c r="AB46" s="410"/>
      <c r="AC46" s="410"/>
      <c r="AD46" s="410"/>
      <c r="AE46" s="410"/>
      <c r="AF46" s="410"/>
      <c r="AG46" s="410"/>
      <c r="AH46" s="410"/>
      <c r="AI46" s="410"/>
      <c r="AJ46" s="410"/>
      <c r="AK46" s="410"/>
      <c r="AL46" s="410"/>
      <c r="AM46" s="410"/>
      <c r="AN46" s="410"/>
      <c r="AO46" s="410"/>
      <c r="AP46" s="410"/>
      <c r="AQ46" s="410"/>
      <c r="AR46" s="410"/>
      <c r="AS46" s="410"/>
      <c r="AT46" s="410"/>
      <c r="AU46" s="410"/>
      <c r="AV46" s="410"/>
      <c r="AW46" s="410"/>
      <c r="AX46" s="410"/>
      <c r="AY46" s="410"/>
      <c r="AZ46" s="881"/>
      <c r="BA46" s="972"/>
      <c r="BB46" s="553" t="s">
        <v>49</v>
      </c>
      <c r="BC46" s="53" t="s">
        <v>36</v>
      </c>
      <c r="BD46" s="49" t="s">
        <v>36</v>
      </c>
      <c r="BE46" s="49" t="s">
        <v>36</v>
      </c>
      <c r="BF46" s="49" t="s">
        <v>36</v>
      </c>
      <c r="BG46" s="44" t="s">
        <v>36</v>
      </c>
      <c r="BH46" s="53" t="s">
        <v>36</v>
      </c>
      <c r="BI46" s="49" t="s">
        <v>36</v>
      </c>
      <c r="BJ46" s="49" t="s">
        <v>36</v>
      </c>
      <c r="BK46" s="49" t="s">
        <v>36</v>
      </c>
      <c r="BL46" s="44" t="s">
        <v>36</v>
      </c>
      <c r="BM46" s="53" t="s">
        <v>36</v>
      </c>
      <c r="BN46" s="49" t="s">
        <v>36</v>
      </c>
      <c r="BO46" s="49" t="s">
        <v>36</v>
      </c>
      <c r="BP46" s="49" t="s">
        <v>36</v>
      </c>
      <c r="BQ46" s="44" t="s">
        <v>36</v>
      </c>
      <c r="BR46" s="53" t="s">
        <v>36</v>
      </c>
      <c r="BS46" s="49" t="s">
        <v>36</v>
      </c>
      <c r="BT46" s="39" t="s">
        <v>36</v>
      </c>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17" customFormat="true" ht="15" customHeight="true" x14ac:dyDescent="0.2">
      <c r="A47" s="984" t="s">
        <v>102</v>
      </c>
      <c r="B47" s="372" t="s">
        <v>101</v>
      </c>
      <c r="C47" s="79" t="s">
        <v>36</v>
      </c>
      <c r="D47" s="74" t="s">
        <v>36</v>
      </c>
      <c r="E47" s="74" t="s">
        <v>36</v>
      </c>
      <c r="F47" s="74" t="s">
        <v>36</v>
      </c>
      <c r="G47" s="69" t="s">
        <v>36</v>
      </c>
      <c r="H47" s="64" t="s">
        <v>36</v>
      </c>
      <c r="I47" s="74" t="s">
        <v>36</v>
      </c>
      <c r="J47" s="74" t="s">
        <v>36</v>
      </c>
      <c r="K47" s="74" t="s">
        <v>36</v>
      </c>
      <c r="L47" s="59" t="s">
        <v>36</v>
      </c>
      <c r="M47" s="79" t="s">
        <v>36</v>
      </c>
      <c r="N47" s="74" t="s">
        <v>36</v>
      </c>
      <c r="O47" s="74" t="s">
        <v>36</v>
      </c>
      <c r="P47" s="74" t="s">
        <v>36</v>
      </c>
      <c r="Q47" s="69" t="s">
        <v>36</v>
      </c>
      <c r="R47" s="64" t="s">
        <v>36</v>
      </c>
      <c r="S47" s="74" t="s">
        <v>36</v>
      </c>
      <c r="T47" s="59" t="s">
        <v>36</v>
      </c>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5"/>
      <c r="BA47" s="972" t="s">
        <v>102</v>
      </c>
      <c r="BB47" s="553" t="s">
        <v>101</v>
      </c>
      <c r="BC47" s="53" t="s">
        <v>36</v>
      </c>
      <c r="BD47" s="49" t="s">
        <v>36</v>
      </c>
      <c r="BE47" s="49" t="s">
        <v>36</v>
      </c>
      <c r="BF47" s="49" t="s">
        <v>36</v>
      </c>
      <c r="BG47" s="44" t="s">
        <v>36</v>
      </c>
      <c r="BH47" s="53" t="s">
        <v>36</v>
      </c>
      <c r="BI47" s="49" t="s">
        <v>36</v>
      </c>
      <c r="BJ47" s="49" t="s">
        <v>36</v>
      </c>
      <c r="BK47" s="49" t="s">
        <v>36</v>
      </c>
      <c r="BL47" s="44" t="s">
        <v>36</v>
      </c>
      <c r="BM47" s="53" t="s">
        <v>36</v>
      </c>
      <c r="BN47" s="49" t="s">
        <v>36</v>
      </c>
      <c r="BO47" s="49" t="s">
        <v>36</v>
      </c>
      <c r="BP47" s="49" t="s">
        <v>36</v>
      </c>
      <c r="BQ47" s="44" t="s">
        <v>36</v>
      </c>
      <c r="BR47" s="53" t="s">
        <v>36</v>
      </c>
      <c r="BS47" s="49" t="s">
        <v>36</v>
      </c>
      <c r="BT47" s="39" t="s">
        <v>36</v>
      </c>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17" customFormat="true" ht="15" customHeight="true" x14ac:dyDescent="0.2">
      <c r="A48" s="984"/>
      <c r="B48" s="372" t="s">
        <v>100</v>
      </c>
      <c r="C48" s="79" t="s">
        <v>36</v>
      </c>
      <c r="D48" s="74" t="s">
        <v>36</v>
      </c>
      <c r="E48" s="74" t="s">
        <v>36</v>
      </c>
      <c r="F48" s="74" t="s">
        <v>36</v>
      </c>
      <c r="G48" s="69" t="s">
        <v>36</v>
      </c>
      <c r="H48" s="64" t="s">
        <v>36</v>
      </c>
      <c r="I48" s="74" t="s">
        <v>36</v>
      </c>
      <c r="J48" s="74" t="s">
        <v>36</v>
      </c>
      <c r="K48" s="74" t="s">
        <v>36</v>
      </c>
      <c r="L48" s="59" t="s">
        <v>36</v>
      </c>
      <c r="M48" s="79" t="s">
        <v>36</v>
      </c>
      <c r="N48" s="74" t="s">
        <v>36</v>
      </c>
      <c r="O48" s="74" t="s">
        <v>36</v>
      </c>
      <c r="P48" s="74" t="s">
        <v>36</v>
      </c>
      <c r="Q48" s="69" t="s">
        <v>36</v>
      </c>
      <c r="R48" s="64" t="s">
        <v>36</v>
      </c>
      <c r="S48" s="74" t="s">
        <v>36</v>
      </c>
      <c r="T48" s="59" t="s">
        <v>36</v>
      </c>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5"/>
      <c r="BA48" s="972"/>
      <c r="BB48" s="553" t="s">
        <v>100</v>
      </c>
      <c r="BC48" s="53" t="s">
        <v>36</v>
      </c>
      <c r="BD48" s="49" t="s">
        <v>36</v>
      </c>
      <c r="BE48" s="49" t="s">
        <v>36</v>
      </c>
      <c r="BF48" s="49" t="s">
        <v>36</v>
      </c>
      <c r="BG48" s="44" t="s">
        <v>36</v>
      </c>
      <c r="BH48" s="53" t="s">
        <v>36</v>
      </c>
      <c r="BI48" s="49" t="s">
        <v>36</v>
      </c>
      <c r="BJ48" s="49" t="s">
        <v>36</v>
      </c>
      <c r="BK48" s="49" t="s">
        <v>36</v>
      </c>
      <c r="BL48" s="44" t="s">
        <v>36</v>
      </c>
      <c r="BM48" s="53" t="s">
        <v>36</v>
      </c>
      <c r="BN48" s="49" t="s">
        <v>36</v>
      </c>
      <c r="BO48" s="49" t="s">
        <v>36</v>
      </c>
      <c r="BP48" s="49" t="s">
        <v>36</v>
      </c>
      <c r="BQ48" s="44" t="s">
        <v>36</v>
      </c>
      <c r="BR48" s="53" t="s">
        <v>36</v>
      </c>
      <c r="BS48" s="49" t="s">
        <v>36</v>
      </c>
      <c r="BT48" s="39" t="s">
        <v>36</v>
      </c>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17" customFormat="true" ht="15" customHeight="true" x14ac:dyDescent="0.2">
      <c r="A49" s="984"/>
      <c r="B49" s="372" t="s">
        <v>69</v>
      </c>
      <c r="C49" s="79" t="s">
        <v>36</v>
      </c>
      <c r="D49" s="74" t="s">
        <v>36</v>
      </c>
      <c r="E49" s="74" t="s">
        <v>36</v>
      </c>
      <c r="F49" s="74" t="s">
        <v>36</v>
      </c>
      <c r="G49" s="69" t="s">
        <v>36</v>
      </c>
      <c r="H49" s="64" t="s">
        <v>36</v>
      </c>
      <c r="I49" s="74" t="s">
        <v>36</v>
      </c>
      <c r="J49" s="74" t="s">
        <v>36</v>
      </c>
      <c r="K49" s="74" t="s">
        <v>36</v>
      </c>
      <c r="L49" s="59" t="s">
        <v>36</v>
      </c>
      <c r="M49" s="79" t="s">
        <v>36</v>
      </c>
      <c r="N49" s="74" t="s">
        <v>36</v>
      </c>
      <c r="O49" s="74" t="s">
        <v>36</v>
      </c>
      <c r="P49" s="74" t="s">
        <v>36</v>
      </c>
      <c r="Q49" s="69" t="s">
        <v>36</v>
      </c>
      <c r="R49" s="64" t="s">
        <v>36</v>
      </c>
      <c r="S49" s="74" t="s">
        <v>36</v>
      </c>
      <c r="T49" s="59" t="s">
        <v>36</v>
      </c>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5"/>
      <c r="BA49" s="972"/>
      <c r="BB49" s="553" t="s">
        <v>69</v>
      </c>
      <c r="BC49" s="53" t="s">
        <v>36</v>
      </c>
      <c r="BD49" s="49" t="s">
        <v>36</v>
      </c>
      <c r="BE49" s="49" t="s">
        <v>36</v>
      </c>
      <c r="BF49" s="49" t="s">
        <v>36</v>
      </c>
      <c r="BG49" s="44" t="s">
        <v>36</v>
      </c>
      <c r="BH49" s="53" t="s">
        <v>36</v>
      </c>
      <c r="BI49" s="49" t="s">
        <v>36</v>
      </c>
      <c r="BJ49" s="49" t="s">
        <v>36</v>
      </c>
      <c r="BK49" s="49" t="s">
        <v>36</v>
      </c>
      <c r="BL49" s="44" t="s">
        <v>36</v>
      </c>
      <c r="BM49" s="53" t="s">
        <v>36</v>
      </c>
      <c r="BN49" s="49" t="s">
        <v>36</v>
      </c>
      <c r="BO49" s="49" t="s">
        <v>36</v>
      </c>
      <c r="BP49" s="49" t="s">
        <v>36</v>
      </c>
      <c r="BQ49" s="44" t="s">
        <v>36</v>
      </c>
      <c r="BR49" s="53" t="s">
        <v>36</v>
      </c>
      <c r="BS49" s="49" t="s">
        <v>36</v>
      </c>
      <c r="BT49" s="39" t="s">
        <v>36</v>
      </c>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17" customFormat="true" ht="15" customHeight="true" x14ac:dyDescent="0.2">
      <c r="A50" s="984" t="s">
        <v>103</v>
      </c>
      <c r="B50" s="372" t="s">
        <v>101</v>
      </c>
      <c r="C50" s="79" t="s">
        <v>36</v>
      </c>
      <c r="D50" s="74" t="s">
        <v>36</v>
      </c>
      <c r="E50" s="74" t="s">
        <v>36</v>
      </c>
      <c r="F50" s="74" t="s">
        <v>36</v>
      </c>
      <c r="G50" s="69" t="s">
        <v>36</v>
      </c>
      <c r="H50" s="64" t="s">
        <v>36</v>
      </c>
      <c r="I50" s="74" t="s">
        <v>36</v>
      </c>
      <c r="J50" s="74" t="s">
        <v>36</v>
      </c>
      <c r="K50" s="74" t="s">
        <v>36</v>
      </c>
      <c r="L50" s="59" t="s">
        <v>36</v>
      </c>
      <c r="M50" s="79" t="s">
        <v>36</v>
      </c>
      <c r="N50" s="74" t="s">
        <v>36</v>
      </c>
      <c r="O50" s="74" t="s">
        <v>36</v>
      </c>
      <c r="P50" s="74" t="s">
        <v>36</v>
      </c>
      <c r="Q50" s="69" t="s">
        <v>36</v>
      </c>
      <c r="R50" s="64" t="s">
        <v>36</v>
      </c>
      <c r="S50" s="74" t="s">
        <v>36</v>
      </c>
      <c r="T50" s="59" t="s">
        <v>36</v>
      </c>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5"/>
      <c r="BA50" s="972" t="s">
        <v>103</v>
      </c>
      <c r="BB50" s="553" t="s">
        <v>101</v>
      </c>
      <c r="BC50" s="53" t="s">
        <v>36</v>
      </c>
      <c r="BD50" s="49" t="s">
        <v>36</v>
      </c>
      <c r="BE50" s="49" t="s">
        <v>36</v>
      </c>
      <c r="BF50" s="49" t="s">
        <v>36</v>
      </c>
      <c r="BG50" s="44" t="s">
        <v>36</v>
      </c>
      <c r="BH50" s="53" t="s">
        <v>36</v>
      </c>
      <c r="BI50" s="49" t="s">
        <v>36</v>
      </c>
      <c r="BJ50" s="49" t="s">
        <v>36</v>
      </c>
      <c r="BK50" s="49" t="s">
        <v>36</v>
      </c>
      <c r="BL50" s="44" t="s">
        <v>36</v>
      </c>
      <c r="BM50" s="53" t="s">
        <v>36</v>
      </c>
      <c r="BN50" s="49" t="s">
        <v>36</v>
      </c>
      <c r="BO50" s="49" t="s">
        <v>36</v>
      </c>
      <c r="BP50" s="49" t="s">
        <v>36</v>
      </c>
      <c r="BQ50" s="44" t="s">
        <v>36</v>
      </c>
      <c r="BR50" s="53" t="s">
        <v>36</v>
      </c>
      <c r="BS50" s="49" t="s">
        <v>36</v>
      </c>
      <c r="BT50" s="39" t="s">
        <v>36</v>
      </c>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17" customFormat="true" ht="15" customHeight="true" x14ac:dyDescent="0.2">
      <c r="A51" s="984"/>
      <c r="B51" s="372" t="s">
        <v>100</v>
      </c>
      <c r="C51" s="79" t="s">
        <v>36</v>
      </c>
      <c r="D51" s="74" t="s">
        <v>36</v>
      </c>
      <c r="E51" s="74" t="s">
        <v>36</v>
      </c>
      <c r="F51" s="74" t="s">
        <v>36</v>
      </c>
      <c r="G51" s="69" t="s">
        <v>36</v>
      </c>
      <c r="H51" s="64" t="s">
        <v>36</v>
      </c>
      <c r="I51" s="74" t="s">
        <v>36</v>
      </c>
      <c r="J51" s="74" t="s">
        <v>36</v>
      </c>
      <c r="K51" s="74" t="s">
        <v>36</v>
      </c>
      <c r="L51" s="59" t="s">
        <v>36</v>
      </c>
      <c r="M51" s="79" t="s">
        <v>36</v>
      </c>
      <c r="N51" s="74" t="s">
        <v>36</v>
      </c>
      <c r="O51" s="74" t="s">
        <v>36</v>
      </c>
      <c r="P51" s="74" t="s">
        <v>36</v>
      </c>
      <c r="Q51" s="69" t="s">
        <v>36</v>
      </c>
      <c r="R51" s="64" t="s">
        <v>36</v>
      </c>
      <c r="S51" s="74" t="s">
        <v>36</v>
      </c>
      <c r="T51" s="59" t="s">
        <v>36</v>
      </c>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5"/>
      <c r="BA51" s="972"/>
      <c r="BB51" s="553" t="s">
        <v>100</v>
      </c>
      <c r="BC51" s="53" t="s">
        <v>36</v>
      </c>
      <c r="BD51" s="49" t="s">
        <v>36</v>
      </c>
      <c r="BE51" s="49" t="s">
        <v>36</v>
      </c>
      <c r="BF51" s="49" t="s">
        <v>36</v>
      </c>
      <c r="BG51" s="44" t="s">
        <v>36</v>
      </c>
      <c r="BH51" s="53" t="s">
        <v>36</v>
      </c>
      <c r="BI51" s="49" t="s">
        <v>36</v>
      </c>
      <c r="BJ51" s="49" t="s">
        <v>36</v>
      </c>
      <c r="BK51" s="49" t="s">
        <v>36</v>
      </c>
      <c r="BL51" s="44" t="s">
        <v>36</v>
      </c>
      <c r="BM51" s="53" t="s">
        <v>36</v>
      </c>
      <c r="BN51" s="49" t="s">
        <v>36</v>
      </c>
      <c r="BO51" s="49" t="s">
        <v>36</v>
      </c>
      <c r="BP51" s="49" t="s">
        <v>36</v>
      </c>
      <c r="BQ51" s="44" t="s">
        <v>36</v>
      </c>
      <c r="BR51" s="53" t="s">
        <v>36</v>
      </c>
      <c r="BS51" s="49" t="s">
        <v>36</v>
      </c>
      <c r="BT51" s="39" t="s">
        <v>36</v>
      </c>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17" customFormat="true" ht="15" customHeight="true" x14ac:dyDescent="0.2">
      <c r="A52" s="984"/>
      <c r="B52" s="372" t="s">
        <v>69</v>
      </c>
      <c r="C52" s="79" t="s">
        <v>36</v>
      </c>
      <c r="D52" s="74" t="s">
        <v>36</v>
      </c>
      <c r="E52" s="74" t="s">
        <v>36</v>
      </c>
      <c r="F52" s="74" t="s">
        <v>36</v>
      </c>
      <c r="G52" s="69" t="s">
        <v>36</v>
      </c>
      <c r="H52" s="64" t="s">
        <v>36</v>
      </c>
      <c r="I52" s="74" t="s">
        <v>36</v>
      </c>
      <c r="J52" s="74" t="s">
        <v>36</v>
      </c>
      <c r="K52" s="74" t="s">
        <v>36</v>
      </c>
      <c r="L52" s="59" t="s">
        <v>36</v>
      </c>
      <c r="M52" s="79" t="s">
        <v>36</v>
      </c>
      <c r="N52" s="74" t="s">
        <v>36</v>
      </c>
      <c r="O52" s="74" t="s">
        <v>36</v>
      </c>
      <c r="P52" s="74" t="s">
        <v>36</v>
      </c>
      <c r="Q52" s="69" t="s">
        <v>36</v>
      </c>
      <c r="R52" s="64" t="s">
        <v>36</v>
      </c>
      <c r="S52" s="74" t="s">
        <v>36</v>
      </c>
      <c r="T52" s="59" t="s">
        <v>36</v>
      </c>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5"/>
      <c r="BA52" s="972"/>
      <c r="BB52" s="553" t="s">
        <v>69</v>
      </c>
      <c r="BC52" s="53" t="s">
        <v>36</v>
      </c>
      <c r="BD52" s="49" t="s">
        <v>36</v>
      </c>
      <c r="BE52" s="49" t="s">
        <v>36</v>
      </c>
      <c r="BF52" s="49" t="s">
        <v>36</v>
      </c>
      <c r="BG52" s="44" t="s">
        <v>36</v>
      </c>
      <c r="BH52" s="53" t="s">
        <v>36</v>
      </c>
      <c r="BI52" s="49" t="s">
        <v>36</v>
      </c>
      <c r="BJ52" s="49" t="s">
        <v>36</v>
      </c>
      <c r="BK52" s="49" t="s">
        <v>36</v>
      </c>
      <c r="BL52" s="44" t="s">
        <v>36</v>
      </c>
      <c r="BM52" s="53" t="s">
        <v>36</v>
      </c>
      <c r="BN52" s="49" t="s">
        <v>36</v>
      </c>
      <c r="BO52" s="49" t="s">
        <v>36</v>
      </c>
      <c r="BP52" s="49" t="s">
        <v>36</v>
      </c>
      <c r="BQ52" s="44" t="s">
        <v>36</v>
      </c>
      <c r="BR52" s="53" t="s">
        <v>36</v>
      </c>
      <c r="BS52" s="49" t="s">
        <v>36</v>
      </c>
      <c r="BT52" s="39" t="s">
        <v>36</v>
      </c>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17" customFormat="true" ht="15" customHeight="true" x14ac:dyDescent="0.2">
      <c r="A53" s="984" t="s">
        <v>106</v>
      </c>
      <c r="B53" s="372" t="s">
        <v>101</v>
      </c>
      <c r="C53" s="79" t="s">
        <v>36</v>
      </c>
      <c r="D53" s="74" t="s">
        <v>36</v>
      </c>
      <c r="E53" s="74" t="s">
        <v>36</v>
      </c>
      <c r="F53" s="74" t="s">
        <v>36</v>
      </c>
      <c r="G53" s="69" t="s">
        <v>36</v>
      </c>
      <c r="H53" s="64" t="s">
        <v>36</v>
      </c>
      <c r="I53" s="74" t="s">
        <v>36</v>
      </c>
      <c r="J53" s="74" t="s">
        <v>36</v>
      </c>
      <c r="K53" s="74" t="s">
        <v>36</v>
      </c>
      <c r="L53" s="59" t="s">
        <v>36</v>
      </c>
      <c r="M53" s="79" t="s">
        <v>36</v>
      </c>
      <c r="N53" s="74" t="s">
        <v>36</v>
      </c>
      <c r="O53" s="74" t="s">
        <v>36</v>
      </c>
      <c r="P53" s="74" t="s">
        <v>36</v>
      </c>
      <c r="Q53" s="69" t="s">
        <v>36</v>
      </c>
      <c r="R53" s="64" t="s">
        <v>36</v>
      </c>
      <c r="S53" s="74" t="s">
        <v>36</v>
      </c>
      <c r="T53" s="59" t="s">
        <v>36</v>
      </c>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5"/>
      <c r="BA53" s="972" t="s">
        <v>106</v>
      </c>
      <c r="BB53" s="553" t="s">
        <v>101</v>
      </c>
      <c r="BC53" s="53" t="s">
        <v>36</v>
      </c>
      <c r="BD53" s="49" t="s">
        <v>36</v>
      </c>
      <c r="BE53" s="49" t="s">
        <v>36</v>
      </c>
      <c r="BF53" s="49" t="s">
        <v>36</v>
      </c>
      <c r="BG53" s="44" t="s">
        <v>36</v>
      </c>
      <c r="BH53" s="53" t="s">
        <v>36</v>
      </c>
      <c r="BI53" s="49" t="s">
        <v>36</v>
      </c>
      <c r="BJ53" s="49" t="s">
        <v>36</v>
      </c>
      <c r="BK53" s="49" t="s">
        <v>36</v>
      </c>
      <c r="BL53" s="44" t="s">
        <v>36</v>
      </c>
      <c r="BM53" s="53" t="s">
        <v>36</v>
      </c>
      <c r="BN53" s="49" t="s">
        <v>36</v>
      </c>
      <c r="BO53" s="49" t="s">
        <v>36</v>
      </c>
      <c r="BP53" s="49" t="s">
        <v>36</v>
      </c>
      <c r="BQ53" s="44" t="s">
        <v>36</v>
      </c>
      <c r="BR53" s="53" t="s">
        <v>36</v>
      </c>
      <c r="BS53" s="49" t="s">
        <v>36</v>
      </c>
      <c r="BT53" s="39" t="s">
        <v>36</v>
      </c>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17" customFormat="true" ht="15" customHeight="true" x14ac:dyDescent="0.2">
      <c r="A54" s="984"/>
      <c r="B54" s="372" t="s">
        <v>100</v>
      </c>
      <c r="C54" s="79" t="s">
        <v>36</v>
      </c>
      <c r="D54" s="74" t="s">
        <v>36</v>
      </c>
      <c r="E54" s="74" t="s">
        <v>36</v>
      </c>
      <c r="F54" s="74" t="s">
        <v>36</v>
      </c>
      <c r="G54" s="69" t="s">
        <v>36</v>
      </c>
      <c r="H54" s="64" t="s">
        <v>36</v>
      </c>
      <c r="I54" s="74" t="s">
        <v>36</v>
      </c>
      <c r="J54" s="74" t="s">
        <v>36</v>
      </c>
      <c r="K54" s="74" t="s">
        <v>36</v>
      </c>
      <c r="L54" s="59" t="s">
        <v>36</v>
      </c>
      <c r="M54" s="79" t="s">
        <v>36</v>
      </c>
      <c r="N54" s="74" t="s">
        <v>36</v>
      </c>
      <c r="O54" s="74" t="s">
        <v>36</v>
      </c>
      <c r="P54" s="74" t="s">
        <v>36</v>
      </c>
      <c r="Q54" s="69" t="s">
        <v>36</v>
      </c>
      <c r="R54" s="64" t="s">
        <v>36</v>
      </c>
      <c r="S54" s="74" t="s">
        <v>36</v>
      </c>
      <c r="T54" s="59" t="s">
        <v>36</v>
      </c>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5"/>
      <c r="BA54" s="972"/>
      <c r="BB54" s="553" t="s">
        <v>100</v>
      </c>
      <c r="BC54" s="53" t="s">
        <v>36</v>
      </c>
      <c r="BD54" s="49" t="s">
        <v>36</v>
      </c>
      <c r="BE54" s="49" t="s">
        <v>36</v>
      </c>
      <c r="BF54" s="49" t="s">
        <v>36</v>
      </c>
      <c r="BG54" s="44" t="s">
        <v>36</v>
      </c>
      <c r="BH54" s="53" t="s">
        <v>36</v>
      </c>
      <c r="BI54" s="49" t="s">
        <v>36</v>
      </c>
      <c r="BJ54" s="49" t="s">
        <v>36</v>
      </c>
      <c r="BK54" s="49" t="s">
        <v>36</v>
      </c>
      <c r="BL54" s="44" t="s">
        <v>36</v>
      </c>
      <c r="BM54" s="53" t="s">
        <v>36</v>
      </c>
      <c r="BN54" s="49" t="s">
        <v>36</v>
      </c>
      <c r="BO54" s="49" t="s">
        <v>36</v>
      </c>
      <c r="BP54" s="49" t="s">
        <v>36</v>
      </c>
      <c r="BQ54" s="44" t="s">
        <v>36</v>
      </c>
      <c r="BR54" s="53" t="s">
        <v>36</v>
      </c>
      <c r="BS54" s="49" t="s">
        <v>36</v>
      </c>
      <c r="BT54" s="39" t="s">
        <v>36</v>
      </c>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17" customFormat="true" ht="15" customHeight="true" x14ac:dyDescent="0.2">
      <c r="A55" s="986"/>
      <c r="B55" s="373" t="s">
        <v>69</v>
      </c>
      <c r="C55" s="78" t="s">
        <v>36</v>
      </c>
      <c r="D55" s="73" t="s">
        <v>36</v>
      </c>
      <c r="E55" s="73" t="s">
        <v>36</v>
      </c>
      <c r="F55" s="73" t="s">
        <v>36</v>
      </c>
      <c r="G55" s="68" t="s">
        <v>36</v>
      </c>
      <c r="H55" s="63" t="s">
        <v>36</v>
      </c>
      <c r="I55" s="73" t="s">
        <v>36</v>
      </c>
      <c r="J55" s="73" t="s">
        <v>36</v>
      </c>
      <c r="K55" s="73" t="s">
        <v>36</v>
      </c>
      <c r="L55" s="58" t="s">
        <v>36</v>
      </c>
      <c r="M55" s="78" t="s">
        <v>36</v>
      </c>
      <c r="N55" s="73" t="s">
        <v>36</v>
      </c>
      <c r="O55" s="73" t="s">
        <v>36</v>
      </c>
      <c r="P55" s="73" t="s">
        <v>36</v>
      </c>
      <c r="Q55" s="68" t="s">
        <v>36</v>
      </c>
      <c r="R55" s="12" t="s">
        <v>36</v>
      </c>
      <c r="S55" s="11" t="s">
        <v>36</v>
      </c>
      <c r="T55" s="7" t="s">
        <v>36</v>
      </c>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5"/>
      <c r="BA55" s="974"/>
      <c r="BB55" s="555" t="s">
        <v>69</v>
      </c>
      <c r="BC55" s="51" t="s">
        <v>36</v>
      </c>
      <c r="BD55" s="47" t="s">
        <v>36</v>
      </c>
      <c r="BE55" s="47" t="s">
        <v>36</v>
      </c>
      <c r="BF55" s="47" t="s">
        <v>36</v>
      </c>
      <c r="BG55" s="42" t="s">
        <v>36</v>
      </c>
      <c r="BH55" s="51" t="s">
        <v>36</v>
      </c>
      <c r="BI55" s="47" t="s">
        <v>36</v>
      </c>
      <c r="BJ55" s="47" t="s">
        <v>36</v>
      </c>
      <c r="BK55" s="47" t="s">
        <v>36</v>
      </c>
      <c r="BL55" s="42" t="s">
        <v>36</v>
      </c>
      <c r="BM55" s="51" t="s">
        <v>36</v>
      </c>
      <c r="BN55" s="47" t="s">
        <v>36</v>
      </c>
      <c r="BO55" s="47" t="s">
        <v>36</v>
      </c>
      <c r="BP55" s="47" t="s">
        <v>36</v>
      </c>
      <c r="BQ55" s="42" t="s">
        <v>36</v>
      </c>
      <c r="BR55" s="10" t="s">
        <v>36</v>
      </c>
      <c r="BS55" s="9" t="s">
        <v>36</v>
      </c>
      <c r="BT55" s="9" t="s">
        <v>36</v>
      </c>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22" customFormat="true" ht="15" customHeight="true" x14ac:dyDescent="0.2">
      <c r="A56" s="319"/>
      <c r="B56" s="369"/>
      <c r="C56" s="1014" t="s">
        <v>115</v>
      </c>
      <c r="D56" s="1015"/>
      <c r="E56" s="1015"/>
      <c r="F56" s="1015"/>
      <c r="G56" s="1016"/>
      <c r="H56" s="993" t="s">
        <v>39</v>
      </c>
      <c r="I56" s="981"/>
      <c r="J56" s="981"/>
      <c r="K56" s="981"/>
      <c r="L56" s="983"/>
      <c r="M56" s="980" t="s">
        <v>38</v>
      </c>
      <c r="N56" s="981"/>
      <c r="O56" s="981"/>
      <c r="P56" s="981"/>
      <c r="Q56" s="983"/>
      <c r="R56" s="16" t="s">
        <v>138</v>
      </c>
      <c r="S56" s="400"/>
      <c r="T56" s="400"/>
      <c r="U56" s="410"/>
      <c r="V56" s="410"/>
      <c r="W56" s="410"/>
      <c r="X56" s="410"/>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881"/>
      <c r="BA56" s="347" t="s">
        <v>129</v>
      </c>
      <c r="BB56" s="302" t="s">
        <v>96</v>
      </c>
      <c r="BC56" s="980" t="s">
        <v>115</v>
      </c>
      <c r="BD56" s="981"/>
      <c r="BE56" s="981"/>
      <c r="BF56" s="981"/>
      <c r="BG56" s="982"/>
      <c r="BH56" s="980" t="s">
        <v>39</v>
      </c>
      <c r="BI56" s="981"/>
      <c r="BJ56" s="981"/>
      <c r="BK56" s="981"/>
      <c r="BL56" s="982"/>
      <c r="BM56" s="980" t="s">
        <v>38</v>
      </c>
      <c r="BN56" s="981"/>
      <c r="BO56" s="981"/>
      <c r="BP56" s="981"/>
      <c r="BQ56" s="983"/>
      <c r="BR56" s="15" t="s">
        <v>138</v>
      </c>
      <c r="BS56" s="400"/>
      <c r="BT56" s="400"/>
      <c r="BU56" s="5"/>
      <c r="BV56" s="5"/>
      <c r="BW56" s="5"/>
      <c r="BX56" s="5"/>
      <c r="BY56" s="5"/>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322" customFormat="true" ht="12.75" x14ac:dyDescent="0.2">
      <c r="A57" s="335" t="s">
        <v>70</v>
      </c>
      <c r="B57" s="369"/>
      <c r="C57" s="392" t="s">
        <v>0</v>
      </c>
      <c r="D57" s="546" t="s">
        <v>1</v>
      </c>
      <c r="E57" s="546" t="s">
        <v>2</v>
      </c>
      <c r="F57" s="546" t="s">
        <v>3</v>
      </c>
      <c r="G57" s="547" t="s">
        <v>4</v>
      </c>
      <c r="H57" s="374" t="s">
        <v>0</v>
      </c>
      <c r="I57" s="549" t="s">
        <v>1</v>
      </c>
      <c r="J57" s="549" t="s">
        <v>2</v>
      </c>
      <c r="K57" s="549" t="s">
        <v>3</v>
      </c>
      <c r="L57" s="550" t="s">
        <v>4</v>
      </c>
      <c r="M57" s="375" t="s">
        <v>0</v>
      </c>
      <c r="N57" s="549" t="s">
        <v>1</v>
      </c>
      <c r="O57" s="549" t="s">
        <v>2</v>
      </c>
      <c r="P57" s="549" t="s">
        <v>3</v>
      </c>
      <c r="Q57" s="545" t="s">
        <v>4</v>
      </c>
      <c r="R57" s="374" t="s">
        <v>395</v>
      </c>
      <c r="S57" s="549" t="s">
        <v>396</v>
      </c>
      <c r="T57" s="550" t="s">
        <v>397</v>
      </c>
      <c r="U57" s="410"/>
      <c r="V57" s="410"/>
      <c r="W57" s="410"/>
      <c r="X57" s="410"/>
      <c r="Y57" s="410"/>
      <c r="Z57" s="410"/>
      <c r="AA57" s="410"/>
      <c r="AB57" s="410"/>
      <c r="AC57" s="410"/>
      <c r="AD57" s="410"/>
      <c r="AE57" s="410"/>
      <c r="AF57" s="410"/>
      <c r="AG57" s="410"/>
      <c r="AH57" s="410"/>
      <c r="AI57" s="410"/>
      <c r="AJ57" s="410"/>
      <c r="AK57" s="410"/>
      <c r="AL57" s="410"/>
      <c r="AM57" s="410"/>
      <c r="AN57" s="410"/>
      <c r="AO57" s="410"/>
      <c r="AP57" s="410"/>
      <c r="AQ57" s="410"/>
      <c r="AR57" s="410"/>
      <c r="AS57" s="410"/>
      <c r="AT57" s="410"/>
      <c r="AU57" s="410"/>
      <c r="AV57" s="410"/>
      <c r="AW57" s="410"/>
      <c r="AX57" s="410"/>
      <c r="AY57" s="410"/>
      <c r="AZ57" s="881"/>
      <c r="BA57" s="335" t="s">
        <v>120</v>
      </c>
      <c r="BB57" s="334"/>
      <c r="BC57" s="421" t="s">
        <v>0</v>
      </c>
      <c r="BD57" s="520" t="s">
        <v>1</v>
      </c>
      <c r="BE57" s="520" t="s">
        <v>2</v>
      </c>
      <c r="BF57" s="520" t="s">
        <v>3</v>
      </c>
      <c r="BG57" s="422" t="s">
        <v>4</v>
      </c>
      <c r="BH57" s="421" t="s">
        <v>0</v>
      </c>
      <c r="BI57" s="520" t="s">
        <v>1</v>
      </c>
      <c r="BJ57" s="520" t="s">
        <v>2</v>
      </c>
      <c r="BK57" s="520" t="s">
        <v>3</v>
      </c>
      <c r="BL57" s="422" t="s">
        <v>4</v>
      </c>
      <c r="BM57" s="421" t="s">
        <v>0</v>
      </c>
      <c r="BN57" s="520" t="s">
        <v>1</v>
      </c>
      <c r="BO57" s="520" t="s">
        <v>2</v>
      </c>
      <c r="BP57" s="520" t="s">
        <v>3</v>
      </c>
      <c r="BQ57" s="422" t="s">
        <v>4</v>
      </c>
      <c r="BR57" s="421" t="s">
        <v>395</v>
      </c>
      <c r="BS57" s="520" t="s">
        <v>396</v>
      </c>
      <c r="BT57" s="521" t="s">
        <v>397</v>
      </c>
      <c r="BU57" s="886"/>
      <c r="BV57" s="886"/>
      <c r="BW57" s="886"/>
      <c r="BX57" s="886"/>
      <c r="BY57" s="886"/>
      <c r="BZ57" s="886"/>
      <c r="CA57" s="886"/>
      <c r="CB57" s="886"/>
      <c r="CC57" s="886"/>
      <c r="CD57" s="886"/>
      <c r="CE57" s="886"/>
      <c r="CF57" s="886"/>
      <c r="CG57" s="886"/>
      <c r="CH57" s="886"/>
      <c r="CI57" s="886"/>
      <c r="CJ57" s="886"/>
      <c r="CK57" s="886"/>
      <c r="CL57" s="886"/>
      <c r="CM57" s="886"/>
      <c r="CN57" s="886"/>
      <c r="CO57" s="886"/>
      <c r="CP57" s="886"/>
      <c r="CQ57" s="886"/>
      <c r="CR57" s="886"/>
      <c r="CS57" s="886"/>
      <c r="CT57" s="886"/>
      <c r="CU57" s="886"/>
      <c r="CV57" s="886"/>
      <c r="CW57" s="886"/>
      <c r="CX57" s="886"/>
      <c r="CY57" s="886"/>
      <c r="CZ57" s="886"/>
    </row>
    <row r="58" s="322" customFormat="true" ht="15" customHeight="true" x14ac:dyDescent="0.2">
      <c r="A58" s="985" t="s">
        <v>157</v>
      </c>
      <c r="B58" s="371" t="s">
        <v>398</v>
      </c>
      <c r="C58" s="137">
        <v>5.7942966077900211</v>
      </c>
      <c r="D58" s="136">
        <v>10.900749803248836</v>
      </c>
      <c r="E58" s="136">
        <v>8.9069110856999831</v>
      </c>
      <c r="F58" s="136">
        <v>22.811053497005826</v>
      </c>
      <c r="G58" s="135">
        <v>51.055480688763055</v>
      </c>
      <c r="H58" s="134">
        <v>35.48789886925416</v>
      </c>
      <c r="I58" s="136">
        <v>52.16306504302635</v>
      </c>
      <c r="J58" s="136">
        <v>65.507537817918248</v>
      </c>
      <c r="K58" s="136">
        <v>72.225454994204796</v>
      </c>
      <c r="L58" s="133">
        <v>76.344035301747525</v>
      </c>
      <c r="M58" s="137">
        <v>4.2510781070391097</v>
      </c>
      <c r="N58" s="136">
        <v>9.4352123804058259</v>
      </c>
      <c r="O58" s="136">
        <v>7.3400418210161256</v>
      </c>
      <c r="P58" s="136">
        <v>9.5506021824107066</v>
      </c>
      <c r="Q58" s="135">
        <v>20.031521991519316</v>
      </c>
      <c r="R58" s="134">
        <v>11.692432231532909</v>
      </c>
      <c r="S58" s="136">
        <v>17.75822288007814</v>
      </c>
      <c r="T58" s="133">
        <v>28.307697134646265</v>
      </c>
      <c r="U58" s="410"/>
      <c r="V58" s="410"/>
      <c r="W58" s="410"/>
      <c r="X58" s="410"/>
      <c r="Y58" s="410"/>
      <c r="Z58" s="410"/>
      <c r="AA58" s="410"/>
      <c r="AB58" s="410"/>
      <c r="AC58" s="410"/>
      <c r="AD58" s="410"/>
      <c r="AE58" s="410"/>
      <c r="AF58" s="410"/>
      <c r="AG58" s="410"/>
      <c r="AH58" s="410"/>
      <c r="AI58" s="410"/>
      <c r="AJ58" s="410"/>
      <c r="AK58" s="410"/>
      <c r="AL58" s="410"/>
      <c r="AM58" s="410"/>
      <c r="AN58" s="410"/>
      <c r="AO58" s="410"/>
      <c r="AP58" s="410"/>
      <c r="AQ58" s="410"/>
      <c r="AR58" s="410"/>
      <c r="AS58" s="410"/>
      <c r="AT58" s="410"/>
      <c r="AU58" s="410"/>
      <c r="AV58" s="410"/>
      <c r="AW58" s="410"/>
      <c r="AX58" s="410"/>
      <c r="AY58" s="410"/>
      <c r="AZ58" s="881"/>
      <c r="BA58" s="552"/>
      <c r="BB58" s="554"/>
      <c r="BC58" s="411"/>
      <c r="BD58" s="403"/>
      <c r="BE58" s="403"/>
      <c r="BF58" s="403"/>
      <c r="BG58" s="412"/>
      <c r="BH58" s="411"/>
      <c r="BI58" s="403"/>
      <c r="BJ58" s="403"/>
      <c r="BK58" s="403"/>
      <c r="BL58" s="412"/>
      <c r="BM58" s="411"/>
      <c r="BN58" s="403"/>
      <c r="BO58" s="403"/>
      <c r="BP58" s="403"/>
      <c r="BQ58" s="412"/>
      <c r="BR58" s="411"/>
      <c r="BS58" s="403"/>
      <c r="BT58" s="404"/>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22" customFormat="true" ht="15" customHeight="true" x14ac:dyDescent="0.2">
      <c r="A59" s="984"/>
      <c r="B59" s="372" t="s">
        <v>399</v>
      </c>
      <c r="C59" s="132">
        <v>1.939918064247673</v>
      </c>
      <c r="D59" s="131">
        <v>0.7666874181631399</v>
      </c>
      <c r="E59" s="131">
        <v>0.60623439581236271</v>
      </c>
      <c r="F59" s="131">
        <v>1.5449696115661142</v>
      </c>
      <c r="G59" s="130">
        <v>1.9205151106236729</v>
      </c>
      <c r="H59" s="129">
        <v>5.4150028804676618</v>
      </c>
      <c r="I59" s="131">
        <v>3.3490763877963783</v>
      </c>
      <c r="J59" s="131">
        <v>3.1814509630181398</v>
      </c>
      <c r="K59" s="131">
        <v>2.9330446686927658</v>
      </c>
      <c r="L59" s="128">
        <v>1.8227772779386526</v>
      </c>
      <c r="M59" s="132">
        <v>1.5954318015739888</v>
      </c>
      <c r="N59" s="131">
        <v>0.90785975141123265</v>
      </c>
      <c r="O59" s="131">
        <v>0.23407986839968983</v>
      </c>
      <c r="P59" s="131">
        <v>1.085928302132984</v>
      </c>
      <c r="Q59" s="130">
        <v>0.55852102367570433</v>
      </c>
      <c r="R59" s="129">
        <v>1.2447162952466431</v>
      </c>
      <c r="S59" s="131">
        <v>1.7566398873934588</v>
      </c>
      <c r="T59" s="128">
        <v>1.0100501194725351</v>
      </c>
      <c r="U59" s="410"/>
      <c r="V59" s="410"/>
      <c r="W59" s="410"/>
      <c r="X59" s="410"/>
      <c r="Y59" s="410"/>
      <c r="Z59" s="410"/>
      <c r="AA59" s="410"/>
      <c r="AB59" s="410"/>
      <c r="AC59" s="410"/>
      <c r="AD59" s="410"/>
      <c r="AE59" s="410"/>
      <c r="AF59" s="410"/>
      <c r="AG59" s="410"/>
      <c r="AH59" s="410"/>
      <c r="AI59" s="410"/>
      <c r="AJ59" s="410"/>
      <c r="AK59" s="410"/>
      <c r="AL59" s="410"/>
      <c r="AM59" s="410"/>
      <c r="AN59" s="410"/>
      <c r="AO59" s="410"/>
      <c r="AP59" s="410"/>
      <c r="AQ59" s="410"/>
      <c r="AR59" s="410"/>
      <c r="AS59" s="410"/>
      <c r="AT59" s="410"/>
      <c r="AU59" s="410"/>
      <c r="AV59" s="410"/>
      <c r="AW59" s="410"/>
      <c r="AX59" s="410"/>
      <c r="AY59" s="410"/>
      <c r="AZ59" s="881"/>
      <c r="BA59" s="884"/>
      <c r="BB59" s="553"/>
      <c r="BC59" s="414"/>
      <c r="BD59" s="407"/>
      <c r="BE59" s="407"/>
      <c r="BF59" s="407"/>
      <c r="BG59" s="418"/>
      <c r="BH59" s="414"/>
      <c r="BI59" s="407"/>
      <c r="BJ59" s="407"/>
      <c r="BK59" s="407"/>
      <c r="BL59" s="418"/>
      <c r="BM59" s="414"/>
      <c r="BN59" s="407"/>
      <c r="BO59" s="407"/>
      <c r="BP59" s="407"/>
      <c r="BQ59" s="418"/>
      <c r="BR59" s="414"/>
      <c r="BS59" s="407"/>
      <c r="BT59" s="408"/>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22" customFormat="true" ht="15" customHeight="true" x14ac:dyDescent="0.2">
      <c r="A60" s="984"/>
      <c r="B60" s="372" t="s">
        <v>400</v>
      </c>
      <c r="C60" s="132">
        <v>35.138336876796522</v>
      </c>
      <c r="D60" s="131">
        <v>59.433587067657825</v>
      </c>
      <c r="E60" s="131">
        <v>66.506076803580768</v>
      </c>
      <c r="F60" s="131">
        <v>56.102043644561384</v>
      </c>
      <c r="G60" s="130">
        <v>38.26033206319677</v>
      </c>
      <c r="H60" s="129">
        <v>43.874851484436903</v>
      </c>
      <c r="I60" s="131">
        <v>36.262981766179088</v>
      </c>
      <c r="J60" s="131">
        <v>27.898871897840394</v>
      </c>
      <c r="K60" s="131">
        <v>21.777223513381962</v>
      </c>
      <c r="L60" s="128">
        <v>21.036616349252171</v>
      </c>
      <c r="M60" s="132">
        <v>33.121100186719971</v>
      </c>
      <c r="N60" s="131">
        <v>55.40564882748037</v>
      </c>
      <c r="O60" s="131">
        <v>66.03299335516283</v>
      </c>
      <c r="P60" s="131">
        <v>65.501295891485682</v>
      </c>
      <c r="Q60" s="130">
        <v>60.637743587634944</v>
      </c>
      <c r="R60" s="129">
        <v>72.246506660241891</v>
      </c>
      <c r="S60" s="131">
        <v>44.6710847063136</v>
      </c>
      <c r="T60" s="128">
        <v>42.126557096694263</v>
      </c>
      <c r="U60" s="410"/>
      <c r="V60" s="410"/>
      <c r="W60" s="410"/>
      <c r="X60" s="410"/>
      <c r="Y60" s="410"/>
      <c r="Z60" s="410"/>
      <c r="AA60" s="410"/>
      <c r="AB60" s="410"/>
      <c r="AC60" s="410"/>
      <c r="AD60" s="410"/>
      <c r="AE60" s="410"/>
      <c r="AF60" s="410"/>
      <c r="AG60" s="410"/>
      <c r="AH60" s="410"/>
      <c r="AI60" s="410"/>
      <c r="AJ60" s="410"/>
      <c r="AK60" s="410"/>
      <c r="AL60" s="410"/>
      <c r="AM60" s="410"/>
      <c r="AN60" s="410"/>
      <c r="AO60" s="410"/>
      <c r="AP60" s="410"/>
      <c r="AQ60" s="410"/>
      <c r="AR60" s="410"/>
      <c r="AS60" s="410"/>
      <c r="AT60" s="410"/>
      <c r="AU60" s="410"/>
      <c r="AV60" s="410"/>
      <c r="AW60" s="410"/>
      <c r="AX60" s="410"/>
      <c r="AY60" s="410"/>
      <c r="AZ60" s="881"/>
      <c r="BA60" s="884"/>
      <c r="BB60" s="553"/>
      <c r="BC60" s="414"/>
      <c r="BD60" s="407"/>
      <c r="BE60" s="407"/>
      <c r="BF60" s="407"/>
      <c r="BG60" s="418"/>
      <c r="BH60" s="414"/>
      <c r="BI60" s="407"/>
      <c r="BJ60" s="407"/>
      <c r="BK60" s="407"/>
      <c r="BL60" s="418"/>
      <c r="BM60" s="414"/>
      <c r="BN60" s="407"/>
      <c r="BO60" s="407"/>
      <c r="BP60" s="407"/>
      <c r="BQ60" s="418"/>
      <c r="BR60" s="414"/>
      <c r="BS60" s="407"/>
      <c r="BT60" s="408"/>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22" customFormat="true" ht="15" customHeight="true" x14ac:dyDescent="0.2">
      <c r="A61" s="984"/>
      <c r="B61" s="372" t="s">
        <v>161</v>
      </c>
      <c r="C61" s="132">
        <v>3.2461997213810427</v>
      </c>
      <c r="D61" s="131">
        <v>2.953161634487615</v>
      </c>
      <c r="E61" s="131">
        <v>2.5823059563725703</v>
      </c>
      <c r="F61" s="131">
        <v>1.4372831381191287</v>
      </c>
      <c r="G61" s="130">
        <v>0.49362765185136331</v>
      </c>
      <c r="H61" s="129">
        <v>1.8938285876360685</v>
      </c>
      <c r="I61" s="131">
        <v>1.1846223473192639</v>
      </c>
      <c r="J61" s="131">
        <v>0.14136712238913943</v>
      </c>
      <c r="K61" s="131">
        <v>0.1469739386177</v>
      </c>
      <c r="L61" s="128">
        <v>0.13341966522167928</v>
      </c>
      <c r="M61" s="132">
        <v>3.3855802054192141</v>
      </c>
      <c r="N61" s="131">
        <v>2.7009416950729168</v>
      </c>
      <c r="O61" s="131">
        <v>2.7510351147459127</v>
      </c>
      <c r="P61" s="131">
        <v>2.5192745838590849</v>
      </c>
      <c r="Q61" s="130">
        <v>1.0990804448042713</v>
      </c>
      <c r="R61" s="129">
        <v>3.0698455801386499</v>
      </c>
      <c r="S61" s="131">
        <v>2.5054738456189751</v>
      </c>
      <c r="T61" s="128">
        <v>1.0611778967654659</v>
      </c>
      <c r="U61" s="410"/>
      <c r="V61" s="410"/>
      <c r="W61" s="410"/>
      <c r="X61" s="410"/>
      <c r="Y61" s="410"/>
      <c r="Z61" s="410"/>
      <c r="AA61" s="410"/>
      <c r="AB61" s="410"/>
      <c r="AC61" s="410"/>
      <c r="AD61" s="410"/>
      <c r="AE61" s="410"/>
      <c r="AF61" s="410"/>
      <c r="AG61" s="410"/>
      <c r="AH61" s="410"/>
      <c r="AI61" s="410"/>
      <c r="AJ61" s="410"/>
      <c r="AK61" s="410"/>
      <c r="AL61" s="410"/>
      <c r="AM61" s="410"/>
      <c r="AN61" s="410"/>
      <c r="AO61" s="410"/>
      <c r="AP61" s="410"/>
      <c r="AQ61" s="410"/>
      <c r="AR61" s="410"/>
      <c r="AS61" s="410"/>
      <c r="AT61" s="410"/>
      <c r="AU61" s="410"/>
      <c r="AV61" s="410"/>
      <c r="AW61" s="410"/>
      <c r="AX61" s="410"/>
      <c r="AY61" s="410"/>
      <c r="AZ61" s="881"/>
      <c r="BA61" s="884"/>
      <c r="BB61" s="553"/>
      <c r="BC61" s="414"/>
      <c r="BD61" s="407"/>
      <c r="BE61" s="407"/>
      <c r="BF61" s="407"/>
      <c r="BG61" s="418"/>
      <c r="BH61" s="414"/>
      <c r="BI61" s="407"/>
      <c r="BJ61" s="407"/>
      <c r="BK61" s="407"/>
      <c r="BL61" s="418"/>
      <c r="BM61" s="414"/>
      <c r="BN61" s="407"/>
      <c r="BO61" s="407"/>
      <c r="BP61" s="407"/>
      <c r="BQ61" s="418"/>
      <c r="BR61" s="414"/>
      <c r="BS61" s="407"/>
      <c r="BT61" s="408"/>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22" customFormat="true" ht="15" customHeight="true" x14ac:dyDescent="0.2">
      <c r="A62" s="984"/>
      <c r="B62" s="372" t="s">
        <v>162</v>
      </c>
      <c r="C62" s="132">
        <v>34.076108133684734</v>
      </c>
      <c r="D62" s="131">
        <v>3.4551501703557559</v>
      </c>
      <c r="E62" s="131">
        <v>0.42441917436470439</v>
      </c>
      <c r="F62" s="131">
        <v>0.39536300556331594</v>
      </c>
      <c r="G62" s="130">
        <v>0.21461401663280832</v>
      </c>
      <c r="H62" s="129">
        <v>0.52083385897865597</v>
      </c>
      <c r="I62" s="131">
        <v>0</v>
      </c>
      <c r="J62" s="131">
        <v>0.12680380732109078</v>
      </c>
      <c r="K62" s="131">
        <v>0</v>
      </c>
      <c r="L62" s="128">
        <v>0</v>
      </c>
      <c r="M62" s="132">
        <v>38.047358252870239</v>
      </c>
      <c r="N62" s="131">
        <v>7.61468339249266</v>
      </c>
      <c r="O62" s="131">
        <v>1.2180052941062298</v>
      </c>
      <c r="P62" s="131">
        <v>0.29622690391164519</v>
      </c>
      <c r="Q62" s="130">
        <v>0.55461032805523314</v>
      </c>
      <c r="R62" s="129">
        <v>7.3629918029240047</v>
      </c>
      <c r="S62" s="131">
        <v>14.896494378426638</v>
      </c>
      <c r="T62" s="128">
        <v>0.29820261200821307</v>
      </c>
      <c r="U62" s="410"/>
      <c r="V62" s="410"/>
      <c r="W62" s="410"/>
      <c r="X62" s="410"/>
      <c r="Y62" s="410"/>
      <c r="Z62" s="410"/>
      <c r="AA62" s="410"/>
      <c r="AB62" s="410"/>
      <c r="AC62" s="410"/>
      <c r="AD62" s="410"/>
      <c r="AE62" s="410"/>
      <c r="AF62" s="410"/>
      <c r="AG62" s="410"/>
      <c r="AH62" s="410"/>
      <c r="AI62" s="410"/>
      <c r="AJ62" s="410"/>
      <c r="AK62" s="410"/>
      <c r="AL62" s="410"/>
      <c r="AM62" s="410"/>
      <c r="AN62" s="410"/>
      <c r="AO62" s="410"/>
      <c r="AP62" s="410"/>
      <c r="AQ62" s="410"/>
      <c r="AR62" s="410"/>
      <c r="AS62" s="410"/>
      <c r="AT62" s="410"/>
      <c r="AU62" s="410"/>
      <c r="AV62" s="410"/>
      <c r="AW62" s="410"/>
      <c r="AX62" s="410"/>
      <c r="AY62" s="410"/>
      <c r="AZ62" s="881"/>
      <c r="BA62" s="884"/>
      <c r="BB62" s="553"/>
      <c r="BC62" s="414"/>
      <c r="BD62" s="407"/>
      <c r="BE62" s="407"/>
      <c r="BF62" s="407"/>
      <c r="BG62" s="418"/>
      <c r="BH62" s="414"/>
      <c r="BI62" s="407"/>
      <c r="BJ62" s="407"/>
      <c r="BK62" s="407"/>
      <c r="BL62" s="418"/>
      <c r="BM62" s="414"/>
      <c r="BN62" s="407"/>
      <c r="BO62" s="407"/>
      <c r="BP62" s="407"/>
      <c r="BQ62" s="418"/>
      <c r="BR62" s="414"/>
      <c r="BS62" s="407"/>
      <c r="BT62" s="408"/>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22" customFormat="true" ht="15" customHeight="true" x14ac:dyDescent="0.2">
      <c r="A63" s="984"/>
      <c r="B63" s="372" t="s">
        <v>163</v>
      </c>
      <c r="C63" s="132">
        <v>12.788365736851556</v>
      </c>
      <c r="D63" s="131">
        <v>10.509635198052532</v>
      </c>
      <c r="E63" s="131">
        <v>3.5334172847564864</v>
      </c>
      <c r="F63" s="131">
        <v>2.8885503592298498</v>
      </c>
      <c r="G63" s="130">
        <v>0.72459704211930265</v>
      </c>
      <c r="H63" s="129">
        <v>3.155378689749782</v>
      </c>
      <c r="I63" s="131">
        <v>0.28255640253916775</v>
      </c>
      <c r="J63" s="131">
        <v>0</v>
      </c>
      <c r="K63" s="131">
        <v>0.49029079205964177</v>
      </c>
      <c r="L63" s="128">
        <v>0</v>
      </c>
      <c r="M63" s="132">
        <v>13.148244763256836</v>
      </c>
      <c r="N63" s="131">
        <v>12.662632871172821</v>
      </c>
      <c r="O63" s="131">
        <v>5.7086229741458032</v>
      </c>
      <c r="P63" s="131">
        <v>3.0004692430443032</v>
      </c>
      <c r="Q63" s="130">
        <v>2.3310929603283039</v>
      </c>
      <c r="R63" s="129">
        <v>0.5481973399078055</v>
      </c>
      <c r="S63" s="131">
        <v>0.15084110361462838</v>
      </c>
      <c r="T63" s="128">
        <v>16.577913929347044</v>
      </c>
      <c r="U63" s="410"/>
      <c r="V63" s="410"/>
      <c r="W63" s="410"/>
      <c r="X63" s="410"/>
      <c r="Y63" s="410"/>
      <c r="Z63" s="410"/>
      <c r="AA63" s="410"/>
      <c r="AB63" s="410"/>
      <c r="AC63" s="410"/>
      <c r="AD63" s="410"/>
      <c r="AE63" s="410"/>
      <c r="AF63" s="410"/>
      <c r="AG63" s="410"/>
      <c r="AH63" s="410"/>
      <c r="AI63" s="410"/>
      <c r="AJ63" s="410"/>
      <c r="AK63" s="410"/>
      <c r="AL63" s="410"/>
      <c r="AM63" s="410"/>
      <c r="AN63" s="410"/>
      <c r="AO63" s="410"/>
      <c r="AP63" s="410"/>
      <c r="AQ63" s="410"/>
      <c r="AR63" s="410"/>
      <c r="AS63" s="410"/>
      <c r="AT63" s="410"/>
      <c r="AU63" s="410"/>
      <c r="AV63" s="410"/>
      <c r="AW63" s="410"/>
      <c r="AX63" s="410"/>
      <c r="AY63" s="410"/>
      <c r="AZ63" s="881"/>
      <c r="BA63" s="884"/>
      <c r="BB63" s="553"/>
      <c r="BC63" s="414"/>
      <c r="BD63" s="407"/>
      <c r="BE63" s="407"/>
      <c r="BF63" s="407"/>
      <c r="BG63" s="418"/>
      <c r="BH63" s="414"/>
      <c r="BI63" s="407"/>
      <c r="BJ63" s="407"/>
      <c r="BK63" s="407"/>
      <c r="BL63" s="418"/>
      <c r="BM63" s="414"/>
      <c r="BN63" s="407"/>
      <c r="BO63" s="407"/>
      <c r="BP63" s="407"/>
      <c r="BQ63" s="418"/>
      <c r="BR63" s="414"/>
      <c r="BS63" s="407"/>
      <c r="BT63" s="408"/>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22" customFormat="true" ht="15" customHeight="true" x14ac:dyDescent="0.2">
      <c r="A64" s="984"/>
      <c r="B64" s="372" t="s">
        <v>164</v>
      </c>
      <c r="C64" s="132">
        <v>0.52897537749376122</v>
      </c>
      <c r="D64" s="131">
        <v>6.9233696910341563E-2</v>
      </c>
      <c r="E64" s="131">
        <v>8.6284308834850942E-2</v>
      </c>
      <c r="F64" s="131">
        <v>0</v>
      </c>
      <c r="G64" s="130">
        <v>0</v>
      </c>
      <c r="H64" s="129">
        <v>0.5113424635046302</v>
      </c>
      <c r="I64" s="131">
        <v>0</v>
      </c>
      <c r="J64" s="131">
        <v>0</v>
      </c>
      <c r="K64" s="131">
        <v>0</v>
      </c>
      <c r="L64" s="128">
        <v>0</v>
      </c>
      <c r="M64" s="132">
        <v>0.53301085646523749</v>
      </c>
      <c r="N64" s="131">
        <v>7.7908877938377826E-3</v>
      </c>
      <c r="O64" s="131">
        <v>0.18503453056890129</v>
      </c>
      <c r="P64" s="131">
        <v>0</v>
      </c>
      <c r="Q64" s="130">
        <v>0</v>
      </c>
      <c r="R64" s="129">
        <v>0</v>
      </c>
      <c r="S64" s="131">
        <v>4.4978161571763826E-2</v>
      </c>
      <c r="T64" s="128">
        <v>0.33754392412385026</v>
      </c>
      <c r="U64" s="410"/>
      <c r="V64" s="410"/>
      <c r="W64" s="410"/>
      <c r="X64" s="410"/>
      <c r="Y64" s="410"/>
      <c r="Z64" s="410"/>
      <c r="AA64" s="410"/>
      <c r="AB64" s="410"/>
      <c r="AC64" s="410"/>
      <c r="AD64" s="410"/>
      <c r="AE64" s="410"/>
      <c r="AF64" s="410"/>
      <c r="AG64" s="410"/>
      <c r="AH64" s="410"/>
      <c r="AI64" s="410"/>
      <c r="AJ64" s="410"/>
      <c r="AK64" s="410"/>
      <c r="AL64" s="410"/>
      <c r="AM64" s="410"/>
      <c r="AN64" s="410"/>
      <c r="AO64" s="410"/>
      <c r="AP64" s="410"/>
      <c r="AQ64" s="410"/>
      <c r="AR64" s="410"/>
      <c r="AS64" s="410"/>
      <c r="AT64" s="410"/>
      <c r="AU64" s="410"/>
      <c r="AV64" s="410"/>
      <c r="AW64" s="410"/>
      <c r="AX64" s="410"/>
      <c r="AY64" s="410"/>
      <c r="AZ64" s="881"/>
      <c r="BA64" s="884"/>
      <c r="BB64" s="553"/>
      <c r="BC64" s="414"/>
      <c r="BD64" s="407"/>
      <c r="BE64" s="407"/>
      <c r="BF64" s="407"/>
      <c r="BG64" s="418"/>
      <c r="BH64" s="414"/>
      <c r="BI64" s="407"/>
      <c r="BJ64" s="407"/>
      <c r="BK64" s="407"/>
      <c r="BL64" s="418"/>
      <c r="BM64" s="414"/>
      <c r="BN64" s="407"/>
      <c r="BO64" s="407"/>
      <c r="BP64" s="407"/>
      <c r="BQ64" s="418"/>
      <c r="BR64" s="414"/>
      <c r="BS64" s="407"/>
      <c r="BT64" s="408"/>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22" customFormat="true" ht="15" customHeight="true" x14ac:dyDescent="0.2">
      <c r="A65" s="984"/>
      <c r="B65" s="372" t="s">
        <v>165</v>
      </c>
      <c r="C65" s="132">
        <v>2.3958093293992028E-2</v>
      </c>
      <c r="D65" s="131">
        <v>0.10691728054636288</v>
      </c>
      <c r="E65" s="131">
        <v>0</v>
      </c>
      <c r="F65" s="131">
        <v>0</v>
      </c>
      <c r="G65" s="130">
        <v>0</v>
      </c>
      <c r="H65" s="129">
        <v>0</v>
      </c>
      <c r="I65" s="131">
        <v>0</v>
      </c>
      <c r="J65" s="131">
        <v>0</v>
      </c>
      <c r="K65" s="131">
        <v>0</v>
      </c>
      <c r="L65" s="128">
        <v>0</v>
      </c>
      <c r="M65" s="132">
        <v>2.9747132954172376E-2</v>
      </c>
      <c r="N65" s="131">
        <v>0.11634721703034059</v>
      </c>
      <c r="O65" s="131">
        <v>1.6426324666309781E-2</v>
      </c>
      <c r="P65" s="131">
        <v>0</v>
      </c>
      <c r="Q65" s="130">
        <v>0</v>
      </c>
      <c r="R65" s="129">
        <v>4.7974190147470758E-2</v>
      </c>
      <c r="S65" s="131">
        <v>3.5394917154589992E-2</v>
      </c>
      <c r="T65" s="128">
        <v>0</v>
      </c>
      <c r="U65" s="410"/>
      <c r="V65" s="410"/>
      <c r="W65" s="410"/>
      <c r="X65" s="410"/>
      <c r="Y65" s="410"/>
      <c r="Z65" s="410"/>
      <c r="AA65" s="410"/>
      <c r="AB65" s="410"/>
      <c r="AC65" s="410"/>
      <c r="AD65" s="410"/>
      <c r="AE65" s="410"/>
      <c r="AF65" s="410"/>
      <c r="AG65" s="410"/>
      <c r="AH65" s="410"/>
      <c r="AI65" s="410"/>
      <c r="AJ65" s="410"/>
      <c r="AK65" s="410"/>
      <c r="AL65" s="410"/>
      <c r="AM65" s="410"/>
      <c r="AN65" s="410"/>
      <c r="AO65" s="410"/>
      <c r="AP65" s="410"/>
      <c r="AQ65" s="410"/>
      <c r="AR65" s="410"/>
      <c r="AS65" s="410"/>
      <c r="AT65" s="410"/>
      <c r="AU65" s="410"/>
      <c r="AV65" s="410"/>
      <c r="AW65" s="410"/>
      <c r="AX65" s="410"/>
      <c r="AY65" s="410"/>
      <c r="AZ65" s="881"/>
      <c r="BA65" s="884"/>
      <c r="BB65" s="553"/>
      <c r="BC65" s="414"/>
      <c r="BD65" s="407"/>
      <c r="BE65" s="407"/>
      <c r="BF65" s="407"/>
      <c r="BG65" s="418"/>
      <c r="BH65" s="414"/>
      <c r="BI65" s="407"/>
      <c r="BJ65" s="407"/>
      <c r="BK65" s="407"/>
      <c r="BL65" s="418"/>
      <c r="BM65" s="414"/>
      <c r="BN65" s="407"/>
      <c r="BO65" s="407"/>
      <c r="BP65" s="407"/>
      <c r="BQ65" s="418"/>
      <c r="BR65" s="414"/>
      <c r="BS65" s="407"/>
      <c r="BT65" s="408"/>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22" customFormat="true" ht="15" customHeight="true" x14ac:dyDescent="0.2">
      <c r="A66" s="984"/>
      <c r="B66" s="372" t="s">
        <v>166</v>
      </c>
      <c r="C66" s="132">
        <v>5.4184272343557485</v>
      </c>
      <c r="D66" s="131">
        <v>10.677042628090373</v>
      </c>
      <c r="E66" s="131">
        <v>15.833069372559141</v>
      </c>
      <c r="F66" s="131">
        <v>14.460795672866173</v>
      </c>
      <c r="G66" s="130">
        <v>6.6994195170862678</v>
      </c>
      <c r="H66" s="129">
        <v>5.959715903252726</v>
      </c>
      <c r="I66" s="131">
        <v>5.8112050627836664</v>
      </c>
      <c r="J66" s="131">
        <v>3.1439683915129226</v>
      </c>
      <c r="K66" s="131">
        <v>2.4270120930432055</v>
      </c>
      <c r="L66" s="128">
        <v>0.29960036515255867</v>
      </c>
      <c r="M66" s="132">
        <v>5.1981799469585637</v>
      </c>
      <c r="N66" s="131">
        <v>9.9425260458412357</v>
      </c>
      <c r="O66" s="131">
        <v>15.136216281870601</v>
      </c>
      <c r="P66" s="131">
        <v>17.283981714129673</v>
      </c>
      <c r="Q66" s="130">
        <v>14.091948994489373</v>
      </c>
      <c r="R66" s="129">
        <v>2.840976049262077</v>
      </c>
      <c r="S66" s="131">
        <v>18.116026870219372</v>
      </c>
      <c r="T66" s="128">
        <v>8.4180288053775634</v>
      </c>
      <c r="U66" s="410"/>
      <c r="V66" s="410"/>
      <c r="W66" s="410"/>
      <c r="X66" s="410"/>
      <c r="Y66" s="410"/>
      <c r="Z66" s="410"/>
      <c r="AA66" s="410"/>
      <c r="AB66" s="410"/>
      <c r="AC66" s="410"/>
      <c r="AD66" s="410"/>
      <c r="AE66" s="410"/>
      <c r="AF66" s="410"/>
      <c r="AG66" s="410"/>
      <c r="AH66" s="410"/>
      <c r="AI66" s="410"/>
      <c r="AJ66" s="410"/>
      <c r="AK66" s="410"/>
      <c r="AL66" s="410"/>
      <c r="AM66" s="410"/>
      <c r="AN66" s="410"/>
      <c r="AO66" s="410"/>
      <c r="AP66" s="410"/>
      <c r="AQ66" s="410"/>
      <c r="AR66" s="410"/>
      <c r="AS66" s="410"/>
      <c r="AT66" s="410"/>
      <c r="AU66" s="410"/>
      <c r="AV66" s="410"/>
      <c r="AW66" s="410"/>
      <c r="AX66" s="410"/>
      <c r="AY66" s="410"/>
      <c r="AZ66" s="881"/>
      <c r="BA66" s="884"/>
      <c r="BB66" s="553"/>
      <c r="BC66" s="414"/>
      <c r="BD66" s="407"/>
      <c r="BE66" s="407"/>
      <c r="BF66" s="407"/>
      <c r="BG66" s="418"/>
      <c r="BH66" s="414"/>
      <c r="BI66" s="407"/>
      <c r="BJ66" s="407"/>
      <c r="BK66" s="407"/>
      <c r="BL66" s="418"/>
      <c r="BM66" s="414"/>
      <c r="BN66" s="407"/>
      <c r="BO66" s="407"/>
      <c r="BP66" s="407"/>
      <c r="BQ66" s="418"/>
      <c r="BR66" s="414"/>
      <c r="BS66" s="407"/>
      <c r="BT66" s="408"/>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22" customFormat="true" ht="15" customHeight="true" x14ac:dyDescent="0.2">
      <c r="A67" s="984"/>
      <c r="B67" s="372" t="s">
        <v>167</v>
      </c>
      <c r="C67" s="132">
        <v>0.71869611118133458</v>
      </c>
      <c r="D67" s="131">
        <v>0.84528337371339701</v>
      </c>
      <c r="E67" s="131">
        <v>1.2467662488511155</v>
      </c>
      <c r="F67" s="131">
        <v>0.3599410710879839</v>
      </c>
      <c r="G67" s="130">
        <v>0.30233881076182662</v>
      </c>
      <c r="H67" s="129">
        <v>3.1811472627193256</v>
      </c>
      <c r="I67" s="131">
        <v>0.94649299035600332</v>
      </c>
      <c r="J67" s="131">
        <v>0</v>
      </c>
      <c r="K67" s="131">
        <v>0</v>
      </c>
      <c r="L67" s="128">
        <v>0.13895242372957647</v>
      </c>
      <c r="M67" s="132">
        <v>0.38674906503911471</v>
      </c>
      <c r="N67" s="131">
        <v>0.84076752509288089</v>
      </c>
      <c r="O67" s="131">
        <v>1.0969884709808049</v>
      </c>
      <c r="P67" s="131">
        <v>0.61445279031526012</v>
      </c>
      <c r="Q67" s="130">
        <v>0.34148695043805105</v>
      </c>
      <c r="R67" s="129">
        <v>0.19597917278852359</v>
      </c>
      <c r="S67" s="131">
        <v>3.4495190715423472E-2</v>
      </c>
      <c r="T67" s="128">
        <v>1.7730871487303974</v>
      </c>
      <c r="U67" s="410"/>
      <c r="V67" s="410"/>
      <c r="W67" s="410"/>
      <c r="X67" s="410"/>
      <c r="Y67" s="410"/>
      <c r="Z67" s="410"/>
      <c r="AA67" s="410"/>
      <c r="AB67" s="410"/>
      <c r="AC67" s="410"/>
      <c r="AD67" s="410"/>
      <c r="AE67" s="410"/>
      <c r="AF67" s="410"/>
      <c r="AG67" s="410"/>
      <c r="AH67" s="410"/>
      <c r="AI67" s="410"/>
      <c r="AJ67" s="410"/>
      <c r="AK67" s="410"/>
      <c r="AL67" s="410"/>
      <c r="AM67" s="410"/>
      <c r="AN67" s="410"/>
      <c r="AO67" s="410"/>
      <c r="AP67" s="410"/>
      <c r="AQ67" s="410"/>
      <c r="AR67" s="410"/>
      <c r="AS67" s="410"/>
      <c r="AT67" s="410"/>
      <c r="AU67" s="410"/>
      <c r="AV67" s="410"/>
      <c r="AW67" s="410"/>
      <c r="AX67" s="410"/>
      <c r="AY67" s="410"/>
      <c r="AZ67" s="881"/>
      <c r="BA67" s="884"/>
      <c r="BB67" s="553"/>
      <c r="BC67" s="414"/>
      <c r="BD67" s="407"/>
      <c r="BE67" s="407"/>
      <c r="BF67" s="407"/>
      <c r="BG67" s="418"/>
      <c r="BH67" s="414"/>
      <c r="BI67" s="407"/>
      <c r="BJ67" s="407"/>
      <c r="BK67" s="407"/>
      <c r="BL67" s="418"/>
      <c r="BM67" s="414"/>
      <c r="BN67" s="407"/>
      <c r="BO67" s="407"/>
      <c r="BP67" s="407"/>
      <c r="BQ67" s="418"/>
      <c r="BR67" s="414"/>
      <c r="BS67" s="407"/>
      <c r="BT67" s="408"/>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22" customFormat="true" ht="15" customHeight="true" x14ac:dyDescent="0.2">
      <c r="A68" s="984"/>
      <c r="B68" s="372" t="s">
        <v>312</v>
      </c>
      <c r="C68" s="132">
        <v>0</v>
      </c>
      <c r="D68" s="131">
        <v>0</v>
      </c>
      <c r="E68" s="131">
        <v>0.27451536916759445</v>
      </c>
      <c r="F68" s="131">
        <v>0</v>
      </c>
      <c r="G68" s="130">
        <v>0.32907509896470322</v>
      </c>
      <c r="H68" s="129">
        <v>0</v>
      </c>
      <c r="I68" s="131">
        <v>0</v>
      </c>
      <c r="J68" s="131">
        <v>0</v>
      </c>
      <c r="K68" s="131">
        <v>0</v>
      </c>
      <c r="L68" s="128">
        <v>0.22459861695785754</v>
      </c>
      <c r="M68" s="132">
        <v>0</v>
      </c>
      <c r="N68" s="131">
        <v>0</v>
      </c>
      <c r="O68" s="131">
        <v>0.19312637344461195</v>
      </c>
      <c r="P68" s="131">
        <v>0.14776838871060918</v>
      </c>
      <c r="Q68" s="130">
        <v>0.3539937190545937</v>
      </c>
      <c r="R68" s="129">
        <v>0.42191488404661021</v>
      </c>
      <c r="S68" s="131">
        <v>5.9892563158942423E-3</v>
      </c>
      <c r="T68" s="128">
        <v>1.8199004197517858E-2</v>
      </c>
      <c r="U68" s="410"/>
      <c r="V68" s="410"/>
      <c r="W68" s="410"/>
      <c r="X68" s="410"/>
      <c r="Y68" s="410"/>
      <c r="Z68" s="410"/>
      <c r="AA68" s="410"/>
      <c r="AB68" s="410"/>
      <c r="AC68" s="410"/>
      <c r="AD68" s="410"/>
      <c r="AE68" s="410"/>
      <c r="AF68" s="410"/>
      <c r="AG68" s="410"/>
      <c r="AH68" s="410"/>
      <c r="AI68" s="410"/>
      <c r="AJ68" s="410"/>
      <c r="AK68" s="410"/>
      <c r="AL68" s="410"/>
      <c r="AM68" s="410"/>
      <c r="AN68" s="410"/>
      <c r="AO68" s="410"/>
      <c r="AP68" s="410"/>
      <c r="AQ68" s="410"/>
      <c r="AR68" s="410"/>
      <c r="AS68" s="410"/>
      <c r="AT68" s="410"/>
      <c r="AU68" s="410"/>
      <c r="AV68" s="410"/>
      <c r="AW68" s="410"/>
      <c r="AX68" s="410"/>
      <c r="AY68" s="410"/>
      <c r="AZ68" s="881"/>
      <c r="BA68" s="884"/>
      <c r="BB68" s="553"/>
      <c r="BC68" s="414"/>
      <c r="BD68" s="407"/>
      <c r="BE68" s="407"/>
      <c r="BF68" s="407"/>
      <c r="BG68" s="418"/>
      <c r="BH68" s="414"/>
      <c r="BI68" s="407"/>
      <c r="BJ68" s="407"/>
      <c r="BK68" s="407"/>
      <c r="BL68" s="418"/>
      <c r="BM68" s="414"/>
      <c r="BN68" s="407"/>
      <c r="BO68" s="407"/>
      <c r="BP68" s="407"/>
      <c r="BQ68" s="418"/>
      <c r="BR68" s="414"/>
      <c r="BS68" s="407"/>
      <c r="BT68" s="408"/>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22" customFormat="true" ht="15" customHeight="true" x14ac:dyDescent="0.2">
      <c r="A69" s="984"/>
      <c r="B69" s="372" t="s">
        <v>47</v>
      </c>
      <c r="C69" s="132">
        <v>0.32671804292396173</v>
      </c>
      <c r="D69" s="131">
        <v>0.282551728773829</v>
      </c>
      <c r="E69" s="131">
        <v>0</v>
      </c>
      <c r="F69" s="131">
        <v>0</v>
      </c>
      <c r="G69" s="130">
        <v>0</v>
      </c>
      <c r="H69" s="129">
        <v>0</v>
      </c>
      <c r="I69" s="131">
        <v>0</v>
      </c>
      <c r="J69" s="131">
        <v>0</v>
      </c>
      <c r="K69" s="131">
        <v>0</v>
      </c>
      <c r="L69" s="128">
        <v>0</v>
      </c>
      <c r="M69" s="132">
        <v>0.30351968170341054</v>
      </c>
      <c r="N69" s="131">
        <v>0.36558940620598762</v>
      </c>
      <c r="O69" s="131">
        <v>8.7429590892151757E-2</v>
      </c>
      <c r="P69" s="131">
        <v>0</v>
      </c>
      <c r="Q69" s="130">
        <v>0</v>
      </c>
      <c r="R69" s="129">
        <v>0.32846579376336743</v>
      </c>
      <c r="S69" s="131">
        <v>2.4358802577618695E-2</v>
      </c>
      <c r="T69" s="128">
        <v>7.1542328637625593E-2</v>
      </c>
      <c r="U69" s="410"/>
      <c r="V69" s="410"/>
      <c r="W69" s="410"/>
      <c r="X69" s="410"/>
      <c r="Y69" s="410"/>
      <c r="Z69" s="410"/>
      <c r="AA69" s="410"/>
      <c r="AB69" s="410"/>
      <c r="AC69" s="410"/>
      <c r="AD69" s="410"/>
      <c r="AE69" s="410"/>
      <c r="AF69" s="410"/>
      <c r="AG69" s="410"/>
      <c r="AH69" s="410"/>
      <c r="AI69" s="410"/>
      <c r="AJ69" s="410"/>
      <c r="AK69" s="410"/>
      <c r="AL69" s="410"/>
      <c r="AM69" s="410"/>
      <c r="AN69" s="410"/>
      <c r="AO69" s="410"/>
      <c r="AP69" s="410"/>
      <c r="AQ69" s="410"/>
      <c r="AR69" s="410"/>
      <c r="AS69" s="410"/>
      <c r="AT69" s="410"/>
      <c r="AU69" s="410"/>
      <c r="AV69" s="410"/>
      <c r="AW69" s="410"/>
      <c r="AX69" s="410"/>
      <c r="AY69" s="410"/>
      <c r="AZ69" s="881"/>
      <c r="BA69" s="884"/>
      <c r="BB69" s="553"/>
      <c r="BC69" s="414"/>
      <c r="BD69" s="407"/>
      <c r="BE69" s="407"/>
      <c r="BF69" s="407"/>
      <c r="BG69" s="418"/>
      <c r="BH69" s="414"/>
      <c r="BI69" s="407"/>
      <c r="BJ69" s="407"/>
      <c r="BK69" s="407"/>
      <c r="BL69" s="418"/>
      <c r="BM69" s="414"/>
      <c r="BN69" s="407"/>
      <c r="BO69" s="407"/>
      <c r="BP69" s="407"/>
      <c r="BQ69" s="418"/>
      <c r="BR69" s="414"/>
      <c r="BS69" s="407"/>
      <c r="BT69" s="408"/>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22" customFormat="true" ht="15" customHeight="true" x14ac:dyDescent="0.2">
      <c r="A70" s="155"/>
      <c r="B70" s="149"/>
      <c r="C70" s="132"/>
      <c r="D70" s="131"/>
      <c r="E70" s="131"/>
      <c r="F70" s="131"/>
      <c r="G70" s="130"/>
      <c r="H70" s="129"/>
      <c r="I70" s="131"/>
      <c r="J70" s="131"/>
      <c r="K70" s="131"/>
      <c r="L70" s="128"/>
      <c r="M70" s="132"/>
      <c r="N70" s="131"/>
      <c r="O70" s="131"/>
      <c r="P70" s="131"/>
      <c r="Q70" s="130"/>
      <c r="R70" s="129"/>
      <c r="S70" s="131"/>
      <c r="T70" s="128"/>
      <c r="U70" s="410"/>
      <c r="V70" s="410"/>
      <c r="W70" s="410"/>
      <c r="X70" s="410"/>
      <c r="Y70" s="410"/>
      <c r="Z70" s="410"/>
      <c r="AA70" s="410"/>
      <c r="AB70" s="410"/>
      <c r="AC70" s="410"/>
      <c r="AD70" s="410"/>
      <c r="AE70" s="410"/>
      <c r="AF70" s="410"/>
      <c r="AG70" s="410"/>
      <c r="AH70" s="410"/>
      <c r="AI70" s="410"/>
      <c r="AJ70" s="410"/>
      <c r="AK70" s="410"/>
      <c r="AL70" s="410"/>
      <c r="AM70" s="410"/>
      <c r="AN70" s="410"/>
      <c r="AO70" s="410"/>
      <c r="AP70" s="410"/>
      <c r="AQ70" s="410"/>
      <c r="AR70" s="410"/>
      <c r="AS70" s="410"/>
      <c r="AT70" s="410"/>
      <c r="AU70" s="410"/>
      <c r="AV70" s="410"/>
      <c r="AW70" s="410"/>
      <c r="AX70" s="410"/>
      <c r="AY70" s="410"/>
      <c r="AZ70" s="881"/>
      <c r="BA70" s="884"/>
      <c r="BB70" s="553"/>
      <c r="BC70" s="414"/>
      <c r="BD70" s="407"/>
      <c r="BE70" s="407"/>
      <c r="BF70" s="407"/>
      <c r="BG70" s="418"/>
      <c r="BH70" s="414"/>
      <c r="BI70" s="407"/>
      <c r="BJ70" s="407"/>
      <c r="BK70" s="407"/>
      <c r="BL70" s="418"/>
      <c r="BM70" s="414"/>
      <c r="BN70" s="407"/>
      <c r="BO70" s="407"/>
      <c r="BP70" s="407"/>
      <c r="BQ70" s="418"/>
      <c r="BR70" s="414"/>
      <c r="BS70" s="407"/>
      <c r="BT70" s="408"/>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22" customFormat="true" ht="15" customHeight="true" x14ac:dyDescent="0.2">
      <c r="A71" s="155"/>
      <c r="B71" s="149"/>
      <c r="C71" s="132"/>
      <c r="D71" s="131"/>
      <c r="E71" s="131"/>
      <c r="F71" s="131"/>
      <c r="G71" s="130"/>
      <c r="H71" s="129"/>
      <c r="I71" s="131"/>
      <c r="J71" s="131"/>
      <c r="K71" s="131"/>
      <c r="L71" s="128"/>
      <c r="M71" s="132"/>
      <c r="N71" s="131"/>
      <c r="O71" s="131"/>
      <c r="P71" s="131"/>
      <c r="Q71" s="130"/>
      <c r="R71" s="129"/>
      <c r="S71" s="131"/>
      <c r="T71" s="128"/>
      <c r="U71" s="410"/>
      <c r="V71" s="410"/>
      <c r="W71" s="410"/>
      <c r="X71" s="410"/>
      <c r="Y71" s="410"/>
      <c r="Z71" s="410"/>
      <c r="AA71" s="410"/>
      <c r="AB71" s="410"/>
      <c r="AC71" s="410"/>
      <c r="AD71" s="410"/>
      <c r="AE71" s="410"/>
      <c r="AF71" s="410"/>
      <c r="AG71" s="410"/>
      <c r="AH71" s="410"/>
      <c r="AI71" s="410"/>
      <c r="AJ71" s="410"/>
      <c r="AK71" s="410"/>
      <c r="AL71" s="410"/>
      <c r="AM71" s="410"/>
      <c r="AN71" s="410"/>
      <c r="AO71" s="410"/>
      <c r="AP71" s="410"/>
      <c r="AQ71" s="410"/>
      <c r="AR71" s="410"/>
      <c r="AS71" s="410"/>
      <c r="AT71" s="410"/>
      <c r="AU71" s="410"/>
      <c r="AV71" s="410"/>
      <c r="AW71" s="410"/>
      <c r="AX71" s="410"/>
      <c r="AY71" s="410"/>
      <c r="AZ71" s="881"/>
      <c r="BA71" s="884"/>
      <c r="BB71" s="553"/>
      <c r="BC71" s="414"/>
      <c r="BD71" s="407"/>
      <c r="BE71" s="407"/>
      <c r="BF71" s="407"/>
      <c r="BG71" s="418"/>
      <c r="BH71" s="414"/>
      <c r="BI71" s="407"/>
      <c r="BJ71" s="407"/>
      <c r="BK71" s="407"/>
      <c r="BL71" s="418"/>
      <c r="BM71" s="414"/>
      <c r="BN71" s="407"/>
      <c r="BO71" s="407"/>
      <c r="BP71" s="407"/>
      <c r="BQ71" s="418"/>
      <c r="BR71" s="414"/>
      <c r="BS71" s="407"/>
      <c r="BT71" s="408"/>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22" customFormat="true" ht="15" customHeight="true" x14ac:dyDescent="0.2">
      <c r="A72" s="155"/>
      <c r="B72" s="149"/>
      <c r="C72" s="132"/>
      <c r="D72" s="131"/>
      <c r="E72" s="131"/>
      <c r="F72" s="131"/>
      <c r="G72" s="130"/>
      <c r="H72" s="129"/>
      <c r="I72" s="131"/>
      <c r="J72" s="131"/>
      <c r="K72" s="131"/>
      <c r="L72" s="128"/>
      <c r="M72" s="132"/>
      <c r="N72" s="131"/>
      <c r="O72" s="131"/>
      <c r="P72" s="131"/>
      <c r="Q72" s="130"/>
      <c r="R72" s="129"/>
      <c r="S72" s="131"/>
      <c r="T72" s="128"/>
      <c r="U72" s="410"/>
      <c r="V72" s="410"/>
      <c r="W72" s="410"/>
      <c r="X72" s="410"/>
      <c r="Y72" s="410"/>
      <c r="Z72" s="410"/>
      <c r="AA72" s="410"/>
      <c r="AB72" s="410"/>
      <c r="AC72" s="410"/>
      <c r="AD72" s="410"/>
      <c r="AE72" s="410"/>
      <c r="AF72" s="410"/>
      <c r="AG72" s="410"/>
      <c r="AH72" s="410"/>
      <c r="AI72" s="410"/>
      <c r="AJ72" s="410"/>
      <c r="AK72" s="410"/>
      <c r="AL72" s="410"/>
      <c r="AM72" s="410"/>
      <c r="AN72" s="410"/>
      <c r="AO72" s="410"/>
      <c r="AP72" s="410"/>
      <c r="AQ72" s="410"/>
      <c r="AR72" s="410"/>
      <c r="AS72" s="410"/>
      <c r="AT72" s="410"/>
      <c r="AU72" s="410"/>
      <c r="AV72" s="410"/>
      <c r="AW72" s="410"/>
      <c r="AX72" s="410"/>
      <c r="AY72" s="410"/>
      <c r="AZ72" s="881"/>
      <c r="BA72" s="884"/>
      <c r="BB72" s="553"/>
      <c r="BC72" s="414"/>
      <c r="BD72" s="407"/>
      <c r="BE72" s="407"/>
      <c r="BF72" s="407"/>
      <c r="BG72" s="418"/>
      <c r="BH72" s="414"/>
      <c r="BI72" s="407"/>
      <c r="BJ72" s="407"/>
      <c r="BK72" s="407"/>
      <c r="BL72" s="418"/>
      <c r="BM72" s="414"/>
      <c r="BN72" s="407"/>
      <c r="BO72" s="407"/>
      <c r="BP72" s="407"/>
      <c r="BQ72" s="418"/>
      <c r="BR72" s="414"/>
      <c r="BS72" s="407"/>
      <c r="BT72" s="408"/>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22" customFormat="true" ht="15" customHeight="true" x14ac:dyDescent="0.2">
      <c r="A73" s="155"/>
      <c r="B73" s="149"/>
      <c r="C73" s="132"/>
      <c r="D73" s="131"/>
      <c r="E73" s="131"/>
      <c r="F73" s="131"/>
      <c r="G73" s="130"/>
      <c r="H73" s="129"/>
      <c r="I73" s="131"/>
      <c r="J73" s="131"/>
      <c r="K73" s="131"/>
      <c r="L73" s="128"/>
      <c r="M73" s="132"/>
      <c r="N73" s="131"/>
      <c r="O73" s="131"/>
      <c r="P73" s="131"/>
      <c r="Q73" s="130"/>
      <c r="R73" s="129"/>
      <c r="S73" s="131"/>
      <c r="T73" s="128"/>
      <c r="U73" s="410"/>
      <c r="V73" s="410"/>
      <c r="W73" s="410"/>
      <c r="X73" s="410"/>
      <c r="Y73" s="410"/>
      <c r="Z73" s="410"/>
      <c r="AA73" s="410"/>
      <c r="AB73" s="410"/>
      <c r="AC73" s="410"/>
      <c r="AD73" s="410"/>
      <c r="AE73" s="410"/>
      <c r="AF73" s="410"/>
      <c r="AG73" s="410"/>
      <c r="AH73" s="410"/>
      <c r="AI73" s="410"/>
      <c r="AJ73" s="410"/>
      <c r="AK73" s="410"/>
      <c r="AL73" s="410"/>
      <c r="AM73" s="410"/>
      <c r="AN73" s="410"/>
      <c r="AO73" s="410"/>
      <c r="AP73" s="410"/>
      <c r="AQ73" s="410"/>
      <c r="AR73" s="410"/>
      <c r="AS73" s="410"/>
      <c r="AT73" s="410"/>
      <c r="AU73" s="410"/>
      <c r="AV73" s="410"/>
      <c r="AW73" s="410"/>
      <c r="AX73" s="410"/>
      <c r="AY73" s="410"/>
      <c r="AZ73" s="881"/>
      <c r="BA73" s="884"/>
      <c r="BB73" s="553"/>
      <c r="BC73" s="414"/>
      <c r="BD73" s="407"/>
      <c r="BE73" s="407"/>
      <c r="BF73" s="407"/>
      <c r="BG73" s="418"/>
      <c r="BH73" s="414"/>
      <c r="BI73" s="407"/>
      <c r="BJ73" s="407"/>
      <c r="BK73" s="407"/>
      <c r="BL73" s="418"/>
      <c r="BM73" s="414"/>
      <c r="BN73" s="407"/>
      <c r="BO73" s="407"/>
      <c r="BP73" s="407"/>
      <c r="BQ73" s="418"/>
      <c r="BR73" s="414"/>
      <c r="BS73" s="407"/>
      <c r="BT73" s="408"/>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22" customFormat="true" ht="15" customHeight="true" x14ac:dyDescent="0.2">
      <c r="A74" s="155"/>
      <c r="B74" s="149"/>
      <c r="C74" s="132"/>
      <c r="D74" s="131"/>
      <c r="E74" s="131"/>
      <c r="F74" s="131"/>
      <c r="G74" s="130"/>
      <c r="H74" s="129"/>
      <c r="I74" s="131"/>
      <c r="J74" s="131"/>
      <c r="K74" s="131"/>
      <c r="L74" s="128"/>
      <c r="M74" s="132"/>
      <c r="N74" s="131"/>
      <c r="O74" s="131"/>
      <c r="P74" s="131"/>
      <c r="Q74" s="130"/>
      <c r="R74" s="129"/>
      <c r="S74" s="131"/>
      <c r="T74" s="128"/>
      <c r="U74" s="410"/>
      <c r="V74" s="410"/>
      <c r="W74" s="410"/>
      <c r="X74" s="410"/>
      <c r="Y74" s="410"/>
      <c r="Z74" s="410"/>
      <c r="AA74" s="410"/>
      <c r="AB74" s="410"/>
      <c r="AC74" s="410"/>
      <c r="AD74" s="410"/>
      <c r="AE74" s="410"/>
      <c r="AF74" s="410"/>
      <c r="AG74" s="410"/>
      <c r="AH74" s="410"/>
      <c r="AI74" s="410"/>
      <c r="AJ74" s="410"/>
      <c r="AK74" s="410"/>
      <c r="AL74" s="410"/>
      <c r="AM74" s="410"/>
      <c r="AN74" s="410"/>
      <c r="AO74" s="410"/>
      <c r="AP74" s="410"/>
      <c r="AQ74" s="410"/>
      <c r="AR74" s="410"/>
      <c r="AS74" s="410"/>
      <c r="AT74" s="410"/>
      <c r="AU74" s="410"/>
      <c r="AV74" s="410"/>
      <c r="AW74" s="410"/>
      <c r="AX74" s="410"/>
      <c r="AY74" s="410"/>
      <c r="AZ74" s="881"/>
      <c r="BA74" s="884"/>
      <c r="BB74" s="553"/>
      <c r="BC74" s="414"/>
      <c r="BD74" s="407"/>
      <c r="BE74" s="407"/>
      <c r="BF74" s="407"/>
      <c r="BG74" s="418"/>
      <c r="BH74" s="414"/>
      <c r="BI74" s="407"/>
      <c r="BJ74" s="407"/>
      <c r="BK74" s="407"/>
      <c r="BL74" s="418"/>
      <c r="BM74" s="414"/>
      <c r="BN74" s="407"/>
      <c r="BO74" s="407"/>
      <c r="BP74" s="407"/>
      <c r="BQ74" s="418"/>
      <c r="BR74" s="414"/>
      <c r="BS74" s="407"/>
      <c r="BT74" s="408"/>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22" customFormat="true" ht="15" customHeight="true" x14ac:dyDescent="0.2">
      <c r="A75" s="155"/>
      <c r="B75" s="149"/>
      <c r="C75" s="132"/>
      <c r="D75" s="131"/>
      <c r="E75" s="131"/>
      <c r="F75" s="131"/>
      <c r="G75" s="130"/>
      <c r="H75" s="129"/>
      <c r="I75" s="131"/>
      <c r="J75" s="131"/>
      <c r="K75" s="131"/>
      <c r="L75" s="128"/>
      <c r="M75" s="132"/>
      <c r="N75" s="131"/>
      <c r="O75" s="131"/>
      <c r="P75" s="131"/>
      <c r="Q75" s="130"/>
      <c r="R75" s="129"/>
      <c r="S75" s="131"/>
      <c r="T75" s="128"/>
      <c r="U75" s="410"/>
      <c r="V75" s="410"/>
      <c r="W75" s="410"/>
      <c r="X75" s="410"/>
      <c r="Y75" s="410"/>
      <c r="Z75" s="410"/>
      <c r="AA75" s="410"/>
      <c r="AB75" s="410"/>
      <c r="AC75" s="410"/>
      <c r="AD75" s="410"/>
      <c r="AE75" s="410"/>
      <c r="AF75" s="410"/>
      <c r="AG75" s="410"/>
      <c r="AH75" s="410"/>
      <c r="AI75" s="410"/>
      <c r="AJ75" s="410"/>
      <c r="AK75" s="410"/>
      <c r="AL75" s="410"/>
      <c r="AM75" s="410"/>
      <c r="AN75" s="410"/>
      <c r="AO75" s="410"/>
      <c r="AP75" s="410"/>
      <c r="AQ75" s="410"/>
      <c r="AR75" s="410"/>
      <c r="AS75" s="410"/>
      <c r="AT75" s="410"/>
      <c r="AU75" s="410"/>
      <c r="AV75" s="410"/>
      <c r="AW75" s="410"/>
      <c r="AX75" s="410"/>
      <c r="AY75" s="410"/>
      <c r="AZ75" s="881"/>
      <c r="BA75" s="884"/>
      <c r="BB75" s="553"/>
      <c r="BC75" s="414"/>
      <c r="BD75" s="407"/>
      <c r="BE75" s="407"/>
      <c r="BF75" s="407"/>
      <c r="BG75" s="418"/>
      <c r="BH75" s="414"/>
      <c r="BI75" s="407"/>
      <c r="BJ75" s="407"/>
      <c r="BK75" s="407"/>
      <c r="BL75" s="418"/>
      <c r="BM75" s="414"/>
      <c r="BN75" s="407"/>
      <c r="BO75" s="407"/>
      <c r="BP75" s="407"/>
      <c r="BQ75" s="418"/>
      <c r="BR75" s="414"/>
      <c r="BS75" s="407"/>
      <c r="BT75" s="408"/>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22" customFormat="true" ht="15" customHeight="true" x14ac:dyDescent="0.2">
      <c r="A76" s="155"/>
      <c r="B76" s="149"/>
      <c r="C76" s="132"/>
      <c r="D76" s="131"/>
      <c r="E76" s="131"/>
      <c r="F76" s="131"/>
      <c r="G76" s="130"/>
      <c r="H76" s="129"/>
      <c r="I76" s="131"/>
      <c r="J76" s="131"/>
      <c r="K76" s="131"/>
      <c r="L76" s="128"/>
      <c r="M76" s="132"/>
      <c r="N76" s="131"/>
      <c r="O76" s="131"/>
      <c r="P76" s="131"/>
      <c r="Q76" s="130"/>
      <c r="R76" s="129"/>
      <c r="S76" s="131"/>
      <c r="T76" s="128"/>
      <c r="U76" s="410"/>
      <c r="V76" s="410"/>
      <c r="W76" s="410"/>
      <c r="X76" s="410"/>
      <c r="Y76" s="410"/>
      <c r="Z76" s="410"/>
      <c r="AA76" s="410"/>
      <c r="AB76" s="410"/>
      <c r="AC76" s="410"/>
      <c r="AD76" s="410"/>
      <c r="AE76" s="410"/>
      <c r="AF76" s="410"/>
      <c r="AG76" s="410"/>
      <c r="AH76" s="410"/>
      <c r="AI76" s="410"/>
      <c r="AJ76" s="410"/>
      <c r="AK76" s="410"/>
      <c r="AL76" s="410"/>
      <c r="AM76" s="410"/>
      <c r="AN76" s="410"/>
      <c r="AO76" s="410"/>
      <c r="AP76" s="410"/>
      <c r="AQ76" s="410"/>
      <c r="AR76" s="410"/>
      <c r="AS76" s="410"/>
      <c r="AT76" s="410"/>
      <c r="AU76" s="410"/>
      <c r="AV76" s="410"/>
      <c r="AW76" s="410"/>
      <c r="AX76" s="410"/>
      <c r="AY76" s="410"/>
      <c r="AZ76" s="881"/>
      <c r="BA76" s="884"/>
      <c r="BB76" s="553"/>
      <c r="BC76" s="414"/>
      <c r="BD76" s="407"/>
      <c r="BE76" s="407"/>
      <c r="BF76" s="407"/>
      <c r="BG76" s="418"/>
      <c r="BH76" s="414"/>
      <c r="BI76" s="407"/>
      <c r="BJ76" s="407"/>
      <c r="BK76" s="407"/>
      <c r="BL76" s="418"/>
      <c r="BM76" s="414"/>
      <c r="BN76" s="407"/>
      <c r="BO76" s="407"/>
      <c r="BP76" s="407"/>
      <c r="BQ76" s="418"/>
      <c r="BR76" s="414"/>
      <c r="BS76" s="407"/>
      <c r="BT76" s="408"/>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22" customFormat="true" ht="15" customHeight="true" x14ac:dyDescent="0.2">
      <c r="A77" s="155"/>
      <c r="B77" s="149"/>
      <c r="C77" s="132"/>
      <c r="D77" s="131"/>
      <c r="E77" s="131"/>
      <c r="F77" s="131"/>
      <c r="G77" s="130"/>
      <c r="H77" s="129"/>
      <c r="I77" s="131"/>
      <c r="J77" s="131"/>
      <c r="K77" s="131"/>
      <c r="L77" s="128"/>
      <c r="M77" s="132"/>
      <c r="N77" s="131"/>
      <c r="O77" s="131"/>
      <c r="P77" s="131"/>
      <c r="Q77" s="130"/>
      <c r="R77" s="129"/>
      <c r="S77" s="131"/>
      <c r="T77" s="128"/>
      <c r="U77" s="410"/>
      <c r="V77" s="410"/>
      <c r="W77" s="410"/>
      <c r="X77" s="410"/>
      <c r="Y77" s="410"/>
      <c r="Z77" s="410"/>
      <c r="AA77" s="410"/>
      <c r="AB77" s="410"/>
      <c r="AC77" s="410"/>
      <c r="AD77" s="410"/>
      <c r="AE77" s="410"/>
      <c r="AF77" s="410"/>
      <c r="AG77" s="410"/>
      <c r="AH77" s="410"/>
      <c r="AI77" s="410"/>
      <c r="AJ77" s="410"/>
      <c r="AK77" s="410"/>
      <c r="AL77" s="410"/>
      <c r="AM77" s="410"/>
      <c r="AN77" s="410"/>
      <c r="AO77" s="410"/>
      <c r="AP77" s="410"/>
      <c r="AQ77" s="410"/>
      <c r="AR77" s="410"/>
      <c r="AS77" s="410"/>
      <c r="AT77" s="410"/>
      <c r="AU77" s="410"/>
      <c r="AV77" s="410"/>
      <c r="AW77" s="410"/>
      <c r="AX77" s="410"/>
      <c r="AY77" s="410"/>
      <c r="AZ77" s="881"/>
      <c r="BA77" s="884"/>
      <c r="BB77" s="553"/>
      <c r="BC77" s="414"/>
      <c r="BD77" s="407"/>
      <c r="BE77" s="407"/>
      <c r="BF77" s="407"/>
      <c r="BG77" s="418"/>
      <c r="BH77" s="414"/>
      <c r="BI77" s="407"/>
      <c r="BJ77" s="407"/>
      <c r="BK77" s="407"/>
      <c r="BL77" s="418"/>
      <c r="BM77" s="414"/>
      <c r="BN77" s="407"/>
      <c r="BO77" s="407"/>
      <c r="BP77" s="407"/>
      <c r="BQ77" s="418"/>
      <c r="BR77" s="414"/>
      <c r="BS77" s="407"/>
      <c r="BT77" s="408"/>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37" customFormat="true" ht="15" customHeight="true" x14ac:dyDescent="0.2">
      <c r="A78" s="155"/>
      <c r="B78" s="149"/>
      <c r="C78" s="118"/>
      <c r="D78" s="117"/>
      <c r="E78" s="117"/>
      <c r="F78" s="117"/>
      <c r="G78" s="116"/>
      <c r="H78" s="115"/>
      <c r="I78" s="117"/>
      <c r="J78" s="117"/>
      <c r="K78" s="117"/>
      <c r="L78" s="114"/>
      <c r="M78" s="118"/>
      <c r="N78" s="117"/>
      <c r="O78" s="117"/>
      <c r="P78" s="117"/>
      <c r="Q78" s="116"/>
      <c r="R78" s="115"/>
      <c r="S78" s="117"/>
      <c r="T78" s="114"/>
      <c r="U78" s="828"/>
      <c r="V78" s="828"/>
      <c r="W78" s="828"/>
      <c r="X78" s="828"/>
      <c r="Y78" s="828"/>
      <c r="Z78" s="828"/>
      <c r="AA78" s="828"/>
      <c r="AB78" s="828"/>
      <c r="AC78" s="828"/>
      <c r="AD78" s="828"/>
      <c r="AE78" s="828"/>
      <c r="AF78" s="828"/>
      <c r="AG78" s="828"/>
      <c r="AH78" s="828"/>
      <c r="AI78" s="828"/>
      <c r="AJ78" s="828"/>
      <c r="AK78" s="828"/>
      <c r="AL78" s="828"/>
      <c r="AM78" s="828"/>
      <c r="AN78" s="828"/>
      <c r="AO78" s="828"/>
      <c r="AP78" s="828"/>
      <c r="AQ78" s="828"/>
      <c r="AR78" s="828"/>
      <c r="AS78" s="828"/>
      <c r="AT78" s="828"/>
      <c r="AU78" s="828"/>
      <c r="AV78" s="828"/>
      <c r="AW78" s="828"/>
      <c r="AX78" s="828"/>
      <c r="AY78" s="828"/>
      <c r="AZ78" s="346"/>
      <c r="BA78" s="884"/>
      <c r="BB78" s="553"/>
      <c r="BC78" s="414"/>
      <c r="BD78" s="407"/>
      <c r="BE78" s="407"/>
      <c r="BF78" s="407"/>
      <c r="BG78" s="418"/>
      <c r="BH78" s="414"/>
      <c r="BI78" s="407"/>
      <c r="BJ78" s="407"/>
      <c r="BK78" s="407"/>
      <c r="BL78" s="418"/>
      <c r="BM78" s="414"/>
      <c r="BN78" s="407"/>
      <c r="BO78" s="407"/>
      <c r="BP78" s="407"/>
      <c r="BQ78" s="418"/>
      <c r="BR78" s="414"/>
      <c r="BS78" s="407"/>
      <c r="BT78" s="408"/>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37" customFormat="true" ht="15" customHeight="true" x14ac:dyDescent="0.2">
      <c r="A79" s="155"/>
      <c r="B79" s="149"/>
      <c r="C79" s="118"/>
      <c r="D79" s="117"/>
      <c r="E79" s="117"/>
      <c r="F79" s="117"/>
      <c r="G79" s="116"/>
      <c r="H79" s="115"/>
      <c r="I79" s="117"/>
      <c r="J79" s="117"/>
      <c r="K79" s="117"/>
      <c r="L79" s="114"/>
      <c r="M79" s="118"/>
      <c r="N79" s="117"/>
      <c r="O79" s="117"/>
      <c r="P79" s="117"/>
      <c r="Q79" s="116"/>
      <c r="R79" s="115"/>
      <c r="S79" s="117"/>
      <c r="T79" s="114"/>
      <c r="U79" s="828"/>
      <c r="V79" s="828"/>
      <c r="W79" s="828"/>
      <c r="X79" s="828"/>
      <c r="Y79" s="828"/>
      <c r="Z79" s="828"/>
      <c r="AA79" s="828"/>
      <c r="AB79" s="828"/>
      <c r="AC79" s="828"/>
      <c r="AD79" s="828"/>
      <c r="AE79" s="828"/>
      <c r="AF79" s="828"/>
      <c r="AG79" s="828"/>
      <c r="AH79" s="828"/>
      <c r="AI79" s="828"/>
      <c r="AJ79" s="828"/>
      <c r="AK79" s="828"/>
      <c r="AL79" s="828"/>
      <c r="AM79" s="828"/>
      <c r="AN79" s="828"/>
      <c r="AO79" s="828"/>
      <c r="AP79" s="828"/>
      <c r="AQ79" s="828"/>
      <c r="AR79" s="828"/>
      <c r="AS79" s="828"/>
      <c r="AT79" s="828"/>
      <c r="AU79" s="828"/>
      <c r="AV79" s="828"/>
      <c r="AW79" s="828"/>
      <c r="AX79" s="828"/>
      <c r="AY79" s="828"/>
      <c r="AZ79" s="346"/>
      <c r="BA79" s="884"/>
      <c r="BB79" s="553"/>
      <c r="BC79" s="414"/>
      <c r="BD79" s="407"/>
      <c r="BE79" s="407"/>
      <c r="BF79" s="407"/>
      <c r="BG79" s="418"/>
      <c r="BH79" s="414"/>
      <c r="BI79" s="407"/>
      <c r="BJ79" s="407"/>
      <c r="BK79" s="407"/>
      <c r="BL79" s="418"/>
      <c r="BM79" s="414"/>
      <c r="BN79" s="407"/>
      <c r="BO79" s="407"/>
      <c r="BP79" s="407"/>
      <c r="BQ79" s="418"/>
      <c r="BR79" s="414"/>
      <c r="BS79" s="407"/>
      <c r="BT79" s="408"/>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37" customFormat="true" ht="15" customHeight="true" x14ac:dyDescent="0.2">
      <c r="A80" s="155"/>
      <c r="B80" s="149"/>
      <c r="C80" s="118"/>
      <c r="D80" s="117"/>
      <c r="E80" s="117"/>
      <c r="F80" s="117"/>
      <c r="G80" s="116"/>
      <c r="H80" s="115"/>
      <c r="I80" s="117"/>
      <c r="J80" s="117"/>
      <c r="K80" s="117"/>
      <c r="L80" s="114"/>
      <c r="M80" s="118"/>
      <c r="N80" s="117"/>
      <c r="O80" s="117"/>
      <c r="P80" s="117"/>
      <c r="Q80" s="116"/>
      <c r="R80" s="115"/>
      <c r="S80" s="117"/>
      <c r="T80" s="114"/>
      <c r="U80" s="828"/>
      <c r="V80" s="828"/>
      <c r="W80" s="828"/>
      <c r="X80" s="828"/>
      <c r="Y80" s="828"/>
      <c r="Z80" s="828"/>
      <c r="AA80" s="828"/>
      <c r="AB80" s="828"/>
      <c r="AC80" s="828"/>
      <c r="AD80" s="828"/>
      <c r="AE80" s="828"/>
      <c r="AF80" s="828"/>
      <c r="AG80" s="828"/>
      <c r="AH80" s="828"/>
      <c r="AI80" s="828"/>
      <c r="AJ80" s="828"/>
      <c r="AK80" s="828"/>
      <c r="AL80" s="828"/>
      <c r="AM80" s="828"/>
      <c r="AN80" s="828"/>
      <c r="AO80" s="828"/>
      <c r="AP80" s="828"/>
      <c r="AQ80" s="828"/>
      <c r="AR80" s="828"/>
      <c r="AS80" s="828"/>
      <c r="AT80" s="828"/>
      <c r="AU80" s="828"/>
      <c r="AV80" s="828"/>
      <c r="AW80" s="828"/>
      <c r="AX80" s="828"/>
      <c r="AY80" s="828"/>
      <c r="AZ80" s="346"/>
      <c r="BA80" s="884"/>
      <c r="BB80" s="553"/>
      <c r="BC80" s="414"/>
      <c r="BD80" s="407"/>
      <c r="BE80" s="407"/>
      <c r="BF80" s="407"/>
      <c r="BG80" s="418"/>
      <c r="BH80" s="414"/>
      <c r="BI80" s="407"/>
      <c r="BJ80" s="407"/>
      <c r="BK80" s="407"/>
      <c r="BL80" s="418"/>
      <c r="BM80" s="414"/>
      <c r="BN80" s="407"/>
      <c r="BO80" s="407"/>
      <c r="BP80" s="407"/>
      <c r="BQ80" s="418"/>
      <c r="BR80" s="414"/>
      <c r="BS80" s="407"/>
      <c r="BT80" s="408"/>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37" customFormat="true" ht="15" customHeight="true" x14ac:dyDescent="0.2">
      <c r="A81" s="155"/>
      <c r="B81" s="149"/>
      <c r="C81" s="118"/>
      <c r="D81" s="117"/>
      <c r="E81" s="117"/>
      <c r="F81" s="117"/>
      <c r="G81" s="116"/>
      <c r="H81" s="115"/>
      <c r="I81" s="117"/>
      <c r="J81" s="117"/>
      <c r="K81" s="117"/>
      <c r="L81" s="114"/>
      <c r="M81" s="118"/>
      <c r="N81" s="117"/>
      <c r="O81" s="117"/>
      <c r="P81" s="117"/>
      <c r="Q81" s="116"/>
      <c r="R81" s="115"/>
      <c r="S81" s="117"/>
      <c r="T81" s="114"/>
      <c r="U81" s="828"/>
      <c r="V81" s="828"/>
      <c r="W81" s="828"/>
      <c r="X81" s="828"/>
      <c r="Y81" s="828"/>
      <c r="Z81" s="828"/>
      <c r="AA81" s="828"/>
      <c r="AB81" s="828"/>
      <c r="AC81" s="828"/>
      <c r="AD81" s="828"/>
      <c r="AE81" s="828"/>
      <c r="AF81" s="828"/>
      <c r="AG81" s="828"/>
      <c r="AH81" s="828"/>
      <c r="AI81" s="828"/>
      <c r="AJ81" s="828"/>
      <c r="AK81" s="828"/>
      <c r="AL81" s="828"/>
      <c r="AM81" s="828"/>
      <c r="AN81" s="828"/>
      <c r="AO81" s="828"/>
      <c r="AP81" s="828"/>
      <c r="AQ81" s="828"/>
      <c r="AR81" s="828"/>
      <c r="AS81" s="828"/>
      <c r="AT81" s="828"/>
      <c r="AU81" s="828"/>
      <c r="AV81" s="828"/>
      <c r="AW81" s="828"/>
      <c r="AX81" s="828"/>
      <c r="AY81" s="828"/>
      <c r="AZ81" s="346"/>
      <c r="BA81" s="884"/>
      <c r="BB81" s="553"/>
      <c r="BC81" s="414"/>
      <c r="BD81" s="407"/>
      <c r="BE81" s="407"/>
      <c r="BF81" s="407"/>
      <c r="BG81" s="418"/>
      <c r="BH81" s="414"/>
      <c r="BI81" s="407"/>
      <c r="BJ81" s="407"/>
      <c r="BK81" s="407"/>
      <c r="BL81" s="418"/>
      <c r="BM81" s="414"/>
      <c r="BN81" s="407"/>
      <c r="BO81" s="407"/>
      <c r="BP81" s="407"/>
      <c r="BQ81" s="418"/>
      <c r="BR81" s="414"/>
      <c r="BS81" s="407"/>
      <c r="BT81" s="408"/>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37" customFormat="true" ht="15" customHeight="true" x14ac:dyDescent="0.2">
      <c r="A82" s="155"/>
      <c r="B82" s="149"/>
      <c r="C82" s="118"/>
      <c r="D82" s="117"/>
      <c r="E82" s="117"/>
      <c r="F82" s="117"/>
      <c r="G82" s="116"/>
      <c r="H82" s="115"/>
      <c r="I82" s="117"/>
      <c r="J82" s="117"/>
      <c r="K82" s="117"/>
      <c r="L82" s="114"/>
      <c r="M82" s="118"/>
      <c r="N82" s="117"/>
      <c r="O82" s="117"/>
      <c r="P82" s="117"/>
      <c r="Q82" s="116"/>
      <c r="R82" s="115"/>
      <c r="S82" s="117"/>
      <c r="T82" s="114"/>
      <c r="U82" s="828"/>
      <c r="V82" s="828"/>
      <c r="W82" s="828"/>
      <c r="X82" s="828"/>
      <c r="Y82" s="828"/>
      <c r="Z82" s="828"/>
      <c r="AA82" s="828"/>
      <c r="AB82" s="828"/>
      <c r="AC82" s="828"/>
      <c r="AD82" s="828"/>
      <c r="AE82" s="828"/>
      <c r="AF82" s="828"/>
      <c r="AG82" s="828"/>
      <c r="AH82" s="828"/>
      <c r="AI82" s="828"/>
      <c r="AJ82" s="828"/>
      <c r="AK82" s="828"/>
      <c r="AL82" s="828"/>
      <c r="AM82" s="828"/>
      <c r="AN82" s="828"/>
      <c r="AO82" s="828"/>
      <c r="AP82" s="828"/>
      <c r="AQ82" s="828"/>
      <c r="AR82" s="828"/>
      <c r="AS82" s="828"/>
      <c r="AT82" s="828"/>
      <c r="AU82" s="828"/>
      <c r="AV82" s="828"/>
      <c r="AW82" s="828"/>
      <c r="AX82" s="828"/>
      <c r="AY82" s="828"/>
      <c r="AZ82" s="346"/>
      <c r="BA82" s="884"/>
      <c r="BB82" s="553"/>
      <c r="BC82" s="414"/>
      <c r="BD82" s="407"/>
      <c r="BE82" s="407"/>
      <c r="BF82" s="407"/>
      <c r="BG82" s="418"/>
      <c r="BH82" s="414"/>
      <c r="BI82" s="407"/>
      <c r="BJ82" s="407"/>
      <c r="BK82" s="407"/>
      <c r="BL82" s="418"/>
      <c r="BM82" s="414"/>
      <c r="BN82" s="407"/>
      <c r="BO82" s="407"/>
      <c r="BP82" s="407"/>
      <c r="BQ82" s="418"/>
      <c r="BR82" s="414"/>
      <c r="BS82" s="407"/>
      <c r="BT82" s="408"/>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37" customFormat="true" ht="15" customHeight="true" x14ac:dyDescent="0.2">
      <c r="A83" s="155"/>
      <c r="B83" s="149"/>
      <c r="C83" s="118"/>
      <c r="D83" s="117"/>
      <c r="E83" s="117"/>
      <c r="F83" s="117"/>
      <c r="G83" s="116"/>
      <c r="H83" s="115"/>
      <c r="I83" s="117"/>
      <c r="J83" s="117"/>
      <c r="K83" s="117"/>
      <c r="L83" s="114"/>
      <c r="M83" s="118"/>
      <c r="N83" s="117"/>
      <c r="O83" s="117"/>
      <c r="P83" s="117"/>
      <c r="Q83" s="116"/>
      <c r="R83" s="115"/>
      <c r="S83" s="117"/>
      <c r="T83" s="114"/>
      <c r="U83" s="828"/>
      <c r="V83" s="828"/>
      <c r="W83" s="828"/>
      <c r="X83" s="828"/>
      <c r="Y83" s="828"/>
      <c r="Z83" s="828"/>
      <c r="AA83" s="828"/>
      <c r="AB83" s="828"/>
      <c r="AC83" s="828"/>
      <c r="AD83" s="828"/>
      <c r="AE83" s="828"/>
      <c r="AF83" s="828"/>
      <c r="AG83" s="828"/>
      <c r="AH83" s="828"/>
      <c r="AI83" s="828"/>
      <c r="AJ83" s="828"/>
      <c r="AK83" s="828"/>
      <c r="AL83" s="828"/>
      <c r="AM83" s="828"/>
      <c r="AN83" s="828"/>
      <c r="AO83" s="828"/>
      <c r="AP83" s="828"/>
      <c r="AQ83" s="828"/>
      <c r="AR83" s="828"/>
      <c r="AS83" s="828"/>
      <c r="AT83" s="828"/>
      <c r="AU83" s="828"/>
      <c r="AV83" s="828"/>
      <c r="AW83" s="828"/>
      <c r="AX83" s="828"/>
      <c r="AY83" s="828"/>
      <c r="AZ83" s="346"/>
      <c r="BA83" s="884"/>
      <c r="BB83" s="553"/>
      <c r="BC83" s="414"/>
      <c r="BD83" s="407"/>
      <c r="BE83" s="407"/>
      <c r="BF83" s="407"/>
      <c r="BG83" s="418"/>
      <c r="BH83" s="414"/>
      <c r="BI83" s="407"/>
      <c r="BJ83" s="407"/>
      <c r="BK83" s="407"/>
      <c r="BL83" s="418"/>
      <c r="BM83" s="414"/>
      <c r="BN83" s="407"/>
      <c r="BO83" s="407"/>
      <c r="BP83" s="407"/>
      <c r="BQ83" s="418"/>
      <c r="BR83" s="414"/>
      <c r="BS83" s="407"/>
      <c r="BT83" s="408"/>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37" customFormat="true" ht="15" customHeight="true" x14ac:dyDescent="0.2">
      <c r="A84" s="155"/>
      <c r="B84" s="149"/>
      <c r="C84" s="118"/>
      <c r="D84" s="117"/>
      <c r="E84" s="117"/>
      <c r="F84" s="117"/>
      <c r="G84" s="116"/>
      <c r="H84" s="115"/>
      <c r="I84" s="117"/>
      <c r="J84" s="117"/>
      <c r="K84" s="117"/>
      <c r="L84" s="114"/>
      <c r="M84" s="118"/>
      <c r="N84" s="117"/>
      <c r="O84" s="117"/>
      <c r="P84" s="117"/>
      <c r="Q84" s="116"/>
      <c r="R84" s="115"/>
      <c r="S84" s="117"/>
      <c r="T84" s="114"/>
      <c r="U84" s="828"/>
      <c r="V84" s="828"/>
      <c r="W84" s="828"/>
      <c r="X84" s="828"/>
      <c r="Y84" s="828"/>
      <c r="Z84" s="828"/>
      <c r="AA84" s="828"/>
      <c r="AB84" s="828"/>
      <c r="AC84" s="828"/>
      <c r="AD84" s="828"/>
      <c r="AE84" s="828"/>
      <c r="AF84" s="828"/>
      <c r="AG84" s="828"/>
      <c r="AH84" s="828"/>
      <c r="AI84" s="828"/>
      <c r="AJ84" s="828"/>
      <c r="AK84" s="828"/>
      <c r="AL84" s="828"/>
      <c r="AM84" s="828"/>
      <c r="AN84" s="828"/>
      <c r="AO84" s="828"/>
      <c r="AP84" s="828"/>
      <c r="AQ84" s="828"/>
      <c r="AR84" s="828"/>
      <c r="AS84" s="828"/>
      <c r="AT84" s="828"/>
      <c r="AU84" s="828"/>
      <c r="AV84" s="828"/>
      <c r="AW84" s="828"/>
      <c r="AX84" s="828"/>
      <c r="AY84" s="828"/>
      <c r="AZ84" s="346"/>
      <c r="BA84" s="884"/>
      <c r="BB84" s="553"/>
      <c r="BC84" s="414"/>
      <c r="BD84" s="407"/>
      <c r="BE84" s="407"/>
      <c r="BF84" s="407"/>
      <c r="BG84" s="418"/>
      <c r="BH84" s="414"/>
      <c r="BI84" s="407"/>
      <c r="BJ84" s="407"/>
      <c r="BK84" s="407"/>
      <c r="BL84" s="418"/>
      <c r="BM84" s="414"/>
      <c r="BN84" s="407"/>
      <c r="BO84" s="407"/>
      <c r="BP84" s="407"/>
      <c r="BQ84" s="418"/>
      <c r="BR84" s="414"/>
      <c r="BS84" s="407"/>
      <c r="BT84" s="408"/>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37" customFormat="true" ht="15" customHeight="true" x14ac:dyDescent="0.2">
      <c r="A85" s="155"/>
      <c r="B85" s="149"/>
      <c r="C85" s="118"/>
      <c r="D85" s="117"/>
      <c r="E85" s="117"/>
      <c r="F85" s="117"/>
      <c r="G85" s="116"/>
      <c r="H85" s="115"/>
      <c r="I85" s="117"/>
      <c r="J85" s="117"/>
      <c r="K85" s="117"/>
      <c r="L85" s="114"/>
      <c r="M85" s="118"/>
      <c r="N85" s="117"/>
      <c r="O85" s="117"/>
      <c r="P85" s="117"/>
      <c r="Q85" s="116"/>
      <c r="R85" s="115"/>
      <c r="S85" s="117"/>
      <c r="T85" s="114"/>
      <c r="U85" s="828"/>
      <c r="V85" s="828"/>
      <c r="W85" s="828"/>
      <c r="X85" s="828"/>
      <c r="Y85" s="828"/>
      <c r="Z85" s="828"/>
      <c r="AA85" s="828"/>
      <c r="AB85" s="828"/>
      <c r="AC85" s="828"/>
      <c r="AD85" s="828"/>
      <c r="AE85" s="828"/>
      <c r="AF85" s="828"/>
      <c r="AG85" s="828"/>
      <c r="AH85" s="828"/>
      <c r="AI85" s="828"/>
      <c r="AJ85" s="828"/>
      <c r="AK85" s="828"/>
      <c r="AL85" s="828"/>
      <c r="AM85" s="828"/>
      <c r="AN85" s="828"/>
      <c r="AO85" s="828"/>
      <c r="AP85" s="828"/>
      <c r="AQ85" s="828"/>
      <c r="AR85" s="828"/>
      <c r="AS85" s="828"/>
      <c r="AT85" s="828"/>
      <c r="AU85" s="828"/>
      <c r="AV85" s="828"/>
      <c r="AW85" s="828"/>
      <c r="AX85" s="828"/>
      <c r="AY85" s="828"/>
      <c r="AZ85" s="346"/>
      <c r="BA85" s="884"/>
      <c r="BB85" s="553"/>
      <c r="BC85" s="414"/>
      <c r="BD85" s="407"/>
      <c r="BE85" s="407"/>
      <c r="BF85" s="407"/>
      <c r="BG85" s="418"/>
      <c r="BH85" s="414"/>
      <c r="BI85" s="407"/>
      <c r="BJ85" s="407"/>
      <c r="BK85" s="407"/>
      <c r="BL85" s="418"/>
      <c r="BM85" s="414"/>
      <c r="BN85" s="407"/>
      <c r="BO85" s="407"/>
      <c r="BP85" s="407"/>
      <c r="BQ85" s="418"/>
      <c r="BR85" s="414"/>
      <c r="BS85" s="407"/>
      <c r="BT85" s="408"/>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37" customFormat="true" ht="15" customHeight="true" x14ac:dyDescent="0.2">
      <c r="A86" s="155"/>
      <c r="B86" s="149"/>
      <c r="C86" s="118"/>
      <c r="D86" s="117"/>
      <c r="E86" s="117"/>
      <c r="F86" s="117"/>
      <c r="G86" s="116"/>
      <c r="H86" s="115"/>
      <c r="I86" s="117"/>
      <c r="J86" s="117"/>
      <c r="K86" s="117"/>
      <c r="L86" s="114"/>
      <c r="M86" s="118"/>
      <c r="N86" s="117"/>
      <c r="O86" s="117"/>
      <c r="P86" s="117"/>
      <c r="Q86" s="116"/>
      <c r="R86" s="115"/>
      <c r="S86" s="117"/>
      <c r="T86" s="114"/>
      <c r="U86" s="828"/>
      <c r="V86" s="828"/>
      <c r="W86" s="828"/>
      <c r="X86" s="828"/>
      <c r="Y86" s="828"/>
      <c r="Z86" s="828"/>
      <c r="AA86" s="828"/>
      <c r="AB86" s="828"/>
      <c r="AC86" s="828"/>
      <c r="AD86" s="828"/>
      <c r="AE86" s="828"/>
      <c r="AF86" s="828"/>
      <c r="AG86" s="828"/>
      <c r="AH86" s="828"/>
      <c r="AI86" s="828"/>
      <c r="AJ86" s="828"/>
      <c r="AK86" s="828"/>
      <c r="AL86" s="828"/>
      <c r="AM86" s="828"/>
      <c r="AN86" s="828"/>
      <c r="AO86" s="828"/>
      <c r="AP86" s="828"/>
      <c r="AQ86" s="828"/>
      <c r="AR86" s="828"/>
      <c r="AS86" s="828"/>
      <c r="AT86" s="828"/>
      <c r="AU86" s="828"/>
      <c r="AV86" s="828"/>
      <c r="AW86" s="828"/>
      <c r="AX86" s="828"/>
      <c r="AY86" s="828"/>
      <c r="AZ86" s="346"/>
      <c r="BA86" s="884"/>
      <c r="BB86" s="553"/>
      <c r="BC86" s="414"/>
      <c r="BD86" s="407"/>
      <c r="BE86" s="407"/>
      <c r="BF86" s="407"/>
      <c r="BG86" s="418"/>
      <c r="BH86" s="414"/>
      <c r="BI86" s="407"/>
      <c r="BJ86" s="407"/>
      <c r="BK86" s="407"/>
      <c r="BL86" s="418"/>
      <c r="BM86" s="414"/>
      <c r="BN86" s="407"/>
      <c r="BO86" s="407"/>
      <c r="BP86" s="407"/>
      <c r="BQ86" s="418"/>
      <c r="BR86" s="414"/>
      <c r="BS86" s="407"/>
      <c r="BT86" s="408"/>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37" customFormat="true" ht="15" customHeight="true" x14ac:dyDescent="0.2">
      <c r="A87" s="155"/>
      <c r="B87" s="149"/>
      <c r="C87" s="118"/>
      <c r="D87" s="117"/>
      <c r="E87" s="117"/>
      <c r="F87" s="117"/>
      <c r="G87" s="116"/>
      <c r="H87" s="115"/>
      <c r="I87" s="117"/>
      <c r="J87" s="117"/>
      <c r="K87" s="117"/>
      <c r="L87" s="114"/>
      <c r="M87" s="118"/>
      <c r="N87" s="117"/>
      <c r="O87" s="117"/>
      <c r="P87" s="117"/>
      <c r="Q87" s="116"/>
      <c r="R87" s="115"/>
      <c r="S87" s="117"/>
      <c r="T87" s="114"/>
      <c r="U87" s="828"/>
      <c r="V87" s="828"/>
      <c r="W87" s="828"/>
      <c r="X87" s="828"/>
      <c r="Y87" s="828"/>
      <c r="Z87" s="828"/>
      <c r="AA87" s="828"/>
      <c r="AB87" s="828"/>
      <c r="AC87" s="828"/>
      <c r="AD87" s="828"/>
      <c r="AE87" s="828"/>
      <c r="AF87" s="828"/>
      <c r="AG87" s="828"/>
      <c r="AH87" s="828"/>
      <c r="AI87" s="828"/>
      <c r="AJ87" s="828"/>
      <c r="AK87" s="828"/>
      <c r="AL87" s="828"/>
      <c r="AM87" s="828"/>
      <c r="AN87" s="828"/>
      <c r="AO87" s="828"/>
      <c r="AP87" s="828"/>
      <c r="AQ87" s="828"/>
      <c r="AR87" s="828"/>
      <c r="AS87" s="828"/>
      <c r="AT87" s="828"/>
      <c r="AU87" s="828"/>
      <c r="AV87" s="828"/>
      <c r="AW87" s="828"/>
      <c r="AX87" s="828"/>
      <c r="AY87" s="828"/>
      <c r="AZ87" s="346"/>
      <c r="BA87" s="884"/>
      <c r="BB87" s="553"/>
      <c r="BC87" s="414"/>
      <c r="BD87" s="407"/>
      <c r="BE87" s="407"/>
      <c r="BF87" s="407"/>
      <c r="BG87" s="418"/>
      <c r="BH87" s="414"/>
      <c r="BI87" s="407"/>
      <c r="BJ87" s="407"/>
      <c r="BK87" s="407"/>
      <c r="BL87" s="418"/>
      <c r="BM87" s="414"/>
      <c r="BN87" s="407"/>
      <c r="BO87" s="407"/>
      <c r="BP87" s="407"/>
      <c r="BQ87" s="418"/>
      <c r="BR87" s="414"/>
      <c r="BS87" s="407"/>
      <c r="BT87" s="408"/>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37" customFormat="true" ht="15" customHeight="true" x14ac:dyDescent="0.2">
      <c r="A88" s="155"/>
      <c r="B88" s="149"/>
      <c r="C88" s="118"/>
      <c r="D88" s="117"/>
      <c r="E88" s="117"/>
      <c r="F88" s="117"/>
      <c r="G88" s="116"/>
      <c r="H88" s="115"/>
      <c r="I88" s="117"/>
      <c r="J88" s="117"/>
      <c r="K88" s="117"/>
      <c r="L88" s="114"/>
      <c r="M88" s="118"/>
      <c r="N88" s="117"/>
      <c r="O88" s="117"/>
      <c r="P88" s="117"/>
      <c r="Q88" s="116"/>
      <c r="R88" s="115"/>
      <c r="S88" s="117"/>
      <c r="T88" s="114"/>
      <c r="U88" s="828"/>
      <c r="V88" s="828"/>
      <c r="W88" s="828"/>
      <c r="X88" s="828"/>
      <c r="Y88" s="828"/>
      <c r="Z88" s="828"/>
      <c r="AA88" s="828"/>
      <c r="AB88" s="828"/>
      <c r="AC88" s="828"/>
      <c r="AD88" s="828"/>
      <c r="AE88" s="828"/>
      <c r="AF88" s="828"/>
      <c r="AG88" s="828"/>
      <c r="AH88" s="828"/>
      <c r="AI88" s="828"/>
      <c r="AJ88" s="828"/>
      <c r="AK88" s="828"/>
      <c r="AL88" s="828"/>
      <c r="AM88" s="828"/>
      <c r="AN88" s="828"/>
      <c r="AO88" s="828"/>
      <c r="AP88" s="828"/>
      <c r="AQ88" s="828"/>
      <c r="AR88" s="828"/>
      <c r="AS88" s="828"/>
      <c r="AT88" s="828"/>
      <c r="AU88" s="828"/>
      <c r="AV88" s="828"/>
      <c r="AW88" s="828"/>
      <c r="AX88" s="828"/>
      <c r="AY88" s="828"/>
      <c r="AZ88" s="346"/>
      <c r="BA88" s="884"/>
      <c r="BB88" s="553"/>
      <c r="BC88" s="414"/>
      <c r="BD88" s="407"/>
      <c r="BE88" s="407"/>
      <c r="BF88" s="407"/>
      <c r="BG88" s="418"/>
      <c r="BH88" s="414"/>
      <c r="BI88" s="407"/>
      <c r="BJ88" s="407"/>
      <c r="BK88" s="407"/>
      <c r="BL88" s="418"/>
      <c r="BM88" s="414"/>
      <c r="BN88" s="407"/>
      <c r="BO88" s="407"/>
      <c r="BP88" s="407"/>
      <c r="BQ88" s="418"/>
      <c r="BR88" s="414"/>
      <c r="BS88" s="407"/>
      <c r="BT88" s="408"/>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37" customFormat="true" ht="15" customHeight="true" x14ac:dyDescent="0.2">
      <c r="A89" s="155"/>
      <c r="B89" s="149"/>
      <c r="C89" s="118"/>
      <c r="D89" s="117"/>
      <c r="E89" s="117"/>
      <c r="F89" s="117"/>
      <c r="G89" s="116"/>
      <c r="H89" s="115"/>
      <c r="I89" s="117"/>
      <c r="J89" s="117"/>
      <c r="K89" s="117"/>
      <c r="L89" s="114"/>
      <c r="M89" s="118"/>
      <c r="N89" s="117"/>
      <c r="O89" s="117"/>
      <c r="P89" s="117"/>
      <c r="Q89" s="116"/>
      <c r="R89" s="115"/>
      <c r="S89" s="117"/>
      <c r="T89" s="114"/>
      <c r="U89" s="828"/>
      <c r="V89" s="828"/>
      <c r="W89" s="828"/>
      <c r="X89" s="828"/>
      <c r="Y89" s="828"/>
      <c r="Z89" s="828"/>
      <c r="AA89" s="828"/>
      <c r="AB89" s="828"/>
      <c r="AC89" s="828"/>
      <c r="AD89" s="828"/>
      <c r="AE89" s="828"/>
      <c r="AF89" s="828"/>
      <c r="AG89" s="828"/>
      <c r="AH89" s="828"/>
      <c r="AI89" s="828"/>
      <c r="AJ89" s="828"/>
      <c r="AK89" s="828"/>
      <c r="AL89" s="828"/>
      <c r="AM89" s="828"/>
      <c r="AN89" s="828"/>
      <c r="AO89" s="828"/>
      <c r="AP89" s="828"/>
      <c r="AQ89" s="828"/>
      <c r="AR89" s="828"/>
      <c r="AS89" s="828"/>
      <c r="AT89" s="828"/>
      <c r="AU89" s="828"/>
      <c r="AV89" s="828"/>
      <c r="AW89" s="828"/>
      <c r="AX89" s="828"/>
      <c r="AY89" s="828"/>
      <c r="AZ89" s="346"/>
      <c r="BA89" s="884"/>
      <c r="BB89" s="553"/>
      <c r="BC89" s="414"/>
      <c r="BD89" s="407"/>
      <c r="BE89" s="407"/>
      <c r="BF89" s="407"/>
      <c r="BG89" s="418"/>
      <c r="BH89" s="414"/>
      <c r="BI89" s="407"/>
      <c r="BJ89" s="407"/>
      <c r="BK89" s="407"/>
      <c r="BL89" s="418"/>
      <c r="BM89" s="414"/>
      <c r="BN89" s="407"/>
      <c r="BO89" s="407"/>
      <c r="BP89" s="407"/>
      <c r="BQ89" s="418"/>
      <c r="BR89" s="414"/>
      <c r="BS89" s="407"/>
      <c r="BT89" s="408"/>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37" customFormat="true" ht="15" customHeight="true" x14ac:dyDescent="0.2">
      <c r="A90" s="155"/>
      <c r="B90" s="149"/>
      <c r="C90" s="118"/>
      <c r="D90" s="117"/>
      <c r="E90" s="117"/>
      <c r="F90" s="117"/>
      <c r="G90" s="116"/>
      <c r="H90" s="115"/>
      <c r="I90" s="117"/>
      <c r="J90" s="117"/>
      <c r="K90" s="117"/>
      <c r="L90" s="114"/>
      <c r="M90" s="118"/>
      <c r="N90" s="117"/>
      <c r="O90" s="117"/>
      <c r="P90" s="117"/>
      <c r="Q90" s="116"/>
      <c r="R90" s="115"/>
      <c r="S90" s="117"/>
      <c r="T90" s="114"/>
      <c r="U90" s="828"/>
      <c r="V90" s="828"/>
      <c r="W90" s="828"/>
      <c r="X90" s="828"/>
      <c r="Y90" s="828"/>
      <c r="Z90" s="828"/>
      <c r="AA90" s="828"/>
      <c r="AB90" s="828"/>
      <c r="AC90" s="828"/>
      <c r="AD90" s="828"/>
      <c r="AE90" s="828"/>
      <c r="AF90" s="828"/>
      <c r="AG90" s="828"/>
      <c r="AH90" s="828"/>
      <c r="AI90" s="828"/>
      <c r="AJ90" s="828"/>
      <c r="AK90" s="828"/>
      <c r="AL90" s="828"/>
      <c r="AM90" s="828"/>
      <c r="AN90" s="828"/>
      <c r="AO90" s="828"/>
      <c r="AP90" s="828"/>
      <c r="AQ90" s="828"/>
      <c r="AR90" s="828"/>
      <c r="AS90" s="828"/>
      <c r="AT90" s="828"/>
      <c r="AU90" s="828"/>
      <c r="AV90" s="828"/>
      <c r="AW90" s="828"/>
      <c r="AX90" s="828"/>
      <c r="AY90" s="828"/>
      <c r="AZ90" s="346"/>
      <c r="BA90" s="884"/>
      <c r="BB90" s="553"/>
      <c r="BC90" s="414"/>
      <c r="BD90" s="407"/>
      <c r="BE90" s="407"/>
      <c r="BF90" s="407"/>
      <c r="BG90" s="418"/>
      <c r="BH90" s="414"/>
      <c r="BI90" s="407"/>
      <c r="BJ90" s="407"/>
      <c r="BK90" s="407"/>
      <c r="BL90" s="418"/>
      <c r="BM90" s="414"/>
      <c r="BN90" s="407"/>
      <c r="BO90" s="407"/>
      <c r="BP90" s="407"/>
      <c r="BQ90" s="418"/>
      <c r="BR90" s="414"/>
      <c r="BS90" s="407"/>
      <c r="BT90" s="408"/>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37" customFormat="true" ht="15" customHeight="true" x14ac:dyDescent="0.2">
      <c r="A91" s="178"/>
      <c r="B91" s="148"/>
      <c r="C91" s="113"/>
      <c r="D91" s="120"/>
      <c r="E91" s="120"/>
      <c r="F91" s="120"/>
      <c r="G91" s="119"/>
      <c r="H91" s="112"/>
      <c r="I91" s="120"/>
      <c r="J91" s="120"/>
      <c r="K91" s="120"/>
      <c r="L91" s="111"/>
      <c r="M91" s="113"/>
      <c r="N91" s="120"/>
      <c r="O91" s="120"/>
      <c r="P91" s="120"/>
      <c r="Q91" s="119"/>
      <c r="R91" s="112"/>
      <c r="S91" s="120"/>
      <c r="T91" s="111"/>
      <c r="U91" s="828"/>
      <c r="V91" s="828"/>
      <c r="W91" s="828"/>
      <c r="X91" s="828"/>
      <c r="Y91" s="828"/>
      <c r="Z91" s="828"/>
      <c r="AA91" s="828"/>
      <c r="AB91" s="828"/>
      <c r="AC91" s="828"/>
      <c r="AD91" s="828"/>
      <c r="AE91" s="828"/>
      <c r="AF91" s="828"/>
      <c r="AG91" s="828"/>
      <c r="AH91" s="828"/>
      <c r="AI91" s="828"/>
      <c r="AJ91" s="828"/>
      <c r="AK91" s="828"/>
      <c r="AL91" s="828"/>
      <c r="AM91" s="828"/>
      <c r="AN91" s="828"/>
      <c r="AO91" s="828"/>
      <c r="AP91" s="828"/>
      <c r="AQ91" s="828"/>
      <c r="AR91" s="828"/>
      <c r="AS91" s="828"/>
      <c r="AT91" s="828"/>
      <c r="AU91" s="828"/>
      <c r="AV91" s="828"/>
      <c r="AW91" s="828"/>
      <c r="AX91" s="828"/>
      <c r="AY91" s="828"/>
      <c r="AZ91" s="346"/>
      <c r="BA91" s="884"/>
      <c r="BB91" s="553"/>
      <c r="BC91" s="414"/>
      <c r="BD91" s="407"/>
      <c r="BE91" s="407"/>
      <c r="BF91" s="407"/>
      <c r="BG91" s="418"/>
      <c r="BH91" s="414"/>
      <c r="BI91" s="407"/>
      <c r="BJ91" s="407"/>
      <c r="BK91" s="407"/>
      <c r="BL91" s="418"/>
      <c r="BM91" s="414"/>
      <c r="BN91" s="407"/>
      <c r="BO91" s="407"/>
      <c r="BP91" s="407"/>
      <c r="BQ91" s="418"/>
      <c r="BR91" s="414"/>
      <c r="BS91" s="407"/>
      <c r="BT91" s="408"/>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37" customFormat="true" ht="15" customHeight="true" x14ac:dyDescent="0.2">
      <c r="A92" s="178"/>
      <c r="B92" s="148"/>
      <c r="C92" s="113"/>
      <c r="D92" s="120"/>
      <c r="E92" s="120"/>
      <c r="F92" s="120"/>
      <c r="G92" s="119"/>
      <c r="H92" s="112"/>
      <c r="I92" s="120"/>
      <c r="J92" s="120"/>
      <c r="K92" s="120"/>
      <c r="L92" s="111"/>
      <c r="M92" s="113"/>
      <c r="N92" s="120"/>
      <c r="O92" s="120"/>
      <c r="P92" s="120"/>
      <c r="Q92" s="119"/>
      <c r="R92" s="112"/>
      <c r="S92" s="120"/>
      <c r="T92" s="111"/>
      <c r="U92" s="828"/>
      <c r="V92" s="828"/>
      <c r="W92" s="828"/>
      <c r="X92" s="828"/>
      <c r="Y92" s="828"/>
      <c r="Z92" s="828"/>
      <c r="AA92" s="828"/>
      <c r="AB92" s="828"/>
      <c r="AC92" s="828"/>
      <c r="AD92" s="828"/>
      <c r="AE92" s="828"/>
      <c r="AF92" s="828"/>
      <c r="AG92" s="828"/>
      <c r="AH92" s="828"/>
      <c r="AI92" s="828"/>
      <c r="AJ92" s="828"/>
      <c r="AK92" s="828"/>
      <c r="AL92" s="828"/>
      <c r="AM92" s="828"/>
      <c r="AN92" s="828"/>
      <c r="AO92" s="828"/>
      <c r="AP92" s="828"/>
      <c r="AQ92" s="828"/>
      <c r="AR92" s="828"/>
      <c r="AS92" s="828"/>
      <c r="AT92" s="828"/>
      <c r="AU92" s="828"/>
      <c r="AV92" s="828"/>
      <c r="AW92" s="828"/>
      <c r="AX92" s="828"/>
      <c r="AY92" s="828"/>
      <c r="AZ92" s="346"/>
      <c r="BA92" s="884"/>
      <c r="BB92" s="553"/>
      <c r="BC92" s="414"/>
      <c r="BD92" s="407"/>
      <c r="BE92" s="407"/>
      <c r="BF92" s="407"/>
      <c r="BG92" s="418"/>
      <c r="BH92" s="414"/>
      <c r="BI92" s="407"/>
      <c r="BJ92" s="407"/>
      <c r="BK92" s="407"/>
      <c r="BL92" s="418"/>
      <c r="BM92" s="414"/>
      <c r="BN92" s="407"/>
      <c r="BO92" s="407"/>
      <c r="BP92" s="407"/>
      <c r="BQ92" s="418"/>
      <c r="BR92" s="414"/>
      <c r="BS92" s="407"/>
      <c r="BT92" s="408"/>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37" customFormat="true" ht="15" customHeight="true" x14ac:dyDescent="0.2">
      <c r="A93" s="154"/>
      <c r="B93" s="147"/>
      <c r="C93" s="170"/>
      <c r="D93" s="169"/>
      <c r="E93" s="169"/>
      <c r="F93" s="169"/>
      <c r="G93" s="158"/>
      <c r="H93" s="160"/>
      <c r="I93" s="169"/>
      <c r="J93" s="169"/>
      <c r="K93" s="169"/>
      <c r="L93" s="164"/>
      <c r="M93" s="170"/>
      <c r="N93" s="169"/>
      <c r="O93" s="169"/>
      <c r="P93" s="169"/>
      <c r="Q93" s="158"/>
      <c r="R93" s="160"/>
      <c r="S93" s="169"/>
      <c r="T93" s="164"/>
      <c r="U93" s="828"/>
      <c r="V93" s="828"/>
      <c r="W93" s="828"/>
      <c r="X93" s="828"/>
      <c r="Y93" s="828"/>
      <c r="Z93" s="828"/>
      <c r="AA93" s="828"/>
      <c r="AB93" s="828"/>
      <c r="AC93" s="828"/>
      <c r="AD93" s="828"/>
      <c r="AE93" s="828"/>
      <c r="AF93" s="828"/>
      <c r="AG93" s="828"/>
      <c r="AH93" s="828"/>
      <c r="AI93" s="828"/>
      <c r="AJ93" s="828"/>
      <c r="AK93" s="828"/>
      <c r="AL93" s="828"/>
      <c r="AM93" s="828"/>
      <c r="AN93" s="828"/>
      <c r="AO93" s="828"/>
      <c r="AP93" s="828"/>
      <c r="AQ93" s="828"/>
      <c r="AR93" s="828"/>
      <c r="AS93" s="828"/>
      <c r="AT93" s="828"/>
      <c r="AU93" s="828"/>
      <c r="AV93" s="828"/>
      <c r="AW93" s="828"/>
      <c r="AX93" s="828"/>
      <c r="AY93" s="828"/>
      <c r="AZ93" s="346"/>
      <c r="BA93" s="884"/>
      <c r="BB93" s="553"/>
      <c r="BC93" s="414"/>
      <c r="BD93" s="407"/>
      <c r="BE93" s="407"/>
      <c r="BF93" s="407"/>
      <c r="BG93" s="418"/>
      <c r="BH93" s="414"/>
      <c r="BI93" s="407"/>
      <c r="BJ93" s="407"/>
      <c r="BK93" s="407"/>
      <c r="BL93" s="418"/>
      <c r="BM93" s="414"/>
      <c r="BN93" s="407"/>
      <c r="BO93" s="407"/>
      <c r="BP93" s="407"/>
      <c r="BQ93" s="418"/>
      <c r="BR93" s="414"/>
      <c r="BS93" s="407"/>
      <c r="BT93" s="408"/>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37" customFormat="true" ht="15" customHeight="true" x14ac:dyDescent="0.2">
      <c r="A94" s="80"/>
      <c r="B94" s="147"/>
      <c r="C94" s="170"/>
      <c r="D94" s="168"/>
      <c r="E94" s="168"/>
      <c r="F94" s="168"/>
      <c r="G94" s="157"/>
      <c r="H94" s="160"/>
      <c r="I94" s="168"/>
      <c r="J94" s="168"/>
      <c r="K94" s="168"/>
      <c r="L94" s="163"/>
      <c r="M94" s="170"/>
      <c r="N94" s="168"/>
      <c r="O94" s="168"/>
      <c r="P94" s="168"/>
      <c r="Q94" s="157"/>
      <c r="R94" s="160"/>
      <c r="S94" s="168"/>
      <c r="T94" s="163"/>
      <c r="U94" s="828"/>
      <c r="V94" s="828"/>
      <c r="W94" s="828"/>
      <c r="X94" s="828"/>
      <c r="Y94" s="828"/>
      <c r="Z94" s="828"/>
      <c r="AA94" s="828"/>
      <c r="AB94" s="828"/>
      <c r="AC94" s="828"/>
      <c r="AD94" s="828"/>
      <c r="AE94" s="828"/>
      <c r="AF94" s="828"/>
      <c r="AG94" s="828"/>
      <c r="AH94" s="828"/>
      <c r="AI94" s="828"/>
      <c r="AJ94" s="828"/>
      <c r="AK94" s="828"/>
      <c r="AL94" s="828"/>
      <c r="AM94" s="828"/>
      <c r="AN94" s="828"/>
      <c r="AO94" s="828"/>
      <c r="AP94" s="828"/>
      <c r="AQ94" s="828"/>
      <c r="AR94" s="828"/>
      <c r="AS94" s="828"/>
      <c r="AT94" s="828"/>
      <c r="AU94" s="828"/>
      <c r="AV94" s="828"/>
      <c r="AW94" s="828"/>
      <c r="AX94" s="828"/>
      <c r="AY94" s="828"/>
      <c r="AZ94" s="346"/>
      <c r="BA94" s="884"/>
      <c r="BB94" s="553"/>
      <c r="BC94" s="414"/>
      <c r="BD94" s="407"/>
      <c r="BE94" s="407"/>
      <c r="BF94" s="407"/>
      <c r="BG94" s="418"/>
      <c r="BH94" s="414"/>
      <c r="BI94" s="407"/>
      <c r="BJ94" s="407"/>
      <c r="BK94" s="407"/>
      <c r="BL94" s="418"/>
      <c r="BM94" s="414"/>
      <c r="BN94" s="407"/>
      <c r="BO94" s="407"/>
      <c r="BP94" s="407"/>
      <c r="BQ94" s="418"/>
      <c r="BR94" s="414"/>
      <c r="BS94" s="407"/>
      <c r="BT94" s="408"/>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37" customFormat="true" ht="15" customHeight="true" x14ac:dyDescent="0.2">
      <c r="A95" s="154"/>
      <c r="B95" s="146"/>
      <c r="C95" s="110"/>
      <c r="D95" s="109"/>
      <c r="E95" s="109"/>
      <c r="F95" s="109"/>
      <c r="G95" s="108"/>
      <c r="H95" s="107"/>
      <c r="I95" s="109"/>
      <c r="J95" s="109"/>
      <c r="K95" s="109"/>
      <c r="L95" s="106"/>
      <c r="M95" s="110"/>
      <c r="N95" s="109"/>
      <c r="O95" s="109"/>
      <c r="P95" s="109"/>
      <c r="Q95" s="108"/>
      <c r="R95" s="107"/>
      <c r="S95" s="109"/>
      <c r="T95" s="106"/>
      <c r="U95" s="828"/>
      <c r="V95" s="828"/>
      <c r="W95" s="828"/>
      <c r="X95" s="828"/>
      <c r="Y95" s="828"/>
      <c r="Z95" s="828"/>
      <c r="AA95" s="828"/>
      <c r="AB95" s="828"/>
      <c r="AC95" s="828"/>
      <c r="AD95" s="828"/>
      <c r="AE95" s="828"/>
      <c r="AF95" s="828"/>
      <c r="AG95" s="828"/>
      <c r="AH95" s="828"/>
      <c r="AI95" s="828"/>
      <c r="AJ95" s="828"/>
      <c r="AK95" s="828"/>
      <c r="AL95" s="828"/>
      <c r="AM95" s="828"/>
      <c r="AN95" s="828"/>
      <c r="AO95" s="828"/>
      <c r="AP95" s="828"/>
      <c r="AQ95" s="828"/>
      <c r="AR95" s="828"/>
      <c r="AS95" s="828"/>
      <c r="AT95" s="828"/>
      <c r="AU95" s="828"/>
      <c r="AV95" s="828"/>
      <c r="AW95" s="828"/>
      <c r="AX95" s="828"/>
      <c r="AY95" s="828"/>
      <c r="AZ95" s="346"/>
      <c r="BA95" s="884"/>
      <c r="BB95" s="553"/>
      <c r="BC95" s="414"/>
      <c r="BD95" s="407"/>
      <c r="BE95" s="407"/>
      <c r="BF95" s="407"/>
      <c r="BG95" s="418"/>
      <c r="BH95" s="414"/>
      <c r="BI95" s="407"/>
      <c r="BJ95" s="407"/>
      <c r="BK95" s="407"/>
      <c r="BL95" s="418"/>
      <c r="BM95" s="414"/>
      <c r="BN95" s="407"/>
      <c r="BO95" s="407"/>
      <c r="BP95" s="407"/>
      <c r="BQ95" s="418"/>
      <c r="BR95" s="414"/>
      <c r="BS95" s="407"/>
      <c r="BT95" s="408"/>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18" customFormat="true" ht="15" customHeight="true" x14ac:dyDescent="0.2">
      <c r="A96" s="80"/>
      <c r="B96" s="146"/>
      <c r="C96" s="110"/>
      <c r="D96" s="109"/>
      <c r="E96" s="109"/>
      <c r="F96" s="109"/>
      <c r="G96" s="108"/>
      <c r="H96" s="107"/>
      <c r="I96" s="109"/>
      <c r="J96" s="109"/>
      <c r="K96" s="109"/>
      <c r="L96" s="106"/>
      <c r="M96" s="110"/>
      <c r="N96" s="109"/>
      <c r="O96" s="109"/>
      <c r="P96" s="109"/>
      <c r="Q96" s="108"/>
      <c r="R96" s="107"/>
      <c r="S96" s="109"/>
      <c r="T96" s="106"/>
      <c r="U96" s="828"/>
      <c r="V96" s="828"/>
      <c r="W96" s="828"/>
      <c r="X96" s="828"/>
      <c r="Y96" s="828"/>
      <c r="Z96" s="828"/>
      <c r="AA96" s="828"/>
      <c r="AB96" s="828"/>
      <c r="AC96" s="828"/>
      <c r="AD96" s="828"/>
      <c r="AE96" s="828"/>
      <c r="AF96" s="828"/>
      <c r="AG96" s="828"/>
      <c r="AH96" s="828"/>
      <c r="AI96" s="828"/>
      <c r="AJ96" s="828"/>
      <c r="AK96" s="828"/>
      <c r="AL96" s="828"/>
      <c r="AM96" s="828"/>
      <c r="AN96" s="828"/>
      <c r="AO96" s="828"/>
      <c r="AP96" s="828"/>
      <c r="AQ96" s="828"/>
      <c r="AR96" s="828"/>
      <c r="AS96" s="828"/>
      <c r="AT96" s="828"/>
      <c r="AU96" s="828"/>
      <c r="AV96" s="828"/>
      <c r="AW96" s="828"/>
      <c r="AX96" s="828"/>
      <c r="AY96" s="828"/>
      <c r="AZ96" s="346"/>
      <c r="BA96" s="884"/>
      <c r="BB96" s="553"/>
      <c r="BC96" s="414"/>
      <c r="BD96" s="407"/>
      <c r="BE96" s="407"/>
      <c r="BF96" s="407"/>
      <c r="BG96" s="418"/>
      <c r="BH96" s="414"/>
      <c r="BI96" s="407"/>
      <c r="BJ96" s="407"/>
      <c r="BK96" s="407"/>
      <c r="BL96" s="418"/>
      <c r="BM96" s="414"/>
      <c r="BN96" s="407"/>
      <c r="BO96" s="407"/>
      <c r="BP96" s="407"/>
      <c r="BQ96" s="418"/>
      <c r="BR96" s="414"/>
      <c r="BS96" s="407"/>
      <c r="BT96" s="408"/>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18" customFormat="true" ht="15" customHeight="true" x14ac:dyDescent="0.2">
      <c r="A97" s="154"/>
      <c r="B97" s="146"/>
      <c r="C97" s="110"/>
      <c r="D97" s="109"/>
      <c r="E97" s="109"/>
      <c r="F97" s="109"/>
      <c r="G97" s="108"/>
      <c r="H97" s="107"/>
      <c r="I97" s="109"/>
      <c r="J97" s="109"/>
      <c r="K97" s="109"/>
      <c r="L97" s="106"/>
      <c r="M97" s="110"/>
      <c r="N97" s="109"/>
      <c r="O97" s="109"/>
      <c r="P97" s="109"/>
      <c r="Q97" s="108"/>
      <c r="R97" s="107"/>
      <c r="S97" s="109"/>
      <c r="T97" s="106"/>
      <c r="U97" s="828"/>
      <c r="V97" s="828"/>
      <c r="W97" s="828"/>
      <c r="X97" s="828"/>
      <c r="Y97" s="828"/>
      <c r="Z97" s="828"/>
      <c r="AA97" s="828"/>
      <c r="AB97" s="828"/>
      <c r="AC97" s="828"/>
      <c r="AD97" s="828"/>
      <c r="AE97" s="828"/>
      <c r="AF97" s="828"/>
      <c r="AG97" s="828"/>
      <c r="AH97" s="828"/>
      <c r="AI97" s="828"/>
      <c r="AJ97" s="828"/>
      <c r="AK97" s="828"/>
      <c r="AL97" s="828"/>
      <c r="AM97" s="828"/>
      <c r="AN97" s="828"/>
      <c r="AO97" s="828"/>
      <c r="AP97" s="828"/>
      <c r="AQ97" s="828"/>
      <c r="AR97" s="828"/>
      <c r="AS97" s="828"/>
      <c r="AT97" s="828"/>
      <c r="AU97" s="828"/>
      <c r="AV97" s="828"/>
      <c r="AW97" s="828"/>
      <c r="AX97" s="828"/>
      <c r="AY97" s="828"/>
      <c r="AZ97" s="346"/>
      <c r="BA97" s="884"/>
      <c r="BB97" s="553"/>
      <c r="BC97" s="414"/>
      <c r="BD97" s="407"/>
      <c r="BE97" s="407"/>
      <c r="BF97" s="407"/>
      <c r="BG97" s="418"/>
      <c r="BH97" s="414"/>
      <c r="BI97" s="407"/>
      <c r="BJ97" s="407"/>
      <c r="BK97" s="407"/>
      <c r="BL97" s="418"/>
      <c r="BM97" s="414"/>
      <c r="BN97" s="407"/>
      <c r="BO97" s="407"/>
      <c r="BP97" s="407"/>
      <c r="BQ97" s="418"/>
      <c r="BR97" s="414"/>
      <c r="BS97" s="407"/>
      <c r="BT97" s="408"/>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18" customFormat="true" ht="15" customHeight="true" x14ac:dyDescent="0.2">
      <c r="A98" s="80"/>
      <c r="B98" s="146"/>
      <c r="C98" s="110"/>
      <c r="D98" s="109"/>
      <c r="E98" s="109"/>
      <c r="F98" s="109"/>
      <c r="G98" s="108"/>
      <c r="H98" s="107"/>
      <c r="I98" s="109"/>
      <c r="J98" s="109"/>
      <c r="K98" s="109"/>
      <c r="L98" s="106"/>
      <c r="M98" s="110"/>
      <c r="N98" s="109"/>
      <c r="O98" s="109"/>
      <c r="P98" s="109"/>
      <c r="Q98" s="108"/>
      <c r="R98" s="107"/>
      <c r="S98" s="109"/>
      <c r="T98" s="106"/>
      <c r="U98" s="828"/>
      <c r="V98" s="828"/>
      <c r="W98" s="828"/>
      <c r="X98" s="828"/>
      <c r="Y98" s="828"/>
      <c r="Z98" s="828"/>
      <c r="AA98" s="828"/>
      <c r="AB98" s="828"/>
      <c r="AC98" s="828"/>
      <c r="AD98" s="828"/>
      <c r="AE98" s="828"/>
      <c r="AF98" s="828"/>
      <c r="AG98" s="828"/>
      <c r="AH98" s="828"/>
      <c r="AI98" s="828"/>
      <c r="AJ98" s="828"/>
      <c r="AK98" s="828"/>
      <c r="AL98" s="828"/>
      <c r="AM98" s="828"/>
      <c r="AN98" s="828"/>
      <c r="AO98" s="828"/>
      <c r="AP98" s="828"/>
      <c r="AQ98" s="828"/>
      <c r="AR98" s="828"/>
      <c r="AS98" s="828"/>
      <c r="AT98" s="828"/>
      <c r="AU98" s="828"/>
      <c r="AV98" s="828"/>
      <c r="AW98" s="828"/>
      <c r="AX98" s="828"/>
      <c r="AY98" s="828"/>
      <c r="AZ98" s="346"/>
      <c r="BA98" s="884"/>
      <c r="BB98" s="553"/>
      <c r="BC98" s="414"/>
      <c r="BD98" s="407"/>
      <c r="BE98" s="407"/>
      <c r="BF98" s="407"/>
      <c r="BG98" s="418"/>
      <c r="BH98" s="414"/>
      <c r="BI98" s="407"/>
      <c r="BJ98" s="407"/>
      <c r="BK98" s="407"/>
      <c r="BL98" s="418"/>
      <c r="BM98" s="414"/>
      <c r="BN98" s="407"/>
      <c r="BO98" s="407"/>
      <c r="BP98" s="407"/>
      <c r="BQ98" s="418"/>
      <c r="BR98" s="414"/>
      <c r="BS98" s="407"/>
      <c r="BT98" s="408"/>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18" customFormat="true" ht="15" customHeight="true" x14ac:dyDescent="0.2">
      <c r="A99" s="80"/>
      <c r="B99" s="146"/>
      <c r="C99" s="110"/>
      <c r="D99" s="109"/>
      <c r="E99" s="109"/>
      <c r="F99" s="109"/>
      <c r="G99" s="108"/>
      <c r="H99" s="107"/>
      <c r="I99" s="109"/>
      <c r="J99" s="109"/>
      <c r="K99" s="109"/>
      <c r="L99" s="106"/>
      <c r="M99" s="110"/>
      <c r="N99" s="109"/>
      <c r="O99" s="109"/>
      <c r="P99" s="109"/>
      <c r="Q99" s="108"/>
      <c r="R99" s="107"/>
      <c r="S99" s="109"/>
      <c r="T99" s="106"/>
      <c r="U99" s="828"/>
      <c r="V99" s="828"/>
      <c r="W99" s="828"/>
      <c r="X99" s="828"/>
      <c r="Y99" s="828"/>
      <c r="Z99" s="828"/>
      <c r="AA99" s="828"/>
      <c r="AB99" s="828"/>
      <c r="AC99" s="828"/>
      <c r="AD99" s="828"/>
      <c r="AE99" s="828"/>
      <c r="AF99" s="828"/>
      <c r="AG99" s="828"/>
      <c r="AH99" s="828"/>
      <c r="AI99" s="828"/>
      <c r="AJ99" s="828"/>
      <c r="AK99" s="828"/>
      <c r="AL99" s="828"/>
      <c r="AM99" s="828"/>
      <c r="AN99" s="828"/>
      <c r="AO99" s="828"/>
      <c r="AP99" s="828"/>
      <c r="AQ99" s="828"/>
      <c r="AR99" s="828"/>
      <c r="AS99" s="828"/>
      <c r="AT99" s="828"/>
      <c r="AU99" s="828"/>
      <c r="AV99" s="828"/>
      <c r="AW99" s="828"/>
      <c r="AX99" s="828"/>
      <c r="AY99" s="828"/>
      <c r="AZ99" s="346"/>
      <c r="BA99" s="884"/>
      <c r="BB99" s="553"/>
      <c r="BC99" s="414"/>
      <c r="BD99" s="407"/>
      <c r="BE99" s="407"/>
      <c r="BF99" s="407"/>
      <c r="BG99" s="418"/>
      <c r="BH99" s="414"/>
      <c r="BI99" s="407"/>
      <c r="BJ99" s="407"/>
      <c r="BK99" s="407"/>
      <c r="BL99" s="418"/>
      <c r="BM99" s="414"/>
      <c r="BN99" s="407"/>
      <c r="BO99" s="407"/>
      <c r="BP99" s="407"/>
      <c r="BQ99" s="418"/>
      <c r="BR99" s="414"/>
      <c r="BS99" s="407"/>
      <c r="BT99" s="408"/>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18" customFormat="true" ht="15" customHeight="true" x14ac:dyDescent="0.2">
      <c r="A100" s="80"/>
      <c r="B100" s="146"/>
      <c r="C100" s="110"/>
      <c r="D100" s="109"/>
      <c r="E100" s="109"/>
      <c r="F100" s="109"/>
      <c r="G100" s="108"/>
      <c r="H100" s="107"/>
      <c r="I100" s="109"/>
      <c r="J100" s="109"/>
      <c r="K100" s="109"/>
      <c r="L100" s="106"/>
      <c r="M100" s="110"/>
      <c r="N100" s="109"/>
      <c r="O100" s="109"/>
      <c r="P100" s="109"/>
      <c r="Q100" s="108"/>
      <c r="R100" s="107"/>
      <c r="S100" s="109"/>
      <c r="T100" s="106"/>
      <c r="U100" s="828"/>
      <c r="V100" s="828"/>
      <c r="W100" s="828"/>
      <c r="X100" s="828"/>
      <c r="Y100" s="828"/>
      <c r="Z100" s="828"/>
      <c r="AA100" s="828"/>
      <c r="AB100" s="828"/>
      <c r="AC100" s="828"/>
      <c r="AD100" s="828"/>
      <c r="AE100" s="828"/>
      <c r="AF100" s="828"/>
      <c r="AG100" s="828"/>
      <c r="AH100" s="828"/>
      <c r="AI100" s="828"/>
      <c r="AJ100" s="828"/>
      <c r="AK100" s="828"/>
      <c r="AL100" s="828"/>
      <c r="AM100" s="828"/>
      <c r="AN100" s="828"/>
      <c r="AO100" s="828"/>
      <c r="AP100" s="828"/>
      <c r="AQ100" s="828"/>
      <c r="AR100" s="828"/>
      <c r="AS100" s="828"/>
      <c r="AT100" s="828"/>
      <c r="AU100" s="828"/>
      <c r="AV100" s="828"/>
      <c r="AW100" s="828"/>
      <c r="AX100" s="828"/>
      <c r="AY100" s="828"/>
      <c r="AZ100" s="346"/>
      <c r="BA100" s="884"/>
      <c r="BB100" s="553"/>
      <c r="BC100" s="414"/>
      <c r="BD100" s="407"/>
      <c r="BE100" s="407"/>
      <c r="BF100" s="407"/>
      <c r="BG100" s="418"/>
      <c r="BH100" s="414"/>
      <c r="BI100" s="407"/>
      <c r="BJ100" s="407"/>
      <c r="BK100" s="407"/>
      <c r="BL100" s="418"/>
      <c r="BM100" s="414"/>
      <c r="BN100" s="407"/>
      <c r="BO100" s="407"/>
      <c r="BP100" s="407"/>
      <c r="BQ100" s="418"/>
      <c r="BR100" s="414"/>
      <c r="BS100" s="407"/>
      <c r="BT100" s="408"/>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18" customFormat="true" ht="15" customHeight="true" x14ac:dyDescent="0.2">
      <c r="A101" s="154"/>
      <c r="B101" s="146"/>
      <c r="C101" s="110"/>
      <c r="D101" s="109"/>
      <c r="E101" s="109"/>
      <c r="F101" s="109"/>
      <c r="G101" s="108"/>
      <c r="H101" s="107"/>
      <c r="I101" s="109"/>
      <c r="J101" s="109"/>
      <c r="K101" s="109"/>
      <c r="L101" s="106"/>
      <c r="M101" s="110"/>
      <c r="N101" s="109"/>
      <c r="O101" s="109"/>
      <c r="P101" s="109"/>
      <c r="Q101" s="108"/>
      <c r="R101" s="107"/>
      <c r="S101" s="109"/>
      <c r="T101" s="106"/>
      <c r="U101" s="828"/>
      <c r="V101" s="828"/>
      <c r="W101" s="828"/>
      <c r="X101" s="828"/>
      <c r="Y101" s="828"/>
      <c r="Z101" s="828"/>
      <c r="AA101" s="828"/>
      <c r="AB101" s="828"/>
      <c r="AC101" s="828"/>
      <c r="AD101" s="828"/>
      <c r="AE101" s="828"/>
      <c r="AF101" s="828"/>
      <c r="AG101" s="828"/>
      <c r="AH101" s="828"/>
      <c r="AI101" s="828"/>
      <c r="AJ101" s="828"/>
      <c r="AK101" s="828"/>
      <c r="AL101" s="828"/>
      <c r="AM101" s="828"/>
      <c r="AN101" s="828"/>
      <c r="AO101" s="828"/>
      <c r="AP101" s="828"/>
      <c r="AQ101" s="828"/>
      <c r="AR101" s="828"/>
      <c r="AS101" s="828"/>
      <c r="AT101" s="828"/>
      <c r="AU101" s="828"/>
      <c r="AV101" s="828"/>
      <c r="AW101" s="828"/>
      <c r="AX101" s="828"/>
      <c r="AY101" s="828"/>
      <c r="AZ101" s="346"/>
      <c r="BA101" s="884"/>
      <c r="BB101" s="553"/>
      <c r="BC101" s="414"/>
      <c r="BD101" s="407"/>
      <c r="BE101" s="407"/>
      <c r="BF101" s="407"/>
      <c r="BG101" s="418"/>
      <c r="BH101" s="414"/>
      <c r="BI101" s="407"/>
      <c r="BJ101" s="407"/>
      <c r="BK101" s="407"/>
      <c r="BL101" s="418"/>
      <c r="BM101" s="414"/>
      <c r="BN101" s="407"/>
      <c r="BO101" s="407"/>
      <c r="BP101" s="407"/>
      <c r="BQ101" s="418"/>
      <c r="BR101" s="414"/>
      <c r="BS101" s="407"/>
      <c r="BT101" s="408"/>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18" customFormat="true" ht="15" customHeight="true" x14ac:dyDescent="0.2">
      <c r="A102" s="80"/>
      <c r="B102" s="146"/>
      <c r="C102" s="110"/>
      <c r="D102" s="109"/>
      <c r="E102" s="109"/>
      <c r="F102" s="109"/>
      <c r="G102" s="108"/>
      <c r="H102" s="107"/>
      <c r="I102" s="109"/>
      <c r="J102" s="109"/>
      <c r="K102" s="109"/>
      <c r="L102" s="106"/>
      <c r="M102" s="110"/>
      <c r="N102" s="109"/>
      <c r="O102" s="109"/>
      <c r="P102" s="109"/>
      <c r="Q102" s="108"/>
      <c r="R102" s="107"/>
      <c r="S102" s="109"/>
      <c r="T102" s="106"/>
      <c r="U102" s="828"/>
      <c r="V102" s="828"/>
      <c r="W102" s="828"/>
      <c r="X102" s="828"/>
      <c r="Y102" s="828"/>
      <c r="Z102" s="828"/>
      <c r="AA102" s="828"/>
      <c r="AB102" s="828"/>
      <c r="AC102" s="828"/>
      <c r="AD102" s="828"/>
      <c r="AE102" s="828"/>
      <c r="AF102" s="828"/>
      <c r="AG102" s="828"/>
      <c r="AH102" s="828"/>
      <c r="AI102" s="828"/>
      <c r="AJ102" s="828"/>
      <c r="AK102" s="828"/>
      <c r="AL102" s="828"/>
      <c r="AM102" s="828"/>
      <c r="AN102" s="828"/>
      <c r="AO102" s="828"/>
      <c r="AP102" s="828"/>
      <c r="AQ102" s="828"/>
      <c r="AR102" s="828"/>
      <c r="AS102" s="828"/>
      <c r="AT102" s="828"/>
      <c r="AU102" s="828"/>
      <c r="AV102" s="828"/>
      <c r="AW102" s="828"/>
      <c r="AX102" s="828"/>
      <c r="AY102" s="828"/>
      <c r="AZ102" s="346"/>
      <c r="BA102" s="884"/>
      <c r="BB102" s="553"/>
      <c r="BC102" s="414"/>
      <c r="BD102" s="407"/>
      <c r="BE102" s="407"/>
      <c r="BF102" s="407"/>
      <c r="BG102" s="418"/>
      <c r="BH102" s="414"/>
      <c r="BI102" s="407"/>
      <c r="BJ102" s="407"/>
      <c r="BK102" s="407"/>
      <c r="BL102" s="418"/>
      <c r="BM102" s="414"/>
      <c r="BN102" s="407"/>
      <c r="BO102" s="407"/>
      <c r="BP102" s="407"/>
      <c r="BQ102" s="418"/>
      <c r="BR102" s="414"/>
      <c r="BS102" s="407"/>
      <c r="BT102" s="408"/>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18" customFormat="true" ht="15" customHeight="true" x14ac:dyDescent="0.2">
      <c r="A103" s="80"/>
      <c r="B103" s="146"/>
      <c r="C103" s="110"/>
      <c r="D103" s="109"/>
      <c r="E103" s="109"/>
      <c r="F103" s="109"/>
      <c r="G103" s="108"/>
      <c r="H103" s="107"/>
      <c r="I103" s="109"/>
      <c r="J103" s="109"/>
      <c r="K103" s="109"/>
      <c r="L103" s="106"/>
      <c r="M103" s="110"/>
      <c r="N103" s="109"/>
      <c r="O103" s="109"/>
      <c r="P103" s="109"/>
      <c r="Q103" s="108"/>
      <c r="R103" s="107"/>
      <c r="S103" s="109"/>
      <c r="T103" s="106"/>
      <c r="U103" s="828"/>
      <c r="V103" s="828"/>
      <c r="W103" s="828"/>
      <c r="X103" s="828"/>
      <c r="Y103" s="828"/>
      <c r="Z103" s="828"/>
      <c r="AA103" s="828"/>
      <c r="AB103" s="828"/>
      <c r="AC103" s="828"/>
      <c r="AD103" s="828"/>
      <c r="AE103" s="828"/>
      <c r="AF103" s="828"/>
      <c r="AG103" s="828"/>
      <c r="AH103" s="828"/>
      <c r="AI103" s="828"/>
      <c r="AJ103" s="828"/>
      <c r="AK103" s="828"/>
      <c r="AL103" s="828"/>
      <c r="AM103" s="828"/>
      <c r="AN103" s="828"/>
      <c r="AO103" s="828"/>
      <c r="AP103" s="828"/>
      <c r="AQ103" s="828"/>
      <c r="AR103" s="828"/>
      <c r="AS103" s="828"/>
      <c r="AT103" s="828"/>
      <c r="AU103" s="828"/>
      <c r="AV103" s="828"/>
      <c r="AW103" s="828"/>
      <c r="AX103" s="828"/>
      <c r="AY103" s="828"/>
      <c r="AZ103" s="346"/>
      <c r="BA103" s="884"/>
      <c r="BB103" s="553"/>
      <c r="BC103" s="414"/>
      <c r="BD103" s="407"/>
      <c r="BE103" s="407"/>
      <c r="BF103" s="407"/>
      <c r="BG103" s="418"/>
      <c r="BH103" s="414"/>
      <c r="BI103" s="407"/>
      <c r="BJ103" s="407"/>
      <c r="BK103" s="407"/>
      <c r="BL103" s="418"/>
      <c r="BM103" s="414"/>
      <c r="BN103" s="407"/>
      <c r="BO103" s="407"/>
      <c r="BP103" s="407"/>
      <c r="BQ103" s="418"/>
      <c r="BR103" s="414"/>
      <c r="BS103" s="407"/>
      <c r="BT103" s="408"/>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18" customFormat="true" ht="15" customHeight="true" x14ac:dyDescent="0.2">
      <c r="A104" s="80"/>
      <c r="B104" s="146"/>
      <c r="C104" s="110"/>
      <c r="D104" s="109"/>
      <c r="E104" s="109"/>
      <c r="F104" s="109"/>
      <c r="G104" s="108"/>
      <c r="H104" s="107"/>
      <c r="I104" s="109"/>
      <c r="J104" s="109"/>
      <c r="K104" s="109"/>
      <c r="L104" s="106"/>
      <c r="M104" s="110"/>
      <c r="N104" s="109"/>
      <c r="O104" s="109"/>
      <c r="P104" s="109"/>
      <c r="Q104" s="108"/>
      <c r="R104" s="107"/>
      <c r="S104" s="109"/>
      <c r="T104" s="106"/>
      <c r="U104" s="828"/>
      <c r="V104" s="828"/>
      <c r="W104" s="828"/>
      <c r="X104" s="828"/>
      <c r="Y104" s="828"/>
      <c r="Z104" s="828"/>
      <c r="AA104" s="828"/>
      <c r="AB104" s="828"/>
      <c r="AC104" s="828"/>
      <c r="AD104" s="828"/>
      <c r="AE104" s="828"/>
      <c r="AF104" s="828"/>
      <c r="AG104" s="828"/>
      <c r="AH104" s="828"/>
      <c r="AI104" s="828"/>
      <c r="AJ104" s="828"/>
      <c r="AK104" s="828"/>
      <c r="AL104" s="828"/>
      <c r="AM104" s="828"/>
      <c r="AN104" s="828"/>
      <c r="AO104" s="828"/>
      <c r="AP104" s="828"/>
      <c r="AQ104" s="828"/>
      <c r="AR104" s="828"/>
      <c r="AS104" s="828"/>
      <c r="AT104" s="828"/>
      <c r="AU104" s="828"/>
      <c r="AV104" s="828"/>
      <c r="AW104" s="828"/>
      <c r="AX104" s="828"/>
      <c r="AY104" s="828"/>
      <c r="AZ104" s="346"/>
      <c r="BA104" s="884"/>
      <c r="BB104" s="553"/>
      <c r="BC104" s="414"/>
      <c r="BD104" s="407"/>
      <c r="BE104" s="407"/>
      <c r="BF104" s="407"/>
      <c r="BG104" s="418"/>
      <c r="BH104" s="414"/>
      <c r="BI104" s="407"/>
      <c r="BJ104" s="407"/>
      <c r="BK104" s="407"/>
      <c r="BL104" s="418"/>
      <c r="BM104" s="414"/>
      <c r="BN104" s="407"/>
      <c r="BO104" s="407"/>
      <c r="BP104" s="407"/>
      <c r="BQ104" s="418"/>
      <c r="BR104" s="414"/>
      <c r="BS104" s="407"/>
      <c r="BT104" s="408"/>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18" customFormat="true" ht="15" customHeight="true" x14ac:dyDescent="0.2">
      <c r="A105" s="150"/>
      <c r="B105" s="145"/>
      <c r="C105" s="105"/>
      <c r="D105" s="104"/>
      <c r="E105" s="104"/>
      <c r="F105" s="104"/>
      <c r="G105" s="103"/>
      <c r="H105" s="102"/>
      <c r="I105" s="104"/>
      <c r="J105" s="104"/>
      <c r="K105" s="104"/>
      <c r="L105" s="101"/>
      <c r="M105" s="105"/>
      <c r="N105" s="104"/>
      <c r="O105" s="104"/>
      <c r="P105" s="104"/>
      <c r="Q105" s="103"/>
      <c r="R105" s="102"/>
      <c r="S105" s="104"/>
      <c r="T105" s="101"/>
      <c r="U105" s="828"/>
      <c r="V105" s="828"/>
      <c r="W105" s="828"/>
      <c r="X105" s="828"/>
      <c r="Y105" s="828"/>
      <c r="Z105" s="828"/>
      <c r="AA105" s="828"/>
      <c r="AB105" s="828"/>
      <c r="AC105" s="828"/>
      <c r="AD105" s="828"/>
      <c r="AE105" s="828"/>
      <c r="AF105" s="828"/>
      <c r="AG105" s="828"/>
      <c r="AH105" s="828"/>
      <c r="AI105" s="828"/>
      <c r="AJ105" s="828"/>
      <c r="AK105" s="828"/>
      <c r="AL105" s="828"/>
      <c r="AM105" s="828"/>
      <c r="AN105" s="828"/>
      <c r="AO105" s="828"/>
      <c r="AP105" s="828"/>
      <c r="AQ105" s="828"/>
      <c r="AR105" s="828"/>
      <c r="AS105" s="828"/>
      <c r="AT105" s="828"/>
      <c r="AU105" s="828"/>
      <c r="AV105" s="828"/>
      <c r="AW105" s="828"/>
      <c r="AX105" s="828"/>
      <c r="AY105" s="828"/>
      <c r="AZ105" s="346"/>
      <c r="BA105" s="884"/>
      <c r="BB105" s="553"/>
      <c r="BC105" s="417"/>
      <c r="BD105" s="416"/>
      <c r="BE105" s="416"/>
      <c r="BF105" s="416"/>
      <c r="BG105" s="420"/>
      <c r="BH105" s="417"/>
      <c r="BI105" s="416"/>
      <c r="BJ105" s="416"/>
      <c r="BK105" s="416"/>
      <c r="BL105" s="420"/>
      <c r="BM105" s="417"/>
      <c r="BN105" s="416"/>
      <c r="BO105" s="416"/>
      <c r="BP105" s="416"/>
      <c r="BQ105" s="420"/>
      <c r="BR105" s="417"/>
      <c r="BS105" s="416"/>
      <c r="BT105" s="419"/>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18" customFormat="true" ht="250.15" customHeight="true" x14ac:dyDescent="0.2">
      <c r="A106" s="438"/>
      <c r="B106" s="181"/>
      <c r="C106" s="180"/>
      <c r="D106" s="180"/>
      <c r="E106" s="180"/>
      <c r="F106" s="180"/>
      <c r="G106" s="180"/>
      <c r="H106" s="180"/>
      <c r="I106" s="180"/>
      <c r="J106" s="180"/>
      <c r="K106" s="180"/>
      <c r="L106" s="180"/>
      <c r="M106" s="180"/>
      <c r="N106" s="180"/>
      <c r="O106" s="180"/>
      <c r="P106" s="180"/>
      <c r="Q106" s="180"/>
      <c r="R106" s="180"/>
      <c r="S106" s="180"/>
      <c r="T106" s="180"/>
      <c r="U106" s="346"/>
      <c r="V106" s="346"/>
      <c r="W106" s="346"/>
      <c r="X106" s="346"/>
      <c r="Y106" s="346"/>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1"/>
      <c r="BB106" s="402"/>
      <c r="BC106" s="402"/>
      <c r="BD106" s="402"/>
      <c r="BE106" s="402"/>
      <c r="BF106" s="402"/>
      <c r="BG106" s="402"/>
      <c r="BH106" s="402"/>
      <c r="BI106" s="402"/>
      <c r="BJ106" s="402"/>
      <c r="BK106" s="402"/>
      <c r="BL106" s="402"/>
      <c r="BM106" s="402"/>
      <c r="BN106" s="402"/>
      <c r="BO106" s="402"/>
      <c r="BP106" s="402"/>
      <c r="BQ106" s="402"/>
      <c r="BR106" s="402"/>
      <c r="BS106" s="402"/>
      <c r="BT106" s="401"/>
      <c r="BU106" s="345"/>
      <c r="BV106" s="345"/>
      <c r="BW106" s="345"/>
      <c r="BX106" s="345"/>
      <c r="BY106" s="345"/>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38"/>
      <c r="B107" s="299"/>
      <c r="C107" s="391"/>
      <c r="D107" s="391"/>
      <c r="E107" s="391"/>
      <c r="F107" s="391"/>
      <c r="G107" s="391"/>
      <c r="H107" s="391"/>
      <c r="I107" s="391"/>
      <c r="J107" s="391"/>
      <c r="K107" s="391"/>
      <c r="L107" s="391"/>
      <c r="M107" s="391"/>
      <c r="N107" s="391"/>
      <c r="O107" s="391"/>
      <c r="P107" s="391"/>
      <c r="Q107" s="391"/>
      <c r="R107" s="391"/>
      <c r="S107" s="391"/>
      <c r="T107" s="391"/>
      <c r="U107" s="341"/>
      <c r="V107" s="341"/>
      <c r="W107" s="341"/>
      <c r="X107" s="341"/>
      <c r="Y107" s="341"/>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U107" s="341"/>
      <c r="BV107" s="341"/>
      <c r="BW107" s="341"/>
      <c r="BX107" s="341"/>
      <c r="BY107" s="34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Viet Nam</v>
      </c>
      <c r="B108" s="1013"/>
      <c r="C108" s="300"/>
      <c r="D108" s="300"/>
      <c r="E108" s="300"/>
      <c r="F108" s="300"/>
      <c r="G108" s="300"/>
      <c r="H108" s="300"/>
      <c r="I108" s="300"/>
      <c r="J108" s="300"/>
      <c r="K108" s="300"/>
      <c r="L108" s="300"/>
      <c r="M108" s="300"/>
      <c r="N108" s="300"/>
      <c r="O108" s="300"/>
      <c r="P108" s="300"/>
      <c r="Q108" s="300"/>
      <c r="R108" s="300"/>
      <c r="S108" s="300"/>
      <c r="T108" s="300"/>
      <c r="U108" s="341"/>
      <c r="V108" s="341"/>
      <c r="W108" s="341"/>
      <c r="X108" s="341"/>
      <c r="Y108" s="341"/>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U108" s="341"/>
      <c r="BV108" s="341"/>
      <c r="BW108" s="341"/>
      <c r="BX108" s="341"/>
      <c r="BY108" s="34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2005</v>
      </c>
      <c r="B109" s="326"/>
      <c r="C109" s="300"/>
      <c r="D109" s="300"/>
      <c r="E109" s="300"/>
      <c r="F109" s="300"/>
      <c r="G109" s="300"/>
      <c r="H109" s="300"/>
      <c r="I109" s="300"/>
      <c r="J109" s="300"/>
      <c r="K109" s="300"/>
      <c r="L109" s="300"/>
      <c r="M109" s="300"/>
      <c r="N109" s="300"/>
      <c r="O109" s="300"/>
      <c r="P109" s="300"/>
      <c r="Q109" s="300"/>
      <c r="R109" s="300"/>
      <c r="S109" s="300"/>
      <c r="T109" s="300"/>
      <c r="U109" s="341"/>
      <c r="V109" s="341"/>
      <c r="W109" s="341"/>
      <c r="X109" s="341"/>
      <c r="Y109" s="341"/>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U109" s="341"/>
      <c r="BV109" s="341"/>
      <c r="BW109" s="341"/>
      <c r="BX109" s="341"/>
      <c r="BY109" s="34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99</v>
      </c>
      <c r="B110" s="328"/>
      <c r="C110" s="300"/>
      <c r="D110" s="300"/>
      <c r="E110" s="300"/>
      <c r="F110" s="300"/>
      <c r="G110" s="300"/>
      <c r="H110" s="300"/>
      <c r="I110" s="300"/>
      <c r="J110" s="300"/>
      <c r="K110" s="300"/>
      <c r="L110" s="300"/>
      <c r="M110" s="300"/>
      <c r="N110" s="300"/>
      <c r="O110" s="300"/>
      <c r="P110" s="300"/>
      <c r="Q110" s="300"/>
      <c r="R110" s="300"/>
      <c r="S110" s="300"/>
      <c r="T110" s="300"/>
      <c r="U110" s="341"/>
      <c r="V110" s="341"/>
      <c r="W110" s="341"/>
      <c r="X110" s="341"/>
      <c r="Y110" s="341"/>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U110" s="341"/>
      <c r="BV110" s="341"/>
      <c r="BW110" s="341"/>
      <c r="BX110" s="341"/>
      <c r="BY110" s="34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97</v>
      </c>
      <c r="B111" s="326"/>
      <c r="C111" s="300"/>
      <c r="D111" s="300"/>
      <c r="E111" s="300"/>
      <c r="F111" s="300"/>
      <c r="G111" s="300"/>
      <c r="H111" s="300"/>
      <c r="I111" s="300"/>
      <c r="J111" s="300"/>
      <c r="K111" s="300"/>
      <c r="L111" s="300"/>
      <c r="M111" s="300"/>
      <c r="N111" s="300"/>
      <c r="O111" s="300"/>
      <c r="P111" s="300"/>
      <c r="Q111" s="300"/>
      <c r="R111" s="300"/>
      <c r="S111" s="300"/>
      <c r="T111" s="300"/>
      <c r="U111" s="341"/>
      <c r="V111" s="341"/>
      <c r="W111" s="341"/>
      <c r="X111" s="341"/>
      <c r="Y111" s="341"/>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U111" s="341"/>
      <c r="BV111" s="341"/>
      <c r="BW111" s="341"/>
      <c r="BX111" s="341"/>
      <c r="BY111" s="34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1" t="s">
        <v>98</v>
      </c>
      <c r="B112" s="352"/>
      <c r="C112" s="300"/>
      <c r="D112" s="300"/>
      <c r="E112" s="300"/>
      <c r="F112" s="300"/>
      <c r="G112" s="300"/>
      <c r="H112" s="300"/>
      <c r="I112" s="300"/>
      <c r="J112" s="300"/>
      <c r="K112" s="300"/>
      <c r="L112" s="300"/>
      <c r="M112" s="300"/>
      <c r="N112" s="300"/>
      <c r="O112" s="300"/>
      <c r="P112" s="300"/>
      <c r="Q112" s="300"/>
      <c r="R112" s="300"/>
      <c r="S112" s="300"/>
      <c r="T112" s="300"/>
      <c r="U112" s="341"/>
      <c r="V112" s="341"/>
      <c r="W112" s="341"/>
      <c r="X112" s="341"/>
      <c r="Y112" s="341"/>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U112" s="341"/>
      <c r="BV112" s="341"/>
      <c r="BW112" s="341"/>
      <c r="BX112" s="341"/>
      <c r="BY112" s="34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41</v>
      </c>
      <c r="B113" s="332"/>
      <c r="C113" s="300"/>
      <c r="D113" s="300"/>
      <c r="E113" s="300"/>
      <c r="F113" s="300"/>
      <c r="G113" s="300"/>
      <c r="H113" s="300"/>
      <c r="I113" s="300"/>
      <c r="J113" s="300"/>
      <c r="K113" s="300"/>
      <c r="L113" s="300"/>
      <c r="M113" s="300"/>
      <c r="N113" s="300"/>
      <c r="O113" s="300"/>
      <c r="P113" s="300"/>
      <c r="Q113" s="300"/>
      <c r="R113" s="300"/>
      <c r="S113" s="300"/>
      <c r="T113" s="300"/>
      <c r="U113" s="341"/>
      <c r="V113" s="341"/>
      <c r="W113" s="341"/>
      <c r="X113" s="341"/>
      <c r="Y113" s="341"/>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U113" s="341"/>
      <c r="BV113" s="341"/>
      <c r="BW113" s="341"/>
      <c r="BX113" s="341"/>
      <c r="BY113" s="34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40</v>
      </c>
      <c r="B114" s="332"/>
      <c r="C114" s="300"/>
      <c r="D114" s="300"/>
      <c r="E114" s="300"/>
      <c r="F114" s="300"/>
      <c r="G114" s="300"/>
      <c r="H114" s="300"/>
      <c r="I114" s="300"/>
      <c r="J114" s="300"/>
      <c r="K114" s="300"/>
      <c r="L114" s="300"/>
      <c r="M114" s="300"/>
      <c r="N114" s="300"/>
      <c r="O114" s="300"/>
      <c r="P114" s="300"/>
      <c r="Q114" s="300"/>
      <c r="R114" s="300"/>
      <c r="S114" s="300"/>
      <c r="T114" s="300"/>
      <c r="U114" s="341"/>
      <c r="V114" s="341"/>
      <c r="W114" s="341"/>
      <c r="X114" s="341"/>
      <c r="Y114" s="341"/>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U114" s="341"/>
      <c r="BV114" s="341"/>
      <c r="BW114" s="341"/>
      <c r="BX114" s="341"/>
      <c r="BY114" s="34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134</v>
      </c>
      <c r="B115" s="351" t="str">
        <f>A1025</f>
        <v>AIS05</v>
      </c>
      <c r="C115" s="300"/>
      <c r="D115" s="300"/>
      <c r="E115" s="300"/>
      <c r="F115" s="300"/>
      <c r="G115" s="300"/>
      <c r="H115" s="300"/>
      <c r="I115" s="300"/>
      <c r="J115" s="300"/>
      <c r="K115" s="300"/>
      <c r="L115" s="300"/>
      <c r="M115" s="300"/>
      <c r="N115" s="300"/>
      <c r="O115" s="300"/>
      <c r="P115" s="300"/>
      <c r="Q115" s="300"/>
      <c r="R115" s="300"/>
      <c r="S115" s="300"/>
      <c r="T115" s="300"/>
      <c r="U115" s="341"/>
      <c r="V115" s="341"/>
      <c r="W115" s="341"/>
      <c r="X115" s="341"/>
      <c r="Y115" s="341"/>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U115" s="341"/>
      <c r="BV115" s="341"/>
      <c r="BW115" s="341"/>
      <c r="BX115" s="341"/>
      <c r="BY115" s="34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7" t="str">
        <f>B1030</f>
        <v>Ratio of Improved latrines based on:</v>
      </c>
      <c r="B116" s="186" t="s">
        <v>35</v>
      </c>
      <c r="C116" s="300"/>
      <c r="D116" s="300"/>
      <c r="E116" s="300"/>
      <c r="F116" s="300"/>
      <c r="G116" s="300"/>
      <c r="H116" s="300"/>
      <c r="I116" s="300"/>
      <c r="J116" s="300"/>
      <c r="K116" s="300"/>
      <c r="L116" s="300"/>
      <c r="M116" s="300"/>
      <c r="N116" s="300"/>
      <c r="O116" s="300"/>
      <c r="P116" s="300"/>
      <c r="Q116" s="300"/>
      <c r="R116" s="300"/>
      <c r="S116" s="300"/>
      <c r="T116" s="300"/>
      <c r="U116" s="341"/>
      <c r="V116" s="341"/>
      <c r="W116" s="341"/>
      <c r="X116" s="341"/>
      <c r="Y116" s="341"/>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U116" s="341"/>
      <c r="BV116" s="341"/>
      <c r="BW116" s="341"/>
      <c r="BX116" s="341"/>
      <c r="BY116" s="34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7" t="str">
        <f>B1029</f>
        <v>Ratio of Shared improved based on:</v>
      </c>
      <c r="B117" s="185" t="s">
        <v>35</v>
      </c>
      <c r="C117" s="300"/>
      <c r="D117" s="300"/>
      <c r="E117" s="300"/>
      <c r="F117" s="300"/>
      <c r="G117" s="300"/>
      <c r="H117" s="300"/>
      <c r="I117" s="300"/>
      <c r="J117" s="300"/>
      <c r="K117" s="300"/>
      <c r="L117" s="300"/>
      <c r="M117" s="300"/>
      <c r="N117" s="300"/>
      <c r="O117" s="300"/>
      <c r="P117" s="300"/>
      <c r="Q117" s="300"/>
      <c r="R117" s="300"/>
      <c r="S117" s="300"/>
      <c r="T117" s="300"/>
      <c r="U117" s="341"/>
      <c r="V117" s="341"/>
      <c r="W117" s="341"/>
      <c r="X117" s="341"/>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U117" s="341"/>
      <c r="BV117" s="341"/>
      <c r="BW117" s="341"/>
      <c r="BX117" s="341"/>
      <c r="BY117" s="34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84"/>
      <c r="B118" s="186"/>
      <c r="C118" s="300"/>
      <c r="D118" s="300"/>
      <c r="E118" s="300"/>
      <c r="F118" s="300"/>
      <c r="G118" s="300"/>
      <c r="H118" s="300"/>
      <c r="I118" s="300"/>
      <c r="J118" s="300"/>
      <c r="K118" s="300"/>
      <c r="L118" s="300"/>
      <c r="M118" s="300"/>
      <c r="N118" s="300"/>
      <c r="O118" s="300"/>
      <c r="P118" s="300"/>
      <c r="Q118" s="300"/>
      <c r="R118" s="300"/>
      <c r="S118" s="300"/>
      <c r="T118" s="300"/>
      <c r="U118" s="341"/>
      <c r="V118" s="341"/>
      <c r="W118" s="341"/>
      <c r="X118" s="341"/>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U118" s="341"/>
      <c r="BV118" s="341"/>
      <c r="BW118" s="341"/>
      <c r="BX118" s="341"/>
      <c r="BY118" s="34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83"/>
      <c r="B119" s="182"/>
      <c r="C119" s="300"/>
      <c r="D119" s="300"/>
      <c r="E119" s="300"/>
      <c r="F119" s="300"/>
      <c r="G119" s="300"/>
      <c r="H119" s="300"/>
      <c r="I119" s="300"/>
      <c r="J119" s="300"/>
      <c r="K119" s="300"/>
      <c r="L119" s="300"/>
      <c r="M119" s="300"/>
      <c r="N119" s="300"/>
      <c r="O119" s="300"/>
      <c r="P119" s="300"/>
      <c r="Q119" s="300"/>
      <c r="R119" s="300"/>
      <c r="S119" s="300"/>
      <c r="T119" s="300"/>
      <c r="U119" s="341"/>
      <c r="V119" s="341"/>
      <c r="W119" s="341"/>
      <c r="X119" s="341"/>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6"/>
      <c r="AZ119" s="346"/>
      <c r="BA119" s="346"/>
      <c r="BB119" s="321"/>
      <c r="BU119" s="341"/>
      <c r="BV119" s="341"/>
      <c r="BW119" s="341"/>
      <c r="BX119" s="341"/>
      <c r="BY119" s="34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322" customFormat="true" ht="15" customHeight="true" x14ac:dyDescent="0.2">
      <c r="A120" s="303" t="s">
        <v>99</v>
      </c>
      <c r="B120" s="337"/>
      <c r="C120" s="990" t="s">
        <v>115</v>
      </c>
      <c r="D120" s="991"/>
      <c r="E120" s="991"/>
      <c r="F120" s="991"/>
      <c r="G120" s="992"/>
      <c r="H120" s="993" t="s">
        <v>39</v>
      </c>
      <c r="I120" s="981"/>
      <c r="J120" s="981"/>
      <c r="K120" s="981"/>
      <c r="L120" s="983"/>
      <c r="M120" s="976" t="s">
        <v>38</v>
      </c>
      <c r="N120" s="977"/>
      <c r="O120" s="977"/>
      <c r="P120" s="977"/>
      <c r="Q120" s="979"/>
      <c r="R120" s="16" t="s">
        <v>138</v>
      </c>
      <c r="S120" s="400"/>
      <c r="T120" s="400"/>
      <c r="U120" s="410"/>
      <c r="V120" s="410"/>
      <c r="W120" s="410"/>
      <c r="X120" s="410"/>
      <c r="Y120" s="410"/>
      <c r="Z120" s="410"/>
      <c r="AA120" s="410"/>
      <c r="AB120" s="410"/>
      <c r="AC120" s="410"/>
      <c r="AD120" s="410"/>
      <c r="AE120" s="410"/>
      <c r="AF120" s="410"/>
      <c r="AG120" s="410"/>
      <c r="AH120" s="410"/>
      <c r="AI120" s="410"/>
      <c r="AJ120" s="410"/>
      <c r="AK120" s="410"/>
      <c r="AL120" s="410"/>
      <c r="AM120" s="410"/>
      <c r="AN120" s="410"/>
      <c r="AO120" s="410"/>
      <c r="AP120" s="410"/>
      <c r="AQ120" s="410"/>
      <c r="AR120" s="410"/>
      <c r="AS120" s="410"/>
      <c r="AT120" s="410"/>
      <c r="AU120" s="410"/>
      <c r="AV120" s="410"/>
      <c r="AW120" s="410"/>
      <c r="AX120" s="410"/>
      <c r="AY120" s="410"/>
      <c r="AZ120" s="881"/>
      <c r="BA120" s="347" t="s">
        <v>129</v>
      </c>
      <c r="BB120" s="303" t="s">
        <v>99</v>
      </c>
      <c r="BC120" s="976" t="s">
        <v>115</v>
      </c>
      <c r="BD120" s="977"/>
      <c r="BE120" s="977"/>
      <c r="BF120" s="977"/>
      <c r="BG120" s="978"/>
      <c r="BH120" s="976" t="s">
        <v>39</v>
      </c>
      <c r="BI120" s="977"/>
      <c r="BJ120" s="977"/>
      <c r="BK120" s="977"/>
      <c r="BL120" s="978"/>
      <c r="BM120" s="976" t="s">
        <v>38</v>
      </c>
      <c r="BN120" s="977"/>
      <c r="BO120" s="977"/>
      <c r="BP120" s="977"/>
      <c r="BQ120" s="979"/>
      <c r="BR120" s="15" t="s">
        <v>138</v>
      </c>
      <c r="BS120" s="400"/>
      <c r="BT120" s="400"/>
      <c r="BU120" s="5"/>
      <c r="BV120" s="5"/>
      <c r="BW120" s="5"/>
      <c r="BX120" s="5"/>
      <c r="BY120" s="5"/>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322" customFormat="true" ht="12.75" x14ac:dyDescent="0.2">
      <c r="A121" s="335" t="s">
        <v>88</v>
      </c>
      <c r="B121" s="369"/>
      <c r="C121" s="392" t="s">
        <v>0</v>
      </c>
      <c r="D121" s="546" t="s">
        <v>1</v>
      </c>
      <c r="E121" s="546" t="s">
        <v>2</v>
      </c>
      <c r="F121" s="546" t="s">
        <v>3</v>
      </c>
      <c r="G121" s="547" t="s">
        <v>4</v>
      </c>
      <c r="H121" s="374" t="s">
        <v>0</v>
      </c>
      <c r="I121" s="549" t="s">
        <v>1</v>
      </c>
      <c r="J121" s="549" t="s">
        <v>2</v>
      </c>
      <c r="K121" s="549" t="s">
        <v>3</v>
      </c>
      <c r="L121" s="550" t="s">
        <v>4</v>
      </c>
      <c r="M121" s="375" t="s">
        <v>0</v>
      </c>
      <c r="N121" s="549" t="s">
        <v>1</v>
      </c>
      <c r="O121" s="549" t="s">
        <v>2</v>
      </c>
      <c r="P121" s="549" t="s">
        <v>3</v>
      </c>
      <c r="Q121" s="545" t="s">
        <v>4</v>
      </c>
      <c r="R121" s="374" t="s">
        <v>395</v>
      </c>
      <c r="S121" s="549" t="s">
        <v>396</v>
      </c>
      <c r="T121" s="550" t="s">
        <v>397</v>
      </c>
      <c r="U121" s="410"/>
      <c r="V121" s="410"/>
      <c r="W121" s="410"/>
      <c r="X121" s="410"/>
      <c r="Y121" s="410"/>
      <c r="Z121" s="410"/>
      <c r="AA121" s="410"/>
      <c r="AB121" s="410"/>
      <c r="AC121" s="410"/>
      <c r="AD121" s="410"/>
      <c r="AE121" s="410"/>
      <c r="AF121" s="410"/>
      <c r="AG121" s="410"/>
      <c r="AH121" s="410"/>
      <c r="AI121" s="410"/>
      <c r="AJ121" s="410"/>
      <c r="AK121" s="410"/>
      <c r="AL121" s="410"/>
      <c r="AM121" s="410"/>
      <c r="AN121" s="410"/>
      <c r="AO121" s="410"/>
      <c r="AP121" s="410"/>
      <c r="AQ121" s="410"/>
      <c r="AR121" s="410"/>
      <c r="AS121" s="410"/>
      <c r="AT121" s="410"/>
      <c r="AU121" s="410"/>
      <c r="AV121" s="410"/>
      <c r="AW121" s="410"/>
      <c r="AX121" s="410"/>
      <c r="AY121" s="410"/>
      <c r="AZ121" s="881"/>
      <c r="BA121" s="335" t="s">
        <v>117</v>
      </c>
      <c r="BB121" s="334"/>
      <c r="BC121" s="421" t="s">
        <v>0</v>
      </c>
      <c r="BD121" s="520" t="s">
        <v>1</v>
      </c>
      <c r="BE121" s="520" t="s">
        <v>2</v>
      </c>
      <c r="BF121" s="520" t="s">
        <v>3</v>
      </c>
      <c r="BG121" s="422" t="s">
        <v>4</v>
      </c>
      <c r="BH121" s="421" t="s">
        <v>0</v>
      </c>
      <c r="BI121" s="520" t="s">
        <v>1</v>
      </c>
      <c r="BJ121" s="520" t="s">
        <v>2</v>
      </c>
      <c r="BK121" s="520" t="s">
        <v>3</v>
      </c>
      <c r="BL121" s="422" t="s">
        <v>4</v>
      </c>
      <c r="BM121" s="421" t="s">
        <v>0</v>
      </c>
      <c r="BN121" s="520" t="s">
        <v>1</v>
      </c>
      <c r="BO121" s="520" t="s">
        <v>2</v>
      </c>
      <c r="BP121" s="520" t="s">
        <v>3</v>
      </c>
      <c r="BQ121" s="422" t="s">
        <v>4</v>
      </c>
      <c r="BR121" s="421" t="s">
        <v>395</v>
      </c>
      <c r="BS121" s="520" t="s">
        <v>396</v>
      </c>
      <c r="BT121" s="521" t="s">
        <v>397</v>
      </c>
      <c r="BU121" s="886"/>
      <c r="BV121" s="886"/>
      <c r="BW121" s="886"/>
      <c r="BX121" s="886"/>
      <c r="BY121" s="886"/>
      <c r="BZ121" s="886"/>
      <c r="CA121" s="886"/>
      <c r="CB121" s="886"/>
      <c r="CC121" s="886"/>
      <c r="CD121" s="886"/>
      <c r="CE121" s="886"/>
      <c r="CF121" s="886"/>
      <c r="CG121" s="886"/>
      <c r="CH121" s="886"/>
      <c r="CI121" s="886"/>
      <c r="CJ121" s="886"/>
      <c r="CK121" s="886"/>
      <c r="CL121" s="886"/>
      <c r="CM121" s="886"/>
      <c r="CN121" s="886"/>
      <c r="CO121" s="886"/>
      <c r="CP121" s="886"/>
      <c r="CQ121" s="886"/>
      <c r="CR121" s="886"/>
      <c r="CS121" s="886"/>
      <c r="CT121" s="886"/>
      <c r="CU121" s="886"/>
      <c r="CV121" s="886"/>
      <c r="CW121" s="886"/>
      <c r="CX121" s="886"/>
      <c r="CY121" s="886"/>
      <c r="CZ121" s="886"/>
    </row>
    <row r="122" s="322" customFormat="true" ht="15" customHeight="true" x14ac:dyDescent="0.2">
      <c r="A122" s="985" t="s">
        <v>18</v>
      </c>
      <c r="B122" s="371" t="s">
        <v>14</v>
      </c>
      <c r="C122" s="137">
        <f>C153+C154+C155*MICS06!C130/100</f>
        <v>15.839980626154507</v>
      </c>
      <c r="D122" s="136">
        <f>D153+D154+D155*MICS06!D130/100</f>
        <v>39.041863423295425</v>
      </c>
      <c r="E122" s="136">
        <f>E153+E154+E155*MICS06!E130/100</f>
        <v>57.942372153768645</v>
      </c>
      <c r="F122" s="136">
        <f>F153+F154+F155*MICS06!F130/100</f>
        <v>80.969197405765954</v>
      </c>
      <c r="G122" s="135">
        <f>G153+G154+G155*MICS06!G130/100</f>
        <v>94.267503062686657</v>
      </c>
      <c r="H122" s="134">
        <f>H153+H154+H155*MICS06!H130/100</f>
        <v>63.876635252605148</v>
      </c>
      <c r="I122" s="136">
        <f>I153+I154+I155*MICS06!I130/100</f>
        <v>94.710979883526647</v>
      </c>
      <c r="J122" s="136">
        <f>J153+J154+J155*MICS06!J130/100</f>
        <v>99.445766276426482</v>
      </c>
      <c r="K122" s="136">
        <f>K153+K154+K155*MICS06!K130/100</f>
        <v>100.00000000000003</v>
      </c>
      <c r="L122" s="133">
        <f>L153+L154+L155*MICS06!L130/100</f>
        <v>100.00000000000001</v>
      </c>
      <c r="M122" s="137">
        <f>M153+M154+M155*MICS06!M130/100</f>
        <v>15.91579284181876</v>
      </c>
      <c r="N122" s="136">
        <f>N153+N154+N155*MICS06!N130/100</f>
        <v>28.958824537536579</v>
      </c>
      <c r="O122" s="136">
        <f>O153+O154+O155*MICS06!O130/100</f>
        <v>49.09520075087309</v>
      </c>
      <c r="P122" s="136">
        <f>P153+P154+P155*MICS06!P130/100</f>
        <v>62.064466527855338</v>
      </c>
      <c r="Q122" s="135">
        <f>Q153+Q154+Q155*MICS06!Q130/100</f>
        <v>87.935414313568387</v>
      </c>
      <c r="R122" s="62" t="s">
        <v>36</v>
      </c>
      <c r="S122" s="72" t="s">
        <v>36</v>
      </c>
      <c r="T122" s="57" t="s">
        <v>36</v>
      </c>
      <c r="U122" s="410"/>
      <c r="V122" s="410"/>
      <c r="W122" s="410"/>
      <c r="X122" s="410"/>
      <c r="Y122" s="410"/>
      <c r="Z122" s="410"/>
      <c r="AA122" s="410"/>
      <c r="AB122" s="410"/>
      <c r="AC122" s="410"/>
      <c r="AD122" s="410"/>
      <c r="AE122" s="410"/>
      <c r="AF122" s="410"/>
      <c r="AG122" s="410"/>
      <c r="AH122" s="410"/>
      <c r="AI122" s="410"/>
      <c r="AJ122" s="410"/>
      <c r="AK122" s="410"/>
      <c r="AL122" s="410"/>
      <c r="AM122" s="410"/>
      <c r="AN122" s="410"/>
      <c r="AO122" s="410"/>
      <c r="AP122" s="410"/>
      <c r="AQ122" s="410"/>
      <c r="AR122" s="410"/>
      <c r="AS122" s="410"/>
      <c r="AT122" s="410"/>
      <c r="AU122" s="410"/>
      <c r="AV122" s="410"/>
      <c r="AW122" s="410"/>
      <c r="AX122" s="410"/>
      <c r="AY122" s="410"/>
      <c r="AZ122" s="881"/>
      <c r="BA122" s="975" t="s">
        <v>18</v>
      </c>
      <c r="BB122" s="554" t="s">
        <v>14</v>
      </c>
      <c r="BC122" s="54" t="s">
        <v>36</v>
      </c>
      <c r="BD122" s="50" t="s">
        <v>36</v>
      </c>
      <c r="BE122" s="50" t="s">
        <v>36</v>
      </c>
      <c r="BF122" s="50" t="s">
        <v>36</v>
      </c>
      <c r="BG122" s="45" t="s">
        <v>36</v>
      </c>
      <c r="BH122" s="54" t="s">
        <v>36</v>
      </c>
      <c r="BI122" s="50" t="s">
        <v>36</v>
      </c>
      <c r="BJ122" s="50" t="s">
        <v>36</v>
      </c>
      <c r="BK122" s="50" t="s">
        <v>36</v>
      </c>
      <c r="BL122" s="45" t="s">
        <v>36</v>
      </c>
      <c r="BM122" s="54" t="s">
        <v>36</v>
      </c>
      <c r="BN122" s="50" t="s">
        <v>36</v>
      </c>
      <c r="BO122" s="50" t="s">
        <v>36</v>
      </c>
      <c r="BP122" s="50" t="s">
        <v>36</v>
      </c>
      <c r="BQ122" s="45" t="s">
        <v>36</v>
      </c>
      <c r="BR122" s="54" t="s">
        <v>36</v>
      </c>
      <c r="BS122" s="50" t="s">
        <v>36</v>
      </c>
      <c r="BT122" s="40" t="s">
        <v>36</v>
      </c>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322" customFormat="true" ht="15" customHeight="true" x14ac:dyDescent="0.2">
      <c r="A123" s="984"/>
      <c r="B123" s="372" t="s">
        <v>52</v>
      </c>
      <c r="C123" s="132">
        <f>100-C122</f>
        <v>84.1600193738455</v>
      </c>
      <c r="D123" s="131">
        <f t="shared" ref="D123:Q123" si="7">100-D122</f>
        <v>60.958136576704575</v>
      </c>
      <c r="E123" s="131">
        <f t="shared" si="7"/>
        <v>42.057627846231355</v>
      </c>
      <c r="F123" s="131">
        <f t="shared" si="7"/>
        <v>19.030802594234046</v>
      </c>
      <c r="G123" s="130">
        <f t="shared" si="7"/>
        <v>5.7324969373133428</v>
      </c>
      <c r="H123" s="129">
        <f t="shared" si="7"/>
        <v>36.123364747394852</v>
      </c>
      <c r="I123" s="131">
        <f t="shared" si="7"/>
        <v>5.2890201164733526</v>
      </c>
      <c r="J123" s="131">
        <f t="shared" si="7"/>
        <v>0.55423372357351752</v>
      </c>
      <c r="K123" s="131">
        <f t="shared" si="7"/>
        <v>0</v>
      </c>
      <c r="L123" s="128">
        <f t="shared" si="7"/>
        <v>0</v>
      </c>
      <c r="M123" s="132">
        <f t="shared" si="7"/>
        <v>84.084207158181243</v>
      </c>
      <c r="N123" s="131">
        <f t="shared" si="7"/>
        <v>71.041175462463428</v>
      </c>
      <c r="O123" s="131">
        <f t="shared" si="7"/>
        <v>50.90479924912691</v>
      </c>
      <c r="P123" s="131">
        <f t="shared" si="7"/>
        <v>37.935533472144662</v>
      </c>
      <c r="Q123" s="130">
        <f t="shared" si="7"/>
        <v>12.064585686431613</v>
      </c>
      <c r="R123" s="64" t="s">
        <v>36</v>
      </c>
      <c r="S123" s="74" t="s">
        <v>36</v>
      </c>
      <c r="T123" s="59" t="s">
        <v>36</v>
      </c>
      <c r="U123" s="410"/>
      <c r="V123" s="410"/>
      <c r="W123" s="410"/>
      <c r="X123" s="410"/>
      <c r="Y123" s="410"/>
      <c r="Z123" s="410"/>
      <c r="AA123" s="410"/>
      <c r="AB123" s="410"/>
      <c r="AC123" s="410"/>
      <c r="AD123" s="410"/>
      <c r="AE123" s="410"/>
      <c r="AF123" s="410"/>
      <c r="AG123" s="410"/>
      <c r="AH123" s="410"/>
      <c r="AI123" s="410"/>
      <c r="AJ123" s="410"/>
      <c r="AK123" s="410"/>
      <c r="AL123" s="410"/>
      <c r="AM123" s="410"/>
      <c r="AN123" s="410"/>
      <c r="AO123" s="410"/>
      <c r="AP123" s="410"/>
      <c r="AQ123" s="410"/>
      <c r="AR123" s="410"/>
      <c r="AS123" s="410"/>
      <c r="AT123" s="410"/>
      <c r="AU123" s="410"/>
      <c r="AV123" s="410"/>
      <c r="AW123" s="410"/>
      <c r="AX123" s="410"/>
      <c r="AY123" s="410"/>
      <c r="AZ123" s="881"/>
      <c r="BA123" s="972"/>
      <c r="BB123" s="553" t="s">
        <v>52</v>
      </c>
      <c r="BC123" s="53" t="s">
        <v>36</v>
      </c>
      <c r="BD123" s="49" t="s">
        <v>36</v>
      </c>
      <c r="BE123" s="49" t="s">
        <v>36</v>
      </c>
      <c r="BF123" s="49" t="s">
        <v>36</v>
      </c>
      <c r="BG123" s="44" t="s">
        <v>36</v>
      </c>
      <c r="BH123" s="53" t="s">
        <v>36</v>
      </c>
      <c r="BI123" s="49" t="s">
        <v>36</v>
      </c>
      <c r="BJ123" s="49" t="s">
        <v>36</v>
      </c>
      <c r="BK123" s="49" t="s">
        <v>36</v>
      </c>
      <c r="BL123" s="44" t="s">
        <v>36</v>
      </c>
      <c r="BM123" s="53" t="s">
        <v>36</v>
      </c>
      <c r="BN123" s="49" t="s">
        <v>36</v>
      </c>
      <c r="BO123" s="49" t="s">
        <v>36</v>
      </c>
      <c r="BP123" s="49" t="s">
        <v>36</v>
      </c>
      <c r="BQ123" s="44" t="s">
        <v>36</v>
      </c>
      <c r="BR123" s="53" t="s">
        <v>36</v>
      </c>
      <c r="BS123" s="49" t="s">
        <v>36</v>
      </c>
      <c r="BT123" s="39" t="s">
        <v>36</v>
      </c>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322" customFormat="true" ht="15" customHeight="true" x14ac:dyDescent="0.2">
      <c r="A124" s="984" t="s">
        <v>51</v>
      </c>
      <c r="B124" s="372" t="s">
        <v>15</v>
      </c>
      <c r="C124" s="132">
        <f>C122*MICS06!C129/100</f>
        <v>14.46095196229188</v>
      </c>
      <c r="D124" s="131">
        <f>D122*MICS06!D129/100</f>
        <v>35.671468095120488</v>
      </c>
      <c r="E124" s="131">
        <f>E122*MICS06!E129/100</f>
        <v>54.599611594880436</v>
      </c>
      <c r="F124" s="131">
        <f>F122*MICS06!F129/100</f>
        <v>77.198527582398924</v>
      </c>
      <c r="G124" s="130">
        <f>G122*MICS06!G129/100</f>
        <v>91.249233413044664</v>
      </c>
      <c r="H124" s="129">
        <f>H122*MICS06!H129/100</f>
        <v>56.262820441244195</v>
      </c>
      <c r="I124" s="131">
        <f>I122*MICS06!I129/100</f>
        <v>86.915798496346028</v>
      </c>
      <c r="J124" s="131">
        <f>J122*MICS06!J129/100</f>
        <v>94.132535154802667</v>
      </c>
      <c r="K124" s="131">
        <f>K122*MICS06!K129/100</f>
        <v>97.418367470033985</v>
      </c>
      <c r="L124" s="128">
        <f>L122*MICS06!L129/100</f>
        <v>98.469646476105851</v>
      </c>
      <c r="M124" s="132">
        <f>M122*MICS06!M129/100</f>
        <v>14.584522820746095</v>
      </c>
      <c r="N124" s="131">
        <f>N122*MICS06!N129/100</f>
        <v>26.497538865933997</v>
      </c>
      <c r="O124" s="131">
        <f>O122*MICS06!O129/100</f>
        <v>45.943415036388849</v>
      </c>
      <c r="P124" s="131">
        <f>P122*MICS06!P129/100</f>
        <v>58.956918510449484</v>
      </c>
      <c r="Q124" s="130">
        <f>Q122*MICS06!Q129/100</f>
        <v>85.560912759780464</v>
      </c>
      <c r="R124" s="64" t="s">
        <v>36</v>
      </c>
      <c r="S124" s="74" t="s">
        <v>36</v>
      </c>
      <c r="T124" s="59" t="s">
        <v>36</v>
      </c>
      <c r="U124" s="410"/>
      <c r="V124" s="410"/>
      <c r="W124" s="410"/>
      <c r="X124" s="410"/>
      <c r="Y124" s="410"/>
      <c r="Z124" s="410"/>
      <c r="AA124" s="410"/>
      <c r="AB124" s="410"/>
      <c r="AC124" s="410"/>
      <c r="AD124" s="410"/>
      <c r="AE124" s="410"/>
      <c r="AF124" s="410"/>
      <c r="AG124" s="410"/>
      <c r="AH124" s="410"/>
      <c r="AI124" s="410"/>
      <c r="AJ124" s="410"/>
      <c r="AK124" s="410"/>
      <c r="AL124" s="410"/>
      <c r="AM124" s="410"/>
      <c r="AN124" s="410"/>
      <c r="AO124" s="410"/>
      <c r="AP124" s="410"/>
      <c r="AQ124" s="410"/>
      <c r="AR124" s="410"/>
      <c r="AS124" s="410"/>
      <c r="AT124" s="410"/>
      <c r="AU124" s="410"/>
      <c r="AV124" s="410"/>
      <c r="AW124" s="410"/>
      <c r="AX124" s="410"/>
      <c r="AY124" s="410"/>
      <c r="AZ124" s="881"/>
      <c r="BA124" s="972" t="s">
        <v>51</v>
      </c>
      <c r="BB124" s="553" t="s">
        <v>15</v>
      </c>
      <c r="BC124" s="53" t="s">
        <v>36</v>
      </c>
      <c r="BD124" s="49" t="s">
        <v>36</v>
      </c>
      <c r="BE124" s="49" t="s">
        <v>36</v>
      </c>
      <c r="BF124" s="49" t="s">
        <v>36</v>
      </c>
      <c r="BG124" s="44" t="s">
        <v>36</v>
      </c>
      <c r="BH124" s="53" t="s">
        <v>36</v>
      </c>
      <c r="BI124" s="49" t="s">
        <v>36</v>
      </c>
      <c r="BJ124" s="49" t="s">
        <v>36</v>
      </c>
      <c r="BK124" s="49" t="s">
        <v>36</v>
      </c>
      <c r="BL124" s="44" t="s">
        <v>36</v>
      </c>
      <c r="BM124" s="53" t="s">
        <v>36</v>
      </c>
      <c r="BN124" s="49" t="s">
        <v>36</v>
      </c>
      <c r="BO124" s="49" t="s">
        <v>36</v>
      </c>
      <c r="BP124" s="49" t="s">
        <v>36</v>
      </c>
      <c r="BQ124" s="44" t="s">
        <v>36</v>
      </c>
      <c r="BR124" s="53" t="s">
        <v>36</v>
      </c>
      <c r="BS124" s="49" t="s">
        <v>36</v>
      </c>
      <c r="BT124" s="39" t="s">
        <v>36</v>
      </c>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322" customFormat="true" ht="15" customHeight="true" x14ac:dyDescent="0.2">
      <c r="A125" s="984"/>
      <c r="B125" s="372" t="s">
        <v>16</v>
      </c>
      <c r="C125" s="132">
        <f>C122*MICS06!C128/100</f>
        <v>1.3790286638626315</v>
      </c>
      <c r="D125" s="131">
        <f>D122*MICS06!D128/100</f>
        <v>3.3703953281749417</v>
      </c>
      <c r="E125" s="131">
        <f>E122*MICS06!E128/100</f>
        <v>3.3427605588882181</v>
      </c>
      <c r="F125" s="131">
        <f>F122*MICS06!F128/100</f>
        <v>3.7706698233671023</v>
      </c>
      <c r="G125" s="130">
        <f>G122*MICS06!G128/100</f>
        <v>3.0182696496420647</v>
      </c>
      <c r="H125" s="129">
        <f>H122*MICS06!H128/100</f>
        <v>7.6138148113609709</v>
      </c>
      <c r="I125" s="131">
        <f>I122*MICS06!I128/100</f>
        <v>7.7951813871805919</v>
      </c>
      <c r="J125" s="131">
        <f>J122*MICS06!J128/100</f>
        <v>5.3132311216238826</v>
      </c>
      <c r="K125" s="131">
        <f>K122*MICS06!K128/100</f>
        <v>2.5816325299660745</v>
      </c>
      <c r="L125" s="128">
        <f>L122*MICS06!L128/100</f>
        <v>1.5303535238941885</v>
      </c>
      <c r="M125" s="132">
        <f>M122*MICS06!M128/100</f>
        <v>1.3312700210726711</v>
      </c>
      <c r="N125" s="131">
        <f>N122*MICS06!N128/100</f>
        <v>2.4612856716024938</v>
      </c>
      <c r="O125" s="131">
        <f>O122*MICS06!O128/100</f>
        <v>3.1517857144842325</v>
      </c>
      <c r="P125" s="131">
        <f>P122*MICS06!P128/100</f>
        <v>3.1075480174058754</v>
      </c>
      <c r="Q125" s="130">
        <f>Q122*MICS06!Q128/100</f>
        <v>2.3745015537879981</v>
      </c>
      <c r="R125" s="64" t="s">
        <v>36</v>
      </c>
      <c r="S125" s="74" t="s">
        <v>36</v>
      </c>
      <c r="T125" s="59" t="s">
        <v>36</v>
      </c>
      <c r="U125" s="410"/>
      <c r="V125" s="410"/>
      <c r="W125" s="410"/>
      <c r="X125" s="410"/>
      <c r="Y125" s="410"/>
      <c r="Z125" s="410"/>
      <c r="AA125" s="410"/>
      <c r="AB125" s="410"/>
      <c r="AC125" s="410"/>
      <c r="AD125" s="410"/>
      <c r="AE125" s="410"/>
      <c r="AF125" s="410"/>
      <c r="AG125" s="410"/>
      <c r="AH125" s="410"/>
      <c r="AI125" s="410"/>
      <c r="AJ125" s="410"/>
      <c r="AK125" s="410"/>
      <c r="AL125" s="410"/>
      <c r="AM125" s="410"/>
      <c r="AN125" s="410"/>
      <c r="AO125" s="410"/>
      <c r="AP125" s="410"/>
      <c r="AQ125" s="410"/>
      <c r="AR125" s="410"/>
      <c r="AS125" s="410"/>
      <c r="AT125" s="410"/>
      <c r="AU125" s="410"/>
      <c r="AV125" s="410"/>
      <c r="AW125" s="410"/>
      <c r="AX125" s="410"/>
      <c r="AY125" s="410"/>
      <c r="AZ125" s="881"/>
      <c r="BA125" s="972"/>
      <c r="BB125" s="553" t="s">
        <v>16</v>
      </c>
      <c r="BC125" s="53" t="s">
        <v>36</v>
      </c>
      <c r="BD125" s="49" t="s">
        <v>36</v>
      </c>
      <c r="BE125" s="49" t="s">
        <v>36</v>
      </c>
      <c r="BF125" s="49" t="s">
        <v>36</v>
      </c>
      <c r="BG125" s="44" t="s">
        <v>36</v>
      </c>
      <c r="BH125" s="53" t="s">
        <v>36</v>
      </c>
      <c r="BI125" s="49" t="s">
        <v>36</v>
      </c>
      <c r="BJ125" s="49" t="s">
        <v>36</v>
      </c>
      <c r="BK125" s="49" t="s">
        <v>36</v>
      </c>
      <c r="BL125" s="44" t="s">
        <v>36</v>
      </c>
      <c r="BM125" s="53" t="s">
        <v>36</v>
      </c>
      <c r="BN125" s="49" t="s">
        <v>36</v>
      </c>
      <c r="BO125" s="49" t="s">
        <v>36</v>
      </c>
      <c r="BP125" s="49" t="s">
        <v>36</v>
      </c>
      <c r="BQ125" s="44" t="s">
        <v>36</v>
      </c>
      <c r="BR125" s="53" t="s">
        <v>36</v>
      </c>
      <c r="BS125" s="49" t="s">
        <v>36</v>
      </c>
      <c r="BT125" s="39" t="s">
        <v>36</v>
      </c>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322" customFormat="true" ht="15" customHeight="true" x14ac:dyDescent="0.2">
      <c r="A126" s="984"/>
      <c r="B126" s="372" t="s">
        <v>22</v>
      </c>
      <c r="C126" s="132">
        <f>100-C124-C125-C127</f>
        <v>36.127323534749237</v>
      </c>
      <c r="D126" s="131">
        <f t="shared" ref="D126:Q126" si="8">100-D124-D125-D127</f>
        <v>36.078951216012975</v>
      </c>
      <c r="E126" s="131">
        <f t="shared" si="8"/>
        <v>31.144670593692034</v>
      </c>
      <c r="F126" s="131">
        <f t="shared" si="8"/>
        <v>14.388772688013542</v>
      </c>
      <c r="G126" s="130">
        <f t="shared" si="8"/>
        <v>4.9392563641469041</v>
      </c>
      <c r="H126" s="129">
        <f t="shared" si="8"/>
        <v>21.921715442164789</v>
      </c>
      <c r="I126" s="131">
        <f t="shared" si="8"/>
        <v>1.9400004380112859</v>
      </c>
      <c r="J126" s="131">
        <f t="shared" si="8"/>
        <v>-5.773159728050814E-14</v>
      </c>
      <c r="K126" s="131">
        <f t="shared" si="8"/>
        <v>-5.9507954119908391E-14</v>
      </c>
      <c r="L126" s="128">
        <f t="shared" si="8"/>
        <v>-3.9301895071730542E-14</v>
      </c>
      <c r="M126" s="132">
        <f t="shared" si="8"/>
        <v>34.918873677448389</v>
      </c>
      <c r="N126" s="131">
        <f t="shared" si="8"/>
        <v>39.21654807306335</v>
      </c>
      <c r="O126" s="131">
        <f t="shared" si="8"/>
        <v>34.633806257119694</v>
      </c>
      <c r="P126" s="131">
        <f t="shared" si="8"/>
        <v>32.004849030971577</v>
      </c>
      <c r="Q126" s="130">
        <f t="shared" si="8"/>
        <v>8.8034090500324496</v>
      </c>
      <c r="R126" s="64" t="s">
        <v>36</v>
      </c>
      <c r="S126" s="74" t="s">
        <v>36</v>
      </c>
      <c r="T126" s="59" t="s">
        <v>36</v>
      </c>
      <c r="U126" s="410"/>
      <c r="V126" s="410"/>
      <c r="W126" s="410"/>
      <c r="X126" s="410"/>
      <c r="Y126" s="410"/>
      <c r="Z126" s="410"/>
      <c r="AA126" s="410"/>
      <c r="AB126" s="410"/>
      <c r="AC126" s="410"/>
      <c r="AD126" s="410"/>
      <c r="AE126" s="410"/>
      <c r="AF126" s="410"/>
      <c r="AG126" s="410"/>
      <c r="AH126" s="410"/>
      <c r="AI126" s="410"/>
      <c r="AJ126" s="410"/>
      <c r="AK126" s="410"/>
      <c r="AL126" s="410"/>
      <c r="AM126" s="410"/>
      <c r="AN126" s="410"/>
      <c r="AO126" s="410"/>
      <c r="AP126" s="410"/>
      <c r="AQ126" s="410"/>
      <c r="AR126" s="410"/>
      <c r="AS126" s="410"/>
      <c r="AT126" s="410"/>
      <c r="AU126" s="410"/>
      <c r="AV126" s="410"/>
      <c r="AW126" s="410"/>
      <c r="AX126" s="410"/>
      <c r="AY126" s="410"/>
      <c r="AZ126" s="881"/>
      <c r="BA126" s="972"/>
      <c r="BB126" s="553" t="s">
        <v>22</v>
      </c>
      <c r="BC126" s="53" t="s">
        <v>36</v>
      </c>
      <c r="BD126" s="49" t="s">
        <v>36</v>
      </c>
      <c r="BE126" s="49" t="s">
        <v>36</v>
      </c>
      <c r="BF126" s="49" t="s">
        <v>36</v>
      </c>
      <c r="BG126" s="44" t="s">
        <v>36</v>
      </c>
      <c r="BH126" s="53" t="s">
        <v>36</v>
      </c>
      <c r="BI126" s="49" t="s">
        <v>36</v>
      </c>
      <c r="BJ126" s="49" t="s">
        <v>36</v>
      </c>
      <c r="BK126" s="49" t="s">
        <v>36</v>
      </c>
      <c r="BL126" s="44" t="s">
        <v>36</v>
      </c>
      <c r="BM126" s="53" t="s">
        <v>36</v>
      </c>
      <c r="BN126" s="49" t="s">
        <v>36</v>
      </c>
      <c r="BO126" s="49" t="s">
        <v>36</v>
      </c>
      <c r="BP126" s="49" t="s">
        <v>36</v>
      </c>
      <c r="BQ126" s="44" t="s">
        <v>36</v>
      </c>
      <c r="BR126" s="53" t="s">
        <v>36</v>
      </c>
      <c r="BS126" s="49" t="s">
        <v>36</v>
      </c>
      <c r="BT126" s="39" t="s">
        <v>36</v>
      </c>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322" customFormat="true" ht="15" customHeight="true" x14ac:dyDescent="0.2">
      <c r="A127" s="984"/>
      <c r="B127" s="372" t="s">
        <v>19</v>
      </c>
      <c r="C127" s="132">
        <f>C156</f>
        <v>48.032695839096249</v>
      </c>
      <c r="D127" s="131">
        <f t="shared" ref="D127:Q127" si="9">D156</f>
        <v>24.879185360691594</v>
      </c>
      <c r="E127" s="131">
        <f t="shared" si="9"/>
        <v>10.912957252539314</v>
      </c>
      <c r="F127" s="131">
        <f t="shared" si="9"/>
        <v>4.6420299062204329</v>
      </c>
      <c r="G127" s="130">
        <f t="shared" si="9"/>
        <v>0.79324057316636754</v>
      </c>
      <c r="H127" s="129">
        <f t="shared" si="9"/>
        <v>14.20164930523004</v>
      </c>
      <c r="I127" s="131">
        <f t="shared" si="9"/>
        <v>3.3490196784620943</v>
      </c>
      <c r="J127" s="131">
        <f t="shared" si="9"/>
        <v>0.55423372357350775</v>
      </c>
      <c r="K127" s="131">
        <f t="shared" si="9"/>
        <v>0</v>
      </c>
      <c r="L127" s="128">
        <f t="shared" si="9"/>
        <v>0</v>
      </c>
      <c r="M127" s="132">
        <f t="shared" si="9"/>
        <v>49.165333480732855</v>
      </c>
      <c r="N127" s="131">
        <f t="shared" si="9"/>
        <v>31.824627389400163</v>
      </c>
      <c r="O127" s="131">
        <f t="shared" si="9"/>
        <v>16.270992992007223</v>
      </c>
      <c r="P127" s="131">
        <f t="shared" si="9"/>
        <v>5.9306844411730664</v>
      </c>
      <c r="Q127" s="130">
        <f t="shared" si="9"/>
        <v>3.2611766363990888</v>
      </c>
      <c r="R127" s="64" t="s">
        <v>36</v>
      </c>
      <c r="S127" s="74" t="s">
        <v>36</v>
      </c>
      <c r="T127" s="59" t="s">
        <v>36</v>
      </c>
      <c r="U127" s="410"/>
      <c r="V127" s="410"/>
      <c r="W127" s="410"/>
      <c r="X127" s="410"/>
      <c r="Y127" s="410"/>
      <c r="Z127" s="410"/>
      <c r="AA127" s="410"/>
      <c r="AB127" s="410"/>
      <c r="AC127" s="410"/>
      <c r="AD127" s="410"/>
      <c r="AE127" s="410"/>
      <c r="AF127" s="410"/>
      <c r="AG127" s="410"/>
      <c r="AH127" s="410"/>
      <c r="AI127" s="410"/>
      <c r="AJ127" s="410"/>
      <c r="AK127" s="410"/>
      <c r="AL127" s="410"/>
      <c r="AM127" s="410"/>
      <c r="AN127" s="410"/>
      <c r="AO127" s="410"/>
      <c r="AP127" s="410"/>
      <c r="AQ127" s="410"/>
      <c r="AR127" s="410"/>
      <c r="AS127" s="410"/>
      <c r="AT127" s="410"/>
      <c r="AU127" s="410"/>
      <c r="AV127" s="410"/>
      <c r="AW127" s="410"/>
      <c r="AX127" s="410"/>
      <c r="AY127" s="410"/>
      <c r="AZ127" s="881"/>
      <c r="BA127" s="972"/>
      <c r="BB127" s="553" t="s">
        <v>19</v>
      </c>
      <c r="BC127" s="53" t="s">
        <v>36</v>
      </c>
      <c r="BD127" s="49" t="s">
        <v>36</v>
      </c>
      <c r="BE127" s="49" t="s">
        <v>36</v>
      </c>
      <c r="BF127" s="49" t="s">
        <v>36</v>
      </c>
      <c r="BG127" s="44" t="s">
        <v>36</v>
      </c>
      <c r="BH127" s="53" t="s">
        <v>36</v>
      </c>
      <c r="BI127" s="49" t="s">
        <v>36</v>
      </c>
      <c r="BJ127" s="49" t="s">
        <v>36</v>
      </c>
      <c r="BK127" s="49" t="s">
        <v>36</v>
      </c>
      <c r="BL127" s="44" t="s">
        <v>36</v>
      </c>
      <c r="BM127" s="53" t="s">
        <v>36</v>
      </c>
      <c r="BN127" s="49" t="s">
        <v>36</v>
      </c>
      <c r="BO127" s="49" t="s">
        <v>36</v>
      </c>
      <c r="BP127" s="49" t="s">
        <v>36</v>
      </c>
      <c r="BQ127" s="44" t="s">
        <v>36</v>
      </c>
      <c r="BR127" s="53" t="s">
        <v>36</v>
      </c>
      <c r="BS127" s="49" t="s">
        <v>36</v>
      </c>
      <c r="BT127" s="39" t="s">
        <v>36</v>
      </c>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322" customFormat="true" ht="15" customHeight="true" x14ac:dyDescent="0.2">
      <c r="A128" s="984" t="s">
        <v>168</v>
      </c>
      <c r="B128" s="372" t="s">
        <v>50</v>
      </c>
      <c r="C128" s="79" t="s">
        <v>36</v>
      </c>
      <c r="D128" s="74" t="s">
        <v>36</v>
      </c>
      <c r="E128" s="74" t="s">
        <v>36</v>
      </c>
      <c r="F128" s="74" t="s">
        <v>36</v>
      </c>
      <c r="G128" s="69" t="s">
        <v>36</v>
      </c>
      <c r="H128" s="64" t="s">
        <v>36</v>
      </c>
      <c r="I128" s="74" t="s">
        <v>36</v>
      </c>
      <c r="J128" s="74" t="s">
        <v>36</v>
      </c>
      <c r="K128" s="74" t="s">
        <v>36</v>
      </c>
      <c r="L128" s="59" t="s">
        <v>36</v>
      </c>
      <c r="M128" s="79" t="s">
        <v>36</v>
      </c>
      <c r="N128" s="74" t="s">
        <v>36</v>
      </c>
      <c r="O128" s="74" t="s">
        <v>36</v>
      </c>
      <c r="P128" s="74" t="s">
        <v>36</v>
      </c>
      <c r="Q128" s="69" t="s">
        <v>36</v>
      </c>
      <c r="R128" s="64" t="s">
        <v>36</v>
      </c>
      <c r="S128" s="74" t="s">
        <v>36</v>
      </c>
      <c r="T128" s="59" t="s">
        <v>36</v>
      </c>
      <c r="U128" s="410"/>
      <c r="V128" s="410"/>
      <c r="W128" s="410"/>
      <c r="X128" s="410"/>
      <c r="Y128" s="410"/>
      <c r="Z128" s="410"/>
      <c r="AA128" s="410"/>
      <c r="AB128" s="410"/>
      <c r="AC128" s="410"/>
      <c r="AD128" s="410"/>
      <c r="AE128" s="410"/>
      <c r="AF128" s="410"/>
      <c r="AG128" s="410"/>
      <c r="AH128" s="410"/>
      <c r="AI128" s="410"/>
      <c r="AJ128" s="410"/>
      <c r="AK128" s="410"/>
      <c r="AL128" s="410"/>
      <c r="AM128" s="410"/>
      <c r="AN128" s="410"/>
      <c r="AO128" s="410"/>
      <c r="AP128" s="410"/>
      <c r="AQ128" s="410"/>
      <c r="AR128" s="410"/>
      <c r="AS128" s="410"/>
      <c r="AT128" s="410"/>
      <c r="AU128" s="410"/>
      <c r="AV128" s="410"/>
      <c r="AW128" s="410"/>
      <c r="AX128" s="410"/>
      <c r="AY128" s="410"/>
      <c r="AZ128" s="881"/>
      <c r="BA128" s="972" t="s">
        <v>109</v>
      </c>
      <c r="BB128" s="553" t="s">
        <v>50</v>
      </c>
      <c r="BC128" s="53" t="s">
        <v>36</v>
      </c>
      <c r="BD128" s="49" t="s">
        <v>36</v>
      </c>
      <c r="BE128" s="49" t="s">
        <v>36</v>
      </c>
      <c r="BF128" s="49" t="s">
        <v>36</v>
      </c>
      <c r="BG128" s="44" t="s">
        <v>36</v>
      </c>
      <c r="BH128" s="53" t="s">
        <v>36</v>
      </c>
      <c r="BI128" s="49" t="s">
        <v>36</v>
      </c>
      <c r="BJ128" s="49" t="s">
        <v>36</v>
      </c>
      <c r="BK128" s="49" t="s">
        <v>36</v>
      </c>
      <c r="BL128" s="44" t="s">
        <v>36</v>
      </c>
      <c r="BM128" s="53" t="s">
        <v>36</v>
      </c>
      <c r="BN128" s="49" t="s">
        <v>36</v>
      </c>
      <c r="BO128" s="49" t="s">
        <v>36</v>
      </c>
      <c r="BP128" s="49" t="s">
        <v>36</v>
      </c>
      <c r="BQ128" s="44" t="s">
        <v>36</v>
      </c>
      <c r="BR128" s="53" t="s">
        <v>36</v>
      </c>
      <c r="BS128" s="49" t="s">
        <v>36</v>
      </c>
      <c r="BT128" s="39" t="s">
        <v>36</v>
      </c>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22" customFormat="true" ht="15" customHeight="true" x14ac:dyDescent="0.2">
      <c r="A129" s="986"/>
      <c r="B129" s="373" t="s">
        <v>49</v>
      </c>
      <c r="C129" s="78" t="s">
        <v>36</v>
      </c>
      <c r="D129" s="73" t="s">
        <v>36</v>
      </c>
      <c r="E129" s="73" t="s">
        <v>36</v>
      </c>
      <c r="F129" s="73" t="s">
        <v>36</v>
      </c>
      <c r="G129" s="68" t="s">
        <v>36</v>
      </c>
      <c r="H129" s="63" t="s">
        <v>36</v>
      </c>
      <c r="I129" s="73" t="s">
        <v>36</v>
      </c>
      <c r="J129" s="73" t="s">
        <v>36</v>
      </c>
      <c r="K129" s="73" t="s">
        <v>36</v>
      </c>
      <c r="L129" s="58" t="s">
        <v>36</v>
      </c>
      <c r="M129" s="78" t="s">
        <v>36</v>
      </c>
      <c r="N129" s="73" t="s">
        <v>36</v>
      </c>
      <c r="O129" s="73" t="s">
        <v>36</v>
      </c>
      <c r="P129" s="73" t="s">
        <v>36</v>
      </c>
      <c r="Q129" s="68" t="s">
        <v>36</v>
      </c>
      <c r="R129" s="63" t="s">
        <v>36</v>
      </c>
      <c r="S129" s="73" t="s">
        <v>36</v>
      </c>
      <c r="T129" s="58" t="s">
        <v>36</v>
      </c>
      <c r="U129" s="410"/>
      <c r="V129" s="410"/>
      <c r="W129" s="410"/>
      <c r="X129" s="410"/>
      <c r="Y129" s="410"/>
      <c r="Z129" s="410"/>
      <c r="AA129" s="410"/>
      <c r="AB129" s="410"/>
      <c r="AC129" s="410"/>
      <c r="AD129" s="410"/>
      <c r="AE129" s="410"/>
      <c r="AF129" s="410"/>
      <c r="AG129" s="410"/>
      <c r="AH129" s="410"/>
      <c r="AI129" s="410"/>
      <c r="AJ129" s="410"/>
      <c r="AK129" s="410"/>
      <c r="AL129" s="410"/>
      <c r="AM129" s="410"/>
      <c r="AN129" s="410"/>
      <c r="AO129" s="410"/>
      <c r="AP129" s="410"/>
      <c r="AQ129" s="410"/>
      <c r="AR129" s="410"/>
      <c r="AS129" s="410"/>
      <c r="AT129" s="410"/>
      <c r="AU129" s="410"/>
      <c r="AV129" s="410"/>
      <c r="AW129" s="410"/>
      <c r="AX129" s="410"/>
      <c r="AY129" s="410"/>
      <c r="AZ129" s="881"/>
      <c r="BA129" s="974"/>
      <c r="BB129" s="555" t="s">
        <v>49</v>
      </c>
      <c r="BC129" s="52" t="s">
        <v>36</v>
      </c>
      <c r="BD129" s="48" t="s">
        <v>36</v>
      </c>
      <c r="BE129" s="48" t="s">
        <v>36</v>
      </c>
      <c r="BF129" s="48" t="s">
        <v>36</v>
      </c>
      <c r="BG129" s="43" t="s">
        <v>36</v>
      </c>
      <c r="BH129" s="52" t="s">
        <v>36</v>
      </c>
      <c r="BI129" s="48" t="s">
        <v>36</v>
      </c>
      <c r="BJ129" s="48" t="s">
        <v>36</v>
      </c>
      <c r="BK129" s="48" t="s">
        <v>36</v>
      </c>
      <c r="BL129" s="43" t="s">
        <v>36</v>
      </c>
      <c r="BM129" s="52" t="s">
        <v>36</v>
      </c>
      <c r="BN129" s="48" t="s">
        <v>36</v>
      </c>
      <c r="BO129" s="48" t="s">
        <v>36</v>
      </c>
      <c r="BP129" s="48" t="s">
        <v>36</v>
      </c>
      <c r="BQ129" s="43" t="s">
        <v>36</v>
      </c>
      <c r="BR129" s="52" t="s">
        <v>36</v>
      </c>
      <c r="BS129" s="48" t="s">
        <v>36</v>
      </c>
      <c r="BT129" s="38" t="s">
        <v>36</v>
      </c>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18" customFormat="true" ht="15" hidden="true" customHeight="true" x14ac:dyDescent="0.2">
      <c r="A130" s="987" t="s">
        <v>48</v>
      </c>
      <c r="B130" s="370" t="s">
        <v>43</v>
      </c>
      <c r="C130" s="376"/>
      <c r="D130" s="377"/>
      <c r="E130" s="377"/>
      <c r="F130" s="377"/>
      <c r="G130" s="378"/>
      <c r="H130" s="379"/>
      <c r="I130" s="377"/>
      <c r="J130" s="377"/>
      <c r="K130" s="377"/>
      <c r="L130" s="380"/>
      <c r="M130" s="376"/>
      <c r="N130" s="377"/>
      <c r="O130" s="377"/>
      <c r="P130" s="377"/>
      <c r="Q130" s="378"/>
      <c r="R130" s="379"/>
      <c r="S130" s="377"/>
      <c r="T130" s="380"/>
      <c r="U130" s="828"/>
      <c r="V130" s="828"/>
      <c r="W130" s="828"/>
      <c r="X130" s="828"/>
      <c r="Y130" s="828"/>
      <c r="Z130" s="828"/>
      <c r="AA130" s="828"/>
      <c r="AB130" s="828"/>
      <c r="AC130" s="828"/>
      <c r="AD130" s="828"/>
      <c r="AE130" s="828"/>
      <c r="AF130" s="828"/>
      <c r="AG130" s="828"/>
      <c r="AH130" s="828"/>
      <c r="AI130" s="828"/>
      <c r="AJ130" s="828"/>
      <c r="AK130" s="828"/>
      <c r="AL130" s="828"/>
      <c r="AM130" s="828"/>
      <c r="AN130" s="828"/>
      <c r="AO130" s="828"/>
      <c r="AP130" s="828"/>
      <c r="AQ130" s="828"/>
      <c r="AR130" s="828"/>
      <c r="AS130" s="828"/>
      <c r="AT130" s="828"/>
      <c r="AU130" s="828"/>
      <c r="AV130" s="828"/>
      <c r="AW130" s="828"/>
      <c r="AX130" s="828"/>
      <c r="AY130" s="828"/>
      <c r="AZ130" s="346"/>
      <c r="BB130" s="320"/>
      <c r="BU130" s="346"/>
      <c r="BV130" s="346"/>
      <c r="BW130" s="346"/>
      <c r="BX130" s="346"/>
      <c r="BY130" s="346"/>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hidden="true" customHeight="true" x14ac:dyDescent="0.2">
      <c r="A131" s="988"/>
      <c r="B131" s="367" t="s">
        <v>47</v>
      </c>
      <c r="C131" s="381"/>
      <c r="D131" s="382"/>
      <c r="E131" s="382"/>
      <c r="F131" s="382"/>
      <c r="G131" s="383"/>
      <c r="H131" s="384"/>
      <c r="I131" s="382"/>
      <c r="J131" s="382"/>
      <c r="K131" s="382"/>
      <c r="L131" s="385"/>
      <c r="M131" s="381"/>
      <c r="N131" s="382"/>
      <c r="O131" s="382"/>
      <c r="P131" s="382"/>
      <c r="Q131" s="383"/>
      <c r="R131" s="384"/>
      <c r="S131" s="382"/>
      <c r="T131" s="385"/>
      <c r="U131" s="828"/>
      <c r="V131" s="828"/>
      <c r="W131" s="828"/>
      <c r="X131" s="828"/>
      <c r="Y131" s="828"/>
      <c r="Z131" s="828"/>
      <c r="AA131" s="828"/>
      <c r="AB131" s="828"/>
      <c r="AC131" s="828"/>
      <c r="AD131" s="828"/>
      <c r="AE131" s="828"/>
      <c r="AF131" s="828"/>
      <c r="AG131" s="828"/>
      <c r="AH131" s="828"/>
      <c r="AI131" s="828"/>
      <c r="AJ131" s="828"/>
      <c r="AK131" s="828"/>
      <c r="AL131" s="828"/>
      <c r="AM131" s="828"/>
      <c r="AN131" s="828"/>
      <c r="AO131" s="828"/>
      <c r="AP131" s="828"/>
      <c r="AQ131" s="828"/>
      <c r="AR131" s="828"/>
      <c r="AS131" s="828"/>
      <c r="AT131" s="828"/>
      <c r="AU131" s="828"/>
      <c r="AV131" s="828"/>
      <c r="AW131" s="828"/>
      <c r="AX131" s="828"/>
      <c r="AY131" s="828"/>
      <c r="AZ131" s="346"/>
      <c r="BB131" s="320"/>
      <c r="BU131" s="346"/>
      <c r="BV131" s="346"/>
      <c r="BW131" s="346"/>
      <c r="BX131" s="346"/>
      <c r="BY131" s="346"/>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hidden="true" customHeight="true" x14ac:dyDescent="0.2">
      <c r="A132" s="989"/>
      <c r="B132" s="368" t="s">
        <v>47</v>
      </c>
      <c r="C132" s="386"/>
      <c r="D132" s="387"/>
      <c r="E132" s="387"/>
      <c r="F132" s="387"/>
      <c r="G132" s="388"/>
      <c r="H132" s="389"/>
      <c r="I132" s="387"/>
      <c r="J132" s="387"/>
      <c r="K132" s="387"/>
      <c r="L132" s="390"/>
      <c r="M132" s="386"/>
      <c r="N132" s="387"/>
      <c r="O132" s="387"/>
      <c r="P132" s="387"/>
      <c r="Q132" s="388"/>
      <c r="R132" s="14"/>
      <c r="S132" s="13"/>
      <c r="T132" s="8"/>
      <c r="U132" s="828"/>
      <c r="V132" s="828"/>
      <c r="W132" s="828"/>
      <c r="X132" s="828"/>
      <c r="Y132" s="828"/>
      <c r="Z132" s="828"/>
      <c r="AA132" s="828"/>
      <c r="AB132" s="828"/>
      <c r="AC132" s="828"/>
      <c r="AD132" s="828"/>
      <c r="AE132" s="828"/>
      <c r="AF132" s="828"/>
      <c r="AG132" s="828"/>
      <c r="AH132" s="828"/>
      <c r="AI132" s="828"/>
      <c r="AJ132" s="828"/>
      <c r="AK132" s="828"/>
      <c r="AL132" s="828"/>
      <c r="AM132" s="828"/>
      <c r="AN132" s="828"/>
      <c r="AO132" s="828"/>
      <c r="AP132" s="828"/>
      <c r="AQ132" s="828"/>
      <c r="AR132" s="828"/>
      <c r="AS132" s="828"/>
      <c r="AT132" s="828"/>
      <c r="AU132" s="828"/>
      <c r="AV132" s="828"/>
      <c r="AW132" s="828"/>
      <c r="AX132" s="828"/>
      <c r="AY132" s="828"/>
      <c r="AZ132" s="346"/>
      <c r="BB132" s="320"/>
      <c r="BU132" s="346"/>
      <c r="BV132" s="346"/>
      <c r="BW132" s="346"/>
      <c r="BX132" s="346"/>
      <c r="BY132" s="346"/>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322" customFormat="true" ht="15" customHeight="true" x14ac:dyDescent="0.2">
      <c r="A133" s="317"/>
      <c r="B133" s="369"/>
      <c r="C133" s="1014" t="s">
        <v>115</v>
      </c>
      <c r="D133" s="1015"/>
      <c r="E133" s="1015"/>
      <c r="F133" s="1015"/>
      <c r="G133" s="1016"/>
      <c r="H133" s="993" t="s">
        <v>39</v>
      </c>
      <c r="I133" s="981"/>
      <c r="J133" s="981"/>
      <c r="K133" s="981"/>
      <c r="L133" s="983"/>
      <c r="M133" s="980" t="s">
        <v>38</v>
      </c>
      <c r="N133" s="981"/>
      <c r="O133" s="981"/>
      <c r="P133" s="981"/>
      <c r="Q133" s="983"/>
      <c r="R133" s="16" t="s">
        <v>138</v>
      </c>
      <c r="S133" s="400"/>
      <c r="T133" s="400"/>
      <c r="U133" s="410"/>
      <c r="V133" s="410"/>
      <c r="W133" s="410"/>
      <c r="X133" s="410"/>
      <c r="Y133" s="410"/>
      <c r="Z133" s="410"/>
      <c r="AA133" s="410"/>
      <c r="AB133" s="410"/>
      <c r="AC133" s="410"/>
      <c r="AD133" s="410"/>
      <c r="AE133" s="410"/>
      <c r="AF133" s="410"/>
      <c r="AG133" s="410"/>
      <c r="AH133" s="410"/>
      <c r="AI133" s="410"/>
      <c r="AJ133" s="410"/>
      <c r="AK133" s="410"/>
      <c r="AL133" s="410"/>
      <c r="AM133" s="410"/>
      <c r="AN133" s="410"/>
      <c r="AO133" s="410"/>
      <c r="AP133" s="410"/>
      <c r="AQ133" s="410"/>
      <c r="AR133" s="410"/>
      <c r="AS133" s="410"/>
      <c r="AT133" s="410"/>
      <c r="AU133" s="410"/>
      <c r="AV133" s="410"/>
      <c r="AW133" s="410"/>
      <c r="AX133" s="410"/>
      <c r="AY133" s="410"/>
      <c r="AZ133" s="881"/>
      <c r="BA133" s="347" t="s">
        <v>129</v>
      </c>
      <c r="BB133" s="303" t="s">
        <v>99</v>
      </c>
      <c r="BC133" s="976" t="s">
        <v>115</v>
      </c>
      <c r="BD133" s="977"/>
      <c r="BE133" s="977"/>
      <c r="BF133" s="977"/>
      <c r="BG133" s="978"/>
      <c r="BH133" s="976" t="s">
        <v>39</v>
      </c>
      <c r="BI133" s="977"/>
      <c r="BJ133" s="977"/>
      <c r="BK133" s="977"/>
      <c r="BL133" s="978"/>
      <c r="BM133" s="976" t="s">
        <v>38</v>
      </c>
      <c r="BN133" s="977"/>
      <c r="BO133" s="977"/>
      <c r="BP133" s="977"/>
      <c r="BQ133" s="979"/>
      <c r="BR133" s="15" t="s">
        <v>138</v>
      </c>
      <c r="BS133" s="400"/>
      <c r="BT133" s="400"/>
      <c r="BU133" s="5"/>
      <c r="BV133" s="5"/>
      <c r="BW133" s="5"/>
      <c r="BX133" s="5"/>
      <c r="BY133" s="5"/>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322" customFormat="true" ht="12.75" x14ac:dyDescent="0.2">
      <c r="A134" s="335" t="s">
        <v>70</v>
      </c>
      <c r="B134" s="369"/>
      <c r="C134" s="392" t="s">
        <v>0</v>
      </c>
      <c r="D134" s="546" t="s">
        <v>1</v>
      </c>
      <c r="E134" s="546" t="s">
        <v>2</v>
      </c>
      <c r="F134" s="546" t="s">
        <v>3</v>
      </c>
      <c r="G134" s="547" t="s">
        <v>4</v>
      </c>
      <c r="H134" s="374" t="s">
        <v>0</v>
      </c>
      <c r="I134" s="549" t="s">
        <v>1</v>
      </c>
      <c r="J134" s="549" t="s">
        <v>2</v>
      </c>
      <c r="K134" s="549" t="s">
        <v>3</v>
      </c>
      <c r="L134" s="550" t="s">
        <v>4</v>
      </c>
      <c r="M134" s="375" t="s">
        <v>0</v>
      </c>
      <c r="N134" s="549" t="s">
        <v>1</v>
      </c>
      <c r="O134" s="549" t="s">
        <v>2</v>
      </c>
      <c r="P134" s="549" t="s">
        <v>3</v>
      </c>
      <c r="Q134" s="545" t="s">
        <v>4</v>
      </c>
      <c r="R134" s="374" t="s">
        <v>395</v>
      </c>
      <c r="S134" s="549" t="s">
        <v>396</v>
      </c>
      <c r="T134" s="550" t="s">
        <v>397</v>
      </c>
      <c r="U134" s="410"/>
      <c r="V134" s="410"/>
      <c r="W134" s="410"/>
      <c r="X134" s="410"/>
      <c r="Y134" s="410"/>
      <c r="Z134" s="410"/>
      <c r="AA134" s="410"/>
      <c r="AB134" s="410"/>
      <c r="AC134" s="410"/>
      <c r="AD134" s="410"/>
      <c r="AE134" s="410"/>
      <c r="AF134" s="410"/>
      <c r="AG134" s="410"/>
      <c r="AH134" s="410"/>
      <c r="AI134" s="410"/>
      <c r="AJ134" s="410"/>
      <c r="AK134" s="410"/>
      <c r="AL134" s="410"/>
      <c r="AM134" s="410"/>
      <c r="AN134" s="410"/>
      <c r="AO134" s="410"/>
      <c r="AP134" s="410"/>
      <c r="AQ134" s="410"/>
      <c r="AR134" s="410"/>
      <c r="AS134" s="410"/>
      <c r="AT134" s="410"/>
      <c r="AU134" s="410"/>
      <c r="AV134" s="410"/>
      <c r="AW134" s="410"/>
      <c r="AX134" s="410"/>
      <c r="AY134" s="410"/>
      <c r="AZ134" s="881"/>
      <c r="BA134" s="335" t="s">
        <v>117</v>
      </c>
      <c r="BB134" s="334"/>
      <c r="BC134" s="421" t="s">
        <v>0</v>
      </c>
      <c r="BD134" s="520" t="s">
        <v>1</v>
      </c>
      <c r="BE134" s="520" t="s">
        <v>2</v>
      </c>
      <c r="BF134" s="520" t="s">
        <v>3</v>
      </c>
      <c r="BG134" s="422" t="s">
        <v>4</v>
      </c>
      <c r="BH134" s="421" t="s">
        <v>0</v>
      </c>
      <c r="BI134" s="520" t="s">
        <v>1</v>
      </c>
      <c r="BJ134" s="520" t="s">
        <v>2</v>
      </c>
      <c r="BK134" s="520" t="s">
        <v>3</v>
      </c>
      <c r="BL134" s="422" t="s">
        <v>4</v>
      </c>
      <c r="BM134" s="421" t="s">
        <v>0</v>
      </c>
      <c r="BN134" s="520" t="s">
        <v>1</v>
      </c>
      <c r="BO134" s="520" t="s">
        <v>2</v>
      </c>
      <c r="BP134" s="520" t="s">
        <v>3</v>
      </c>
      <c r="BQ134" s="422" t="s">
        <v>4</v>
      </c>
      <c r="BR134" s="421" t="s">
        <v>395</v>
      </c>
      <c r="BS134" s="520" t="s">
        <v>396</v>
      </c>
      <c r="BT134" s="521" t="s">
        <v>397</v>
      </c>
      <c r="BU134" s="886"/>
      <c r="BV134" s="886"/>
      <c r="BW134" s="886"/>
      <c r="BX134" s="886"/>
      <c r="BY134" s="886"/>
      <c r="BZ134" s="886"/>
      <c r="CA134" s="886"/>
      <c r="CB134" s="886"/>
      <c r="CC134" s="886"/>
      <c r="CD134" s="886"/>
      <c r="CE134" s="886"/>
      <c r="CF134" s="886"/>
      <c r="CG134" s="886"/>
      <c r="CH134" s="886"/>
      <c r="CI134" s="886"/>
      <c r="CJ134" s="886"/>
      <c r="CK134" s="886"/>
      <c r="CL134" s="886"/>
      <c r="CM134" s="886"/>
      <c r="CN134" s="886"/>
      <c r="CO134" s="886"/>
      <c r="CP134" s="886"/>
      <c r="CQ134" s="886"/>
      <c r="CR134" s="886"/>
      <c r="CS134" s="886"/>
      <c r="CT134" s="886"/>
      <c r="CU134" s="886"/>
      <c r="CV134" s="886"/>
      <c r="CW134" s="886"/>
      <c r="CX134" s="886"/>
      <c r="CY134" s="886"/>
      <c r="CZ134" s="886"/>
    </row>
    <row r="135" s="322" customFormat="true" ht="15" customHeight="true" x14ac:dyDescent="0.2">
      <c r="A135" s="985" t="s">
        <v>46</v>
      </c>
      <c r="B135" s="371" t="s">
        <v>45</v>
      </c>
      <c r="C135" s="77" t="s">
        <v>36</v>
      </c>
      <c r="D135" s="72" t="s">
        <v>36</v>
      </c>
      <c r="E135" s="72" t="s">
        <v>36</v>
      </c>
      <c r="F135" s="72" t="s">
        <v>36</v>
      </c>
      <c r="G135" s="67" t="s">
        <v>36</v>
      </c>
      <c r="H135" s="62" t="s">
        <v>36</v>
      </c>
      <c r="I135" s="72" t="s">
        <v>36</v>
      </c>
      <c r="J135" s="72" t="s">
        <v>36</v>
      </c>
      <c r="K135" s="72" t="s">
        <v>36</v>
      </c>
      <c r="L135" s="57" t="s">
        <v>36</v>
      </c>
      <c r="M135" s="77" t="s">
        <v>36</v>
      </c>
      <c r="N135" s="72" t="s">
        <v>36</v>
      </c>
      <c r="O135" s="72" t="s">
        <v>36</v>
      </c>
      <c r="P135" s="72" t="s">
        <v>36</v>
      </c>
      <c r="Q135" s="67" t="s">
        <v>36</v>
      </c>
      <c r="R135" s="62" t="s">
        <v>36</v>
      </c>
      <c r="S135" s="72" t="s">
        <v>36</v>
      </c>
      <c r="T135" s="57" t="s">
        <v>36</v>
      </c>
      <c r="U135" s="410"/>
      <c r="V135" s="410"/>
      <c r="W135" s="410"/>
      <c r="X135" s="410"/>
      <c r="Y135" s="410"/>
      <c r="Z135" s="410"/>
      <c r="AA135" s="410"/>
      <c r="AB135" s="410"/>
      <c r="AC135" s="410"/>
      <c r="AD135" s="410"/>
      <c r="AE135" s="410"/>
      <c r="AF135" s="410"/>
      <c r="AG135" s="410"/>
      <c r="AH135" s="410"/>
      <c r="AI135" s="410"/>
      <c r="AJ135" s="410"/>
      <c r="AK135" s="410"/>
      <c r="AL135" s="410"/>
      <c r="AM135" s="410"/>
      <c r="AN135" s="410"/>
      <c r="AO135" s="410"/>
      <c r="AP135" s="410"/>
      <c r="AQ135" s="410"/>
      <c r="AR135" s="410"/>
      <c r="AS135" s="410"/>
      <c r="AT135" s="410"/>
      <c r="AU135" s="410"/>
      <c r="AV135" s="410"/>
      <c r="AW135" s="410"/>
      <c r="AX135" s="410"/>
      <c r="AY135" s="410"/>
      <c r="AZ135" s="881"/>
      <c r="BA135" s="975" t="s">
        <v>46</v>
      </c>
      <c r="BB135" s="554" t="s">
        <v>45</v>
      </c>
      <c r="BC135" s="54" t="s">
        <v>36</v>
      </c>
      <c r="BD135" s="50" t="s">
        <v>36</v>
      </c>
      <c r="BE135" s="50" t="s">
        <v>36</v>
      </c>
      <c r="BF135" s="50" t="s">
        <v>36</v>
      </c>
      <c r="BG135" s="45" t="s">
        <v>36</v>
      </c>
      <c r="BH135" s="54" t="s">
        <v>36</v>
      </c>
      <c r="BI135" s="50" t="s">
        <v>36</v>
      </c>
      <c r="BJ135" s="50" t="s">
        <v>36</v>
      </c>
      <c r="BK135" s="50" t="s">
        <v>36</v>
      </c>
      <c r="BL135" s="45" t="s">
        <v>36</v>
      </c>
      <c r="BM135" s="54" t="s">
        <v>36</v>
      </c>
      <c r="BN135" s="50" t="s">
        <v>36</v>
      </c>
      <c r="BO135" s="50" t="s">
        <v>36</v>
      </c>
      <c r="BP135" s="50" t="s">
        <v>36</v>
      </c>
      <c r="BQ135" s="45" t="s">
        <v>36</v>
      </c>
      <c r="BR135" s="54" t="s">
        <v>36</v>
      </c>
      <c r="BS135" s="50" t="s">
        <v>36</v>
      </c>
      <c r="BT135" s="40" t="s">
        <v>36</v>
      </c>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22" customFormat="true" ht="15" customHeight="true" x14ac:dyDescent="0.2">
      <c r="A136" s="984"/>
      <c r="B136" s="372" t="s">
        <v>44</v>
      </c>
      <c r="C136" s="79" t="s">
        <v>36</v>
      </c>
      <c r="D136" s="74" t="s">
        <v>36</v>
      </c>
      <c r="E136" s="74" t="s">
        <v>36</v>
      </c>
      <c r="F136" s="74" t="s">
        <v>36</v>
      </c>
      <c r="G136" s="69" t="s">
        <v>36</v>
      </c>
      <c r="H136" s="64" t="s">
        <v>36</v>
      </c>
      <c r="I136" s="74" t="s">
        <v>36</v>
      </c>
      <c r="J136" s="74" t="s">
        <v>36</v>
      </c>
      <c r="K136" s="74" t="s">
        <v>36</v>
      </c>
      <c r="L136" s="59" t="s">
        <v>36</v>
      </c>
      <c r="M136" s="79" t="s">
        <v>36</v>
      </c>
      <c r="N136" s="74" t="s">
        <v>36</v>
      </c>
      <c r="O136" s="74" t="s">
        <v>36</v>
      </c>
      <c r="P136" s="74" t="s">
        <v>36</v>
      </c>
      <c r="Q136" s="69" t="s">
        <v>36</v>
      </c>
      <c r="R136" s="64" t="s">
        <v>36</v>
      </c>
      <c r="S136" s="74" t="s">
        <v>36</v>
      </c>
      <c r="T136" s="59" t="s">
        <v>36</v>
      </c>
      <c r="U136" s="410"/>
      <c r="V136" s="410"/>
      <c r="W136" s="410"/>
      <c r="X136" s="410"/>
      <c r="Y136" s="410"/>
      <c r="Z136" s="410"/>
      <c r="AA136" s="410"/>
      <c r="AB136" s="410"/>
      <c r="AC136" s="410"/>
      <c r="AD136" s="410"/>
      <c r="AE136" s="410"/>
      <c r="AF136" s="410"/>
      <c r="AG136" s="410"/>
      <c r="AH136" s="410"/>
      <c r="AI136" s="410"/>
      <c r="AJ136" s="410"/>
      <c r="AK136" s="410"/>
      <c r="AL136" s="410"/>
      <c r="AM136" s="410"/>
      <c r="AN136" s="410"/>
      <c r="AO136" s="410"/>
      <c r="AP136" s="410"/>
      <c r="AQ136" s="410"/>
      <c r="AR136" s="410"/>
      <c r="AS136" s="410"/>
      <c r="AT136" s="410"/>
      <c r="AU136" s="410"/>
      <c r="AV136" s="410"/>
      <c r="AW136" s="410"/>
      <c r="AX136" s="410"/>
      <c r="AY136" s="410"/>
      <c r="AZ136" s="881"/>
      <c r="BA136" s="972"/>
      <c r="BB136" s="553" t="s">
        <v>44</v>
      </c>
      <c r="BC136" s="53" t="s">
        <v>36</v>
      </c>
      <c r="BD136" s="49" t="s">
        <v>36</v>
      </c>
      <c r="BE136" s="49" t="s">
        <v>36</v>
      </c>
      <c r="BF136" s="49" t="s">
        <v>36</v>
      </c>
      <c r="BG136" s="44" t="s">
        <v>36</v>
      </c>
      <c r="BH136" s="53" t="s">
        <v>36</v>
      </c>
      <c r="BI136" s="49" t="s">
        <v>36</v>
      </c>
      <c r="BJ136" s="49" t="s">
        <v>36</v>
      </c>
      <c r="BK136" s="49" t="s">
        <v>36</v>
      </c>
      <c r="BL136" s="44" t="s">
        <v>36</v>
      </c>
      <c r="BM136" s="53" t="s">
        <v>36</v>
      </c>
      <c r="BN136" s="49" t="s">
        <v>36</v>
      </c>
      <c r="BO136" s="49" t="s">
        <v>36</v>
      </c>
      <c r="BP136" s="49" t="s">
        <v>36</v>
      </c>
      <c r="BQ136" s="44" t="s">
        <v>36</v>
      </c>
      <c r="BR136" s="53" t="s">
        <v>36</v>
      </c>
      <c r="BS136" s="49" t="s">
        <v>36</v>
      </c>
      <c r="BT136" s="39" t="s">
        <v>36</v>
      </c>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22" customFormat="true" ht="15" customHeight="true" x14ac:dyDescent="0.2">
      <c r="A137" s="984"/>
      <c r="B137" s="372" t="s">
        <v>43</v>
      </c>
      <c r="C137" s="79" t="s">
        <v>36</v>
      </c>
      <c r="D137" s="74" t="s">
        <v>36</v>
      </c>
      <c r="E137" s="74" t="s">
        <v>36</v>
      </c>
      <c r="F137" s="74" t="s">
        <v>36</v>
      </c>
      <c r="G137" s="69" t="s">
        <v>36</v>
      </c>
      <c r="H137" s="64" t="s">
        <v>36</v>
      </c>
      <c r="I137" s="74" t="s">
        <v>36</v>
      </c>
      <c r="J137" s="74" t="s">
        <v>36</v>
      </c>
      <c r="K137" s="74" t="s">
        <v>36</v>
      </c>
      <c r="L137" s="59" t="s">
        <v>36</v>
      </c>
      <c r="M137" s="79" t="s">
        <v>36</v>
      </c>
      <c r="N137" s="74" t="s">
        <v>36</v>
      </c>
      <c r="O137" s="74" t="s">
        <v>36</v>
      </c>
      <c r="P137" s="74" t="s">
        <v>36</v>
      </c>
      <c r="Q137" s="69" t="s">
        <v>36</v>
      </c>
      <c r="R137" s="64" t="s">
        <v>36</v>
      </c>
      <c r="S137" s="74" t="s">
        <v>36</v>
      </c>
      <c r="T137" s="59" t="s">
        <v>36</v>
      </c>
      <c r="U137" s="410"/>
      <c r="V137" s="410"/>
      <c r="W137" s="410"/>
      <c r="X137" s="410"/>
      <c r="Y137" s="410"/>
      <c r="Z137" s="410"/>
      <c r="AA137" s="410"/>
      <c r="AB137" s="410"/>
      <c r="AC137" s="410"/>
      <c r="AD137" s="410"/>
      <c r="AE137" s="410"/>
      <c r="AF137" s="410"/>
      <c r="AG137" s="410"/>
      <c r="AH137" s="410"/>
      <c r="AI137" s="410"/>
      <c r="AJ137" s="410"/>
      <c r="AK137" s="410"/>
      <c r="AL137" s="410"/>
      <c r="AM137" s="410"/>
      <c r="AN137" s="410"/>
      <c r="AO137" s="410"/>
      <c r="AP137" s="410"/>
      <c r="AQ137" s="410"/>
      <c r="AR137" s="410"/>
      <c r="AS137" s="410"/>
      <c r="AT137" s="410"/>
      <c r="AU137" s="410"/>
      <c r="AV137" s="410"/>
      <c r="AW137" s="410"/>
      <c r="AX137" s="410"/>
      <c r="AY137" s="410"/>
      <c r="AZ137" s="881"/>
      <c r="BA137" s="972"/>
      <c r="BB137" s="553" t="s">
        <v>43</v>
      </c>
      <c r="BC137" s="53" t="s">
        <v>36</v>
      </c>
      <c r="BD137" s="49" t="s">
        <v>36</v>
      </c>
      <c r="BE137" s="49" t="s">
        <v>36</v>
      </c>
      <c r="BF137" s="49" t="s">
        <v>36</v>
      </c>
      <c r="BG137" s="44" t="s">
        <v>36</v>
      </c>
      <c r="BH137" s="53" t="s">
        <v>36</v>
      </c>
      <c r="BI137" s="49" t="s">
        <v>36</v>
      </c>
      <c r="BJ137" s="49" t="s">
        <v>36</v>
      </c>
      <c r="BK137" s="49" t="s">
        <v>36</v>
      </c>
      <c r="BL137" s="44" t="s">
        <v>36</v>
      </c>
      <c r="BM137" s="53" t="s">
        <v>36</v>
      </c>
      <c r="BN137" s="49" t="s">
        <v>36</v>
      </c>
      <c r="BO137" s="49" t="s">
        <v>36</v>
      </c>
      <c r="BP137" s="49" t="s">
        <v>36</v>
      </c>
      <c r="BQ137" s="44" t="s">
        <v>36</v>
      </c>
      <c r="BR137" s="53" t="s">
        <v>36</v>
      </c>
      <c r="BS137" s="49" t="s">
        <v>36</v>
      </c>
      <c r="BT137" s="39" t="s">
        <v>36</v>
      </c>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22" customFormat="true" ht="15" customHeight="true" x14ac:dyDescent="0.2">
      <c r="A138" s="984"/>
      <c r="B138" s="372" t="s">
        <v>42</v>
      </c>
      <c r="C138" s="79" t="s">
        <v>36</v>
      </c>
      <c r="D138" s="74" t="s">
        <v>36</v>
      </c>
      <c r="E138" s="74" t="s">
        <v>36</v>
      </c>
      <c r="F138" s="74" t="s">
        <v>36</v>
      </c>
      <c r="G138" s="69" t="s">
        <v>36</v>
      </c>
      <c r="H138" s="64" t="s">
        <v>36</v>
      </c>
      <c r="I138" s="74" t="s">
        <v>36</v>
      </c>
      <c r="J138" s="74" t="s">
        <v>36</v>
      </c>
      <c r="K138" s="74" t="s">
        <v>36</v>
      </c>
      <c r="L138" s="59" t="s">
        <v>36</v>
      </c>
      <c r="M138" s="79" t="s">
        <v>36</v>
      </c>
      <c r="N138" s="74" t="s">
        <v>36</v>
      </c>
      <c r="O138" s="74" t="s">
        <v>36</v>
      </c>
      <c r="P138" s="74" t="s">
        <v>36</v>
      </c>
      <c r="Q138" s="69" t="s">
        <v>36</v>
      </c>
      <c r="R138" s="64" t="s">
        <v>36</v>
      </c>
      <c r="S138" s="74" t="s">
        <v>36</v>
      </c>
      <c r="T138" s="59" t="s">
        <v>36</v>
      </c>
      <c r="U138" s="410"/>
      <c r="V138" s="410"/>
      <c r="W138" s="410"/>
      <c r="X138" s="410"/>
      <c r="Y138" s="410"/>
      <c r="Z138" s="410"/>
      <c r="AA138" s="410"/>
      <c r="AB138" s="410"/>
      <c r="AC138" s="410"/>
      <c r="AD138" s="410"/>
      <c r="AE138" s="410"/>
      <c r="AF138" s="410"/>
      <c r="AG138" s="410"/>
      <c r="AH138" s="410"/>
      <c r="AI138" s="410"/>
      <c r="AJ138" s="410"/>
      <c r="AK138" s="410"/>
      <c r="AL138" s="410"/>
      <c r="AM138" s="410"/>
      <c r="AN138" s="410"/>
      <c r="AO138" s="410"/>
      <c r="AP138" s="410"/>
      <c r="AQ138" s="410"/>
      <c r="AR138" s="410"/>
      <c r="AS138" s="410"/>
      <c r="AT138" s="410"/>
      <c r="AU138" s="410"/>
      <c r="AV138" s="410"/>
      <c r="AW138" s="410"/>
      <c r="AX138" s="410"/>
      <c r="AY138" s="410"/>
      <c r="AZ138" s="881"/>
      <c r="BA138" s="972"/>
      <c r="BB138" s="553" t="s">
        <v>42</v>
      </c>
      <c r="BC138" s="53" t="s">
        <v>36</v>
      </c>
      <c r="BD138" s="49" t="s">
        <v>36</v>
      </c>
      <c r="BE138" s="49" t="s">
        <v>36</v>
      </c>
      <c r="BF138" s="49" t="s">
        <v>36</v>
      </c>
      <c r="BG138" s="44" t="s">
        <v>36</v>
      </c>
      <c r="BH138" s="53" t="s">
        <v>36</v>
      </c>
      <c r="BI138" s="49" t="s">
        <v>36</v>
      </c>
      <c r="BJ138" s="49" t="s">
        <v>36</v>
      </c>
      <c r="BK138" s="49" t="s">
        <v>36</v>
      </c>
      <c r="BL138" s="44" t="s">
        <v>36</v>
      </c>
      <c r="BM138" s="53" t="s">
        <v>36</v>
      </c>
      <c r="BN138" s="49" t="s">
        <v>36</v>
      </c>
      <c r="BO138" s="49" t="s">
        <v>36</v>
      </c>
      <c r="BP138" s="49" t="s">
        <v>36</v>
      </c>
      <c r="BQ138" s="44" t="s">
        <v>36</v>
      </c>
      <c r="BR138" s="53" t="s">
        <v>36</v>
      </c>
      <c r="BS138" s="49" t="s">
        <v>36</v>
      </c>
      <c r="BT138" s="39" t="s">
        <v>36</v>
      </c>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22" customFormat="true" ht="15" customHeight="true" x14ac:dyDescent="0.2">
      <c r="A139" s="984"/>
      <c r="B139" s="372" t="s">
        <v>19</v>
      </c>
      <c r="C139" s="132">
        <v>48.032695839096249</v>
      </c>
      <c r="D139" s="131">
        <v>24.87303833912328</v>
      </c>
      <c r="E139" s="131">
        <v>10.912957252539314</v>
      </c>
      <c r="F139" s="131">
        <v>4.6420299062204329</v>
      </c>
      <c r="G139" s="130">
        <v>0.79324057316636754</v>
      </c>
      <c r="H139" s="129">
        <v>14.20164930523004</v>
      </c>
      <c r="I139" s="131">
        <v>3.3490196784620943</v>
      </c>
      <c r="J139" s="131">
        <v>0.55423372357350775</v>
      </c>
      <c r="K139" s="131">
        <v>0</v>
      </c>
      <c r="L139" s="128">
        <v>0</v>
      </c>
      <c r="M139" s="132">
        <v>49.165333480732855</v>
      </c>
      <c r="N139" s="131">
        <v>31.814859944068026</v>
      </c>
      <c r="O139" s="131">
        <v>16.270992992007223</v>
      </c>
      <c r="P139" s="131">
        <v>5.9306844411730664</v>
      </c>
      <c r="Q139" s="130">
        <v>3.2611766363990888</v>
      </c>
      <c r="R139" s="129">
        <v>23.437571036173125</v>
      </c>
      <c r="S139" s="131">
        <v>13.674876476282186</v>
      </c>
      <c r="T139" s="128">
        <v>18.136650152118232</v>
      </c>
      <c r="U139" s="410"/>
      <c r="V139" s="410"/>
      <c r="W139" s="410"/>
      <c r="X139" s="410"/>
      <c r="Y139" s="410"/>
      <c r="Z139" s="410"/>
      <c r="AA139" s="410"/>
      <c r="AB139" s="410"/>
      <c r="AC139" s="410"/>
      <c r="AD139" s="410"/>
      <c r="AE139" s="410"/>
      <c r="AF139" s="410"/>
      <c r="AG139" s="410"/>
      <c r="AH139" s="410"/>
      <c r="AI139" s="410"/>
      <c r="AJ139" s="410"/>
      <c r="AK139" s="410"/>
      <c r="AL139" s="410"/>
      <c r="AM139" s="410"/>
      <c r="AN139" s="410"/>
      <c r="AO139" s="410"/>
      <c r="AP139" s="410"/>
      <c r="AQ139" s="410"/>
      <c r="AR139" s="410"/>
      <c r="AS139" s="410"/>
      <c r="AT139" s="410"/>
      <c r="AU139" s="410"/>
      <c r="AV139" s="410"/>
      <c r="AW139" s="410"/>
      <c r="AX139" s="410"/>
      <c r="AY139" s="410"/>
      <c r="AZ139" s="881"/>
      <c r="BA139" s="972"/>
      <c r="BB139" s="553" t="s">
        <v>19</v>
      </c>
      <c r="BC139" s="53" t="s">
        <v>36</v>
      </c>
      <c r="BD139" s="49" t="s">
        <v>36</v>
      </c>
      <c r="BE139" s="49" t="s">
        <v>36</v>
      </c>
      <c r="BF139" s="49" t="s">
        <v>36</v>
      </c>
      <c r="BG139" s="44" t="s">
        <v>36</v>
      </c>
      <c r="BH139" s="53" t="s">
        <v>36</v>
      </c>
      <c r="BI139" s="49" t="s">
        <v>36</v>
      </c>
      <c r="BJ139" s="49" t="s">
        <v>36</v>
      </c>
      <c r="BK139" s="49" t="s">
        <v>36</v>
      </c>
      <c r="BL139" s="44" t="s">
        <v>36</v>
      </c>
      <c r="BM139" s="53" t="s">
        <v>36</v>
      </c>
      <c r="BN139" s="49" t="s">
        <v>36</v>
      </c>
      <c r="BO139" s="49" t="s">
        <v>36</v>
      </c>
      <c r="BP139" s="49" t="s">
        <v>36</v>
      </c>
      <c r="BQ139" s="44" t="s">
        <v>36</v>
      </c>
      <c r="BR139" s="53" t="s">
        <v>36</v>
      </c>
      <c r="BS139" s="49" t="s">
        <v>36</v>
      </c>
      <c r="BT139" s="39" t="s">
        <v>36</v>
      </c>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17" customFormat="true" ht="15" customHeight="true" x14ac:dyDescent="0.2">
      <c r="A140" s="984" t="s">
        <v>107</v>
      </c>
      <c r="B140" s="372" t="s">
        <v>65</v>
      </c>
      <c r="C140" s="79" t="s">
        <v>36</v>
      </c>
      <c r="D140" s="74" t="s">
        <v>36</v>
      </c>
      <c r="E140" s="74" t="s">
        <v>36</v>
      </c>
      <c r="F140" s="74" t="s">
        <v>36</v>
      </c>
      <c r="G140" s="69" t="s">
        <v>36</v>
      </c>
      <c r="H140" s="64" t="s">
        <v>36</v>
      </c>
      <c r="I140" s="74" t="s">
        <v>36</v>
      </c>
      <c r="J140" s="74" t="s">
        <v>36</v>
      </c>
      <c r="K140" s="74" t="s">
        <v>36</v>
      </c>
      <c r="L140" s="59" t="s">
        <v>36</v>
      </c>
      <c r="M140" s="79" t="s">
        <v>36</v>
      </c>
      <c r="N140" s="74" t="s">
        <v>36</v>
      </c>
      <c r="O140" s="74" t="s">
        <v>36</v>
      </c>
      <c r="P140" s="74" t="s">
        <v>36</v>
      </c>
      <c r="Q140" s="69" t="s">
        <v>36</v>
      </c>
      <c r="R140" s="64" t="s">
        <v>36</v>
      </c>
      <c r="S140" s="74" t="s">
        <v>36</v>
      </c>
      <c r="T140" s="59" t="s">
        <v>36</v>
      </c>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882"/>
      <c r="AZ140" s="345"/>
      <c r="BA140" s="972" t="s">
        <v>107</v>
      </c>
      <c r="BB140" s="553" t="s">
        <v>65</v>
      </c>
      <c r="BC140" s="53" t="s">
        <v>36</v>
      </c>
      <c r="BD140" s="49" t="s">
        <v>36</v>
      </c>
      <c r="BE140" s="49" t="s">
        <v>36</v>
      </c>
      <c r="BF140" s="49" t="s">
        <v>36</v>
      </c>
      <c r="BG140" s="44" t="s">
        <v>36</v>
      </c>
      <c r="BH140" s="53" t="s">
        <v>36</v>
      </c>
      <c r="BI140" s="49" t="s">
        <v>36</v>
      </c>
      <c r="BJ140" s="49" t="s">
        <v>36</v>
      </c>
      <c r="BK140" s="49" t="s">
        <v>36</v>
      </c>
      <c r="BL140" s="44" t="s">
        <v>36</v>
      </c>
      <c r="BM140" s="53" t="s">
        <v>36</v>
      </c>
      <c r="BN140" s="49" t="s">
        <v>36</v>
      </c>
      <c r="BO140" s="49" t="s">
        <v>36</v>
      </c>
      <c r="BP140" s="49" t="s">
        <v>36</v>
      </c>
      <c r="BQ140" s="44" t="s">
        <v>36</v>
      </c>
      <c r="BR140" s="53" t="s">
        <v>36</v>
      </c>
      <c r="BS140" s="49" t="s">
        <v>36</v>
      </c>
      <c r="BT140" s="39" t="s">
        <v>36</v>
      </c>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17" customFormat="true" ht="15" customHeight="true" x14ac:dyDescent="0.2">
      <c r="A141" s="984"/>
      <c r="B141" s="372" t="s">
        <v>66</v>
      </c>
      <c r="C141" s="79" t="s">
        <v>36</v>
      </c>
      <c r="D141" s="74" t="s">
        <v>36</v>
      </c>
      <c r="E141" s="74" t="s">
        <v>36</v>
      </c>
      <c r="F141" s="74" t="s">
        <v>36</v>
      </c>
      <c r="G141" s="69" t="s">
        <v>36</v>
      </c>
      <c r="H141" s="64" t="s">
        <v>36</v>
      </c>
      <c r="I141" s="74" t="s">
        <v>36</v>
      </c>
      <c r="J141" s="74" t="s">
        <v>36</v>
      </c>
      <c r="K141" s="74" t="s">
        <v>36</v>
      </c>
      <c r="L141" s="59" t="s">
        <v>36</v>
      </c>
      <c r="M141" s="79" t="s">
        <v>36</v>
      </c>
      <c r="N141" s="74" t="s">
        <v>36</v>
      </c>
      <c r="O141" s="74" t="s">
        <v>36</v>
      </c>
      <c r="P141" s="74" t="s">
        <v>36</v>
      </c>
      <c r="Q141" s="69" t="s">
        <v>36</v>
      </c>
      <c r="R141" s="64" t="s">
        <v>36</v>
      </c>
      <c r="S141" s="74" t="s">
        <v>36</v>
      </c>
      <c r="T141" s="59" t="s">
        <v>36</v>
      </c>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882"/>
      <c r="AZ141" s="345"/>
      <c r="BA141" s="972"/>
      <c r="BB141" s="553" t="s">
        <v>66</v>
      </c>
      <c r="BC141" s="53" t="s">
        <v>36</v>
      </c>
      <c r="BD141" s="49" t="s">
        <v>36</v>
      </c>
      <c r="BE141" s="49" t="s">
        <v>36</v>
      </c>
      <c r="BF141" s="49" t="s">
        <v>36</v>
      </c>
      <c r="BG141" s="44" t="s">
        <v>36</v>
      </c>
      <c r="BH141" s="53" t="s">
        <v>36</v>
      </c>
      <c r="BI141" s="49" t="s">
        <v>36</v>
      </c>
      <c r="BJ141" s="49" t="s">
        <v>36</v>
      </c>
      <c r="BK141" s="49" t="s">
        <v>36</v>
      </c>
      <c r="BL141" s="44" t="s">
        <v>36</v>
      </c>
      <c r="BM141" s="53" t="s">
        <v>36</v>
      </c>
      <c r="BN141" s="49" t="s">
        <v>36</v>
      </c>
      <c r="BO141" s="49" t="s">
        <v>36</v>
      </c>
      <c r="BP141" s="49" t="s">
        <v>36</v>
      </c>
      <c r="BQ141" s="44" t="s">
        <v>36</v>
      </c>
      <c r="BR141" s="53" t="s">
        <v>36</v>
      </c>
      <c r="BS141" s="49" t="s">
        <v>36</v>
      </c>
      <c r="BT141" s="39" t="s">
        <v>36</v>
      </c>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17" customFormat="true" ht="15" customHeight="true" x14ac:dyDescent="0.2">
      <c r="A142" s="984"/>
      <c r="B142" s="372" t="s">
        <v>67</v>
      </c>
      <c r="C142" s="79" t="s">
        <v>36</v>
      </c>
      <c r="D142" s="74" t="s">
        <v>36</v>
      </c>
      <c r="E142" s="74" t="s">
        <v>36</v>
      </c>
      <c r="F142" s="74" t="s">
        <v>36</v>
      </c>
      <c r="G142" s="69" t="s">
        <v>36</v>
      </c>
      <c r="H142" s="64" t="s">
        <v>36</v>
      </c>
      <c r="I142" s="74" t="s">
        <v>36</v>
      </c>
      <c r="J142" s="74" t="s">
        <v>36</v>
      </c>
      <c r="K142" s="74" t="s">
        <v>36</v>
      </c>
      <c r="L142" s="59" t="s">
        <v>36</v>
      </c>
      <c r="M142" s="79" t="s">
        <v>36</v>
      </c>
      <c r="N142" s="74" t="s">
        <v>36</v>
      </c>
      <c r="O142" s="74" t="s">
        <v>36</v>
      </c>
      <c r="P142" s="74" t="s">
        <v>36</v>
      </c>
      <c r="Q142" s="69" t="s">
        <v>36</v>
      </c>
      <c r="R142" s="64" t="s">
        <v>36</v>
      </c>
      <c r="S142" s="74" t="s">
        <v>36</v>
      </c>
      <c r="T142" s="59" t="s">
        <v>36</v>
      </c>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882"/>
      <c r="AZ142" s="345"/>
      <c r="BA142" s="972"/>
      <c r="BB142" s="553" t="s">
        <v>67</v>
      </c>
      <c r="BC142" s="53" t="s">
        <v>36</v>
      </c>
      <c r="BD142" s="49" t="s">
        <v>36</v>
      </c>
      <c r="BE142" s="49" t="s">
        <v>36</v>
      </c>
      <c r="BF142" s="49" t="s">
        <v>36</v>
      </c>
      <c r="BG142" s="44" t="s">
        <v>36</v>
      </c>
      <c r="BH142" s="53" t="s">
        <v>36</v>
      </c>
      <c r="BI142" s="49" t="s">
        <v>36</v>
      </c>
      <c r="BJ142" s="49" t="s">
        <v>36</v>
      </c>
      <c r="BK142" s="49" t="s">
        <v>36</v>
      </c>
      <c r="BL142" s="44" t="s">
        <v>36</v>
      </c>
      <c r="BM142" s="53" t="s">
        <v>36</v>
      </c>
      <c r="BN142" s="49" t="s">
        <v>36</v>
      </c>
      <c r="BO142" s="49" t="s">
        <v>36</v>
      </c>
      <c r="BP142" s="49" t="s">
        <v>36</v>
      </c>
      <c r="BQ142" s="44" t="s">
        <v>36</v>
      </c>
      <c r="BR142" s="53" t="s">
        <v>36</v>
      </c>
      <c r="BS142" s="49" t="s">
        <v>36</v>
      </c>
      <c r="BT142" s="39" t="s">
        <v>36</v>
      </c>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17" customFormat="true" ht="15" customHeight="true" x14ac:dyDescent="0.2">
      <c r="A143" s="984"/>
      <c r="B143" s="372" t="s">
        <v>68</v>
      </c>
      <c r="C143" s="79" t="s">
        <v>36</v>
      </c>
      <c r="D143" s="74" t="s">
        <v>36</v>
      </c>
      <c r="E143" s="74" t="s">
        <v>36</v>
      </c>
      <c r="F143" s="74" t="s">
        <v>36</v>
      </c>
      <c r="G143" s="69" t="s">
        <v>36</v>
      </c>
      <c r="H143" s="64" t="s">
        <v>36</v>
      </c>
      <c r="I143" s="74" t="s">
        <v>36</v>
      </c>
      <c r="J143" s="74" t="s">
        <v>36</v>
      </c>
      <c r="K143" s="74" t="s">
        <v>36</v>
      </c>
      <c r="L143" s="59" t="s">
        <v>36</v>
      </c>
      <c r="M143" s="79" t="s">
        <v>36</v>
      </c>
      <c r="N143" s="74" t="s">
        <v>36</v>
      </c>
      <c r="O143" s="74" t="s">
        <v>36</v>
      </c>
      <c r="P143" s="74" t="s">
        <v>36</v>
      </c>
      <c r="Q143" s="69" t="s">
        <v>36</v>
      </c>
      <c r="R143" s="64" t="s">
        <v>36</v>
      </c>
      <c r="S143" s="74" t="s">
        <v>36</v>
      </c>
      <c r="T143" s="59" t="s">
        <v>36</v>
      </c>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882"/>
      <c r="AZ143" s="345"/>
      <c r="BA143" s="972"/>
      <c r="BB143" s="553" t="s">
        <v>68</v>
      </c>
      <c r="BC143" s="53" t="s">
        <v>36</v>
      </c>
      <c r="BD143" s="49" t="s">
        <v>36</v>
      </c>
      <c r="BE143" s="49" t="s">
        <v>36</v>
      </c>
      <c r="BF143" s="49" t="s">
        <v>36</v>
      </c>
      <c r="BG143" s="44" t="s">
        <v>36</v>
      </c>
      <c r="BH143" s="53" t="s">
        <v>36</v>
      </c>
      <c r="BI143" s="49" t="s">
        <v>36</v>
      </c>
      <c r="BJ143" s="49" t="s">
        <v>36</v>
      </c>
      <c r="BK143" s="49" t="s">
        <v>36</v>
      </c>
      <c r="BL143" s="44" t="s">
        <v>36</v>
      </c>
      <c r="BM143" s="53" t="s">
        <v>36</v>
      </c>
      <c r="BN143" s="49" t="s">
        <v>36</v>
      </c>
      <c r="BO143" s="49" t="s">
        <v>36</v>
      </c>
      <c r="BP143" s="49" t="s">
        <v>36</v>
      </c>
      <c r="BQ143" s="44" t="s">
        <v>36</v>
      </c>
      <c r="BR143" s="53" t="s">
        <v>36</v>
      </c>
      <c r="BS143" s="49" t="s">
        <v>36</v>
      </c>
      <c r="BT143" s="39" t="s">
        <v>36</v>
      </c>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17" customFormat="true" ht="15" customHeight="true" x14ac:dyDescent="0.2">
      <c r="A144" s="984" t="s">
        <v>108</v>
      </c>
      <c r="B144" s="372" t="s">
        <v>65</v>
      </c>
      <c r="C144" s="79" t="s">
        <v>36</v>
      </c>
      <c r="D144" s="74" t="s">
        <v>36</v>
      </c>
      <c r="E144" s="74" t="s">
        <v>36</v>
      </c>
      <c r="F144" s="74" t="s">
        <v>36</v>
      </c>
      <c r="G144" s="69" t="s">
        <v>36</v>
      </c>
      <c r="H144" s="64" t="s">
        <v>36</v>
      </c>
      <c r="I144" s="74" t="s">
        <v>36</v>
      </c>
      <c r="J144" s="74" t="s">
        <v>36</v>
      </c>
      <c r="K144" s="74" t="s">
        <v>36</v>
      </c>
      <c r="L144" s="59" t="s">
        <v>36</v>
      </c>
      <c r="M144" s="79" t="s">
        <v>36</v>
      </c>
      <c r="N144" s="74" t="s">
        <v>36</v>
      </c>
      <c r="O144" s="74" t="s">
        <v>36</v>
      </c>
      <c r="P144" s="74" t="s">
        <v>36</v>
      </c>
      <c r="Q144" s="69" t="s">
        <v>36</v>
      </c>
      <c r="R144" s="64" t="s">
        <v>36</v>
      </c>
      <c r="S144" s="74" t="s">
        <v>36</v>
      </c>
      <c r="T144" s="59" t="s">
        <v>36</v>
      </c>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882"/>
      <c r="AZ144" s="345"/>
      <c r="BA144" s="972" t="s">
        <v>108</v>
      </c>
      <c r="BB144" s="553" t="s">
        <v>65</v>
      </c>
      <c r="BC144" s="53" t="s">
        <v>36</v>
      </c>
      <c r="BD144" s="49" t="s">
        <v>36</v>
      </c>
      <c r="BE144" s="49" t="s">
        <v>36</v>
      </c>
      <c r="BF144" s="49" t="s">
        <v>36</v>
      </c>
      <c r="BG144" s="44" t="s">
        <v>36</v>
      </c>
      <c r="BH144" s="53" t="s">
        <v>36</v>
      </c>
      <c r="BI144" s="49" t="s">
        <v>36</v>
      </c>
      <c r="BJ144" s="49" t="s">
        <v>36</v>
      </c>
      <c r="BK144" s="49" t="s">
        <v>36</v>
      </c>
      <c r="BL144" s="44" t="s">
        <v>36</v>
      </c>
      <c r="BM144" s="53" t="s">
        <v>36</v>
      </c>
      <c r="BN144" s="49" t="s">
        <v>36</v>
      </c>
      <c r="BO144" s="49" t="s">
        <v>36</v>
      </c>
      <c r="BP144" s="49" t="s">
        <v>36</v>
      </c>
      <c r="BQ144" s="44" t="s">
        <v>36</v>
      </c>
      <c r="BR144" s="53" t="s">
        <v>36</v>
      </c>
      <c r="BS144" s="49" t="s">
        <v>36</v>
      </c>
      <c r="BT144" s="39" t="s">
        <v>36</v>
      </c>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17" customFormat="true" ht="15" customHeight="true" x14ac:dyDescent="0.2">
      <c r="A145" s="984"/>
      <c r="B145" s="372" t="s">
        <v>66</v>
      </c>
      <c r="C145" s="79" t="s">
        <v>36</v>
      </c>
      <c r="D145" s="74" t="s">
        <v>36</v>
      </c>
      <c r="E145" s="74" t="s">
        <v>36</v>
      </c>
      <c r="F145" s="74" t="s">
        <v>36</v>
      </c>
      <c r="G145" s="69" t="s">
        <v>36</v>
      </c>
      <c r="H145" s="64" t="s">
        <v>36</v>
      </c>
      <c r="I145" s="74" t="s">
        <v>36</v>
      </c>
      <c r="J145" s="74" t="s">
        <v>36</v>
      </c>
      <c r="K145" s="74" t="s">
        <v>36</v>
      </c>
      <c r="L145" s="59" t="s">
        <v>36</v>
      </c>
      <c r="M145" s="79" t="s">
        <v>36</v>
      </c>
      <c r="N145" s="74" t="s">
        <v>36</v>
      </c>
      <c r="O145" s="74" t="s">
        <v>36</v>
      </c>
      <c r="P145" s="74" t="s">
        <v>36</v>
      </c>
      <c r="Q145" s="69" t="s">
        <v>36</v>
      </c>
      <c r="R145" s="64" t="s">
        <v>36</v>
      </c>
      <c r="S145" s="74" t="s">
        <v>36</v>
      </c>
      <c r="T145" s="59" t="s">
        <v>36</v>
      </c>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882"/>
      <c r="AZ145" s="345"/>
      <c r="BA145" s="972"/>
      <c r="BB145" s="553" t="s">
        <v>66</v>
      </c>
      <c r="BC145" s="53" t="s">
        <v>36</v>
      </c>
      <c r="BD145" s="49" t="s">
        <v>36</v>
      </c>
      <c r="BE145" s="49" t="s">
        <v>36</v>
      </c>
      <c r="BF145" s="49" t="s">
        <v>36</v>
      </c>
      <c r="BG145" s="44" t="s">
        <v>36</v>
      </c>
      <c r="BH145" s="53" t="s">
        <v>36</v>
      </c>
      <c r="BI145" s="49" t="s">
        <v>36</v>
      </c>
      <c r="BJ145" s="49" t="s">
        <v>36</v>
      </c>
      <c r="BK145" s="49" t="s">
        <v>36</v>
      </c>
      <c r="BL145" s="44" t="s">
        <v>36</v>
      </c>
      <c r="BM145" s="53" t="s">
        <v>36</v>
      </c>
      <c r="BN145" s="49" t="s">
        <v>36</v>
      </c>
      <c r="BO145" s="49" t="s">
        <v>36</v>
      </c>
      <c r="BP145" s="49" t="s">
        <v>36</v>
      </c>
      <c r="BQ145" s="44" t="s">
        <v>36</v>
      </c>
      <c r="BR145" s="53" t="s">
        <v>36</v>
      </c>
      <c r="BS145" s="49" t="s">
        <v>36</v>
      </c>
      <c r="BT145" s="39" t="s">
        <v>36</v>
      </c>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17" customFormat="true" ht="15" customHeight="true" x14ac:dyDescent="0.2">
      <c r="A146" s="984"/>
      <c r="B146" s="372" t="s">
        <v>67</v>
      </c>
      <c r="C146" s="79" t="s">
        <v>36</v>
      </c>
      <c r="D146" s="74" t="s">
        <v>36</v>
      </c>
      <c r="E146" s="74" t="s">
        <v>36</v>
      </c>
      <c r="F146" s="74" t="s">
        <v>36</v>
      </c>
      <c r="G146" s="69" t="s">
        <v>36</v>
      </c>
      <c r="H146" s="64" t="s">
        <v>36</v>
      </c>
      <c r="I146" s="74" t="s">
        <v>36</v>
      </c>
      <c r="J146" s="74" t="s">
        <v>36</v>
      </c>
      <c r="K146" s="74" t="s">
        <v>36</v>
      </c>
      <c r="L146" s="59" t="s">
        <v>36</v>
      </c>
      <c r="M146" s="79" t="s">
        <v>36</v>
      </c>
      <c r="N146" s="74" t="s">
        <v>36</v>
      </c>
      <c r="O146" s="74" t="s">
        <v>36</v>
      </c>
      <c r="P146" s="74" t="s">
        <v>36</v>
      </c>
      <c r="Q146" s="69" t="s">
        <v>36</v>
      </c>
      <c r="R146" s="64" t="s">
        <v>36</v>
      </c>
      <c r="S146" s="74" t="s">
        <v>36</v>
      </c>
      <c r="T146" s="59" t="s">
        <v>36</v>
      </c>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882"/>
      <c r="AZ146" s="345"/>
      <c r="BA146" s="972"/>
      <c r="BB146" s="553" t="s">
        <v>67</v>
      </c>
      <c r="BC146" s="53" t="s">
        <v>36</v>
      </c>
      <c r="BD146" s="49" t="s">
        <v>36</v>
      </c>
      <c r="BE146" s="49" t="s">
        <v>36</v>
      </c>
      <c r="BF146" s="49" t="s">
        <v>36</v>
      </c>
      <c r="BG146" s="44" t="s">
        <v>36</v>
      </c>
      <c r="BH146" s="53" t="s">
        <v>36</v>
      </c>
      <c r="BI146" s="49" t="s">
        <v>36</v>
      </c>
      <c r="BJ146" s="49" t="s">
        <v>36</v>
      </c>
      <c r="BK146" s="49" t="s">
        <v>36</v>
      </c>
      <c r="BL146" s="44" t="s">
        <v>36</v>
      </c>
      <c r="BM146" s="53" t="s">
        <v>36</v>
      </c>
      <c r="BN146" s="49" t="s">
        <v>36</v>
      </c>
      <c r="BO146" s="49" t="s">
        <v>36</v>
      </c>
      <c r="BP146" s="49" t="s">
        <v>36</v>
      </c>
      <c r="BQ146" s="44" t="s">
        <v>36</v>
      </c>
      <c r="BR146" s="53" t="s">
        <v>36</v>
      </c>
      <c r="BS146" s="49" t="s">
        <v>36</v>
      </c>
      <c r="BT146" s="39" t="s">
        <v>36</v>
      </c>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17" customFormat="true" ht="15" customHeight="true" x14ac:dyDescent="0.2">
      <c r="A147" s="984"/>
      <c r="B147" s="372" t="s">
        <v>68</v>
      </c>
      <c r="C147" s="79" t="s">
        <v>36</v>
      </c>
      <c r="D147" s="74" t="s">
        <v>36</v>
      </c>
      <c r="E147" s="74" t="s">
        <v>36</v>
      </c>
      <c r="F147" s="74" t="s">
        <v>36</v>
      </c>
      <c r="G147" s="69" t="s">
        <v>36</v>
      </c>
      <c r="H147" s="64" t="s">
        <v>36</v>
      </c>
      <c r="I147" s="74" t="s">
        <v>36</v>
      </c>
      <c r="J147" s="74" t="s">
        <v>36</v>
      </c>
      <c r="K147" s="74" t="s">
        <v>36</v>
      </c>
      <c r="L147" s="59" t="s">
        <v>36</v>
      </c>
      <c r="M147" s="79" t="s">
        <v>36</v>
      </c>
      <c r="N147" s="74" t="s">
        <v>36</v>
      </c>
      <c r="O147" s="74" t="s">
        <v>36</v>
      </c>
      <c r="P147" s="74" t="s">
        <v>36</v>
      </c>
      <c r="Q147" s="69" t="s">
        <v>36</v>
      </c>
      <c r="R147" s="64" t="s">
        <v>36</v>
      </c>
      <c r="S147" s="74" t="s">
        <v>36</v>
      </c>
      <c r="T147" s="59" t="s">
        <v>36</v>
      </c>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882"/>
      <c r="AZ147" s="345"/>
      <c r="BA147" s="972"/>
      <c r="BB147" s="553" t="s">
        <v>68</v>
      </c>
      <c r="BC147" s="53" t="s">
        <v>36</v>
      </c>
      <c r="BD147" s="49" t="s">
        <v>36</v>
      </c>
      <c r="BE147" s="49" t="s">
        <v>36</v>
      </c>
      <c r="BF147" s="49" t="s">
        <v>36</v>
      </c>
      <c r="BG147" s="44" t="s">
        <v>36</v>
      </c>
      <c r="BH147" s="53" t="s">
        <v>36</v>
      </c>
      <c r="BI147" s="49" t="s">
        <v>36</v>
      </c>
      <c r="BJ147" s="49" t="s">
        <v>36</v>
      </c>
      <c r="BK147" s="49" t="s">
        <v>36</v>
      </c>
      <c r="BL147" s="44" t="s">
        <v>36</v>
      </c>
      <c r="BM147" s="53" t="s">
        <v>36</v>
      </c>
      <c r="BN147" s="49" t="s">
        <v>36</v>
      </c>
      <c r="BO147" s="49" t="s">
        <v>36</v>
      </c>
      <c r="BP147" s="49" t="s">
        <v>36</v>
      </c>
      <c r="BQ147" s="44" t="s">
        <v>36</v>
      </c>
      <c r="BR147" s="53" t="s">
        <v>36</v>
      </c>
      <c r="BS147" s="49" t="s">
        <v>36</v>
      </c>
      <c r="BT147" s="39" t="s">
        <v>36</v>
      </c>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17" customFormat="true" ht="15" customHeight="true" x14ac:dyDescent="0.2">
      <c r="A148" s="984" t="s">
        <v>109</v>
      </c>
      <c r="B148" s="372" t="s">
        <v>50</v>
      </c>
      <c r="C148" s="79" t="s">
        <v>36</v>
      </c>
      <c r="D148" s="74" t="s">
        <v>36</v>
      </c>
      <c r="E148" s="74" t="s">
        <v>36</v>
      </c>
      <c r="F148" s="74" t="s">
        <v>36</v>
      </c>
      <c r="G148" s="69" t="s">
        <v>36</v>
      </c>
      <c r="H148" s="64" t="s">
        <v>36</v>
      </c>
      <c r="I148" s="74" t="s">
        <v>36</v>
      </c>
      <c r="J148" s="74" t="s">
        <v>36</v>
      </c>
      <c r="K148" s="74" t="s">
        <v>36</v>
      </c>
      <c r="L148" s="59" t="s">
        <v>36</v>
      </c>
      <c r="M148" s="79" t="s">
        <v>36</v>
      </c>
      <c r="N148" s="74" t="s">
        <v>36</v>
      </c>
      <c r="O148" s="74" t="s">
        <v>36</v>
      </c>
      <c r="P148" s="74" t="s">
        <v>36</v>
      </c>
      <c r="Q148" s="69" t="s">
        <v>36</v>
      </c>
      <c r="R148" s="64" t="s">
        <v>36</v>
      </c>
      <c r="S148" s="74" t="s">
        <v>36</v>
      </c>
      <c r="T148" s="59" t="s">
        <v>36</v>
      </c>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882"/>
      <c r="AZ148" s="345"/>
      <c r="BA148" s="972" t="s">
        <v>109</v>
      </c>
      <c r="BB148" s="553" t="s">
        <v>50</v>
      </c>
      <c r="BC148" s="53" t="s">
        <v>36</v>
      </c>
      <c r="BD148" s="49" t="s">
        <v>36</v>
      </c>
      <c r="BE148" s="49" t="s">
        <v>36</v>
      </c>
      <c r="BF148" s="49" t="s">
        <v>36</v>
      </c>
      <c r="BG148" s="44" t="s">
        <v>36</v>
      </c>
      <c r="BH148" s="53" t="s">
        <v>36</v>
      </c>
      <c r="BI148" s="49" t="s">
        <v>36</v>
      </c>
      <c r="BJ148" s="49" t="s">
        <v>36</v>
      </c>
      <c r="BK148" s="49" t="s">
        <v>36</v>
      </c>
      <c r="BL148" s="44" t="s">
        <v>36</v>
      </c>
      <c r="BM148" s="53" t="s">
        <v>36</v>
      </c>
      <c r="BN148" s="49" t="s">
        <v>36</v>
      </c>
      <c r="BO148" s="49" t="s">
        <v>36</v>
      </c>
      <c r="BP148" s="49" t="s">
        <v>36</v>
      </c>
      <c r="BQ148" s="44" t="s">
        <v>36</v>
      </c>
      <c r="BR148" s="53" t="s">
        <v>36</v>
      </c>
      <c r="BS148" s="49" t="s">
        <v>36</v>
      </c>
      <c r="BT148" s="39" t="s">
        <v>36</v>
      </c>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17" customFormat="true" ht="15" customHeight="true" x14ac:dyDescent="0.2">
      <c r="A149" s="984"/>
      <c r="B149" s="372" t="s">
        <v>49</v>
      </c>
      <c r="C149" s="79" t="s">
        <v>36</v>
      </c>
      <c r="D149" s="74" t="s">
        <v>36</v>
      </c>
      <c r="E149" s="74" t="s">
        <v>36</v>
      </c>
      <c r="F149" s="74" t="s">
        <v>36</v>
      </c>
      <c r="G149" s="69" t="s">
        <v>36</v>
      </c>
      <c r="H149" s="64" t="s">
        <v>36</v>
      </c>
      <c r="I149" s="74" t="s">
        <v>36</v>
      </c>
      <c r="J149" s="74" t="s">
        <v>36</v>
      </c>
      <c r="K149" s="74" t="s">
        <v>36</v>
      </c>
      <c r="L149" s="59" t="s">
        <v>36</v>
      </c>
      <c r="M149" s="79" t="s">
        <v>36</v>
      </c>
      <c r="N149" s="74" t="s">
        <v>36</v>
      </c>
      <c r="O149" s="74" t="s">
        <v>36</v>
      </c>
      <c r="P149" s="74" t="s">
        <v>36</v>
      </c>
      <c r="Q149" s="69" t="s">
        <v>36</v>
      </c>
      <c r="R149" s="64" t="s">
        <v>36</v>
      </c>
      <c r="S149" s="74" t="s">
        <v>36</v>
      </c>
      <c r="T149" s="59" t="s">
        <v>36</v>
      </c>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882"/>
      <c r="AZ149" s="345"/>
      <c r="BA149" s="972"/>
      <c r="BB149" s="553" t="s">
        <v>49</v>
      </c>
      <c r="BC149" s="53" t="s">
        <v>36</v>
      </c>
      <c r="BD149" s="49" t="s">
        <v>36</v>
      </c>
      <c r="BE149" s="49" t="s">
        <v>36</v>
      </c>
      <c r="BF149" s="49" t="s">
        <v>36</v>
      </c>
      <c r="BG149" s="44" t="s">
        <v>36</v>
      </c>
      <c r="BH149" s="53" t="s">
        <v>36</v>
      </c>
      <c r="BI149" s="49" t="s">
        <v>36</v>
      </c>
      <c r="BJ149" s="49" t="s">
        <v>36</v>
      </c>
      <c r="BK149" s="49" t="s">
        <v>36</v>
      </c>
      <c r="BL149" s="44" t="s">
        <v>36</v>
      </c>
      <c r="BM149" s="53" t="s">
        <v>36</v>
      </c>
      <c r="BN149" s="49" t="s">
        <v>36</v>
      </c>
      <c r="BO149" s="49" t="s">
        <v>36</v>
      </c>
      <c r="BP149" s="49" t="s">
        <v>36</v>
      </c>
      <c r="BQ149" s="44" t="s">
        <v>36</v>
      </c>
      <c r="BR149" s="53" t="s">
        <v>36</v>
      </c>
      <c r="BS149" s="49" t="s">
        <v>36</v>
      </c>
      <c r="BT149" s="39" t="s">
        <v>36</v>
      </c>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17" customFormat="true" ht="15" customHeight="true" x14ac:dyDescent="0.2">
      <c r="A150" s="984"/>
      <c r="B150" s="372" t="s">
        <v>111</v>
      </c>
      <c r="C150" s="79" t="s">
        <v>36</v>
      </c>
      <c r="D150" s="74" t="s">
        <v>36</v>
      </c>
      <c r="E150" s="74" t="s">
        <v>36</v>
      </c>
      <c r="F150" s="74" t="s">
        <v>36</v>
      </c>
      <c r="G150" s="69" t="s">
        <v>36</v>
      </c>
      <c r="H150" s="64" t="s">
        <v>36</v>
      </c>
      <c r="I150" s="74" t="s">
        <v>36</v>
      </c>
      <c r="J150" s="74" t="s">
        <v>36</v>
      </c>
      <c r="K150" s="74" t="s">
        <v>36</v>
      </c>
      <c r="L150" s="59" t="s">
        <v>36</v>
      </c>
      <c r="M150" s="79" t="s">
        <v>36</v>
      </c>
      <c r="N150" s="74" t="s">
        <v>36</v>
      </c>
      <c r="O150" s="74" t="s">
        <v>36</v>
      </c>
      <c r="P150" s="74" t="s">
        <v>36</v>
      </c>
      <c r="Q150" s="69" t="s">
        <v>36</v>
      </c>
      <c r="R150" s="64" t="s">
        <v>36</v>
      </c>
      <c r="S150" s="74" t="s">
        <v>36</v>
      </c>
      <c r="T150" s="59" t="s">
        <v>36</v>
      </c>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882"/>
      <c r="AZ150" s="345"/>
      <c r="BA150" s="972"/>
      <c r="BB150" s="553" t="s">
        <v>111</v>
      </c>
      <c r="BC150" s="53" t="s">
        <v>36</v>
      </c>
      <c r="BD150" s="49" t="s">
        <v>36</v>
      </c>
      <c r="BE150" s="49" t="s">
        <v>36</v>
      </c>
      <c r="BF150" s="49" t="s">
        <v>36</v>
      </c>
      <c r="BG150" s="44" t="s">
        <v>36</v>
      </c>
      <c r="BH150" s="53" t="s">
        <v>36</v>
      </c>
      <c r="BI150" s="49" t="s">
        <v>36</v>
      </c>
      <c r="BJ150" s="49" t="s">
        <v>36</v>
      </c>
      <c r="BK150" s="49" t="s">
        <v>36</v>
      </c>
      <c r="BL150" s="44" t="s">
        <v>36</v>
      </c>
      <c r="BM150" s="53" t="s">
        <v>36</v>
      </c>
      <c r="BN150" s="49" t="s">
        <v>36</v>
      </c>
      <c r="BO150" s="49" t="s">
        <v>36</v>
      </c>
      <c r="BP150" s="49" t="s">
        <v>36</v>
      </c>
      <c r="BQ150" s="44" t="s">
        <v>36</v>
      </c>
      <c r="BR150" s="53" t="s">
        <v>36</v>
      </c>
      <c r="BS150" s="49" t="s">
        <v>36</v>
      </c>
      <c r="BT150" s="39" t="s">
        <v>36</v>
      </c>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17" customFormat="true" ht="15" customHeight="true" x14ac:dyDescent="0.2">
      <c r="A151" s="984" t="s">
        <v>110</v>
      </c>
      <c r="B151" s="372" t="s">
        <v>50</v>
      </c>
      <c r="C151" s="173">
        <v>19.757715541757609</v>
      </c>
      <c r="D151" s="172">
        <v>12.792699544866032</v>
      </c>
      <c r="E151" s="172">
        <v>6.8284660555355456</v>
      </c>
      <c r="F151" s="172">
        <v>5.689424025204838</v>
      </c>
      <c r="G151" s="171">
        <v>3.6517600509242576</v>
      </c>
      <c r="H151" s="161">
        <v>11.592117104248949</v>
      </c>
      <c r="I151" s="172">
        <v>5.6552430896062562</v>
      </c>
      <c r="J151" s="172">
        <v>3.9776387294849953</v>
      </c>
      <c r="K151" s="172">
        <v>2.6316494894649862</v>
      </c>
      <c r="L151" s="165">
        <v>1.2487981986991039</v>
      </c>
      <c r="M151" s="173">
        <v>18.984360452379704</v>
      </c>
      <c r="N151" s="172">
        <v>15.247748833397592</v>
      </c>
      <c r="O151" s="172">
        <v>8.1198577451695684</v>
      </c>
      <c r="P151" s="172">
        <v>7.0367156120259429</v>
      </c>
      <c r="Q151" s="171">
        <v>4.5354094699765355</v>
      </c>
      <c r="R151" s="161">
        <v>2.7979447246674196</v>
      </c>
      <c r="S151" s="172">
        <v>5.3450297740700385</v>
      </c>
      <c r="T151" s="165">
        <v>16.109070978340991</v>
      </c>
      <c r="U151" s="882"/>
      <c r="V151" s="882"/>
      <c r="W151" s="882"/>
      <c r="X151" s="882"/>
      <c r="Y151" s="882"/>
      <c r="Z151" s="882"/>
      <c r="AA151" s="882"/>
      <c r="AB151" s="882"/>
      <c r="AC151" s="882"/>
      <c r="AD151" s="882"/>
      <c r="AE151" s="882"/>
      <c r="AF151" s="882"/>
      <c r="AG151" s="882"/>
      <c r="AH151" s="882"/>
      <c r="AI151" s="882"/>
      <c r="AJ151" s="882"/>
      <c r="AK151" s="882"/>
      <c r="AL151" s="882"/>
      <c r="AM151" s="882"/>
      <c r="AN151" s="882"/>
      <c r="AO151" s="882"/>
      <c r="AP151" s="882"/>
      <c r="AQ151" s="882"/>
      <c r="AR151" s="882"/>
      <c r="AS151" s="882"/>
      <c r="AT151" s="882"/>
      <c r="AU151" s="882"/>
      <c r="AV151" s="882"/>
      <c r="AW151" s="882"/>
      <c r="AX151" s="882"/>
      <c r="AY151" s="882"/>
      <c r="AZ151" s="345"/>
      <c r="BA151" s="972" t="s">
        <v>110</v>
      </c>
      <c r="BB151" s="553" t="s">
        <v>50</v>
      </c>
      <c r="BC151" s="53" t="s">
        <v>36</v>
      </c>
      <c r="BD151" s="49" t="s">
        <v>36</v>
      </c>
      <c r="BE151" s="49" t="s">
        <v>36</v>
      </c>
      <c r="BF151" s="49" t="s">
        <v>36</v>
      </c>
      <c r="BG151" s="44" t="s">
        <v>36</v>
      </c>
      <c r="BH151" s="53" t="s">
        <v>36</v>
      </c>
      <c r="BI151" s="49" t="s">
        <v>36</v>
      </c>
      <c r="BJ151" s="49" t="s">
        <v>36</v>
      </c>
      <c r="BK151" s="49" t="s">
        <v>36</v>
      </c>
      <c r="BL151" s="44" t="s">
        <v>36</v>
      </c>
      <c r="BM151" s="53" t="s">
        <v>36</v>
      </c>
      <c r="BN151" s="49" t="s">
        <v>36</v>
      </c>
      <c r="BO151" s="49" t="s">
        <v>36</v>
      </c>
      <c r="BP151" s="49" t="s">
        <v>36</v>
      </c>
      <c r="BQ151" s="44" t="s">
        <v>36</v>
      </c>
      <c r="BR151" s="53" t="s">
        <v>36</v>
      </c>
      <c r="BS151" s="49" t="s">
        <v>36</v>
      </c>
      <c r="BT151" s="39" t="s">
        <v>36</v>
      </c>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17" customFormat="true" ht="15" customHeight="true" x14ac:dyDescent="0.2">
      <c r="A152" s="984"/>
      <c r="B152" s="372" t="s">
        <v>49</v>
      </c>
      <c r="C152" s="173">
        <v>79.141413545178523</v>
      </c>
      <c r="D152" s="172">
        <v>86.172470718766874</v>
      </c>
      <c r="E152" s="172">
        <v>92.8927363776166</v>
      </c>
      <c r="F152" s="172">
        <v>93.83676959087262</v>
      </c>
      <c r="G152" s="171">
        <v>95.916899562172574</v>
      </c>
      <c r="H152" s="161">
        <v>88.020363536237298</v>
      </c>
      <c r="I152" s="172">
        <v>93.673614847012701</v>
      </c>
      <c r="J152" s="172">
        <v>95.035091939059129</v>
      </c>
      <c r="K152" s="172">
        <v>96.769842941615096</v>
      </c>
      <c r="L152" s="165">
        <v>98.751201801300908</v>
      </c>
      <c r="M152" s="173">
        <v>79.850505943255996</v>
      </c>
      <c r="N152" s="172">
        <v>83.606503482935679</v>
      </c>
      <c r="O152" s="172">
        <v>91.247642130459354</v>
      </c>
      <c r="P152" s="172">
        <v>92.544970775074219</v>
      </c>
      <c r="Q152" s="171">
        <v>95.298266880083361</v>
      </c>
      <c r="R152" s="161">
        <v>96.681056580438295</v>
      </c>
      <c r="S152" s="172">
        <v>93.960003890898619</v>
      </c>
      <c r="T152" s="165">
        <v>83.333794867952875</v>
      </c>
      <c r="U152" s="882"/>
      <c r="V152" s="882"/>
      <c r="W152" s="882"/>
      <c r="X152" s="882"/>
      <c r="Y152" s="882"/>
      <c r="Z152" s="882"/>
      <c r="AA152" s="882"/>
      <c r="AB152" s="882"/>
      <c r="AC152" s="882"/>
      <c r="AD152" s="882"/>
      <c r="AE152" s="882"/>
      <c r="AF152" s="882"/>
      <c r="AG152" s="882"/>
      <c r="AH152" s="882"/>
      <c r="AI152" s="882"/>
      <c r="AJ152" s="882"/>
      <c r="AK152" s="882"/>
      <c r="AL152" s="882"/>
      <c r="AM152" s="882"/>
      <c r="AN152" s="882"/>
      <c r="AO152" s="882"/>
      <c r="AP152" s="882"/>
      <c r="AQ152" s="882"/>
      <c r="AR152" s="882"/>
      <c r="AS152" s="882"/>
      <c r="AT152" s="882"/>
      <c r="AU152" s="882"/>
      <c r="AV152" s="882"/>
      <c r="AW152" s="882"/>
      <c r="AX152" s="882"/>
      <c r="AY152" s="882"/>
      <c r="AZ152" s="345"/>
      <c r="BA152" s="972"/>
      <c r="BB152" s="553" t="s">
        <v>49</v>
      </c>
      <c r="BC152" s="53" t="s">
        <v>36</v>
      </c>
      <c r="BD152" s="49" t="s">
        <v>36</v>
      </c>
      <c r="BE152" s="49" t="s">
        <v>36</v>
      </c>
      <c r="BF152" s="49" t="s">
        <v>36</v>
      </c>
      <c r="BG152" s="44" t="s">
        <v>36</v>
      </c>
      <c r="BH152" s="53" t="s">
        <v>36</v>
      </c>
      <c r="BI152" s="49" t="s">
        <v>36</v>
      </c>
      <c r="BJ152" s="49" t="s">
        <v>36</v>
      </c>
      <c r="BK152" s="49" t="s">
        <v>36</v>
      </c>
      <c r="BL152" s="44" t="s">
        <v>36</v>
      </c>
      <c r="BM152" s="53" t="s">
        <v>36</v>
      </c>
      <c r="BN152" s="49" t="s">
        <v>36</v>
      </c>
      <c r="BO152" s="49" t="s">
        <v>36</v>
      </c>
      <c r="BP152" s="49" t="s">
        <v>36</v>
      </c>
      <c r="BQ152" s="44" t="s">
        <v>36</v>
      </c>
      <c r="BR152" s="53" t="s">
        <v>36</v>
      </c>
      <c r="BS152" s="49" t="s">
        <v>36</v>
      </c>
      <c r="BT152" s="39" t="s">
        <v>36</v>
      </c>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22" customFormat="true" ht="15" customHeight="true" x14ac:dyDescent="0.2">
      <c r="A153" s="984" t="s">
        <v>63</v>
      </c>
      <c r="B153" s="372" t="s">
        <v>401</v>
      </c>
      <c r="C153" s="132">
        <v>1.3367878626151961</v>
      </c>
      <c r="D153" s="131">
        <v>7.9587711454059562</v>
      </c>
      <c r="E153" s="131">
        <v>17.750193697806314</v>
      </c>
      <c r="F153" s="131">
        <v>43.471393769403051</v>
      </c>
      <c r="G153" s="130">
        <v>82.773416702545646</v>
      </c>
      <c r="H153" s="129">
        <v>44.304439238091426</v>
      </c>
      <c r="I153" s="131">
        <v>79.647467023877155</v>
      </c>
      <c r="J153" s="131">
        <v>86.054792523299739</v>
      </c>
      <c r="K153" s="131">
        <v>96.274139407524615</v>
      </c>
      <c r="L153" s="128">
        <v>97.585693085119431</v>
      </c>
      <c r="M153" s="132">
        <v>1.0853718656528006</v>
      </c>
      <c r="N153" s="131">
        <v>3.2782694613046401</v>
      </c>
      <c r="O153" s="131">
        <v>10.758319084573806</v>
      </c>
      <c r="P153" s="131">
        <v>21.390841898079238</v>
      </c>
      <c r="Q153" s="130">
        <v>56.232351846437524</v>
      </c>
      <c r="R153" s="129">
        <v>27.803825661135491</v>
      </c>
      <c r="S153" s="131">
        <v>27.465269090134974</v>
      </c>
      <c r="T153" s="128">
        <v>36.208519092093916</v>
      </c>
      <c r="U153" s="410"/>
      <c r="V153" s="410"/>
      <c r="W153" s="410"/>
      <c r="X153" s="410"/>
      <c r="Y153" s="410"/>
      <c r="Z153" s="410"/>
      <c r="AA153" s="410"/>
      <c r="AB153" s="410"/>
      <c r="AC153" s="410"/>
      <c r="AD153" s="410"/>
      <c r="AE153" s="410"/>
      <c r="AF153" s="410"/>
      <c r="AG153" s="410"/>
      <c r="AH153" s="410"/>
      <c r="AI153" s="410"/>
      <c r="AJ153" s="410"/>
      <c r="AK153" s="410"/>
      <c r="AL153" s="410"/>
      <c r="AM153" s="410"/>
      <c r="AN153" s="410"/>
      <c r="AO153" s="410"/>
      <c r="AP153" s="410"/>
      <c r="AQ153" s="410"/>
      <c r="AR153" s="410"/>
      <c r="AS153" s="410"/>
      <c r="AT153" s="410"/>
      <c r="AU153" s="410"/>
      <c r="AV153" s="410"/>
      <c r="AW153" s="410"/>
      <c r="AX153" s="410"/>
      <c r="AY153" s="410"/>
      <c r="AZ153" s="881"/>
      <c r="BA153" s="975" t="s">
        <v>63</v>
      </c>
      <c r="BB153" s="554" t="s">
        <v>401</v>
      </c>
      <c r="BC153" s="413">
        <v>72.354546999999968</v>
      </c>
      <c r="BD153" s="405">
        <v>430.45957300000015</v>
      </c>
      <c r="BE153" s="405">
        <v>960.94149000000095</v>
      </c>
      <c r="BF153" s="405">
        <v>2352.4679930000011</v>
      </c>
      <c r="BG153" s="415">
        <v>4479.7842530000207</v>
      </c>
      <c r="BH153" s="413">
        <v>467.52282499999978</v>
      </c>
      <c r="BI153" s="405">
        <v>835.66918000000078</v>
      </c>
      <c r="BJ153" s="405">
        <v>907.38185800000031</v>
      </c>
      <c r="BK153" s="405">
        <v>1014.243838</v>
      </c>
      <c r="BL153" s="415">
        <v>1026.9080450000001</v>
      </c>
      <c r="BM153" s="413">
        <v>47.313930999999997</v>
      </c>
      <c r="BN153" s="405">
        <v>142.73021700000004</v>
      </c>
      <c r="BO153" s="405">
        <v>469.63660299999987</v>
      </c>
      <c r="BP153" s="405">
        <v>930.91999000000021</v>
      </c>
      <c r="BQ153" s="415">
        <v>2453.6813689999963</v>
      </c>
      <c r="BR153" s="413">
        <v>1997.260027</v>
      </c>
      <c r="BS153" s="405">
        <v>2820.0746980000131</v>
      </c>
      <c r="BT153" s="406">
        <v>3478.6731310000005</v>
      </c>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c r="CY153" s="4"/>
      <c r="CZ153" s="3"/>
    </row>
    <row r="154" s="322" customFormat="true" ht="15" customHeight="true" x14ac:dyDescent="0.2">
      <c r="A154" s="984"/>
      <c r="B154" s="372" t="s">
        <v>402</v>
      </c>
      <c r="C154" s="132">
        <v>1.5207368808816883</v>
      </c>
      <c r="D154" s="131">
        <v>7.6773009725258179</v>
      </c>
      <c r="E154" s="131">
        <v>14.551015548048301</v>
      </c>
      <c r="F154" s="131">
        <v>14.1729960702199</v>
      </c>
      <c r="G154" s="130">
        <v>5.7169298267323603</v>
      </c>
      <c r="H154" s="129">
        <v>13.20919321907482</v>
      </c>
      <c r="I154" s="131">
        <v>6.2600335193720626</v>
      </c>
      <c r="J154" s="131">
        <v>8.5619943670691701</v>
      </c>
      <c r="K154" s="131">
        <v>0.99529165957155763</v>
      </c>
      <c r="L154" s="128">
        <v>1.5633393495279639</v>
      </c>
      <c r="M154" s="132">
        <v>0.75112760928098787</v>
      </c>
      <c r="N154" s="131">
        <v>5.3136233605548195</v>
      </c>
      <c r="O154" s="131">
        <v>12.454156272571765</v>
      </c>
      <c r="P154" s="131">
        <v>14.074934044166213</v>
      </c>
      <c r="Q154" s="130">
        <v>14.188245124482371</v>
      </c>
      <c r="R154" s="129">
        <v>9.8232920885915629</v>
      </c>
      <c r="S154" s="131">
        <v>13.657802629293966</v>
      </c>
      <c r="T154" s="128">
        <v>2.6404491621724868</v>
      </c>
      <c r="U154" s="410"/>
      <c r="V154" s="410"/>
      <c r="W154" s="410"/>
      <c r="X154" s="410"/>
      <c r="Y154" s="410"/>
      <c r="Z154" s="410"/>
      <c r="AA154" s="410"/>
      <c r="AB154" s="410"/>
      <c r="AC154" s="410"/>
      <c r="AD154" s="410"/>
      <c r="AE154" s="410"/>
      <c r="AF154" s="410"/>
      <c r="AG154" s="410"/>
      <c r="AH154" s="410"/>
      <c r="AI154" s="410"/>
      <c r="AJ154" s="410"/>
      <c r="AK154" s="410"/>
      <c r="AL154" s="410"/>
      <c r="AM154" s="410"/>
      <c r="AN154" s="410"/>
      <c r="AO154" s="410"/>
      <c r="AP154" s="410"/>
      <c r="AQ154" s="410"/>
      <c r="AR154" s="410"/>
      <c r="AS154" s="410"/>
      <c r="AT154" s="410"/>
      <c r="AU154" s="410"/>
      <c r="AV154" s="410"/>
      <c r="AW154" s="410"/>
      <c r="AX154" s="410"/>
      <c r="AY154" s="410"/>
      <c r="AZ154" s="881"/>
      <c r="BA154" s="972"/>
      <c r="BB154" s="553" t="s">
        <v>402</v>
      </c>
      <c r="BC154" s="414">
        <v>82.310911999999988</v>
      </c>
      <c r="BD154" s="407">
        <v>415.23592499999972</v>
      </c>
      <c r="BE154" s="407">
        <v>787.74771700000031</v>
      </c>
      <c r="BF154" s="407">
        <v>766.97609</v>
      </c>
      <c r="BG154" s="418">
        <v>309.40624700000001</v>
      </c>
      <c r="BH154" s="414">
        <v>139.39007999999995</v>
      </c>
      <c r="BI154" s="407">
        <v>65.680896999999987</v>
      </c>
      <c r="BJ154" s="407">
        <v>90.279670999999993</v>
      </c>
      <c r="BK154" s="407">
        <v>10.485354000000001</v>
      </c>
      <c r="BL154" s="418">
        <v>16.451241</v>
      </c>
      <c r="BM154" s="414">
        <v>32.743432000000006</v>
      </c>
      <c r="BN154" s="407">
        <v>231.34602700000002</v>
      </c>
      <c r="BO154" s="407">
        <v>543.66556700000046</v>
      </c>
      <c r="BP154" s="407">
        <v>612.53491199999962</v>
      </c>
      <c r="BQ154" s="418">
        <v>619.09970999999985</v>
      </c>
      <c r="BR154" s="414">
        <v>705.64636899999971</v>
      </c>
      <c r="BS154" s="407">
        <v>1402.3537689999994</v>
      </c>
      <c r="BT154" s="408">
        <v>253.67675300000002</v>
      </c>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c r="CY154" s="4"/>
      <c r="CZ154" s="3"/>
    </row>
    <row r="155" s="322" customFormat="true" ht="15" customHeight="true" x14ac:dyDescent="0.2">
      <c r="A155" s="984"/>
      <c r="B155" s="372" t="s">
        <v>403</v>
      </c>
      <c r="C155" s="132">
        <v>49.109779417407289</v>
      </c>
      <c r="D155" s="131">
        <v>59.484742521376688</v>
      </c>
      <c r="E155" s="131">
        <v>56.785833501605708</v>
      </c>
      <c r="F155" s="131">
        <v>37.713580254156362</v>
      </c>
      <c r="G155" s="130">
        <v>10.716412897555637</v>
      </c>
      <c r="H155" s="129">
        <v>28.284718237603613</v>
      </c>
      <c r="I155" s="131">
        <v>10.74347977828868</v>
      </c>
      <c r="J155" s="131">
        <v>4.828979386057564</v>
      </c>
      <c r="K155" s="131">
        <v>2.7305689329038469</v>
      </c>
      <c r="L155" s="128">
        <v>0.85096756535261897</v>
      </c>
      <c r="M155" s="132">
        <v>48.99816704433335</v>
      </c>
      <c r="N155" s="131">
        <v>59.583479788740568</v>
      </c>
      <c r="O155" s="131">
        <v>60.51653165084727</v>
      </c>
      <c r="P155" s="131">
        <v>58.603539616581514</v>
      </c>
      <c r="Q155" s="130">
        <v>26.318226392680721</v>
      </c>
      <c r="R155" s="129">
        <v>38.935311214099613</v>
      </c>
      <c r="S155" s="131">
        <v>45.200271603825072</v>
      </c>
      <c r="T155" s="128">
        <v>43.014381593616136</v>
      </c>
      <c r="U155" s="410"/>
      <c r="V155" s="410"/>
      <c r="W155" s="410"/>
      <c r="X155" s="410"/>
      <c r="Y155" s="410"/>
      <c r="Z155" s="410"/>
      <c r="AA155" s="410"/>
      <c r="AB155" s="410"/>
      <c r="AC155" s="410"/>
      <c r="AD155" s="410"/>
      <c r="AE155" s="410"/>
      <c r="AF155" s="410"/>
      <c r="AG155" s="410"/>
      <c r="AH155" s="410"/>
      <c r="AI155" s="410"/>
      <c r="AJ155" s="410"/>
      <c r="AK155" s="410"/>
      <c r="AL155" s="410"/>
      <c r="AM155" s="410"/>
      <c r="AN155" s="410"/>
      <c r="AO155" s="410"/>
      <c r="AP155" s="410"/>
      <c r="AQ155" s="410"/>
      <c r="AR155" s="410"/>
      <c r="AS155" s="410"/>
      <c r="AT155" s="410"/>
      <c r="AU155" s="410"/>
      <c r="AV155" s="410"/>
      <c r="AW155" s="410"/>
      <c r="AX155" s="410"/>
      <c r="AY155" s="410"/>
      <c r="AZ155" s="881"/>
      <c r="BA155" s="972"/>
      <c r="BB155" s="553" t="s">
        <v>403</v>
      </c>
      <c r="BC155" s="414">
        <v>2658.1000190000036</v>
      </c>
      <c r="BD155" s="407">
        <v>3217.302822000001</v>
      </c>
      <c r="BE155" s="407">
        <v>3074.2122809999996</v>
      </c>
      <c r="BF155" s="407">
        <v>2040.8821240000004</v>
      </c>
      <c r="BG155" s="418">
        <v>579.98352200000022</v>
      </c>
      <c r="BH155" s="414">
        <v>298.47463600000003</v>
      </c>
      <c r="BI155" s="407">
        <v>112.72166299999998</v>
      </c>
      <c r="BJ155" s="407">
        <v>50.917887999999998</v>
      </c>
      <c r="BK155" s="407">
        <v>28.766424000000001</v>
      </c>
      <c r="BL155" s="418">
        <v>8.9548519999999989</v>
      </c>
      <c r="BM155" s="414">
        <v>2135.9461840000017</v>
      </c>
      <c r="BN155" s="407">
        <v>2594.1622860000075</v>
      </c>
      <c r="BO155" s="407">
        <v>2641.7489690000011</v>
      </c>
      <c r="BP155" s="407">
        <v>2550.4001560000024</v>
      </c>
      <c r="BQ155" s="418">
        <v>1148.3877100000002</v>
      </c>
      <c r="BR155" s="414">
        <v>2796.8791659999988</v>
      </c>
      <c r="BS155" s="407">
        <v>4641.0665730000001</v>
      </c>
      <c r="BT155" s="408">
        <v>4132.5350290000015</v>
      </c>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22" customFormat="true" ht="15" customHeight="true" x14ac:dyDescent="0.2">
      <c r="A156" s="984"/>
      <c r="B156" s="372" t="s">
        <v>404</v>
      </c>
      <c r="C156" s="132">
        <v>48.032695839096249</v>
      </c>
      <c r="D156" s="131">
        <v>24.879185360691594</v>
      </c>
      <c r="E156" s="131">
        <v>10.912957252539314</v>
      </c>
      <c r="F156" s="131">
        <v>4.6420299062204329</v>
      </c>
      <c r="G156" s="130">
        <v>0.79324057316636754</v>
      </c>
      <c r="H156" s="129">
        <v>14.20164930523004</v>
      </c>
      <c r="I156" s="131">
        <v>3.3490196784620943</v>
      </c>
      <c r="J156" s="131">
        <v>0.55423372357350775</v>
      </c>
      <c r="K156" s="131">
        <v>0</v>
      </c>
      <c r="L156" s="128">
        <v>0</v>
      </c>
      <c r="M156" s="132">
        <v>49.165333480732855</v>
      </c>
      <c r="N156" s="131">
        <v>31.824627389400163</v>
      </c>
      <c r="O156" s="131">
        <v>16.270992992007223</v>
      </c>
      <c r="P156" s="131">
        <v>5.9306844411730664</v>
      </c>
      <c r="Q156" s="130">
        <v>3.2611766363990888</v>
      </c>
      <c r="R156" s="129">
        <v>23.437571036173125</v>
      </c>
      <c r="S156" s="131">
        <v>13.676656676746141</v>
      </c>
      <c r="T156" s="128">
        <v>18.136650152118232</v>
      </c>
      <c r="U156" s="410"/>
      <c r="V156" s="410"/>
      <c r="W156" s="410"/>
      <c r="X156" s="410"/>
      <c r="Y156" s="410"/>
      <c r="Z156" s="410"/>
      <c r="AA156" s="410"/>
      <c r="AB156" s="410"/>
      <c r="AC156" s="410"/>
      <c r="AD156" s="410"/>
      <c r="AE156" s="410"/>
      <c r="AF156" s="410"/>
      <c r="AG156" s="410"/>
      <c r="AH156" s="410"/>
      <c r="AI156" s="410"/>
      <c r="AJ156" s="410"/>
      <c r="AK156" s="410"/>
      <c r="AL156" s="410"/>
      <c r="AM156" s="410"/>
      <c r="AN156" s="410"/>
      <c r="AO156" s="410"/>
      <c r="AP156" s="410"/>
      <c r="AQ156" s="410"/>
      <c r="AR156" s="410"/>
      <c r="AS156" s="410"/>
      <c r="AT156" s="410"/>
      <c r="AU156" s="410"/>
      <c r="AV156" s="410"/>
      <c r="AW156" s="410"/>
      <c r="AX156" s="410"/>
      <c r="AY156" s="410"/>
      <c r="AZ156" s="881"/>
      <c r="BA156" s="972"/>
      <c r="BB156" s="553" t="s">
        <v>404</v>
      </c>
      <c r="BC156" s="414">
        <v>2599.8021420000027</v>
      </c>
      <c r="BD156" s="407">
        <v>1345.6202360000007</v>
      </c>
      <c r="BE156" s="407">
        <v>590.79430800000023</v>
      </c>
      <c r="BF156" s="407">
        <v>251.20489199999997</v>
      </c>
      <c r="BG156" s="418">
        <v>42.931013</v>
      </c>
      <c r="BH156" s="414">
        <v>149.86297800000003</v>
      </c>
      <c r="BI156" s="407">
        <v>35.138249000000002</v>
      </c>
      <c r="BJ156" s="407">
        <v>5.8439700000000006</v>
      </c>
      <c r="BK156" s="407">
        <v>0</v>
      </c>
      <c r="BL156" s="418">
        <v>0</v>
      </c>
      <c r="BM156" s="414">
        <v>2143.2333650000037</v>
      </c>
      <c r="BN156" s="407">
        <v>1385.5895700000005</v>
      </c>
      <c r="BO156" s="407">
        <v>710.28325300000097</v>
      </c>
      <c r="BP156" s="407">
        <v>258.10076700000002</v>
      </c>
      <c r="BQ156" s="418">
        <v>142.30043899999998</v>
      </c>
      <c r="BR156" s="414">
        <v>1683.6144900000006</v>
      </c>
      <c r="BS156" s="407">
        <v>1404.2896620000017</v>
      </c>
      <c r="BT156" s="408">
        <v>1742.4484390000005</v>
      </c>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66" customFormat="true" ht="15" customHeight="true" x14ac:dyDescent="0.2">
      <c r="A157" s="36"/>
      <c r="B157" s="24"/>
      <c r="C157" s="113"/>
      <c r="D157" s="120"/>
      <c r="E157" s="120"/>
      <c r="F157" s="120"/>
      <c r="G157" s="119"/>
      <c r="H157" s="112"/>
      <c r="I157" s="120"/>
      <c r="J157" s="120"/>
      <c r="K157" s="120"/>
      <c r="L157" s="111"/>
      <c r="M157" s="113"/>
      <c r="N157" s="120"/>
      <c r="O157" s="120"/>
      <c r="P157" s="120"/>
      <c r="Q157" s="119"/>
      <c r="R157" s="112"/>
      <c r="S157" s="120"/>
      <c r="T157" s="111"/>
      <c r="U157" s="828"/>
      <c r="V157" s="828"/>
      <c r="W157" s="828"/>
      <c r="X157" s="828"/>
      <c r="Y157" s="828"/>
      <c r="Z157" s="828"/>
      <c r="AA157" s="828"/>
      <c r="AB157" s="828"/>
      <c r="AC157" s="828"/>
      <c r="AD157" s="828"/>
      <c r="AE157" s="828"/>
      <c r="AF157" s="828"/>
      <c r="AG157" s="828"/>
      <c r="AH157" s="828"/>
      <c r="AI157" s="828"/>
      <c r="AJ157" s="828"/>
      <c r="AK157" s="828"/>
      <c r="AL157" s="828"/>
      <c r="AM157" s="828"/>
      <c r="AN157" s="828"/>
      <c r="AO157" s="828"/>
      <c r="AP157" s="828"/>
      <c r="AQ157" s="828"/>
      <c r="AR157" s="828"/>
      <c r="AS157" s="828"/>
      <c r="AT157" s="828"/>
      <c r="AU157" s="828"/>
      <c r="AV157" s="828"/>
      <c r="AW157" s="828"/>
      <c r="AX157" s="828"/>
      <c r="AY157" s="828"/>
      <c r="AZ157" s="346"/>
      <c r="BA157" s="974"/>
      <c r="BB157" s="555" t="s">
        <v>175</v>
      </c>
      <c r="BC157" s="414">
        <v>5412.5676199999834</v>
      </c>
      <c r="BD157" s="407">
        <v>5408.6185559999985</v>
      </c>
      <c r="BE157" s="407">
        <v>5413.6957960000209</v>
      </c>
      <c r="BF157" s="407">
        <v>5411.5310990000153</v>
      </c>
      <c r="BG157" s="418">
        <v>5412.1050350000205</v>
      </c>
      <c r="BH157" s="414">
        <v>1055.2505190000008</v>
      </c>
      <c r="BI157" s="407">
        <v>1049.2099890000009</v>
      </c>
      <c r="BJ157" s="407">
        <v>1054.4233870000005</v>
      </c>
      <c r="BK157" s="407">
        <v>1053.4956159999997</v>
      </c>
      <c r="BL157" s="418">
        <v>1052.314138</v>
      </c>
      <c r="BM157" s="414">
        <v>4359.2369120000058</v>
      </c>
      <c r="BN157" s="407">
        <v>4353.8280999999997</v>
      </c>
      <c r="BO157" s="407">
        <v>4365.3343919999998</v>
      </c>
      <c r="BP157" s="407">
        <v>4351.9558250000009</v>
      </c>
      <c r="BQ157" s="418">
        <v>4363.469228000009</v>
      </c>
      <c r="BR157" s="414">
        <v>7183.4000520000145</v>
      </c>
      <c r="BS157" s="407">
        <v>10267.784701999999</v>
      </c>
      <c r="BT157" s="408">
        <v>9607.3333519999287</v>
      </c>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66" customFormat="true" ht="15" customHeight="true" x14ac:dyDescent="0.2">
      <c r="A158" s="174"/>
      <c r="B158" s="138"/>
      <c r="C158" s="113"/>
      <c r="D158" s="120"/>
      <c r="E158" s="120"/>
      <c r="F158" s="120"/>
      <c r="G158" s="119"/>
      <c r="H158" s="112"/>
      <c r="I158" s="120"/>
      <c r="J158" s="120"/>
      <c r="K158" s="120"/>
      <c r="L158" s="111"/>
      <c r="M158" s="113"/>
      <c r="N158" s="120"/>
      <c r="O158" s="120"/>
      <c r="P158" s="120"/>
      <c r="Q158" s="119"/>
      <c r="R158" s="112"/>
      <c r="S158" s="120"/>
      <c r="T158" s="111"/>
      <c r="U158" s="828"/>
      <c r="V158" s="828"/>
      <c r="W158" s="828"/>
      <c r="X158" s="828"/>
      <c r="Y158" s="828"/>
      <c r="Z158" s="828"/>
      <c r="AA158" s="828"/>
      <c r="AB158" s="828"/>
      <c r="AC158" s="828"/>
      <c r="AD158" s="828"/>
      <c r="AE158" s="828"/>
      <c r="AF158" s="828"/>
      <c r="AG158" s="828"/>
      <c r="AH158" s="828"/>
      <c r="AI158" s="828"/>
      <c r="AJ158" s="828"/>
      <c r="AK158" s="828"/>
      <c r="AL158" s="828"/>
      <c r="AM158" s="828"/>
      <c r="AN158" s="828"/>
      <c r="AO158" s="828"/>
      <c r="AP158" s="828"/>
      <c r="AQ158" s="828"/>
      <c r="AR158" s="828"/>
      <c r="AS158" s="828"/>
      <c r="AT158" s="828"/>
      <c r="AU158" s="828"/>
      <c r="AV158" s="828"/>
      <c r="AW158" s="828"/>
      <c r="AX158" s="828"/>
      <c r="AY158" s="828"/>
      <c r="AZ158" s="346"/>
      <c r="BA158" s="884"/>
      <c r="BB158" s="553"/>
      <c r="BC158" s="414"/>
      <c r="BD158" s="407"/>
      <c r="BE158" s="407"/>
      <c r="BF158" s="407"/>
      <c r="BG158" s="418"/>
      <c r="BH158" s="414"/>
      <c r="BI158" s="407"/>
      <c r="BJ158" s="407"/>
      <c r="BK158" s="407"/>
      <c r="BL158" s="418"/>
      <c r="BM158" s="414"/>
      <c r="BN158" s="407"/>
      <c r="BO158" s="407"/>
      <c r="BP158" s="407"/>
      <c r="BQ158" s="418"/>
      <c r="BR158" s="414"/>
      <c r="BS158" s="407"/>
      <c r="BT158" s="408"/>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66" customFormat="true" ht="15" customHeight="true" x14ac:dyDescent="0.2">
      <c r="A159" s="346"/>
      <c r="B159" s="881"/>
      <c r="C159" s="113"/>
      <c r="D159" s="120"/>
      <c r="E159" s="120"/>
      <c r="F159" s="120"/>
      <c r="G159" s="119"/>
      <c r="H159" s="112"/>
      <c r="I159" s="120"/>
      <c r="J159" s="120"/>
      <c r="K159" s="120"/>
      <c r="L159" s="111"/>
      <c r="M159" s="113"/>
      <c r="N159" s="120"/>
      <c r="O159" s="120"/>
      <c r="P159" s="120"/>
      <c r="Q159" s="119"/>
      <c r="R159" s="112"/>
      <c r="S159" s="120"/>
      <c r="T159" s="111"/>
      <c r="U159" s="828"/>
      <c r="V159" s="828"/>
      <c r="W159" s="828"/>
      <c r="X159" s="828"/>
      <c r="Y159" s="828"/>
      <c r="Z159" s="828"/>
      <c r="AA159" s="828"/>
      <c r="AB159" s="828"/>
      <c r="AC159" s="828"/>
      <c r="AD159" s="828"/>
      <c r="AE159" s="828"/>
      <c r="AF159" s="828"/>
      <c r="AG159" s="828"/>
      <c r="AH159" s="828"/>
      <c r="AI159" s="828"/>
      <c r="AJ159" s="828"/>
      <c r="AK159" s="828"/>
      <c r="AL159" s="828"/>
      <c r="AM159" s="828"/>
      <c r="AN159" s="828"/>
      <c r="AO159" s="828"/>
      <c r="AP159" s="828"/>
      <c r="AQ159" s="828"/>
      <c r="AR159" s="828"/>
      <c r="AS159" s="828"/>
      <c r="AT159" s="828"/>
      <c r="AU159" s="828"/>
      <c r="AV159" s="828"/>
      <c r="AW159" s="828"/>
      <c r="AX159" s="828"/>
      <c r="AY159" s="828"/>
      <c r="AZ159" s="346"/>
      <c r="BA159" s="884"/>
      <c r="BB159" s="553"/>
      <c r="BC159" s="414"/>
      <c r="BD159" s="407"/>
      <c r="BE159" s="407"/>
      <c r="BF159" s="407"/>
      <c r="BG159" s="418"/>
      <c r="BH159" s="414"/>
      <c r="BI159" s="407"/>
      <c r="BJ159" s="407"/>
      <c r="BK159" s="407"/>
      <c r="BL159" s="418"/>
      <c r="BM159" s="414"/>
      <c r="BN159" s="407"/>
      <c r="BO159" s="407"/>
      <c r="BP159" s="407"/>
      <c r="BQ159" s="418"/>
      <c r="BR159" s="414"/>
      <c r="BS159" s="407"/>
      <c r="BT159" s="408"/>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22" customFormat="true" ht="15" customHeight="true" x14ac:dyDescent="0.2">
      <c r="A160" s="881"/>
      <c r="B160" s="881"/>
      <c r="C160" s="29"/>
      <c r="D160" s="169"/>
      <c r="E160" s="169"/>
      <c r="F160" s="169"/>
      <c r="G160" s="158"/>
      <c r="H160" s="31"/>
      <c r="I160" s="169"/>
      <c r="J160" s="169"/>
      <c r="K160" s="169"/>
      <c r="L160" s="164"/>
      <c r="M160" s="29"/>
      <c r="N160" s="169"/>
      <c r="O160" s="169"/>
      <c r="P160" s="169"/>
      <c r="Q160" s="158"/>
      <c r="R160" s="31"/>
      <c r="S160" s="169"/>
      <c r="T160" s="164"/>
      <c r="U160" s="410"/>
      <c r="V160" s="410"/>
      <c r="W160" s="410"/>
      <c r="X160" s="410"/>
      <c r="Y160" s="410"/>
      <c r="Z160" s="410"/>
      <c r="AA160" s="410"/>
      <c r="AB160" s="410"/>
      <c r="AC160" s="410"/>
      <c r="AD160" s="410"/>
      <c r="AE160" s="410"/>
      <c r="AF160" s="410"/>
      <c r="AG160" s="410"/>
      <c r="AH160" s="410"/>
      <c r="AI160" s="410"/>
      <c r="AJ160" s="410"/>
      <c r="AK160" s="410"/>
      <c r="AL160" s="410"/>
      <c r="AM160" s="410"/>
      <c r="AN160" s="410"/>
      <c r="AO160" s="410"/>
      <c r="AP160" s="410"/>
      <c r="AQ160" s="410"/>
      <c r="AR160" s="410"/>
      <c r="AS160" s="410"/>
      <c r="AT160" s="410"/>
      <c r="AU160" s="410"/>
      <c r="AV160" s="410"/>
      <c r="AW160" s="410"/>
      <c r="AX160" s="410"/>
      <c r="AY160" s="410"/>
      <c r="AZ160" s="881"/>
      <c r="BA160" s="884"/>
      <c r="BB160" s="553"/>
      <c r="BC160" s="414"/>
      <c r="BD160" s="407"/>
      <c r="BE160" s="407"/>
      <c r="BF160" s="407"/>
      <c r="BG160" s="418"/>
      <c r="BH160" s="414"/>
      <c r="BI160" s="407"/>
      <c r="BJ160" s="407"/>
      <c r="BK160" s="407"/>
      <c r="BL160" s="418"/>
      <c r="BM160" s="414"/>
      <c r="BN160" s="407"/>
      <c r="BO160" s="407"/>
      <c r="BP160" s="407"/>
      <c r="BQ160" s="418"/>
      <c r="BR160" s="414"/>
      <c r="BS160" s="407"/>
      <c r="BT160" s="408"/>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22" customFormat="true" ht="15" customHeight="true" x14ac:dyDescent="0.2">
      <c r="A161" s="887"/>
      <c r="B161" s="885"/>
      <c r="C161" s="167"/>
      <c r="D161" s="166"/>
      <c r="E161" s="166"/>
      <c r="F161" s="166"/>
      <c r="G161" s="156"/>
      <c r="H161" s="159"/>
      <c r="I161" s="166"/>
      <c r="J161" s="166"/>
      <c r="K161" s="166"/>
      <c r="L161" s="162"/>
      <c r="M161" s="167"/>
      <c r="N161" s="166"/>
      <c r="O161" s="166"/>
      <c r="P161" s="166"/>
      <c r="Q161" s="156"/>
      <c r="R161" s="159"/>
      <c r="S161" s="166"/>
      <c r="T161" s="162"/>
      <c r="U161" s="410"/>
      <c r="V161" s="410"/>
      <c r="W161" s="410"/>
      <c r="X161" s="410"/>
      <c r="Y161" s="410"/>
      <c r="Z161" s="410"/>
      <c r="AA161" s="410"/>
      <c r="AB161" s="410"/>
      <c r="AC161" s="410"/>
      <c r="AD161" s="410"/>
      <c r="AE161" s="410"/>
      <c r="AF161" s="410"/>
      <c r="AG161" s="410"/>
      <c r="AH161" s="410"/>
      <c r="AI161" s="410"/>
      <c r="AJ161" s="410"/>
      <c r="AK161" s="410"/>
      <c r="AL161" s="410"/>
      <c r="AM161" s="410"/>
      <c r="AN161" s="410"/>
      <c r="AO161" s="410"/>
      <c r="AP161" s="410"/>
      <c r="AQ161" s="410"/>
      <c r="AR161" s="410"/>
      <c r="AS161" s="410"/>
      <c r="AT161" s="410"/>
      <c r="AU161" s="410"/>
      <c r="AV161" s="410"/>
      <c r="AW161" s="410"/>
      <c r="AX161" s="410"/>
      <c r="AY161" s="410"/>
      <c r="AZ161" s="881"/>
      <c r="BA161" s="884"/>
      <c r="BB161" s="553"/>
      <c r="BC161" s="414"/>
      <c r="BD161" s="407"/>
      <c r="BE161" s="407"/>
      <c r="BF161" s="407"/>
      <c r="BG161" s="418"/>
      <c r="BH161" s="414"/>
      <c r="BI161" s="407"/>
      <c r="BJ161" s="407"/>
      <c r="BK161" s="407"/>
      <c r="BL161" s="418"/>
      <c r="BM161" s="414"/>
      <c r="BN161" s="407"/>
      <c r="BO161" s="407"/>
      <c r="BP161" s="407"/>
      <c r="BQ161" s="418"/>
      <c r="BR161" s="414"/>
      <c r="BS161" s="407"/>
      <c r="BT161" s="408"/>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22" customFormat="true" ht="15" customHeight="true" x14ac:dyDescent="0.2">
      <c r="A162" s="151"/>
      <c r="B162" s="139"/>
      <c r="C162" s="167"/>
      <c r="D162" s="166"/>
      <c r="E162" s="166"/>
      <c r="F162" s="166"/>
      <c r="G162" s="156"/>
      <c r="H162" s="159"/>
      <c r="I162" s="166"/>
      <c r="J162" s="166"/>
      <c r="K162" s="166"/>
      <c r="L162" s="162"/>
      <c r="M162" s="167"/>
      <c r="N162" s="166"/>
      <c r="O162" s="166"/>
      <c r="P162" s="166"/>
      <c r="Q162" s="156"/>
      <c r="R162" s="159"/>
      <c r="S162" s="166"/>
      <c r="T162" s="162"/>
      <c r="U162" s="410"/>
      <c r="V162" s="410"/>
      <c r="W162" s="410"/>
      <c r="X162" s="410"/>
      <c r="Y162" s="410"/>
      <c r="Z162" s="410"/>
      <c r="AA162" s="410"/>
      <c r="AB162" s="410"/>
      <c r="AC162" s="410"/>
      <c r="AD162" s="410"/>
      <c r="AE162" s="410"/>
      <c r="AF162" s="410"/>
      <c r="AG162" s="410"/>
      <c r="AH162" s="410"/>
      <c r="AI162" s="410"/>
      <c r="AJ162" s="410"/>
      <c r="AK162" s="410"/>
      <c r="AL162" s="410"/>
      <c r="AM162" s="410"/>
      <c r="AN162" s="410"/>
      <c r="AO162" s="410"/>
      <c r="AP162" s="410"/>
      <c r="AQ162" s="410"/>
      <c r="AR162" s="410"/>
      <c r="AS162" s="410"/>
      <c r="AT162" s="410"/>
      <c r="AU162" s="410"/>
      <c r="AV162" s="410"/>
      <c r="AW162" s="410"/>
      <c r="AX162" s="410"/>
      <c r="AY162" s="410"/>
      <c r="AZ162" s="881"/>
      <c r="BA162" s="884"/>
      <c r="BB162" s="553"/>
      <c r="BC162" s="414"/>
      <c r="BD162" s="407"/>
      <c r="BE162" s="407"/>
      <c r="BF162" s="407"/>
      <c r="BG162" s="418"/>
      <c r="BH162" s="414"/>
      <c r="BI162" s="407"/>
      <c r="BJ162" s="407"/>
      <c r="BK162" s="407"/>
      <c r="BL162" s="418"/>
      <c r="BM162" s="414"/>
      <c r="BN162" s="407"/>
      <c r="BO162" s="407"/>
      <c r="BP162" s="407"/>
      <c r="BQ162" s="418"/>
      <c r="BR162" s="414"/>
      <c r="BS162" s="407"/>
      <c r="BT162" s="408"/>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22" customFormat="true" ht="15" customHeight="true" x14ac:dyDescent="0.2">
      <c r="A163" s="155"/>
      <c r="B163" s="149"/>
      <c r="C163" s="118"/>
      <c r="D163" s="117"/>
      <c r="E163" s="117"/>
      <c r="F163" s="117"/>
      <c r="G163" s="116"/>
      <c r="H163" s="115"/>
      <c r="I163" s="117"/>
      <c r="J163" s="117"/>
      <c r="K163" s="117"/>
      <c r="L163" s="114"/>
      <c r="M163" s="118"/>
      <c r="N163" s="117"/>
      <c r="O163" s="117"/>
      <c r="P163" s="117"/>
      <c r="Q163" s="116"/>
      <c r="R163" s="115"/>
      <c r="S163" s="117"/>
      <c r="T163" s="114"/>
      <c r="U163" s="410"/>
      <c r="V163" s="410"/>
      <c r="W163" s="410"/>
      <c r="X163" s="410"/>
      <c r="Y163" s="410"/>
      <c r="Z163" s="410"/>
      <c r="AA163" s="410"/>
      <c r="AB163" s="410"/>
      <c r="AC163" s="410"/>
      <c r="AD163" s="410"/>
      <c r="AE163" s="410"/>
      <c r="AF163" s="410"/>
      <c r="AG163" s="410"/>
      <c r="AH163" s="410"/>
      <c r="AI163" s="410"/>
      <c r="AJ163" s="410"/>
      <c r="AK163" s="410"/>
      <c r="AL163" s="410"/>
      <c r="AM163" s="410"/>
      <c r="AN163" s="410"/>
      <c r="AO163" s="410"/>
      <c r="AP163" s="410"/>
      <c r="AQ163" s="410"/>
      <c r="AR163" s="410"/>
      <c r="AS163" s="410"/>
      <c r="AT163" s="410"/>
      <c r="AU163" s="410"/>
      <c r="AV163" s="410"/>
      <c r="AW163" s="410"/>
      <c r="AX163" s="410"/>
      <c r="AY163" s="410"/>
      <c r="AZ163" s="881"/>
      <c r="BA163" s="884"/>
      <c r="BB163" s="553"/>
      <c r="BC163" s="414"/>
      <c r="BD163" s="407"/>
      <c r="BE163" s="407"/>
      <c r="BF163" s="407"/>
      <c r="BG163" s="418"/>
      <c r="BH163" s="414"/>
      <c r="BI163" s="407"/>
      <c r="BJ163" s="407"/>
      <c r="BK163" s="407"/>
      <c r="BL163" s="418"/>
      <c r="BM163" s="414"/>
      <c r="BN163" s="407"/>
      <c r="BO163" s="407"/>
      <c r="BP163" s="407"/>
      <c r="BQ163" s="418"/>
      <c r="BR163" s="414"/>
      <c r="BS163" s="407"/>
      <c r="BT163" s="408"/>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22" customFormat="true" ht="15" customHeight="true" x14ac:dyDescent="0.2">
      <c r="A164" s="155"/>
      <c r="B164" s="149"/>
      <c r="C164" s="118"/>
      <c r="D164" s="117"/>
      <c r="E164" s="117"/>
      <c r="F164" s="117"/>
      <c r="G164" s="116"/>
      <c r="H164" s="115"/>
      <c r="I164" s="117"/>
      <c r="J164" s="117"/>
      <c r="K164" s="117"/>
      <c r="L164" s="114"/>
      <c r="M164" s="118"/>
      <c r="N164" s="117"/>
      <c r="O164" s="117"/>
      <c r="P164" s="117"/>
      <c r="Q164" s="116"/>
      <c r="R164" s="115"/>
      <c r="S164" s="117"/>
      <c r="T164" s="114"/>
      <c r="U164" s="410"/>
      <c r="V164" s="410"/>
      <c r="W164" s="410"/>
      <c r="X164" s="410"/>
      <c r="Y164" s="410"/>
      <c r="Z164" s="410"/>
      <c r="AA164" s="410"/>
      <c r="AB164" s="410"/>
      <c r="AC164" s="410"/>
      <c r="AD164" s="410"/>
      <c r="AE164" s="410"/>
      <c r="AF164" s="410"/>
      <c r="AG164" s="410"/>
      <c r="AH164" s="410"/>
      <c r="AI164" s="410"/>
      <c r="AJ164" s="410"/>
      <c r="AK164" s="410"/>
      <c r="AL164" s="410"/>
      <c r="AM164" s="410"/>
      <c r="AN164" s="410"/>
      <c r="AO164" s="410"/>
      <c r="AP164" s="410"/>
      <c r="AQ164" s="410"/>
      <c r="AR164" s="410"/>
      <c r="AS164" s="410"/>
      <c r="AT164" s="410"/>
      <c r="AU164" s="410"/>
      <c r="AV164" s="410"/>
      <c r="AW164" s="410"/>
      <c r="AX164" s="410"/>
      <c r="AY164" s="410"/>
      <c r="AZ164" s="881"/>
      <c r="BA164" s="884"/>
      <c r="BB164" s="553"/>
      <c r="BC164" s="414"/>
      <c r="BD164" s="407"/>
      <c r="BE164" s="407"/>
      <c r="BF164" s="407"/>
      <c r="BG164" s="418"/>
      <c r="BH164" s="414"/>
      <c r="BI164" s="407"/>
      <c r="BJ164" s="407"/>
      <c r="BK164" s="407"/>
      <c r="BL164" s="418"/>
      <c r="BM164" s="414"/>
      <c r="BN164" s="407"/>
      <c r="BO164" s="407"/>
      <c r="BP164" s="407"/>
      <c r="BQ164" s="418"/>
      <c r="BR164" s="414"/>
      <c r="BS164" s="407"/>
      <c r="BT164" s="408"/>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22" customFormat="true" ht="15" customHeight="true" x14ac:dyDescent="0.2">
      <c r="A165" s="155"/>
      <c r="B165" s="149"/>
      <c r="C165" s="118"/>
      <c r="D165" s="117"/>
      <c r="E165" s="117"/>
      <c r="F165" s="117"/>
      <c r="G165" s="116"/>
      <c r="H165" s="115"/>
      <c r="I165" s="117"/>
      <c r="J165" s="117"/>
      <c r="K165" s="117"/>
      <c r="L165" s="114"/>
      <c r="M165" s="118"/>
      <c r="N165" s="117"/>
      <c r="O165" s="117"/>
      <c r="P165" s="117"/>
      <c r="Q165" s="116"/>
      <c r="R165" s="115"/>
      <c r="S165" s="117"/>
      <c r="T165" s="114"/>
      <c r="U165" s="410"/>
      <c r="V165" s="410"/>
      <c r="W165" s="410"/>
      <c r="X165" s="410"/>
      <c r="Y165" s="410"/>
      <c r="Z165" s="410"/>
      <c r="AA165" s="410"/>
      <c r="AB165" s="410"/>
      <c r="AC165" s="410"/>
      <c r="AD165" s="410"/>
      <c r="AE165" s="410"/>
      <c r="AF165" s="410"/>
      <c r="AG165" s="410"/>
      <c r="AH165" s="410"/>
      <c r="AI165" s="410"/>
      <c r="AJ165" s="410"/>
      <c r="AK165" s="410"/>
      <c r="AL165" s="410"/>
      <c r="AM165" s="410"/>
      <c r="AN165" s="410"/>
      <c r="AO165" s="410"/>
      <c r="AP165" s="410"/>
      <c r="AQ165" s="410"/>
      <c r="AR165" s="410"/>
      <c r="AS165" s="410"/>
      <c r="AT165" s="410"/>
      <c r="AU165" s="410"/>
      <c r="AV165" s="410"/>
      <c r="AW165" s="410"/>
      <c r="AX165" s="410"/>
      <c r="AY165" s="410"/>
      <c r="AZ165" s="881"/>
      <c r="BA165" s="884"/>
      <c r="BB165" s="553"/>
      <c r="BC165" s="414"/>
      <c r="BD165" s="407"/>
      <c r="BE165" s="407"/>
      <c r="BF165" s="407"/>
      <c r="BG165" s="418"/>
      <c r="BH165" s="414"/>
      <c r="BI165" s="407"/>
      <c r="BJ165" s="407"/>
      <c r="BK165" s="407"/>
      <c r="BL165" s="418"/>
      <c r="BM165" s="414"/>
      <c r="BN165" s="407"/>
      <c r="BO165" s="407"/>
      <c r="BP165" s="407"/>
      <c r="BQ165" s="418"/>
      <c r="BR165" s="414"/>
      <c r="BS165" s="407"/>
      <c r="BT165" s="408"/>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22" customFormat="true" ht="15" customHeight="true" x14ac:dyDescent="0.2">
      <c r="A166" s="155"/>
      <c r="B166" s="149"/>
      <c r="C166" s="118"/>
      <c r="D166" s="117"/>
      <c r="E166" s="117"/>
      <c r="F166" s="117"/>
      <c r="G166" s="116"/>
      <c r="H166" s="115"/>
      <c r="I166" s="117"/>
      <c r="J166" s="117"/>
      <c r="K166" s="117"/>
      <c r="L166" s="114"/>
      <c r="M166" s="118"/>
      <c r="N166" s="117"/>
      <c r="O166" s="117"/>
      <c r="P166" s="117"/>
      <c r="Q166" s="116"/>
      <c r="R166" s="115"/>
      <c r="S166" s="117"/>
      <c r="T166" s="114"/>
      <c r="U166" s="410"/>
      <c r="V166" s="410"/>
      <c r="W166" s="410"/>
      <c r="X166" s="410"/>
      <c r="Y166" s="410"/>
      <c r="Z166" s="410"/>
      <c r="AA166" s="410"/>
      <c r="AB166" s="410"/>
      <c r="AC166" s="410"/>
      <c r="AD166" s="410"/>
      <c r="AE166" s="410"/>
      <c r="AF166" s="410"/>
      <c r="AG166" s="410"/>
      <c r="AH166" s="410"/>
      <c r="AI166" s="410"/>
      <c r="AJ166" s="410"/>
      <c r="AK166" s="410"/>
      <c r="AL166" s="410"/>
      <c r="AM166" s="410"/>
      <c r="AN166" s="410"/>
      <c r="AO166" s="410"/>
      <c r="AP166" s="410"/>
      <c r="AQ166" s="410"/>
      <c r="AR166" s="410"/>
      <c r="AS166" s="410"/>
      <c r="AT166" s="410"/>
      <c r="AU166" s="410"/>
      <c r="AV166" s="410"/>
      <c r="AW166" s="410"/>
      <c r="AX166" s="410"/>
      <c r="AY166" s="410"/>
      <c r="AZ166" s="881"/>
      <c r="BA166" s="884"/>
      <c r="BB166" s="553"/>
      <c r="BC166" s="414"/>
      <c r="BD166" s="407"/>
      <c r="BE166" s="407"/>
      <c r="BF166" s="407"/>
      <c r="BG166" s="418"/>
      <c r="BH166" s="414"/>
      <c r="BI166" s="407"/>
      <c r="BJ166" s="407"/>
      <c r="BK166" s="407"/>
      <c r="BL166" s="418"/>
      <c r="BM166" s="414"/>
      <c r="BN166" s="407"/>
      <c r="BO166" s="407"/>
      <c r="BP166" s="407"/>
      <c r="BQ166" s="418"/>
      <c r="BR166" s="414"/>
      <c r="BS166" s="407"/>
      <c r="BT166" s="408"/>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22" customFormat="true" ht="15" customHeight="true" x14ac:dyDescent="0.2">
      <c r="A167" s="155"/>
      <c r="B167" s="149"/>
      <c r="C167" s="118"/>
      <c r="D167" s="117"/>
      <c r="E167" s="117"/>
      <c r="F167" s="117"/>
      <c r="G167" s="116"/>
      <c r="H167" s="115"/>
      <c r="I167" s="117"/>
      <c r="J167" s="117"/>
      <c r="K167" s="117"/>
      <c r="L167" s="114"/>
      <c r="M167" s="118"/>
      <c r="N167" s="117"/>
      <c r="O167" s="117"/>
      <c r="P167" s="117"/>
      <c r="Q167" s="116"/>
      <c r="R167" s="115"/>
      <c r="S167" s="117"/>
      <c r="T167" s="114"/>
      <c r="U167" s="410"/>
      <c r="V167" s="410"/>
      <c r="W167" s="410"/>
      <c r="X167" s="410"/>
      <c r="Y167" s="410"/>
      <c r="Z167" s="410"/>
      <c r="AA167" s="410"/>
      <c r="AB167" s="410"/>
      <c r="AC167" s="410"/>
      <c r="AD167" s="410"/>
      <c r="AE167" s="410"/>
      <c r="AF167" s="410"/>
      <c r="AG167" s="410"/>
      <c r="AH167" s="410"/>
      <c r="AI167" s="410"/>
      <c r="AJ167" s="410"/>
      <c r="AK167" s="410"/>
      <c r="AL167" s="410"/>
      <c r="AM167" s="410"/>
      <c r="AN167" s="410"/>
      <c r="AO167" s="410"/>
      <c r="AP167" s="410"/>
      <c r="AQ167" s="410"/>
      <c r="AR167" s="410"/>
      <c r="AS167" s="410"/>
      <c r="AT167" s="410"/>
      <c r="AU167" s="410"/>
      <c r="AV167" s="410"/>
      <c r="AW167" s="410"/>
      <c r="AX167" s="410"/>
      <c r="AY167" s="410"/>
      <c r="AZ167" s="881"/>
      <c r="BA167" s="884"/>
      <c r="BB167" s="553"/>
      <c r="BC167" s="414"/>
      <c r="BD167" s="407"/>
      <c r="BE167" s="407"/>
      <c r="BF167" s="407"/>
      <c r="BG167" s="418"/>
      <c r="BH167" s="414"/>
      <c r="BI167" s="407"/>
      <c r="BJ167" s="407"/>
      <c r="BK167" s="407"/>
      <c r="BL167" s="418"/>
      <c r="BM167" s="414"/>
      <c r="BN167" s="407"/>
      <c r="BO167" s="407"/>
      <c r="BP167" s="407"/>
      <c r="BQ167" s="418"/>
      <c r="BR167" s="414"/>
      <c r="BS167" s="407"/>
      <c r="BT167" s="408"/>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437" customFormat="true" ht="15" customHeight="true" x14ac:dyDescent="0.2">
      <c r="A168" s="154"/>
      <c r="B168" s="146"/>
      <c r="C168" s="88"/>
      <c r="D168" s="87"/>
      <c r="E168" s="87"/>
      <c r="F168" s="87"/>
      <c r="G168" s="86"/>
      <c r="H168" s="85"/>
      <c r="I168" s="87"/>
      <c r="J168" s="87"/>
      <c r="K168" s="87"/>
      <c r="L168" s="84"/>
      <c r="M168" s="88"/>
      <c r="N168" s="87"/>
      <c r="O168" s="87"/>
      <c r="P168" s="87"/>
      <c r="Q168" s="86"/>
      <c r="R168" s="85"/>
      <c r="S168" s="87"/>
      <c r="T168" s="84"/>
      <c r="U168" s="828"/>
      <c r="V168" s="828"/>
      <c r="W168" s="828"/>
      <c r="X168" s="828"/>
      <c r="Y168" s="828"/>
      <c r="Z168" s="828"/>
      <c r="AA168" s="828"/>
      <c r="AB168" s="828"/>
      <c r="AC168" s="828"/>
      <c r="AD168" s="828"/>
      <c r="AE168" s="828"/>
      <c r="AF168" s="828"/>
      <c r="AG168" s="828"/>
      <c r="AH168" s="828"/>
      <c r="AI168" s="828"/>
      <c r="AJ168" s="828"/>
      <c r="AK168" s="828"/>
      <c r="AL168" s="828"/>
      <c r="AM168" s="828"/>
      <c r="AN168" s="828"/>
      <c r="AO168" s="828"/>
      <c r="AP168" s="828"/>
      <c r="AQ168" s="828"/>
      <c r="AR168" s="828"/>
      <c r="AS168" s="828"/>
      <c r="AT168" s="828"/>
      <c r="AU168" s="828"/>
      <c r="AV168" s="828"/>
      <c r="AW168" s="828"/>
      <c r="AX168" s="828"/>
      <c r="AY168" s="828"/>
      <c r="AZ168" s="346"/>
      <c r="BA168" s="884"/>
      <c r="BB168" s="553"/>
      <c r="BC168" s="414"/>
      <c r="BD168" s="407"/>
      <c r="BE168" s="407"/>
      <c r="BF168" s="407"/>
      <c r="BG168" s="418"/>
      <c r="BH168" s="414"/>
      <c r="BI168" s="407"/>
      <c r="BJ168" s="407"/>
      <c r="BK168" s="407"/>
      <c r="BL168" s="418"/>
      <c r="BM168" s="414"/>
      <c r="BN168" s="407"/>
      <c r="BO168" s="407"/>
      <c r="BP168" s="407"/>
      <c r="BQ168" s="418"/>
      <c r="BR168" s="414"/>
      <c r="BS168" s="407"/>
      <c r="BT168" s="408"/>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437" customFormat="true" ht="15" customHeight="true" x14ac:dyDescent="0.2">
      <c r="A169" s="155"/>
      <c r="B169" s="149"/>
      <c r="C169" s="167"/>
      <c r="D169" s="166"/>
      <c r="E169" s="166"/>
      <c r="F169" s="166"/>
      <c r="G169" s="156"/>
      <c r="H169" s="159"/>
      <c r="I169" s="166"/>
      <c r="J169" s="166"/>
      <c r="K169" s="166"/>
      <c r="L169" s="162"/>
      <c r="M169" s="167"/>
      <c r="N169" s="166"/>
      <c r="O169" s="166"/>
      <c r="P169" s="166"/>
      <c r="Q169" s="156"/>
      <c r="R169" s="159"/>
      <c r="S169" s="166"/>
      <c r="T169" s="162"/>
      <c r="U169" s="828"/>
      <c r="V169" s="828"/>
      <c r="W169" s="828"/>
      <c r="X169" s="828"/>
      <c r="Y169" s="828"/>
      <c r="Z169" s="828"/>
      <c r="AA169" s="828"/>
      <c r="AB169" s="828"/>
      <c r="AC169" s="828"/>
      <c r="AD169" s="828"/>
      <c r="AE169" s="828"/>
      <c r="AF169" s="828"/>
      <c r="AG169" s="828"/>
      <c r="AH169" s="828"/>
      <c r="AI169" s="828"/>
      <c r="AJ169" s="828"/>
      <c r="AK169" s="828"/>
      <c r="AL169" s="828"/>
      <c r="AM169" s="828"/>
      <c r="AN169" s="828"/>
      <c r="AO169" s="828"/>
      <c r="AP169" s="828"/>
      <c r="AQ169" s="828"/>
      <c r="AR169" s="828"/>
      <c r="AS169" s="828"/>
      <c r="AT169" s="828"/>
      <c r="AU169" s="828"/>
      <c r="AV169" s="828"/>
      <c r="AW169" s="828"/>
      <c r="AX169" s="828"/>
      <c r="AY169" s="828"/>
      <c r="AZ169" s="346"/>
      <c r="BA169" s="884"/>
      <c r="BB169" s="553"/>
      <c r="BC169" s="414"/>
      <c r="BD169" s="407"/>
      <c r="BE169" s="407"/>
      <c r="BF169" s="407"/>
      <c r="BG169" s="418"/>
      <c r="BH169" s="414"/>
      <c r="BI169" s="407"/>
      <c r="BJ169" s="407"/>
      <c r="BK169" s="407"/>
      <c r="BL169" s="418"/>
      <c r="BM169" s="414"/>
      <c r="BN169" s="407"/>
      <c r="BO169" s="407"/>
      <c r="BP169" s="407"/>
      <c r="BQ169" s="418"/>
      <c r="BR169" s="414"/>
      <c r="BS169" s="407"/>
      <c r="BT169" s="408"/>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37" customFormat="true" ht="15" customHeight="true" x14ac:dyDescent="0.2">
      <c r="A170" s="155"/>
      <c r="B170" s="149"/>
      <c r="C170" s="167"/>
      <c r="D170" s="166"/>
      <c r="E170" s="166"/>
      <c r="F170" s="166"/>
      <c r="G170" s="156"/>
      <c r="H170" s="159"/>
      <c r="I170" s="166"/>
      <c r="J170" s="166"/>
      <c r="K170" s="166"/>
      <c r="L170" s="162"/>
      <c r="M170" s="167"/>
      <c r="N170" s="166"/>
      <c r="O170" s="166"/>
      <c r="P170" s="166"/>
      <c r="Q170" s="156"/>
      <c r="R170" s="159"/>
      <c r="S170" s="166"/>
      <c r="T170" s="162"/>
      <c r="U170" s="828"/>
      <c r="V170" s="828"/>
      <c r="W170" s="828"/>
      <c r="X170" s="828"/>
      <c r="Y170" s="828"/>
      <c r="Z170" s="828"/>
      <c r="AA170" s="828"/>
      <c r="AB170" s="828"/>
      <c r="AC170" s="828"/>
      <c r="AD170" s="828"/>
      <c r="AE170" s="828"/>
      <c r="AF170" s="828"/>
      <c r="AG170" s="828"/>
      <c r="AH170" s="828"/>
      <c r="AI170" s="828"/>
      <c r="AJ170" s="828"/>
      <c r="AK170" s="828"/>
      <c r="AL170" s="828"/>
      <c r="AM170" s="828"/>
      <c r="AN170" s="828"/>
      <c r="AO170" s="828"/>
      <c r="AP170" s="828"/>
      <c r="AQ170" s="828"/>
      <c r="AR170" s="828"/>
      <c r="AS170" s="828"/>
      <c r="AT170" s="828"/>
      <c r="AU170" s="828"/>
      <c r="AV170" s="828"/>
      <c r="AW170" s="828"/>
      <c r="AX170" s="828"/>
      <c r="AY170" s="828"/>
      <c r="AZ170" s="346"/>
      <c r="BA170" s="884"/>
      <c r="BB170" s="553"/>
      <c r="BC170" s="414"/>
      <c r="BD170" s="407"/>
      <c r="BE170" s="407"/>
      <c r="BF170" s="407"/>
      <c r="BG170" s="418"/>
      <c r="BH170" s="414"/>
      <c r="BI170" s="407"/>
      <c r="BJ170" s="407"/>
      <c r="BK170" s="407"/>
      <c r="BL170" s="418"/>
      <c r="BM170" s="414"/>
      <c r="BN170" s="407"/>
      <c r="BO170" s="407"/>
      <c r="BP170" s="407"/>
      <c r="BQ170" s="418"/>
      <c r="BR170" s="414"/>
      <c r="BS170" s="407"/>
      <c r="BT170" s="408"/>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37" customFormat="true" ht="15" customHeight="true" x14ac:dyDescent="0.2">
      <c r="A171" s="155"/>
      <c r="B171" s="149"/>
      <c r="C171" s="93"/>
      <c r="D171" s="92"/>
      <c r="E171" s="92"/>
      <c r="F171" s="92"/>
      <c r="G171" s="91"/>
      <c r="H171" s="90"/>
      <c r="I171" s="92"/>
      <c r="J171" s="92"/>
      <c r="K171" s="92"/>
      <c r="L171" s="89"/>
      <c r="M171" s="93"/>
      <c r="N171" s="92"/>
      <c r="O171" s="92"/>
      <c r="P171" s="92"/>
      <c r="Q171" s="91"/>
      <c r="R171" s="90"/>
      <c r="S171" s="92"/>
      <c r="T171" s="89"/>
      <c r="U171" s="828"/>
      <c r="V171" s="828"/>
      <c r="W171" s="828"/>
      <c r="X171" s="828"/>
      <c r="Y171" s="828"/>
      <c r="Z171" s="828"/>
      <c r="AA171" s="828"/>
      <c r="AB171" s="828"/>
      <c r="AC171" s="828"/>
      <c r="AD171" s="828"/>
      <c r="AE171" s="828"/>
      <c r="AF171" s="828"/>
      <c r="AG171" s="828"/>
      <c r="AH171" s="828"/>
      <c r="AI171" s="828"/>
      <c r="AJ171" s="828"/>
      <c r="AK171" s="828"/>
      <c r="AL171" s="828"/>
      <c r="AM171" s="828"/>
      <c r="AN171" s="828"/>
      <c r="AO171" s="828"/>
      <c r="AP171" s="828"/>
      <c r="AQ171" s="828"/>
      <c r="AR171" s="828"/>
      <c r="AS171" s="828"/>
      <c r="AT171" s="828"/>
      <c r="AU171" s="828"/>
      <c r="AV171" s="828"/>
      <c r="AW171" s="828"/>
      <c r="AX171" s="828"/>
      <c r="AY171" s="828"/>
      <c r="AZ171" s="346"/>
      <c r="BA171" s="884"/>
      <c r="BB171" s="553"/>
      <c r="BC171" s="414"/>
      <c r="BD171" s="407"/>
      <c r="BE171" s="407"/>
      <c r="BF171" s="407"/>
      <c r="BG171" s="418"/>
      <c r="BH171" s="414"/>
      <c r="BI171" s="407"/>
      <c r="BJ171" s="407"/>
      <c r="BK171" s="407"/>
      <c r="BL171" s="418"/>
      <c r="BM171" s="414"/>
      <c r="BN171" s="407"/>
      <c r="BO171" s="407"/>
      <c r="BP171" s="407"/>
      <c r="BQ171" s="418"/>
      <c r="BR171" s="414"/>
      <c r="BS171" s="407"/>
      <c r="BT171" s="408"/>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37" customFormat="true" ht="15" customHeight="true" x14ac:dyDescent="0.2">
      <c r="A172" s="153"/>
      <c r="B172" s="144"/>
      <c r="C172" s="93"/>
      <c r="D172" s="92"/>
      <c r="E172" s="92"/>
      <c r="F172" s="92"/>
      <c r="G172" s="91"/>
      <c r="H172" s="90"/>
      <c r="I172" s="92"/>
      <c r="J172" s="92"/>
      <c r="K172" s="92"/>
      <c r="L172" s="89"/>
      <c r="M172" s="93"/>
      <c r="N172" s="92"/>
      <c r="O172" s="92"/>
      <c r="P172" s="92"/>
      <c r="Q172" s="91"/>
      <c r="R172" s="90"/>
      <c r="S172" s="92"/>
      <c r="T172" s="89"/>
      <c r="U172" s="828"/>
      <c r="V172" s="828"/>
      <c r="W172" s="828"/>
      <c r="X172" s="828"/>
      <c r="Y172" s="828"/>
      <c r="Z172" s="828"/>
      <c r="AA172" s="828"/>
      <c r="AB172" s="828"/>
      <c r="AC172" s="828"/>
      <c r="AD172" s="828"/>
      <c r="AE172" s="828"/>
      <c r="AF172" s="828"/>
      <c r="AG172" s="828"/>
      <c r="AH172" s="828"/>
      <c r="AI172" s="828"/>
      <c r="AJ172" s="828"/>
      <c r="AK172" s="828"/>
      <c r="AL172" s="828"/>
      <c r="AM172" s="828"/>
      <c r="AN172" s="828"/>
      <c r="AO172" s="828"/>
      <c r="AP172" s="828"/>
      <c r="AQ172" s="828"/>
      <c r="AR172" s="828"/>
      <c r="AS172" s="828"/>
      <c r="AT172" s="828"/>
      <c r="AU172" s="828"/>
      <c r="AV172" s="828"/>
      <c r="AW172" s="828"/>
      <c r="AX172" s="828"/>
      <c r="AY172" s="828"/>
      <c r="AZ172" s="346"/>
      <c r="BA172" s="884"/>
      <c r="BB172" s="553"/>
      <c r="BC172" s="414"/>
      <c r="BD172" s="407"/>
      <c r="BE172" s="407"/>
      <c r="BF172" s="407"/>
      <c r="BG172" s="418"/>
      <c r="BH172" s="414"/>
      <c r="BI172" s="407"/>
      <c r="BJ172" s="407"/>
      <c r="BK172" s="407"/>
      <c r="BL172" s="418"/>
      <c r="BM172" s="414"/>
      <c r="BN172" s="407"/>
      <c r="BO172" s="407"/>
      <c r="BP172" s="407"/>
      <c r="BQ172" s="418"/>
      <c r="BR172" s="414"/>
      <c r="BS172" s="407"/>
      <c r="BT172" s="408"/>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37" customFormat="true" ht="15" customHeight="true" x14ac:dyDescent="0.2">
      <c r="A173" s="153"/>
      <c r="B173" s="144"/>
      <c r="C173" s="93"/>
      <c r="D173" s="92"/>
      <c r="E173" s="92"/>
      <c r="F173" s="92"/>
      <c r="G173" s="91"/>
      <c r="H173" s="90"/>
      <c r="I173" s="92"/>
      <c r="J173" s="92"/>
      <c r="K173" s="92"/>
      <c r="L173" s="89"/>
      <c r="M173" s="93"/>
      <c r="N173" s="92"/>
      <c r="O173" s="92"/>
      <c r="P173" s="92"/>
      <c r="Q173" s="91"/>
      <c r="R173" s="90"/>
      <c r="S173" s="92"/>
      <c r="T173" s="89"/>
      <c r="U173" s="828"/>
      <c r="V173" s="828"/>
      <c r="W173" s="828"/>
      <c r="X173" s="828"/>
      <c r="Y173" s="828"/>
      <c r="Z173" s="828"/>
      <c r="AA173" s="828"/>
      <c r="AB173" s="828"/>
      <c r="AC173" s="828"/>
      <c r="AD173" s="828"/>
      <c r="AE173" s="828"/>
      <c r="AF173" s="828"/>
      <c r="AG173" s="828"/>
      <c r="AH173" s="828"/>
      <c r="AI173" s="828"/>
      <c r="AJ173" s="828"/>
      <c r="AK173" s="828"/>
      <c r="AL173" s="828"/>
      <c r="AM173" s="828"/>
      <c r="AN173" s="828"/>
      <c r="AO173" s="828"/>
      <c r="AP173" s="828"/>
      <c r="AQ173" s="828"/>
      <c r="AR173" s="828"/>
      <c r="AS173" s="828"/>
      <c r="AT173" s="828"/>
      <c r="AU173" s="828"/>
      <c r="AV173" s="828"/>
      <c r="AW173" s="828"/>
      <c r="AX173" s="828"/>
      <c r="AY173" s="828"/>
      <c r="AZ173" s="346"/>
      <c r="BA173" s="884"/>
      <c r="BB173" s="553"/>
      <c r="BC173" s="414"/>
      <c r="BD173" s="407"/>
      <c r="BE173" s="407"/>
      <c r="BF173" s="407"/>
      <c r="BG173" s="418"/>
      <c r="BH173" s="414"/>
      <c r="BI173" s="407"/>
      <c r="BJ173" s="407"/>
      <c r="BK173" s="407"/>
      <c r="BL173" s="418"/>
      <c r="BM173" s="414"/>
      <c r="BN173" s="407"/>
      <c r="BO173" s="407"/>
      <c r="BP173" s="407"/>
      <c r="BQ173" s="418"/>
      <c r="BR173" s="414"/>
      <c r="BS173" s="407"/>
      <c r="BT173" s="408"/>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37" customFormat="true" ht="15" customHeight="true" x14ac:dyDescent="0.2">
      <c r="A174" s="153"/>
      <c r="B174" s="144"/>
      <c r="C174" s="93"/>
      <c r="D174" s="92"/>
      <c r="E174" s="92"/>
      <c r="F174" s="92"/>
      <c r="G174" s="91"/>
      <c r="H174" s="90"/>
      <c r="I174" s="92"/>
      <c r="J174" s="92"/>
      <c r="K174" s="92"/>
      <c r="L174" s="89"/>
      <c r="M174" s="93"/>
      <c r="N174" s="92"/>
      <c r="O174" s="92"/>
      <c r="P174" s="92"/>
      <c r="Q174" s="91"/>
      <c r="R174" s="90"/>
      <c r="S174" s="92"/>
      <c r="T174" s="89"/>
      <c r="U174" s="828"/>
      <c r="V174" s="828"/>
      <c r="W174" s="828"/>
      <c r="X174" s="828"/>
      <c r="Y174" s="828"/>
      <c r="Z174" s="828"/>
      <c r="AA174" s="828"/>
      <c r="AB174" s="828"/>
      <c r="AC174" s="828"/>
      <c r="AD174" s="828"/>
      <c r="AE174" s="828"/>
      <c r="AF174" s="828"/>
      <c r="AG174" s="828"/>
      <c r="AH174" s="828"/>
      <c r="AI174" s="828"/>
      <c r="AJ174" s="828"/>
      <c r="AK174" s="828"/>
      <c r="AL174" s="828"/>
      <c r="AM174" s="828"/>
      <c r="AN174" s="828"/>
      <c r="AO174" s="828"/>
      <c r="AP174" s="828"/>
      <c r="AQ174" s="828"/>
      <c r="AR174" s="828"/>
      <c r="AS174" s="828"/>
      <c r="AT174" s="828"/>
      <c r="AU174" s="828"/>
      <c r="AV174" s="828"/>
      <c r="AW174" s="828"/>
      <c r="AX174" s="828"/>
      <c r="AY174" s="828"/>
      <c r="AZ174" s="346"/>
      <c r="BA174" s="884"/>
      <c r="BB174" s="553"/>
      <c r="BC174" s="414"/>
      <c r="BD174" s="407"/>
      <c r="BE174" s="407"/>
      <c r="BF174" s="407"/>
      <c r="BG174" s="418"/>
      <c r="BH174" s="414"/>
      <c r="BI174" s="407"/>
      <c r="BJ174" s="407"/>
      <c r="BK174" s="407"/>
      <c r="BL174" s="418"/>
      <c r="BM174" s="414"/>
      <c r="BN174" s="407"/>
      <c r="BO174" s="407"/>
      <c r="BP174" s="407"/>
      <c r="BQ174" s="418"/>
      <c r="BR174" s="414"/>
      <c r="BS174" s="407"/>
      <c r="BT174" s="408"/>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37" customFormat="true" ht="15" customHeight="true" x14ac:dyDescent="0.2">
      <c r="A175" s="153"/>
      <c r="B175" s="144"/>
      <c r="C175" s="93"/>
      <c r="D175" s="92"/>
      <c r="E175" s="92"/>
      <c r="F175" s="92"/>
      <c r="G175" s="91"/>
      <c r="H175" s="90"/>
      <c r="I175" s="92"/>
      <c r="J175" s="92"/>
      <c r="K175" s="92"/>
      <c r="L175" s="89"/>
      <c r="M175" s="93"/>
      <c r="N175" s="92"/>
      <c r="O175" s="92"/>
      <c r="P175" s="92"/>
      <c r="Q175" s="91"/>
      <c r="R175" s="90"/>
      <c r="S175" s="92"/>
      <c r="T175" s="89"/>
      <c r="U175" s="828"/>
      <c r="V175" s="828"/>
      <c r="W175" s="828"/>
      <c r="X175" s="828"/>
      <c r="Y175" s="828"/>
      <c r="Z175" s="828"/>
      <c r="AA175" s="828"/>
      <c r="AB175" s="828"/>
      <c r="AC175" s="828"/>
      <c r="AD175" s="828"/>
      <c r="AE175" s="828"/>
      <c r="AF175" s="828"/>
      <c r="AG175" s="828"/>
      <c r="AH175" s="828"/>
      <c r="AI175" s="828"/>
      <c r="AJ175" s="828"/>
      <c r="AK175" s="828"/>
      <c r="AL175" s="828"/>
      <c r="AM175" s="828"/>
      <c r="AN175" s="828"/>
      <c r="AO175" s="828"/>
      <c r="AP175" s="828"/>
      <c r="AQ175" s="828"/>
      <c r="AR175" s="828"/>
      <c r="AS175" s="828"/>
      <c r="AT175" s="828"/>
      <c r="AU175" s="828"/>
      <c r="AV175" s="828"/>
      <c r="AW175" s="828"/>
      <c r="AX175" s="828"/>
      <c r="AY175" s="828"/>
      <c r="AZ175" s="346"/>
      <c r="BA175" s="884"/>
      <c r="BB175" s="553"/>
      <c r="BC175" s="414"/>
      <c r="BD175" s="407"/>
      <c r="BE175" s="407"/>
      <c r="BF175" s="407"/>
      <c r="BG175" s="418"/>
      <c r="BH175" s="414"/>
      <c r="BI175" s="407"/>
      <c r="BJ175" s="407"/>
      <c r="BK175" s="407"/>
      <c r="BL175" s="418"/>
      <c r="BM175" s="414"/>
      <c r="BN175" s="407"/>
      <c r="BO175" s="407"/>
      <c r="BP175" s="407"/>
      <c r="BQ175" s="418"/>
      <c r="BR175" s="414"/>
      <c r="BS175" s="407"/>
      <c r="BT175" s="408"/>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37" customFormat="true" ht="15" customHeight="true" x14ac:dyDescent="0.2">
      <c r="A176" s="153"/>
      <c r="B176" s="144"/>
      <c r="C176" s="93"/>
      <c r="D176" s="92"/>
      <c r="E176" s="92"/>
      <c r="F176" s="92"/>
      <c r="G176" s="91"/>
      <c r="H176" s="90"/>
      <c r="I176" s="92"/>
      <c r="J176" s="92"/>
      <c r="K176" s="92"/>
      <c r="L176" s="89"/>
      <c r="M176" s="93"/>
      <c r="N176" s="92"/>
      <c r="O176" s="92"/>
      <c r="P176" s="92"/>
      <c r="Q176" s="91"/>
      <c r="R176" s="90"/>
      <c r="S176" s="92"/>
      <c r="T176" s="89"/>
      <c r="U176" s="828"/>
      <c r="V176" s="828"/>
      <c r="W176" s="828"/>
      <c r="X176" s="828"/>
      <c r="Y176" s="828"/>
      <c r="Z176" s="828"/>
      <c r="AA176" s="828"/>
      <c r="AB176" s="828"/>
      <c r="AC176" s="828"/>
      <c r="AD176" s="828"/>
      <c r="AE176" s="828"/>
      <c r="AF176" s="828"/>
      <c r="AG176" s="828"/>
      <c r="AH176" s="828"/>
      <c r="AI176" s="828"/>
      <c r="AJ176" s="828"/>
      <c r="AK176" s="828"/>
      <c r="AL176" s="828"/>
      <c r="AM176" s="828"/>
      <c r="AN176" s="828"/>
      <c r="AO176" s="828"/>
      <c r="AP176" s="828"/>
      <c r="AQ176" s="828"/>
      <c r="AR176" s="828"/>
      <c r="AS176" s="828"/>
      <c r="AT176" s="828"/>
      <c r="AU176" s="828"/>
      <c r="AV176" s="828"/>
      <c r="AW176" s="828"/>
      <c r="AX176" s="828"/>
      <c r="AY176" s="828"/>
      <c r="AZ176" s="346"/>
      <c r="BA176" s="884"/>
      <c r="BB176" s="553"/>
      <c r="BC176" s="414"/>
      <c r="BD176" s="407"/>
      <c r="BE176" s="407"/>
      <c r="BF176" s="407"/>
      <c r="BG176" s="418"/>
      <c r="BH176" s="414"/>
      <c r="BI176" s="407"/>
      <c r="BJ176" s="407"/>
      <c r="BK176" s="407"/>
      <c r="BL176" s="418"/>
      <c r="BM176" s="414"/>
      <c r="BN176" s="407"/>
      <c r="BO176" s="407"/>
      <c r="BP176" s="407"/>
      <c r="BQ176" s="418"/>
      <c r="BR176" s="414"/>
      <c r="BS176" s="407"/>
      <c r="BT176" s="408"/>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37" customFormat="true" ht="15" customHeight="true" x14ac:dyDescent="0.2">
      <c r="A177" s="153"/>
      <c r="B177" s="144"/>
      <c r="C177" s="93"/>
      <c r="D177" s="92"/>
      <c r="E177" s="92"/>
      <c r="F177" s="92"/>
      <c r="G177" s="91"/>
      <c r="H177" s="90"/>
      <c r="I177" s="92"/>
      <c r="J177" s="92"/>
      <c r="K177" s="92"/>
      <c r="L177" s="89"/>
      <c r="M177" s="93"/>
      <c r="N177" s="92"/>
      <c r="O177" s="92"/>
      <c r="P177" s="92"/>
      <c r="Q177" s="91"/>
      <c r="R177" s="90"/>
      <c r="S177" s="92"/>
      <c r="T177" s="89"/>
      <c r="U177" s="828"/>
      <c r="V177" s="828"/>
      <c r="W177" s="828"/>
      <c r="X177" s="828"/>
      <c r="Y177" s="828"/>
      <c r="Z177" s="828"/>
      <c r="AA177" s="828"/>
      <c r="AB177" s="828"/>
      <c r="AC177" s="828"/>
      <c r="AD177" s="828"/>
      <c r="AE177" s="828"/>
      <c r="AF177" s="828"/>
      <c r="AG177" s="828"/>
      <c r="AH177" s="828"/>
      <c r="AI177" s="828"/>
      <c r="AJ177" s="828"/>
      <c r="AK177" s="828"/>
      <c r="AL177" s="828"/>
      <c r="AM177" s="828"/>
      <c r="AN177" s="828"/>
      <c r="AO177" s="828"/>
      <c r="AP177" s="828"/>
      <c r="AQ177" s="828"/>
      <c r="AR177" s="828"/>
      <c r="AS177" s="828"/>
      <c r="AT177" s="828"/>
      <c r="AU177" s="828"/>
      <c r="AV177" s="828"/>
      <c r="AW177" s="828"/>
      <c r="AX177" s="828"/>
      <c r="AY177" s="828"/>
      <c r="AZ177" s="346"/>
      <c r="BA177" s="884"/>
      <c r="BB177" s="553"/>
      <c r="BC177" s="414"/>
      <c r="BD177" s="407"/>
      <c r="BE177" s="407"/>
      <c r="BF177" s="407"/>
      <c r="BG177" s="418"/>
      <c r="BH177" s="414"/>
      <c r="BI177" s="407"/>
      <c r="BJ177" s="407"/>
      <c r="BK177" s="407"/>
      <c r="BL177" s="418"/>
      <c r="BM177" s="414"/>
      <c r="BN177" s="407"/>
      <c r="BO177" s="407"/>
      <c r="BP177" s="407"/>
      <c r="BQ177" s="418"/>
      <c r="BR177" s="414"/>
      <c r="BS177" s="407"/>
      <c r="BT177" s="408"/>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37" customFormat="true" ht="15" customHeight="true" x14ac:dyDescent="0.2">
      <c r="A178" s="153"/>
      <c r="B178" s="144"/>
      <c r="C178" s="93"/>
      <c r="D178" s="92"/>
      <c r="E178" s="92"/>
      <c r="F178" s="92"/>
      <c r="G178" s="91"/>
      <c r="H178" s="90"/>
      <c r="I178" s="92"/>
      <c r="J178" s="92"/>
      <c r="K178" s="92"/>
      <c r="L178" s="89"/>
      <c r="M178" s="93"/>
      <c r="N178" s="92"/>
      <c r="O178" s="92"/>
      <c r="P178" s="92"/>
      <c r="Q178" s="91"/>
      <c r="R178" s="90"/>
      <c r="S178" s="92"/>
      <c r="T178" s="89"/>
      <c r="U178" s="828"/>
      <c r="V178" s="828"/>
      <c r="W178" s="828"/>
      <c r="X178" s="828"/>
      <c r="Y178" s="828"/>
      <c r="Z178" s="828"/>
      <c r="AA178" s="828"/>
      <c r="AB178" s="828"/>
      <c r="AC178" s="828"/>
      <c r="AD178" s="828"/>
      <c r="AE178" s="828"/>
      <c r="AF178" s="828"/>
      <c r="AG178" s="828"/>
      <c r="AH178" s="828"/>
      <c r="AI178" s="828"/>
      <c r="AJ178" s="828"/>
      <c r="AK178" s="828"/>
      <c r="AL178" s="828"/>
      <c r="AM178" s="828"/>
      <c r="AN178" s="828"/>
      <c r="AO178" s="828"/>
      <c r="AP178" s="828"/>
      <c r="AQ178" s="828"/>
      <c r="AR178" s="828"/>
      <c r="AS178" s="828"/>
      <c r="AT178" s="828"/>
      <c r="AU178" s="828"/>
      <c r="AV178" s="828"/>
      <c r="AW178" s="828"/>
      <c r="AX178" s="828"/>
      <c r="AY178" s="828"/>
      <c r="AZ178" s="346"/>
      <c r="BA178" s="884"/>
      <c r="BB178" s="553"/>
      <c r="BC178" s="414"/>
      <c r="BD178" s="407"/>
      <c r="BE178" s="407"/>
      <c r="BF178" s="407"/>
      <c r="BG178" s="418"/>
      <c r="BH178" s="414"/>
      <c r="BI178" s="407"/>
      <c r="BJ178" s="407"/>
      <c r="BK178" s="407"/>
      <c r="BL178" s="418"/>
      <c r="BM178" s="414"/>
      <c r="BN178" s="407"/>
      <c r="BO178" s="407"/>
      <c r="BP178" s="407"/>
      <c r="BQ178" s="418"/>
      <c r="BR178" s="414"/>
      <c r="BS178" s="407"/>
      <c r="BT178" s="408"/>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37" customFormat="true" ht="15" customHeight="true" x14ac:dyDescent="0.2">
      <c r="A179" s="153"/>
      <c r="B179" s="144"/>
      <c r="C179" s="93"/>
      <c r="D179" s="92"/>
      <c r="E179" s="92"/>
      <c r="F179" s="92"/>
      <c r="G179" s="91"/>
      <c r="H179" s="90"/>
      <c r="I179" s="92"/>
      <c r="J179" s="92"/>
      <c r="K179" s="92"/>
      <c r="L179" s="89"/>
      <c r="M179" s="93"/>
      <c r="N179" s="92"/>
      <c r="O179" s="92"/>
      <c r="P179" s="92"/>
      <c r="Q179" s="91"/>
      <c r="R179" s="90"/>
      <c r="S179" s="92"/>
      <c r="T179" s="89"/>
      <c r="U179" s="828"/>
      <c r="V179" s="828"/>
      <c r="W179" s="828"/>
      <c r="X179" s="828"/>
      <c r="Y179" s="828"/>
      <c r="Z179" s="828"/>
      <c r="AA179" s="828"/>
      <c r="AB179" s="828"/>
      <c r="AC179" s="828"/>
      <c r="AD179" s="828"/>
      <c r="AE179" s="828"/>
      <c r="AF179" s="828"/>
      <c r="AG179" s="828"/>
      <c r="AH179" s="828"/>
      <c r="AI179" s="828"/>
      <c r="AJ179" s="828"/>
      <c r="AK179" s="828"/>
      <c r="AL179" s="828"/>
      <c r="AM179" s="828"/>
      <c r="AN179" s="828"/>
      <c r="AO179" s="828"/>
      <c r="AP179" s="828"/>
      <c r="AQ179" s="828"/>
      <c r="AR179" s="828"/>
      <c r="AS179" s="828"/>
      <c r="AT179" s="828"/>
      <c r="AU179" s="828"/>
      <c r="AV179" s="828"/>
      <c r="AW179" s="828"/>
      <c r="AX179" s="828"/>
      <c r="AY179" s="828"/>
      <c r="AZ179" s="346"/>
      <c r="BA179" s="884"/>
      <c r="BB179" s="553"/>
      <c r="BC179" s="414"/>
      <c r="BD179" s="407"/>
      <c r="BE179" s="407"/>
      <c r="BF179" s="407"/>
      <c r="BG179" s="418"/>
      <c r="BH179" s="414"/>
      <c r="BI179" s="407"/>
      <c r="BJ179" s="407"/>
      <c r="BK179" s="407"/>
      <c r="BL179" s="418"/>
      <c r="BM179" s="414"/>
      <c r="BN179" s="407"/>
      <c r="BO179" s="407"/>
      <c r="BP179" s="407"/>
      <c r="BQ179" s="418"/>
      <c r="BR179" s="414"/>
      <c r="BS179" s="407"/>
      <c r="BT179" s="408"/>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37" customFormat="true" ht="15" customHeight="true" x14ac:dyDescent="0.2">
      <c r="A180" s="153"/>
      <c r="B180" s="144"/>
      <c r="C180" s="93"/>
      <c r="D180" s="92"/>
      <c r="E180" s="92"/>
      <c r="F180" s="92"/>
      <c r="G180" s="91"/>
      <c r="H180" s="90"/>
      <c r="I180" s="92"/>
      <c r="J180" s="92"/>
      <c r="K180" s="92"/>
      <c r="L180" s="89"/>
      <c r="M180" s="93"/>
      <c r="N180" s="92"/>
      <c r="O180" s="92"/>
      <c r="P180" s="92"/>
      <c r="Q180" s="91"/>
      <c r="R180" s="90"/>
      <c r="S180" s="92"/>
      <c r="T180" s="89"/>
      <c r="U180" s="828"/>
      <c r="V180" s="828"/>
      <c r="W180" s="828"/>
      <c r="X180" s="828"/>
      <c r="Y180" s="828"/>
      <c r="Z180" s="828"/>
      <c r="AA180" s="828"/>
      <c r="AB180" s="828"/>
      <c r="AC180" s="828"/>
      <c r="AD180" s="828"/>
      <c r="AE180" s="828"/>
      <c r="AF180" s="828"/>
      <c r="AG180" s="828"/>
      <c r="AH180" s="828"/>
      <c r="AI180" s="828"/>
      <c r="AJ180" s="828"/>
      <c r="AK180" s="828"/>
      <c r="AL180" s="828"/>
      <c r="AM180" s="828"/>
      <c r="AN180" s="828"/>
      <c r="AO180" s="828"/>
      <c r="AP180" s="828"/>
      <c r="AQ180" s="828"/>
      <c r="AR180" s="828"/>
      <c r="AS180" s="828"/>
      <c r="AT180" s="828"/>
      <c r="AU180" s="828"/>
      <c r="AV180" s="828"/>
      <c r="AW180" s="828"/>
      <c r="AX180" s="828"/>
      <c r="AY180" s="828"/>
      <c r="AZ180" s="346"/>
      <c r="BA180" s="884"/>
      <c r="BB180" s="553"/>
      <c r="BC180" s="414"/>
      <c r="BD180" s="407"/>
      <c r="BE180" s="407"/>
      <c r="BF180" s="407"/>
      <c r="BG180" s="418"/>
      <c r="BH180" s="414"/>
      <c r="BI180" s="407"/>
      <c r="BJ180" s="407"/>
      <c r="BK180" s="407"/>
      <c r="BL180" s="418"/>
      <c r="BM180" s="414"/>
      <c r="BN180" s="407"/>
      <c r="BO180" s="407"/>
      <c r="BP180" s="407"/>
      <c r="BQ180" s="418"/>
      <c r="BR180" s="414"/>
      <c r="BS180" s="407"/>
      <c r="BT180" s="408"/>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37" customFormat="true" ht="15" customHeight="true" x14ac:dyDescent="0.2">
      <c r="A181" s="153"/>
      <c r="B181" s="144"/>
      <c r="C181" s="93"/>
      <c r="D181" s="92"/>
      <c r="E181" s="92"/>
      <c r="F181" s="92"/>
      <c r="G181" s="91"/>
      <c r="H181" s="90"/>
      <c r="I181" s="92"/>
      <c r="J181" s="92"/>
      <c r="K181" s="92"/>
      <c r="L181" s="89"/>
      <c r="M181" s="93"/>
      <c r="N181" s="92"/>
      <c r="O181" s="92"/>
      <c r="P181" s="92"/>
      <c r="Q181" s="91"/>
      <c r="R181" s="90"/>
      <c r="S181" s="92"/>
      <c r="T181" s="89"/>
      <c r="U181" s="828"/>
      <c r="V181" s="828"/>
      <c r="W181" s="828"/>
      <c r="X181" s="828"/>
      <c r="Y181" s="828"/>
      <c r="Z181" s="828"/>
      <c r="AA181" s="828"/>
      <c r="AB181" s="828"/>
      <c r="AC181" s="828"/>
      <c r="AD181" s="828"/>
      <c r="AE181" s="828"/>
      <c r="AF181" s="828"/>
      <c r="AG181" s="828"/>
      <c r="AH181" s="828"/>
      <c r="AI181" s="828"/>
      <c r="AJ181" s="828"/>
      <c r="AK181" s="828"/>
      <c r="AL181" s="828"/>
      <c r="AM181" s="828"/>
      <c r="AN181" s="828"/>
      <c r="AO181" s="828"/>
      <c r="AP181" s="828"/>
      <c r="AQ181" s="828"/>
      <c r="AR181" s="828"/>
      <c r="AS181" s="828"/>
      <c r="AT181" s="828"/>
      <c r="AU181" s="828"/>
      <c r="AV181" s="828"/>
      <c r="AW181" s="828"/>
      <c r="AX181" s="828"/>
      <c r="AY181" s="828"/>
      <c r="AZ181" s="346"/>
      <c r="BA181" s="884"/>
      <c r="BB181" s="553"/>
      <c r="BC181" s="414"/>
      <c r="BD181" s="407"/>
      <c r="BE181" s="407"/>
      <c r="BF181" s="407"/>
      <c r="BG181" s="418"/>
      <c r="BH181" s="414"/>
      <c r="BI181" s="407"/>
      <c r="BJ181" s="407"/>
      <c r="BK181" s="407"/>
      <c r="BL181" s="418"/>
      <c r="BM181" s="414"/>
      <c r="BN181" s="407"/>
      <c r="BO181" s="407"/>
      <c r="BP181" s="407"/>
      <c r="BQ181" s="418"/>
      <c r="BR181" s="414"/>
      <c r="BS181" s="407"/>
      <c r="BT181" s="408"/>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37" customFormat="true" ht="15" customHeight="true" x14ac:dyDescent="0.2">
      <c r="A182" s="153"/>
      <c r="B182" s="144"/>
      <c r="C182" s="93"/>
      <c r="D182" s="92"/>
      <c r="E182" s="92"/>
      <c r="F182" s="92"/>
      <c r="G182" s="91"/>
      <c r="H182" s="90"/>
      <c r="I182" s="92"/>
      <c r="J182" s="92"/>
      <c r="K182" s="92"/>
      <c r="L182" s="89"/>
      <c r="M182" s="93"/>
      <c r="N182" s="92"/>
      <c r="O182" s="92"/>
      <c r="P182" s="92"/>
      <c r="Q182" s="91"/>
      <c r="R182" s="90"/>
      <c r="S182" s="92"/>
      <c r="T182" s="89"/>
      <c r="U182" s="828"/>
      <c r="V182" s="828"/>
      <c r="W182" s="828"/>
      <c r="X182" s="828"/>
      <c r="Y182" s="828"/>
      <c r="Z182" s="828"/>
      <c r="AA182" s="828"/>
      <c r="AB182" s="828"/>
      <c r="AC182" s="828"/>
      <c r="AD182" s="828"/>
      <c r="AE182" s="828"/>
      <c r="AF182" s="828"/>
      <c r="AG182" s="828"/>
      <c r="AH182" s="828"/>
      <c r="AI182" s="828"/>
      <c r="AJ182" s="828"/>
      <c r="AK182" s="828"/>
      <c r="AL182" s="828"/>
      <c r="AM182" s="828"/>
      <c r="AN182" s="828"/>
      <c r="AO182" s="828"/>
      <c r="AP182" s="828"/>
      <c r="AQ182" s="828"/>
      <c r="AR182" s="828"/>
      <c r="AS182" s="828"/>
      <c r="AT182" s="828"/>
      <c r="AU182" s="828"/>
      <c r="AV182" s="828"/>
      <c r="AW182" s="828"/>
      <c r="AX182" s="828"/>
      <c r="AY182" s="828"/>
      <c r="AZ182" s="346"/>
      <c r="BA182" s="884"/>
      <c r="BB182" s="553"/>
      <c r="BC182" s="414"/>
      <c r="BD182" s="407"/>
      <c r="BE182" s="407"/>
      <c r="BF182" s="407"/>
      <c r="BG182" s="418"/>
      <c r="BH182" s="414"/>
      <c r="BI182" s="407"/>
      <c r="BJ182" s="407"/>
      <c r="BK182" s="407"/>
      <c r="BL182" s="418"/>
      <c r="BM182" s="414"/>
      <c r="BN182" s="407"/>
      <c r="BO182" s="407"/>
      <c r="BP182" s="407"/>
      <c r="BQ182" s="418"/>
      <c r="BR182" s="414"/>
      <c r="BS182" s="407"/>
      <c r="BT182" s="408"/>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37" customFormat="true" ht="15" customHeight="true" x14ac:dyDescent="0.2">
      <c r="A183" s="153"/>
      <c r="B183" s="144"/>
      <c r="C183" s="93"/>
      <c r="D183" s="92"/>
      <c r="E183" s="92"/>
      <c r="F183" s="92"/>
      <c r="G183" s="91"/>
      <c r="H183" s="90"/>
      <c r="I183" s="92"/>
      <c r="J183" s="92"/>
      <c r="K183" s="92"/>
      <c r="L183" s="89"/>
      <c r="M183" s="93"/>
      <c r="N183" s="92"/>
      <c r="O183" s="92"/>
      <c r="P183" s="92"/>
      <c r="Q183" s="91"/>
      <c r="R183" s="90"/>
      <c r="S183" s="92"/>
      <c r="T183" s="89"/>
      <c r="U183" s="828"/>
      <c r="V183" s="828"/>
      <c r="W183" s="828"/>
      <c r="X183" s="828"/>
      <c r="Y183" s="828"/>
      <c r="Z183" s="828"/>
      <c r="AA183" s="828"/>
      <c r="AB183" s="828"/>
      <c r="AC183" s="828"/>
      <c r="AD183" s="828"/>
      <c r="AE183" s="828"/>
      <c r="AF183" s="828"/>
      <c r="AG183" s="828"/>
      <c r="AH183" s="828"/>
      <c r="AI183" s="828"/>
      <c r="AJ183" s="828"/>
      <c r="AK183" s="828"/>
      <c r="AL183" s="828"/>
      <c r="AM183" s="828"/>
      <c r="AN183" s="828"/>
      <c r="AO183" s="828"/>
      <c r="AP183" s="828"/>
      <c r="AQ183" s="828"/>
      <c r="AR183" s="828"/>
      <c r="AS183" s="828"/>
      <c r="AT183" s="828"/>
      <c r="AU183" s="828"/>
      <c r="AV183" s="828"/>
      <c r="AW183" s="828"/>
      <c r="AX183" s="828"/>
      <c r="AY183" s="828"/>
      <c r="AZ183" s="346"/>
      <c r="BA183" s="884"/>
      <c r="BB183" s="553"/>
      <c r="BC183" s="414"/>
      <c r="BD183" s="407"/>
      <c r="BE183" s="407"/>
      <c r="BF183" s="407"/>
      <c r="BG183" s="418"/>
      <c r="BH183" s="414"/>
      <c r="BI183" s="407"/>
      <c r="BJ183" s="407"/>
      <c r="BK183" s="407"/>
      <c r="BL183" s="418"/>
      <c r="BM183" s="414"/>
      <c r="BN183" s="407"/>
      <c r="BO183" s="407"/>
      <c r="BP183" s="407"/>
      <c r="BQ183" s="418"/>
      <c r="BR183" s="414"/>
      <c r="BS183" s="407"/>
      <c r="BT183" s="408"/>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37" customFormat="true" ht="15" customHeight="true" x14ac:dyDescent="0.2">
      <c r="A184" s="153"/>
      <c r="B184" s="144"/>
      <c r="C184" s="93"/>
      <c r="D184" s="92"/>
      <c r="E184" s="92"/>
      <c r="F184" s="92"/>
      <c r="G184" s="91"/>
      <c r="H184" s="90"/>
      <c r="I184" s="92"/>
      <c r="J184" s="92"/>
      <c r="K184" s="92"/>
      <c r="L184" s="89"/>
      <c r="M184" s="93"/>
      <c r="N184" s="92"/>
      <c r="O184" s="92"/>
      <c r="P184" s="92"/>
      <c r="Q184" s="91"/>
      <c r="R184" s="90"/>
      <c r="S184" s="92"/>
      <c r="T184" s="89"/>
      <c r="U184" s="828"/>
      <c r="V184" s="828"/>
      <c r="W184" s="828"/>
      <c r="X184" s="828"/>
      <c r="Y184" s="828"/>
      <c r="Z184" s="828"/>
      <c r="AA184" s="828"/>
      <c r="AB184" s="828"/>
      <c r="AC184" s="828"/>
      <c r="AD184" s="828"/>
      <c r="AE184" s="828"/>
      <c r="AF184" s="828"/>
      <c r="AG184" s="828"/>
      <c r="AH184" s="828"/>
      <c r="AI184" s="828"/>
      <c r="AJ184" s="828"/>
      <c r="AK184" s="828"/>
      <c r="AL184" s="828"/>
      <c r="AM184" s="828"/>
      <c r="AN184" s="828"/>
      <c r="AO184" s="828"/>
      <c r="AP184" s="828"/>
      <c r="AQ184" s="828"/>
      <c r="AR184" s="828"/>
      <c r="AS184" s="828"/>
      <c r="AT184" s="828"/>
      <c r="AU184" s="828"/>
      <c r="AV184" s="828"/>
      <c r="AW184" s="828"/>
      <c r="AX184" s="828"/>
      <c r="AY184" s="828"/>
      <c r="AZ184" s="346"/>
      <c r="BA184" s="884"/>
      <c r="BB184" s="553"/>
      <c r="BC184" s="414"/>
      <c r="BD184" s="407"/>
      <c r="BE184" s="407"/>
      <c r="BF184" s="407"/>
      <c r="BG184" s="418"/>
      <c r="BH184" s="414"/>
      <c r="BI184" s="407"/>
      <c r="BJ184" s="407"/>
      <c r="BK184" s="407"/>
      <c r="BL184" s="418"/>
      <c r="BM184" s="414"/>
      <c r="BN184" s="407"/>
      <c r="BO184" s="407"/>
      <c r="BP184" s="407"/>
      <c r="BQ184" s="418"/>
      <c r="BR184" s="414"/>
      <c r="BS184" s="407"/>
      <c r="BT184" s="408"/>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37" customFormat="true" ht="15" customHeight="true" x14ac:dyDescent="0.2">
      <c r="A185" s="153"/>
      <c r="B185" s="144"/>
      <c r="C185" s="93"/>
      <c r="D185" s="92"/>
      <c r="E185" s="92"/>
      <c r="F185" s="92"/>
      <c r="G185" s="91"/>
      <c r="H185" s="90"/>
      <c r="I185" s="92"/>
      <c r="J185" s="92"/>
      <c r="K185" s="92"/>
      <c r="L185" s="89"/>
      <c r="M185" s="93"/>
      <c r="N185" s="92"/>
      <c r="O185" s="92"/>
      <c r="P185" s="92"/>
      <c r="Q185" s="91"/>
      <c r="R185" s="90"/>
      <c r="S185" s="92"/>
      <c r="T185" s="89"/>
      <c r="U185" s="828"/>
      <c r="V185" s="828"/>
      <c r="W185" s="828"/>
      <c r="X185" s="828"/>
      <c r="Y185" s="828"/>
      <c r="Z185" s="828"/>
      <c r="AA185" s="828"/>
      <c r="AB185" s="828"/>
      <c r="AC185" s="828"/>
      <c r="AD185" s="828"/>
      <c r="AE185" s="828"/>
      <c r="AF185" s="828"/>
      <c r="AG185" s="828"/>
      <c r="AH185" s="828"/>
      <c r="AI185" s="828"/>
      <c r="AJ185" s="828"/>
      <c r="AK185" s="828"/>
      <c r="AL185" s="828"/>
      <c r="AM185" s="828"/>
      <c r="AN185" s="828"/>
      <c r="AO185" s="828"/>
      <c r="AP185" s="828"/>
      <c r="AQ185" s="828"/>
      <c r="AR185" s="828"/>
      <c r="AS185" s="828"/>
      <c r="AT185" s="828"/>
      <c r="AU185" s="828"/>
      <c r="AV185" s="828"/>
      <c r="AW185" s="828"/>
      <c r="AX185" s="828"/>
      <c r="AY185" s="828"/>
      <c r="AZ185" s="346"/>
      <c r="BA185" s="884"/>
      <c r="BB185" s="553"/>
      <c r="BC185" s="414"/>
      <c r="BD185" s="407"/>
      <c r="BE185" s="407"/>
      <c r="BF185" s="407"/>
      <c r="BG185" s="418"/>
      <c r="BH185" s="414"/>
      <c r="BI185" s="407"/>
      <c r="BJ185" s="407"/>
      <c r="BK185" s="407"/>
      <c r="BL185" s="418"/>
      <c r="BM185" s="414"/>
      <c r="BN185" s="407"/>
      <c r="BO185" s="407"/>
      <c r="BP185" s="407"/>
      <c r="BQ185" s="418"/>
      <c r="BR185" s="414"/>
      <c r="BS185" s="407"/>
      <c r="BT185" s="408"/>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37" customFormat="true" ht="15" customHeight="true" x14ac:dyDescent="0.2">
      <c r="A186" s="153"/>
      <c r="B186" s="144"/>
      <c r="C186" s="93"/>
      <c r="D186" s="92"/>
      <c r="E186" s="92"/>
      <c r="F186" s="92"/>
      <c r="G186" s="91"/>
      <c r="H186" s="90"/>
      <c r="I186" s="92"/>
      <c r="J186" s="92"/>
      <c r="K186" s="92"/>
      <c r="L186" s="89"/>
      <c r="M186" s="93"/>
      <c r="N186" s="92"/>
      <c r="O186" s="92"/>
      <c r="P186" s="92"/>
      <c r="Q186" s="91"/>
      <c r="R186" s="90"/>
      <c r="S186" s="92"/>
      <c r="T186" s="89"/>
      <c r="U186" s="828"/>
      <c r="V186" s="828"/>
      <c r="W186" s="828"/>
      <c r="X186" s="828"/>
      <c r="Y186" s="828"/>
      <c r="Z186" s="828"/>
      <c r="AA186" s="828"/>
      <c r="AB186" s="828"/>
      <c r="AC186" s="828"/>
      <c r="AD186" s="828"/>
      <c r="AE186" s="828"/>
      <c r="AF186" s="828"/>
      <c r="AG186" s="828"/>
      <c r="AH186" s="828"/>
      <c r="AI186" s="828"/>
      <c r="AJ186" s="828"/>
      <c r="AK186" s="828"/>
      <c r="AL186" s="828"/>
      <c r="AM186" s="828"/>
      <c r="AN186" s="828"/>
      <c r="AO186" s="828"/>
      <c r="AP186" s="828"/>
      <c r="AQ186" s="828"/>
      <c r="AR186" s="828"/>
      <c r="AS186" s="828"/>
      <c r="AT186" s="828"/>
      <c r="AU186" s="828"/>
      <c r="AV186" s="828"/>
      <c r="AW186" s="828"/>
      <c r="AX186" s="828"/>
      <c r="AY186" s="828"/>
      <c r="AZ186" s="346"/>
      <c r="BA186" s="884"/>
      <c r="BB186" s="553"/>
      <c r="BC186" s="414"/>
      <c r="BD186" s="407"/>
      <c r="BE186" s="407"/>
      <c r="BF186" s="407"/>
      <c r="BG186" s="418"/>
      <c r="BH186" s="414"/>
      <c r="BI186" s="407"/>
      <c r="BJ186" s="407"/>
      <c r="BK186" s="407"/>
      <c r="BL186" s="418"/>
      <c r="BM186" s="414"/>
      <c r="BN186" s="407"/>
      <c r="BO186" s="407"/>
      <c r="BP186" s="407"/>
      <c r="BQ186" s="418"/>
      <c r="BR186" s="414"/>
      <c r="BS186" s="407"/>
      <c r="BT186" s="408"/>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37" customFormat="true" ht="15" customHeight="true" x14ac:dyDescent="0.2">
      <c r="A187" s="153"/>
      <c r="B187" s="144"/>
      <c r="C187" s="93"/>
      <c r="D187" s="92"/>
      <c r="E187" s="92"/>
      <c r="F187" s="92"/>
      <c r="G187" s="91"/>
      <c r="H187" s="90"/>
      <c r="I187" s="92"/>
      <c r="J187" s="92"/>
      <c r="K187" s="92"/>
      <c r="L187" s="89"/>
      <c r="M187" s="93"/>
      <c r="N187" s="92"/>
      <c r="O187" s="92"/>
      <c r="P187" s="92"/>
      <c r="Q187" s="91"/>
      <c r="R187" s="90"/>
      <c r="S187" s="92"/>
      <c r="T187" s="89"/>
      <c r="U187" s="828"/>
      <c r="V187" s="828"/>
      <c r="W187" s="828"/>
      <c r="X187" s="828"/>
      <c r="Y187" s="828"/>
      <c r="Z187" s="828"/>
      <c r="AA187" s="828"/>
      <c r="AB187" s="828"/>
      <c r="AC187" s="828"/>
      <c r="AD187" s="828"/>
      <c r="AE187" s="828"/>
      <c r="AF187" s="828"/>
      <c r="AG187" s="828"/>
      <c r="AH187" s="828"/>
      <c r="AI187" s="828"/>
      <c r="AJ187" s="828"/>
      <c r="AK187" s="828"/>
      <c r="AL187" s="828"/>
      <c r="AM187" s="828"/>
      <c r="AN187" s="828"/>
      <c r="AO187" s="828"/>
      <c r="AP187" s="828"/>
      <c r="AQ187" s="828"/>
      <c r="AR187" s="828"/>
      <c r="AS187" s="828"/>
      <c r="AT187" s="828"/>
      <c r="AU187" s="828"/>
      <c r="AV187" s="828"/>
      <c r="AW187" s="828"/>
      <c r="AX187" s="828"/>
      <c r="AY187" s="828"/>
      <c r="AZ187" s="346"/>
      <c r="BA187" s="884"/>
      <c r="BB187" s="553"/>
      <c r="BC187" s="414"/>
      <c r="BD187" s="407"/>
      <c r="BE187" s="407"/>
      <c r="BF187" s="407"/>
      <c r="BG187" s="418"/>
      <c r="BH187" s="414"/>
      <c r="BI187" s="407"/>
      <c r="BJ187" s="407"/>
      <c r="BK187" s="407"/>
      <c r="BL187" s="418"/>
      <c r="BM187" s="414"/>
      <c r="BN187" s="407"/>
      <c r="BO187" s="407"/>
      <c r="BP187" s="407"/>
      <c r="BQ187" s="418"/>
      <c r="BR187" s="414"/>
      <c r="BS187" s="407"/>
      <c r="BT187" s="408"/>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37" customFormat="true" ht="15" customHeight="true" x14ac:dyDescent="0.2">
      <c r="A188" s="153"/>
      <c r="B188" s="144"/>
      <c r="C188" s="93"/>
      <c r="D188" s="92"/>
      <c r="E188" s="92"/>
      <c r="F188" s="92"/>
      <c r="G188" s="91"/>
      <c r="H188" s="90"/>
      <c r="I188" s="92"/>
      <c r="J188" s="92"/>
      <c r="K188" s="92"/>
      <c r="L188" s="89"/>
      <c r="M188" s="93"/>
      <c r="N188" s="92"/>
      <c r="O188" s="92"/>
      <c r="P188" s="92"/>
      <c r="Q188" s="91"/>
      <c r="R188" s="90"/>
      <c r="S188" s="92"/>
      <c r="T188" s="89"/>
      <c r="U188" s="828"/>
      <c r="V188" s="828"/>
      <c r="W188" s="828"/>
      <c r="X188" s="828"/>
      <c r="Y188" s="828"/>
      <c r="Z188" s="828"/>
      <c r="AA188" s="828"/>
      <c r="AB188" s="828"/>
      <c r="AC188" s="828"/>
      <c r="AD188" s="828"/>
      <c r="AE188" s="828"/>
      <c r="AF188" s="828"/>
      <c r="AG188" s="828"/>
      <c r="AH188" s="828"/>
      <c r="AI188" s="828"/>
      <c r="AJ188" s="828"/>
      <c r="AK188" s="828"/>
      <c r="AL188" s="828"/>
      <c r="AM188" s="828"/>
      <c r="AN188" s="828"/>
      <c r="AO188" s="828"/>
      <c r="AP188" s="828"/>
      <c r="AQ188" s="828"/>
      <c r="AR188" s="828"/>
      <c r="AS188" s="828"/>
      <c r="AT188" s="828"/>
      <c r="AU188" s="828"/>
      <c r="AV188" s="828"/>
      <c r="AW188" s="828"/>
      <c r="AX188" s="828"/>
      <c r="AY188" s="828"/>
      <c r="AZ188" s="346"/>
      <c r="BA188" s="884"/>
      <c r="BB188" s="553"/>
      <c r="BC188" s="414"/>
      <c r="BD188" s="407"/>
      <c r="BE188" s="407"/>
      <c r="BF188" s="407"/>
      <c r="BG188" s="418"/>
      <c r="BH188" s="414"/>
      <c r="BI188" s="407"/>
      <c r="BJ188" s="407"/>
      <c r="BK188" s="407"/>
      <c r="BL188" s="418"/>
      <c r="BM188" s="414"/>
      <c r="BN188" s="407"/>
      <c r="BO188" s="407"/>
      <c r="BP188" s="407"/>
      <c r="BQ188" s="418"/>
      <c r="BR188" s="414"/>
      <c r="BS188" s="407"/>
      <c r="BT188" s="408"/>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37" customFormat="true" ht="15" customHeight="true" x14ac:dyDescent="0.2">
      <c r="A189" s="153"/>
      <c r="B189" s="144"/>
      <c r="C189" s="93"/>
      <c r="D189" s="92"/>
      <c r="E189" s="92"/>
      <c r="F189" s="92"/>
      <c r="G189" s="91"/>
      <c r="H189" s="90"/>
      <c r="I189" s="92"/>
      <c r="J189" s="92"/>
      <c r="K189" s="92"/>
      <c r="L189" s="89"/>
      <c r="M189" s="93"/>
      <c r="N189" s="92"/>
      <c r="O189" s="92"/>
      <c r="P189" s="92"/>
      <c r="Q189" s="91"/>
      <c r="R189" s="90"/>
      <c r="S189" s="92"/>
      <c r="T189" s="89"/>
      <c r="U189" s="828"/>
      <c r="V189" s="828"/>
      <c r="W189" s="828"/>
      <c r="X189" s="828"/>
      <c r="Y189" s="828"/>
      <c r="Z189" s="828"/>
      <c r="AA189" s="828"/>
      <c r="AB189" s="828"/>
      <c r="AC189" s="828"/>
      <c r="AD189" s="828"/>
      <c r="AE189" s="828"/>
      <c r="AF189" s="828"/>
      <c r="AG189" s="828"/>
      <c r="AH189" s="828"/>
      <c r="AI189" s="828"/>
      <c r="AJ189" s="828"/>
      <c r="AK189" s="828"/>
      <c r="AL189" s="828"/>
      <c r="AM189" s="828"/>
      <c r="AN189" s="828"/>
      <c r="AO189" s="828"/>
      <c r="AP189" s="828"/>
      <c r="AQ189" s="828"/>
      <c r="AR189" s="828"/>
      <c r="AS189" s="828"/>
      <c r="AT189" s="828"/>
      <c r="AU189" s="828"/>
      <c r="AV189" s="828"/>
      <c r="AW189" s="828"/>
      <c r="AX189" s="828"/>
      <c r="AY189" s="828"/>
      <c r="AZ189" s="346"/>
      <c r="BA189" s="884"/>
      <c r="BB189" s="553"/>
      <c r="BC189" s="414"/>
      <c r="BD189" s="407"/>
      <c r="BE189" s="407"/>
      <c r="BF189" s="407"/>
      <c r="BG189" s="418"/>
      <c r="BH189" s="414"/>
      <c r="BI189" s="407"/>
      <c r="BJ189" s="407"/>
      <c r="BK189" s="407"/>
      <c r="BL189" s="418"/>
      <c r="BM189" s="414"/>
      <c r="BN189" s="407"/>
      <c r="BO189" s="407"/>
      <c r="BP189" s="407"/>
      <c r="BQ189" s="418"/>
      <c r="BR189" s="414"/>
      <c r="BS189" s="407"/>
      <c r="BT189" s="408"/>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37" customFormat="true" ht="15" customHeight="true" x14ac:dyDescent="0.2">
      <c r="A190" s="153"/>
      <c r="B190" s="144"/>
      <c r="C190" s="93"/>
      <c r="D190" s="92"/>
      <c r="E190" s="92"/>
      <c r="F190" s="92"/>
      <c r="G190" s="91"/>
      <c r="H190" s="90"/>
      <c r="I190" s="92"/>
      <c r="J190" s="92"/>
      <c r="K190" s="92"/>
      <c r="L190" s="89"/>
      <c r="M190" s="93"/>
      <c r="N190" s="92"/>
      <c r="O190" s="92"/>
      <c r="P190" s="92"/>
      <c r="Q190" s="91"/>
      <c r="R190" s="90"/>
      <c r="S190" s="92"/>
      <c r="T190" s="89"/>
      <c r="U190" s="828"/>
      <c r="V190" s="828"/>
      <c r="W190" s="828"/>
      <c r="X190" s="828"/>
      <c r="Y190" s="828"/>
      <c r="Z190" s="828"/>
      <c r="AA190" s="828"/>
      <c r="AB190" s="828"/>
      <c r="AC190" s="828"/>
      <c r="AD190" s="828"/>
      <c r="AE190" s="828"/>
      <c r="AF190" s="828"/>
      <c r="AG190" s="828"/>
      <c r="AH190" s="828"/>
      <c r="AI190" s="828"/>
      <c r="AJ190" s="828"/>
      <c r="AK190" s="828"/>
      <c r="AL190" s="828"/>
      <c r="AM190" s="828"/>
      <c r="AN190" s="828"/>
      <c r="AO190" s="828"/>
      <c r="AP190" s="828"/>
      <c r="AQ190" s="828"/>
      <c r="AR190" s="828"/>
      <c r="AS190" s="828"/>
      <c r="AT190" s="828"/>
      <c r="AU190" s="828"/>
      <c r="AV190" s="828"/>
      <c r="AW190" s="828"/>
      <c r="AX190" s="828"/>
      <c r="AY190" s="828"/>
      <c r="AZ190" s="346"/>
      <c r="BA190" s="884"/>
      <c r="BB190" s="553"/>
      <c r="BC190" s="414"/>
      <c r="BD190" s="407"/>
      <c r="BE190" s="407"/>
      <c r="BF190" s="407"/>
      <c r="BG190" s="418"/>
      <c r="BH190" s="414"/>
      <c r="BI190" s="407"/>
      <c r="BJ190" s="407"/>
      <c r="BK190" s="407"/>
      <c r="BL190" s="418"/>
      <c r="BM190" s="414"/>
      <c r="BN190" s="407"/>
      <c r="BO190" s="407"/>
      <c r="BP190" s="407"/>
      <c r="BQ190" s="418"/>
      <c r="BR190" s="414"/>
      <c r="BS190" s="407"/>
      <c r="BT190" s="408"/>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37" customFormat="true" ht="15" customHeight="true" x14ac:dyDescent="0.2">
      <c r="A191" s="153"/>
      <c r="B191" s="144"/>
      <c r="C191" s="93"/>
      <c r="D191" s="92"/>
      <c r="E191" s="92"/>
      <c r="F191" s="92"/>
      <c r="G191" s="91"/>
      <c r="H191" s="90"/>
      <c r="I191" s="92"/>
      <c r="J191" s="92"/>
      <c r="K191" s="92"/>
      <c r="L191" s="89"/>
      <c r="M191" s="93"/>
      <c r="N191" s="92"/>
      <c r="O191" s="92"/>
      <c r="P191" s="92"/>
      <c r="Q191" s="91"/>
      <c r="R191" s="90"/>
      <c r="S191" s="92"/>
      <c r="T191" s="89"/>
      <c r="U191" s="828"/>
      <c r="V191" s="828"/>
      <c r="W191" s="828"/>
      <c r="X191" s="828"/>
      <c r="Y191" s="828"/>
      <c r="Z191" s="828"/>
      <c r="AA191" s="828"/>
      <c r="AB191" s="828"/>
      <c r="AC191" s="828"/>
      <c r="AD191" s="828"/>
      <c r="AE191" s="828"/>
      <c r="AF191" s="828"/>
      <c r="AG191" s="828"/>
      <c r="AH191" s="828"/>
      <c r="AI191" s="828"/>
      <c r="AJ191" s="828"/>
      <c r="AK191" s="828"/>
      <c r="AL191" s="828"/>
      <c r="AM191" s="828"/>
      <c r="AN191" s="828"/>
      <c r="AO191" s="828"/>
      <c r="AP191" s="828"/>
      <c r="AQ191" s="828"/>
      <c r="AR191" s="828"/>
      <c r="AS191" s="828"/>
      <c r="AT191" s="828"/>
      <c r="AU191" s="828"/>
      <c r="AV191" s="828"/>
      <c r="AW191" s="828"/>
      <c r="AX191" s="828"/>
      <c r="AY191" s="828"/>
      <c r="AZ191" s="346"/>
      <c r="BA191" s="884"/>
      <c r="BB191" s="553"/>
      <c r="BC191" s="414"/>
      <c r="BD191" s="407"/>
      <c r="BE191" s="407"/>
      <c r="BF191" s="407"/>
      <c r="BG191" s="418"/>
      <c r="BH191" s="414"/>
      <c r="BI191" s="407"/>
      <c r="BJ191" s="407"/>
      <c r="BK191" s="407"/>
      <c r="BL191" s="418"/>
      <c r="BM191" s="414"/>
      <c r="BN191" s="407"/>
      <c r="BO191" s="407"/>
      <c r="BP191" s="407"/>
      <c r="BQ191" s="418"/>
      <c r="BR191" s="414"/>
      <c r="BS191" s="407"/>
      <c r="BT191" s="408"/>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37" customFormat="true" ht="15" customHeight="true" x14ac:dyDescent="0.2">
      <c r="A192" s="153"/>
      <c r="B192" s="144"/>
      <c r="C192" s="93"/>
      <c r="D192" s="92"/>
      <c r="E192" s="92"/>
      <c r="F192" s="92"/>
      <c r="G192" s="91"/>
      <c r="H192" s="90"/>
      <c r="I192" s="92"/>
      <c r="J192" s="92"/>
      <c r="K192" s="92"/>
      <c r="L192" s="89"/>
      <c r="M192" s="93"/>
      <c r="N192" s="92"/>
      <c r="O192" s="92"/>
      <c r="P192" s="92"/>
      <c r="Q192" s="91"/>
      <c r="R192" s="90"/>
      <c r="S192" s="92"/>
      <c r="T192" s="89"/>
      <c r="U192" s="828"/>
      <c r="V192" s="828"/>
      <c r="W192" s="828"/>
      <c r="X192" s="828"/>
      <c r="Y192" s="828"/>
      <c r="Z192" s="828"/>
      <c r="AA192" s="828"/>
      <c r="AB192" s="828"/>
      <c r="AC192" s="828"/>
      <c r="AD192" s="828"/>
      <c r="AE192" s="828"/>
      <c r="AF192" s="828"/>
      <c r="AG192" s="828"/>
      <c r="AH192" s="828"/>
      <c r="AI192" s="828"/>
      <c r="AJ192" s="828"/>
      <c r="AK192" s="828"/>
      <c r="AL192" s="828"/>
      <c r="AM192" s="828"/>
      <c r="AN192" s="828"/>
      <c r="AO192" s="828"/>
      <c r="AP192" s="828"/>
      <c r="AQ192" s="828"/>
      <c r="AR192" s="828"/>
      <c r="AS192" s="828"/>
      <c r="AT192" s="828"/>
      <c r="AU192" s="828"/>
      <c r="AV192" s="828"/>
      <c r="AW192" s="828"/>
      <c r="AX192" s="828"/>
      <c r="AY192" s="828"/>
      <c r="AZ192" s="346"/>
      <c r="BA192" s="884"/>
      <c r="BB192" s="553"/>
      <c r="BC192" s="414"/>
      <c r="BD192" s="407"/>
      <c r="BE192" s="407"/>
      <c r="BF192" s="407"/>
      <c r="BG192" s="418"/>
      <c r="BH192" s="414"/>
      <c r="BI192" s="407"/>
      <c r="BJ192" s="407"/>
      <c r="BK192" s="407"/>
      <c r="BL192" s="418"/>
      <c r="BM192" s="414"/>
      <c r="BN192" s="407"/>
      <c r="BO192" s="407"/>
      <c r="BP192" s="407"/>
      <c r="BQ192" s="418"/>
      <c r="BR192" s="414"/>
      <c r="BS192" s="407"/>
      <c r="BT192" s="408"/>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37" customFormat="true" ht="15" customHeight="true" x14ac:dyDescent="0.2">
      <c r="A193" s="177"/>
      <c r="B193" s="143"/>
      <c r="C193" s="113"/>
      <c r="D193" s="120"/>
      <c r="E193" s="120"/>
      <c r="F193" s="120"/>
      <c r="G193" s="119"/>
      <c r="H193" s="112"/>
      <c r="I193" s="120"/>
      <c r="J193" s="120"/>
      <c r="K193" s="120"/>
      <c r="L193" s="111"/>
      <c r="M193" s="113"/>
      <c r="N193" s="120"/>
      <c r="O193" s="120"/>
      <c r="P193" s="120"/>
      <c r="Q193" s="119"/>
      <c r="R193" s="112"/>
      <c r="S193" s="120"/>
      <c r="T193" s="111"/>
      <c r="U193" s="828"/>
      <c r="V193" s="828"/>
      <c r="W193" s="828"/>
      <c r="X193" s="828"/>
      <c r="Y193" s="828"/>
      <c r="Z193" s="828"/>
      <c r="AA193" s="828"/>
      <c r="AB193" s="828"/>
      <c r="AC193" s="828"/>
      <c r="AD193" s="828"/>
      <c r="AE193" s="828"/>
      <c r="AF193" s="828"/>
      <c r="AG193" s="828"/>
      <c r="AH193" s="828"/>
      <c r="AI193" s="828"/>
      <c r="AJ193" s="828"/>
      <c r="AK193" s="828"/>
      <c r="AL193" s="828"/>
      <c r="AM193" s="828"/>
      <c r="AN193" s="828"/>
      <c r="AO193" s="828"/>
      <c r="AP193" s="828"/>
      <c r="AQ193" s="828"/>
      <c r="AR193" s="828"/>
      <c r="AS193" s="828"/>
      <c r="AT193" s="828"/>
      <c r="AU193" s="828"/>
      <c r="AV193" s="828"/>
      <c r="AW193" s="828"/>
      <c r="AX193" s="828"/>
      <c r="AY193" s="828"/>
      <c r="AZ193" s="346"/>
      <c r="BA193" s="884"/>
      <c r="BB193" s="553"/>
      <c r="BC193" s="414"/>
      <c r="BD193" s="407"/>
      <c r="BE193" s="407"/>
      <c r="BF193" s="407"/>
      <c r="BG193" s="418"/>
      <c r="BH193" s="414"/>
      <c r="BI193" s="407"/>
      <c r="BJ193" s="407"/>
      <c r="BK193" s="407"/>
      <c r="BL193" s="418"/>
      <c r="BM193" s="414"/>
      <c r="BN193" s="407"/>
      <c r="BO193" s="407"/>
      <c r="BP193" s="407"/>
      <c r="BQ193" s="418"/>
      <c r="BR193" s="414"/>
      <c r="BS193" s="407"/>
      <c r="BT193" s="408"/>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18" customFormat="true" ht="15" customHeight="true" x14ac:dyDescent="0.2">
      <c r="A194" s="176"/>
      <c r="B194" s="142"/>
      <c r="C194" s="113"/>
      <c r="D194" s="120"/>
      <c r="E194" s="120"/>
      <c r="F194" s="120"/>
      <c r="G194" s="119"/>
      <c r="H194" s="112"/>
      <c r="I194" s="120"/>
      <c r="J194" s="120"/>
      <c r="K194" s="120"/>
      <c r="L194" s="111"/>
      <c r="M194" s="113"/>
      <c r="N194" s="120"/>
      <c r="O194" s="120"/>
      <c r="P194" s="120"/>
      <c r="Q194" s="119"/>
      <c r="R194" s="112"/>
      <c r="S194" s="120"/>
      <c r="T194" s="111"/>
      <c r="U194" s="828"/>
      <c r="V194" s="828"/>
      <c r="W194" s="828"/>
      <c r="X194" s="828"/>
      <c r="Y194" s="828"/>
      <c r="Z194" s="828"/>
      <c r="AA194" s="828"/>
      <c r="AB194" s="828"/>
      <c r="AC194" s="828"/>
      <c r="AD194" s="828"/>
      <c r="AE194" s="828"/>
      <c r="AF194" s="828"/>
      <c r="AG194" s="828"/>
      <c r="AH194" s="828"/>
      <c r="AI194" s="828"/>
      <c r="AJ194" s="828"/>
      <c r="AK194" s="828"/>
      <c r="AL194" s="828"/>
      <c r="AM194" s="828"/>
      <c r="AN194" s="828"/>
      <c r="AO194" s="828"/>
      <c r="AP194" s="828"/>
      <c r="AQ194" s="828"/>
      <c r="AR194" s="828"/>
      <c r="AS194" s="828"/>
      <c r="AT194" s="828"/>
      <c r="AU194" s="828"/>
      <c r="AV194" s="828"/>
      <c r="AW194" s="828"/>
      <c r="AX194" s="828"/>
      <c r="AY194" s="828"/>
      <c r="AZ194" s="346"/>
      <c r="BA194" s="884"/>
      <c r="BB194" s="553"/>
      <c r="BC194" s="414"/>
      <c r="BD194" s="407"/>
      <c r="BE194" s="407"/>
      <c r="BF194" s="407"/>
      <c r="BG194" s="418"/>
      <c r="BH194" s="414"/>
      <c r="BI194" s="407"/>
      <c r="BJ194" s="407"/>
      <c r="BK194" s="407"/>
      <c r="BL194" s="418"/>
      <c r="BM194" s="414"/>
      <c r="BN194" s="407"/>
      <c r="BO194" s="407"/>
      <c r="BP194" s="407"/>
      <c r="BQ194" s="418"/>
      <c r="BR194" s="414"/>
      <c r="BS194" s="407"/>
      <c r="BT194" s="408"/>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18" customFormat="true" ht="15" customHeight="true" x14ac:dyDescent="0.2">
      <c r="A195" s="176"/>
      <c r="B195" s="142"/>
      <c r="C195" s="113"/>
      <c r="D195" s="120"/>
      <c r="E195" s="120"/>
      <c r="F195" s="120"/>
      <c r="G195" s="119"/>
      <c r="H195" s="112"/>
      <c r="I195" s="120"/>
      <c r="J195" s="120"/>
      <c r="K195" s="120"/>
      <c r="L195" s="111"/>
      <c r="M195" s="113"/>
      <c r="N195" s="120"/>
      <c r="O195" s="120"/>
      <c r="P195" s="120"/>
      <c r="Q195" s="119"/>
      <c r="R195" s="112"/>
      <c r="S195" s="120"/>
      <c r="T195" s="111"/>
      <c r="U195" s="828"/>
      <c r="V195" s="828"/>
      <c r="W195" s="828"/>
      <c r="X195" s="828"/>
      <c r="Y195" s="828"/>
      <c r="Z195" s="828"/>
      <c r="AA195" s="828"/>
      <c r="AB195" s="828"/>
      <c r="AC195" s="828"/>
      <c r="AD195" s="828"/>
      <c r="AE195" s="828"/>
      <c r="AF195" s="828"/>
      <c r="AG195" s="828"/>
      <c r="AH195" s="828"/>
      <c r="AI195" s="828"/>
      <c r="AJ195" s="828"/>
      <c r="AK195" s="828"/>
      <c r="AL195" s="828"/>
      <c r="AM195" s="828"/>
      <c r="AN195" s="828"/>
      <c r="AO195" s="828"/>
      <c r="AP195" s="828"/>
      <c r="AQ195" s="828"/>
      <c r="AR195" s="828"/>
      <c r="AS195" s="828"/>
      <c r="AT195" s="828"/>
      <c r="AU195" s="828"/>
      <c r="AV195" s="828"/>
      <c r="AW195" s="828"/>
      <c r="AX195" s="828"/>
      <c r="AY195" s="828"/>
      <c r="AZ195" s="346"/>
      <c r="BA195" s="884"/>
      <c r="BB195" s="553"/>
      <c r="BC195" s="414"/>
      <c r="BD195" s="407"/>
      <c r="BE195" s="407"/>
      <c r="BF195" s="407"/>
      <c r="BG195" s="418"/>
      <c r="BH195" s="414"/>
      <c r="BI195" s="407"/>
      <c r="BJ195" s="407"/>
      <c r="BK195" s="407"/>
      <c r="BL195" s="418"/>
      <c r="BM195" s="414"/>
      <c r="BN195" s="407"/>
      <c r="BO195" s="407"/>
      <c r="BP195" s="407"/>
      <c r="BQ195" s="418"/>
      <c r="BR195" s="414"/>
      <c r="BS195" s="407"/>
      <c r="BT195" s="408"/>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18" customFormat="true" ht="15" customHeight="true" x14ac:dyDescent="0.2">
      <c r="A196" s="176"/>
      <c r="B196" s="142"/>
      <c r="C196" s="113"/>
      <c r="D196" s="120"/>
      <c r="E196" s="120"/>
      <c r="F196" s="120"/>
      <c r="G196" s="119"/>
      <c r="H196" s="112"/>
      <c r="I196" s="120"/>
      <c r="J196" s="120"/>
      <c r="K196" s="120"/>
      <c r="L196" s="111"/>
      <c r="M196" s="113"/>
      <c r="N196" s="120"/>
      <c r="O196" s="120"/>
      <c r="P196" s="120"/>
      <c r="Q196" s="119"/>
      <c r="R196" s="112"/>
      <c r="S196" s="120"/>
      <c r="T196" s="111"/>
      <c r="U196" s="828"/>
      <c r="V196" s="828"/>
      <c r="W196" s="828"/>
      <c r="X196" s="828"/>
      <c r="Y196" s="828"/>
      <c r="Z196" s="828"/>
      <c r="AA196" s="828"/>
      <c r="AB196" s="828"/>
      <c r="AC196" s="828"/>
      <c r="AD196" s="828"/>
      <c r="AE196" s="828"/>
      <c r="AF196" s="828"/>
      <c r="AG196" s="828"/>
      <c r="AH196" s="828"/>
      <c r="AI196" s="828"/>
      <c r="AJ196" s="828"/>
      <c r="AK196" s="828"/>
      <c r="AL196" s="828"/>
      <c r="AM196" s="828"/>
      <c r="AN196" s="828"/>
      <c r="AO196" s="828"/>
      <c r="AP196" s="828"/>
      <c r="AQ196" s="828"/>
      <c r="AR196" s="828"/>
      <c r="AS196" s="828"/>
      <c r="AT196" s="828"/>
      <c r="AU196" s="828"/>
      <c r="AV196" s="828"/>
      <c r="AW196" s="828"/>
      <c r="AX196" s="828"/>
      <c r="AY196" s="828"/>
      <c r="AZ196" s="346"/>
      <c r="BA196" s="884"/>
      <c r="BB196" s="553"/>
      <c r="BC196" s="414"/>
      <c r="BD196" s="407"/>
      <c r="BE196" s="407"/>
      <c r="BF196" s="407"/>
      <c r="BG196" s="418"/>
      <c r="BH196" s="414"/>
      <c r="BI196" s="407"/>
      <c r="BJ196" s="407"/>
      <c r="BK196" s="407"/>
      <c r="BL196" s="418"/>
      <c r="BM196" s="414"/>
      <c r="BN196" s="407"/>
      <c r="BO196" s="407"/>
      <c r="BP196" s="407"/>
      <c r="BQ196" s="418"/>
      <c r="BR196" s="414"/>
      <c r="BS196" s="407"/>
      <c r="BT196" s="408"/>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18" customFormat="true" ht="15" customHeight="true" x14ac:dyDescent="0.2">
      <c r="A197" s="176"/>
      <c r="B197" s="142"/>
      <c r="C197" s="113"/>
      <c r="D197" s="120"/>
      <c r="E197" s="120"/>
      <c r="F197" s="120"/>
      <c r="G197" s="119"/>
      <c r="H197" s="112"/>
      <c r="I197" s="120"/>
      <c r="J197" s="120"/>
      <c r="K197" s="120"/>
      <c r="L197" s="111"/>
      <c r="M197" s="113"/>
      <c r="N197" s="120"/>
      <c r="O197" s="120"/>
      <c r="P197" s="120"/>
      <c r="Q197" s="119"/>
      <c r="R197" s="112"/>
      <c r="S197" s="120"/>
      <c r="T197" s="111"/>
      <c r="U197" s="828"/>
      <c r="V197" s="828"/>
      <c r="W197" s="828"/>
      <c r="X197" s="828"/>
      <c r="Y197" s="828"/>
      <c r="Z197" s="828"/>
      <c r="AA197" s="828"/>
      <c r="AB197" s="828"/>
      <c r="AC197" s="828"/>
      <c r="AD197" s="828"/>
      <c r="AE197" s="828"/>
      <c r="AF197" s="828"/>
      <c r="AG197" s="828"/>
      <c r="AH197" s="828"/>
      <c r="AI197" s="828"/>
      <c r="AJ197" s="828"/>
      <c r="AK197" s="828"/>
      <c r="AL197" s="828"/>
      <c r="AM197" s="828"/>
      <c r="AN197" s="828"/>
      <c r="AO197" s="828"/>
      <c r="AP197" s="828"/>
      <c r="AQ197" s="828"/>
      <c r="AR197" s="828"/>
      <c r="AS197" s="828"/>
      <c r="AT197" s="828"/>
      <c r="AU197" s="828"/>
      <c r="AV197" s="828"/>
      <c r="AW197" s="828"/>
      <c r="AX197" s="828"/>
      <c r="AY197" s="828"/>
      <c r="AZ197" s="346"/>
      <c r="BA197" s="884"/>
      <c r="BB197" s="553"/>
      <c r="BC197" s="414"/>
      <c r="BD197" s="407"/>
      <c r="BE197" s="407"/>
      <c r="BF197" s="407"/>
      <c r="BG197" s="418"/>
      <c r="BH197" s="414"/>
      <c r="BI197" s="407"/>
      <c r="BJ197" s="407"/>
      <c r="BK197" s="407"/>
      <c r="BL197" s="418"/>
      <c r="BM197" s="414"/>
      <c r="BN197" s="407"/>
      <c r="BO197" s="407"/>
      <c r="BP197" s="407"/>
      <c r="BQ197" s="418"/>
      <c r="BR197" s="414"/>
      <c r="BS197" s="407"/>
      <c r="BT197" s="408"/>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18" customFormat="true" ht="15" customHeight="true" x14ac:dyDescent="0.2">
      <c r="A198" s="176"/>
      <c r="B198" s="142"/>
      <c r="C198" s="113"/>
      <c r="D198" s="120"/>
      <c r="E198" s="120"/>
      <c r="F198" s="120"/>
      <c r="G198" s="119"/>
      <c r="H198" s="112"/>
      <c r="I198" s="120"/>
      <c r="J198" s="120"/>
      <c r="K198" s="120"/>
      <c r="L198" s="111"/>
      <c r="M198" s="113"/>
      <c r="N198" s="120"/>
      <c r="O198" s="120"/>
      <c r="P198" s="120"/>
      <c r="Q198" s="119"/>
      <c r="R198" s="112"/>
      <c r="S198" s="120"/>
      <c r="T198" s="111"/>
      <c r="U198" s="828"/>
      <c r="V198" s="828"/>
      <c r="W198" s="828"/>
      <c r="X198" s="828"/>
      <c r="Y198" s="828"/>
      <c r="Z198" s="828"/>
      <c r="AA198" s="828"/>
      <c r="AB198" s="828"/>
      <c r="AC198" s="828"/>
      <c r="AD198" s="828"/>
      <c r="AE198" s="828"/>
      <c r="AF198" s="828"/>
      <c r="AG198" s="828"/>
      <c r="AH198" s="828"/>
      <c r="AI198" s="828"/>
      <c r="AJ198" s="828"/>
      <c r="AK198" s="828"/>
      <c r="AL198" s="828"/>
      <c r="AM198" s="828"/>
      <c r="AN198" s="828"/>
      <c r="AO198" s="828"/>
      <c r="AP198" s="828"/>
      <c r="AQ198" s="828"/>
      <c r="AR198" s="828"/>
      <c r="AS198" s="828"/>
      <c r="AT198" s="828"/>
      <c r="AU198" s="828"/>
      <c r="AV198" s="828"/>
      <c r="AW198" s="828"/>
      <c r="AX198" s="828"/>
      <c r="AY198" s="828"/>
      <c r="AZ198" s="346"/>
      <c r="BA198" s="884"/>
      <c r="BB198" s="553"/>
      <c r="BC198" s="414"/>
      <c r="BD198" s="407"/>
      <c r="BE198" s="407"/>
      <c r="BF198" s="407"/>
      <c r="BG198" s="418"/>
      <c r="BH198" s="414"/>
      <c r="BI198" s="407"/>
      <c r="BJ198" s="407"/>
      <c r="BK198" s="407"/>
      <c r="BL198" s="418"/>
      <c r="BM198" s="414"/>
      <c r="BN198" s="407"/>
      <c r="BO198" s="407"/>
      <c r="BP198" s="407"/>
      <c r="BQ198" s="418"/>
      <c r="BR198" s="414"/>
      <c r="BS198" s="407"/>
      <c r="BT198" s="408"/>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18" customFormat="true" ht="15" customHeight="true" x14ac:dyDescent="0.2">
      <c r="A199" s="176"/>
      <c r="B199" s="142"/>
      <c r="C199" s="113"/>
      <c r="D199" s="120"/>
      <c r="E199" s="120"/>
      <c r="F199" s="120"/>
      <c r="G199" s="119"/>
      <c r="H199" s="112"/>
      <c r="I199" s="120"/>
      <c r="J199" s="120"/>
      <c r="K199" s="120"/>
      <c r="L199" s="111"/>
      <c r="M199" s="113"/>
      <c r="N199" s="120"/>
      <c r="O199" s="120"/>
      <c r="P199" s="120"/>
      <c r="Q199" s="119"/>
      <c r="R199" s="112"/>
      <c r="S199" s="120"/>
      <c r="T199" s="111"/>
      <c r="U199" s="828"/>
      <c r="V199" s="828"/>
      <c r="W199" s="828"/>
      <c r="X199" s="828"/>
      <c r="Y199" s="828"/>
      <c r="Z199" s="828"/>
      <c r="AA199" s="828"/>
      <c r="AB199" s="828"/>
      <c r="AC199" s="828"/>
      <c r="AD199" s="828"/>
      <c r="AE199" s="828"/>
      <c r="AF199" s="828"/>
      <c r="AG199" s="828"/>
      <c r="AH199" s="828"/>
      <c r="AI199" s="828"/>
      <c r="AJ199" s="828"/>
      <c r="AK199" s="828"/>
      <c r="AL199" s="828"/>
      <c r="AM199" s="828"/>
      <c r="AN199" s="828"/>
      <c r="AO199" s="828"/>
      <c r="AP199" s="828"/>
      <c r="AQ199" s="828"/>
      <c r="AR199" s="828"/>
      <c r="AS199" s="828"/>
      <c r="AT199" s="828"/>
      <c r="AU199" s="828"/>
      <c r="AV199" s="828"/>
      <c r="AW199" s="828"/>
      <c r="AX199" s="828"/>
      <c r="AY199" s="828"/>
      <c r="AZ199" s="346"/>
      <c r="BA199" s="884"/>
      <c r="BB199" s="553"/>
      <c r="BC199" s="414"/>
      <c r="BD199" s="407"/>
      <c r="BE199" s="407"/>
      <c r="BF199" s="407"/>
      <c r="BG199" s="418"/>
      <c r="BH199" s="414"/>
      <c r="BI199" s="407"/>
      <c r="BJ199" s="407"/>
      <c r="BK199" s="407"/>
      <c r="BL199" s="418"/>
      <c r="BM199" s="414"/>
      <c r="BN199" s="407"/>
      <c r="BO199" s="407"/>
      <c r="BP199" s="407"/>
      <c r="BQ199" s="418"/>
      <c r="BR199" s="414"/>
      <c r="BS199" s="407"/>
      <c r="BT199" s="408"/>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18" customFormat="true" ht="15" customHeight="true" x14ac:dyDescent="0.2">
      <c r="A200" s="176"/>
      <c r="B200" s="142"/>
      <c r="C200" s="113"/>
      <c r="D200" s="120"/>
      <c r="E200" s="120"/>
      <c r="F200" s="120"/>
      <c r="G200" s="119"/>
      <c r="H200" s="112"/>
      <c r="I200" s="120"/>
      <c r="J200" s="120"/>
      <c r="K200" s="120"/>
      <c r="L200" s="111"/>
      <c r="M200" s="113"/>
      <c r="N200" s="120"/>
      <c r="O200" s="120"/>
      <c r="P200" s="120"/>
      <c r="Q200" s="119"/>
      <c r="R200" s="112"/>
      <c r="S200" s="120"/>
      <c r="T200" s="111"/>
      <c r="U200" s="828"/>
      <c r="V200" s="828"/>
      <c r="W200" s="828"/>
      <c r="X200" s="828"/>
      <c r="Y200" s="828"/>
      <c r="Z200" s="828"/>
      <c r="AA200" s="828"/>
      <c r="AB200" s="828"/>
      <c r="AC200" s="828"/>
      <c r="AD200" s="828"/>
      <c r="AE200" s="828"/>
      <c r="AF200" s="828"/>
      <c r="AG200" s="828"/>
      <c r="AH200" s="828"/>
      <c r="AI200" s="828"/>
      <c r="AJ200" s="828"/>
      <c r="AK200" s="828"/>
      <c r="AL200" s="828"/>
      <c r="AM200" s="828"/>
      <c r="AN200" s="828"/>
      <c r="AO200" s="828"/>
      <c r="AP200" s="828"/>
      <c r="AQ200" s="828"/>
      <c r="AR200" s="828"/>
      <c r="AS200" s="828"/>
      <c r="AT200" s="828"/>
      <c r="AU200" s="828"/>
      <c r="AV200" s="828"/>
      <c r="AW200" s="828"/>
      <c r="AX200" s="828"/>
      <c r="AY200" s="828"/>
      <c r="AZ200" s="346"/>
      <c r="BA200" s="884"/>
      <c r="BB200" s="553"/>
      <c r="BC200" s="414"/>
      <c r="BD200" s="407"/>
      <c r="BE200" s="407"/>
      <c r="BF200" s="407"/>
      <c r="BG200" s="418"/>
      <c r="BH200" s="414"/>
      <c r="BI200" s="407"/>
      <c r="BJ200" s="407"/>
      <c r="BK200" s="407"/>
      <c r="BL200" s="418"/>
      <c r="BM200" s="414"/>
      <c r="BN200" s="407"/>
      <c r="BO200" s="407"/>
      <c r="BP200" s="407"/>
      <c r="BQ200" s="418"/>
      <c r="BR200" s="414"/>
      <c r="BS200" s="407"/>
      <c r="BT200" s="408"/>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18" customFormat="true" ht="15" customHeight="true" x14ac:dyDescent="0.2">
      <c r="A201" s="176"/>
      <c r="B201" s="142"/>
      <c r="C201" s="113"/>
      <c r="D201" s="120"/>
      <c r="E201" s="120"/>
      <c r="F201" s="120"/>
      <c r="G201" s="119"/>
      <c r="H201" s="112"/>
      <c r="I201" s="120"/>
      <c r="J201" s="120"/>
      <c r="K201" s="120"/>
      <c r="L201" s="111"/>
      <c r="M201" s="113"/>
      <c r="N201" s="120"/>
      <c r="O201" s="120"/>
      <c r="P201" s="120"/>
      <c r="Q201" s="119"/>
      <c r="R201" s="112"/>
      <c r="S201" s="120"/>
      <c r="T201" s="111"/>
      <c r="U201" s="828"/>
      <c r="V201" s="828"/>
      <c r="W201" s="828"/>
      <c r="X201" s="828"/>
      <c r="Y201" s="828"/>
      <c r="Z201" s="828"/>
      <c r="AA201" s="828"/>
      <c r="AB201" s="828"/>
      <c r="AC201" s="828"/>
      <c r="AD201" s="828"/>
      <c r="AE201" s="828"/>
      <c r="AF201" s="828"/>
      <c r="AG201" s="828"/>
      <c r="AH201" s="828"/>
      <c r="AI201" s="828"/>
      <c r="AJ201" s="828"/>
      <c r="AK201" s="828"/>
      <c r="AL201" s="828"/>
      <c r="AM201" s="828"/>
      <c r="AN201" s="828"/>
      <c r="AO201" s="828"/>
      <c r="AP201" s="828"/>
      <c r="AQ201" s="828"/>
      <c r="AR201" s="828"/>
      <c r="AS201" s="828"/>
      <c r="AT201" s="828"/>
      <c r="AU201" s="828"/>
      <c r="AV201" s="828"/>
      <c r="AW201" s="828"/>
      <c r="AX201" s="828"/>
      <c r="AY201" s="828"/>
      <c r="AZ201" s="346"/>
      <c r="BA201" s="884"/>
      <c r="BB201" s="553"/>
      <c r="BC201" s="414"/>
      <c r="BD201" s="407"/>
      <c r="BE201" s="407"/>
      <c r="BF201" s="407"/>
      <c r="BG201" s="418"/>
      <c r="BH201" s="414"/>
      <c r="BI201" s="407"/>
      <c r="BJ201" s="407"/>
      <c r="BK201" s="407"/>
      <c r="BL201" s="418"/>
      <c r="BM201" s="414"/>
      <c r="BN201" s="407"/>
      <c r="BO201" s="407"/>
      <c r="BP201" s="407"/>
      <c r="BQ201" s="418"/>
      <c r="BR201" s="414"/>
      <c r="BS201" s="407"/>
      <c r="BT201" s="408"/>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436" customFormat="true" ht="15" customHeight="true" x14ac:dyDescent="0.2">
      <c r="A202" s="1019"/>
      <c r="B202" s="144"/>
      <c r="C202" s="132"/>
      <c r="D202" s="131"/>
      <c r="E202" s="131"/>
      <c r="F202" s="131"/>
      <c r="G202" s="130"/>
      <c r="H202" s="129"/>
      <c r="I202" s="131"/>
      <c r="J202" s="131"/>
      <c r="K202" s="131"/>
      <c r="L202" s="128"/>
      <c r="M202" s="132"/>
      <c r="N202" s="131"/>
      <c r="O202" s="131"/>
      <c r="P202" s="131"/>
      <c r="Q202" s="130"/>
      <c r="R202" s="129"/>
      <c r="S202" s="131"/>
      <c r="T202" s="128"/>
      <c r="U202" s="410"/>
      <c r="V202" s="410"/>
      <c r="W202" s="410"/>
      <c r="X202" s="410"/>
      <c r="Y202" s="410"/>
      <c r="Z202" s="410"/>
      <c r="AA202" s="410"/>
      <c r="AB202" s="410"/>
      <c r="AC202" s="410"/>
      <c r="AD202" s="410"/>
      <c r="AE202" s="410"/>
      <c r="AF202" s="410"/>
      <c r="AG202" s="410"/>
      <c r="AH202" s="410"/>
      <c r="AI202" s="410"/>
      <c r="AJ202" s="410"/>
      <c r="AK202" s="410"/>
      <c r="AL202" s="410"/>
      <c r="AM202" s="410"/>
      <c r="AN202" s="410"/>
      <c r="AO202" s="410"/>
      <c r="AP202" s="410"/>
      <c r="AQ202" s="410"/>
      <c r="AR202" s="410"/>
      <c r="AS202" s="410"/>
      <c r="AT202" s="410"/>
      <c r="AU202" s="410"/>
      <c r="AV202" s="410"/>
      <c r="AW202" s="410"/>
      <c r="AX202" s="410"/>
      <c r="AY202" s="410"/>
      <c r="AZ202" s="881"/>
      <c r="BA202" s="884"/>
      <c r="BB202" s="553"/>
      <c r="BC202" s="414"/>
      <c r="BD202" s="407"/>
      <c r="BE202" s="407"/>
      <c r="BF202" s="407"/>
      <c r="BG202" s="418"/>
      <c r="BH202" s="414"/>
      <c r="BI202" s="407"/>
      <c r="BJ202" s="407"/>
      <c r="BK202" s="407"/>
      <c r="BL202" s="418"/>
      <c r="BM202" s="414"/>
      <c r="BN202" s="407"/>
      <c r="BO202" s="407"/>
      <c r="BP202" s="407"/>
      <c r="BQ202" s="418"/>
      <c r="BR202" s="414"/>
      <c r="BS202" s="407"/>
      <c r="BT202" s="408"/>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36" customFormat="true" ht="15" customHeight="true" x14ac:dyDescent="0.2">
      <c r="A203" s="1019"/>
      <c r="B203" s="144"/>
      <c r="C203" s="132"/>
      <c r="D203" s="131"/>
      <c r="E203" s="131"/>
      <c r="F203" s="131"/>
      <c r="G203" s="130"/>
      <c r="H203" s="129"/>
      <c r="I203" s="131"/>
      <c r="J203" s="131"/>
      <c r="K203" s="131"/>
      <c r="L203" s="128"/>
      <c r="M203" s="132"/>
      <c r="N203" s="131"/>
      <c r="O203" s="131"/>
      <c r="P203" s="131"/>
      <c r="Q203" s="130"/>
      <c r="R203" s="129"/>
      <c r="S203" s="131"/>
      <c r="T203" s="128"/>
      <c r="U203" s="410"/>
      <c r="V203" s="410"/>
      <c r="W203" s="410"/>
      <c r="X203" s="410"/>
      <c r="Y203" s="410"/>
      <c r="Z203" s="410"/>
      <c r="AA203" s="410"/>
      <c r="AB203" s="410"/>
      <c r="AC203" s="410"/>
      <c r="AD203" s="410"/>
      <c r="AE203" s="410"/>
      <c r="AF203" s="410"/>
      <c r="AG203" s="410"/>
      <c r="AH203" s="410"/>
      <c r="AI203" s="410"/>
      <c r="AJ203" s="410"/>
      <c r="AK203" s="410"/>
      <c r="AL203" s="410"/>
      <c r="AM203" s="410"/>
      <c r="AN203" s="410"/>
      <c r="AO203" s="410"/>
      <c r="AP203" s="410"/>
      <c r="AQ203" s="410"/>
      <c r="AR203" s="410"/>
      <c r="AS203" s="410"/>
      <c r="AT203" s="410"/>
      <c r="AU203" s="410"/>
      <c r="AV203" s="410"/>
      <c r="AW203" s="410"/>
      <c r="AX203" s="410"/>
      <c r="AY203" s="410"/>
      <c r="AZ203" s="881"/>
      <c r="BA203" s="884"/>
      <c r="BB203" s="553"/>
      <c r="BC203" s="414"/>
      <c r="BD203" s="407"/>
      <c r="BE203" s="407"/>
      <c r="BF203" s="407"/>
      <c r="BG203" s="418"/>
      <c r="BH203" s="414"/>
      <c r="BI203" s="407"/>
      <c r="BJ203" s="407"/>
      <c r="BK203" s="407"/>
      <c r="BL203" s="418"/>
      <c r="BM203" s="414"/>
      <c r="BN203" s="407"/>
      <c r="BO203" s="407"/>
      <c r="BP203" s="407"/>
      <c r="BQ203" s="418"/>
      <c r="BR203" s="414"/>
      <c r="BS203" s="407"/>
      <c r="BT203" s="408"/>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36" customFormat="true" ht="15" customHeight="true" x14ac:dyDescent="0.2">
      <c r="A204" s="1019"/>
      <c r="B204" s="144"/>
      <c r="C204" s="132"/>
      <c r="D204" s="131"/>
      <c r="E204" s="131"/>
      <c r="F204" s="131"/>
      <c r="G204" s="130"/>
      <c r="H204" s="129"/>
      <c r="I204" s="131"/>
      <c r="J204" s="131"/>
      <c r="K204" s="131"/>
      <c r="L204" s="128"/>
      <c r="M204" s="132"/>
      <c r="N204" s="131"/>
      <c r="O204" s="131"/>
      <c r="P204" s="131"/>
      <c r="Q204" s="130"/>
      <c r="R204" s="129"/>
      <c r="S204" s="131"/>
      <c r="T204" s="128"/>
      <c r="U204" s="410"/>
      <c r="V204" s="410"/>
      <c r="W204" s="410"/>
      <c r="X204" s="410"/>
      <c r="Y204" s="410"/>
      <c r="Z204" s="410"/>
      <c r="AA204" s="410"/>
      <c r="AB204" s="410"/>
      <c r="AC204" s="410"/>
      <c r="AD204" s="410"/>
      <c r="AE204" s="410"/>
      <c r="AF204" s="410"/>
      <c r="AG204" s="410"/>
      <c r="AH204" s="410"/>
      <c r="AI204" s="410"/>
      <c r="AJ204" s="410"/>
      <c r="AK204" s="410"/>
      <c r="AL204" s="410"/>
      <c r="AM204" s="410"/>
      <c r="AN204" s="410"/>
      <c r="AO204" s="410"/>
      <c r="AP204" s="410"/>
      <c r="AQ204" s="410"/>
      <c r="AR204" s="410"/>
      <c r="AS204" s="410"/>
      <c r="AT204" s="410"/>
      <c r="AU204" s="410"/>
      <c r="AV204" s="410"/>
      <c r="AW204" s="410"/>
      <c r="AX204" s="410"/>
      <c r="AY204" s="410"/>
      <c r="AZ204" s="881"/>
      <c r="BA204" s="884"/>
      <c r="BB204" s="553"/>
      <c r="BC204" s="414"/>
      <c r="BD204" s="407"/>
      <c r="BE204" s="407"/>
      <c r="BF204" s="407"/>
      <c r="BG204" s="418"/>
      <c r="BH204" s="414"/>
      <c r="BI204" s="407"/>
      <c r="BJ204" s="407"/>
      <c r="BK204" s="407"/>
      <c r="BL204" s="418"/>
      <c r="BM204" s="414"/>
      <c r="BN204" s="407"/>
      <c r="BO204" s="407"/>
      <c r="BP204" s="407"/>
      <c r="BQ204" s="418"/>
      <c r="BR204" s="414"/>
      <c r="BS204" s="407"/>
      <c r="BT204" s="408"/>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18" customFormat="true" ht="15" customHeight="true" x14ac:dyDescent="0.2">
      <c r="A205" s="175"/>
      <c r="B205" s="140"/>
      <c r="C205" s="83"/>
      <c r="D205" s="100"/>
      <c r="E205" s="100"/>
      <c r="F205" s="100"/>
      <c r="G205" s="99"/>
      <c r="H205" s="82"/>
      <c r="I205" s="100"/>
      <c r="J205" s="100"/>
      <c r="K205" s="100"/>
      <c r="L205" s="81"/>
      <c r="M205" s="83"/>
      <c r="N205" s="100"/>
      <c r="O205" s="100"/>
      <c r="P205" s="100"/>
      <c r="Q205" s="99"/>
      <c r="R205" s="82"/>
      <c r="S205" s="100"/>
      <c r="T205" s="81"/>
      <c r="U205" s="828"/>
      <c r="V205" s="828"/>
      <c r="W205" s="828"/>
      <c r="X205" s="828"/>
      <c r="Y205" s="828"/>
      <c r="Z205" s="828"/>
      <c r="AA205" s="828"/>
      <c r="AB205" s="828"/>
      <c r="AC205" s="828"/>
      <c r="AD205" s="828"/>
      <c r="AE205" s="828"/>
      <c r="AF205" s="828"/>
      <c r="AG205" s="828"/>
      <c r="AH205" s="828"/>
      <c r="AI205" s="828"/>
      <c r="AJ205" s="828"/>
      <c r="AK205" s="828"/>
      <c r="AL205" s="828"/>
      <c r="AM205" s="828"/>
      <c r="AN205" s="828"/>
      <c r="AO205" s="828"/>
      <c r="AP205" s="828"/>
      <c r="AQ205" s="828"/>
      <c r="AR205" s="828"/>
      <c r="AS205" s="828"/>
      <c r="AT205" s="828"/>
      <c r="AU205" s="828"/>
      <c r="AV205" s="828"/>
      <c r="AW205" s="828"/>
      <c r="AX205" s="828"/>
      <c r="AY205" s="828"/>
      <c r="AZ205" s="346"/>
      <c r="BA205" s="884"/>
      <c r="BB205" s="553"/>
      <c r="BC205" s="417"/>
      <c r="BD205" s="416"/>
      <c r="BE205" s="416"/>
      <c r="BF205" s="416"/>
      <c r="BG205" s="420"/>
      <c r="BH205" s="417"/>
      <c r="BI205" s="416"/>
      <c r="BJ205" s="416"/>
      <c r="BK205" s="416"/>
      <c r="BL205" s="420"/>
      <c r="BM205" s="417"/>
      <c r="BN205" s="416"/>
      <c r="BO205" s="416"/>
      <c r="BP205" s="416"/>
      <c r="BQ205" s="420"/>
      <c r="BR205" s="417"/>
      <c r="BS205" s="416"/>
      <c r="BT205" s="419"/>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18" customFormat="true" ht="250.15" customHeight="true" x14ac:dyDescent="0.2">
      <c r="B206" s="320"/>
      <c r="U206" s="346"/>
      <c r="V206" s="346"/>
      <c r="W206" s="346"/>
      <c r="X206" s="346"/>
      <c r="Y206" s="346"/>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9"/>
      <c r="BU206" s="345"/>
      <c r="BV206" s="345"/>
      <c r="BW206" s="345"/>
      <c r="BX206" s="345"/>
      <c r="BY206" s="345"/>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U207" s="341"/>
      <c r="V207" s="341"/>
      <c r="W207" s="341"/>
      <c r="X207" s="341"/>
      <c r="Y207" s="341"/>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U207" s="341"/>
      <c r="BV207" s="341"/>
      <c r="BW207" s="341"/>
      <c r="BX207" s="341"/>
      <c r="BY207" s="34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Viet Nam</v>
      </c>
      <c r="B208" s="1013"/>
      <c r="U208" s="341"/>
      <c r="V208" s="341"/>
      <c r="W208" s="341"/>
      <c r="X208" s="341"/>
      <c r="Y208" s="341"/>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U208" s="341"/>
      <c r="BV208" s="341"/>
      <c r="BW208" s="341"/>
      <c r="BX208" s="341"/>
      <c r="BY208" s="34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2005</v>
      </c>
      <c r="B209" s="326"/>
      <c r="U209" s="341"/>
      <c r="V209" s="341"/>
      <c r="W209" s="341"/>
      <c r="X209" s="341"/>
      <c r="Y209" s="341"/>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U209" s="341"/>
      <c r="BV209" s="341"/>
      <c r="BW209" s="341"/>
      <c r="BX209" s="341"/>
      <c r="BY209" s="34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48" t="s">
        <v>112</v>
      </c>
      <c r="B210" s="328"/>
      <c r="U210" s="341"/>
      <c r="V210" s="341"/>
      <c r="W210" s="341"/>
      <c r="X210" s="341"/>
      <c r="Y210" s="341"/>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U210" s="341"/>
      <c r="BV210" s="341"/>
      <c r="BW210" s="341"/>
      <c r="BX210" s="341"/>
      <c r="BY210" s="34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97</v>
      </c>
      <c r="B211" s="326"/>
      <c r="U211" s="341"/>
      <c r="V211" s="341"/>
      <c r="W211" s="341"/>
      <c r="X211" s="341"/>
      <c r="Y211" s="341"/>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U211" s="341"/>
      <c r="BV211" s="341"/>
      <c r="BW211" s="341"/>
      <c r="BX211" s="341"/>
      <c r="BY211" s="34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1" t="s">
        <v>98</v>
      </c>
      <c r="B212" s="352"/>
      <c r="U212" s="341"/>
      <c r="V212" s="341"/>
      <c r="W212" s="341"/>
      <c r="X212" s="341"/>
      <c r="Y212" s="341"/>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U212" s="341"/>
      <c r="BV212" s="341"/>
      <c r="BW212" s="341"/>
      <c r="BX212" s="341"/>
      <c r="BY212" s="34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41</v>
      </c>
      <c r="B213" s="332"/>
      <c r="U213" s="341"/>
      <c r="V213" s="341"/>
      <c r="W213" s="341"/>
      <c r="X213" s="341"/>
      <c r="Y213" s="341"/>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U213" s="341"/>
      <c r="BV213" s="341"/>
      <c r="BW213" s="341"/>
      <c r="BX213" s="341"/>
      <c r="BY213" s="34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40</v>
      </c>
      <c r="B214" s="332"/>
      <c r="U214" s="341"/>
      <c r="V214" s="341"/>
      <c r="W214" s="341"/>
      <c r="X214" s="341"/>
      <c r="Y214" s="341"/>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U214" s="341"/>
      <c r="BV214" s="341"/>
      <c r="BW214" s="341"/>
      <c r="BX214" s="341"/>
      <c r="BY214" s="34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134</v>
      </c>
      <c r="B215" s="351" t="str">
        <f>A1025</f>
        <v>AIS05</v>
      </c>
      <c r="U215" s="341"/>
      <c r="V215" s="341"/>
      <c r="W215" s="341"/>
      <c r="X215" s="341"/>
      <c r="Y215" s="341"/>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U215" s="341"/>
      <c r="BV215" s="341"/>
      <c r="BW215" s="341"/>
      <c r="BX215" s="341"/>
      <c r="BY215" s="34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84"/>
      <c r="B216" s="186"/>
      <c r="U216" s="341"/>
      <c r="V216" s="341"/>
      <c r="W216" s="341"/>
      <c r="X216" s="341"/>
      <c r="Y216" s="341"/>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U216" s="341"/>
      <c r="BV216" s="341"/>
      <c r="BW216" s="341"/>
      <c r="BX216" s="341"/>
      <c r="BY216" s="34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84"/>
      <c r="B217" s="185"/>
      <c r="U217" s="341"/>
      <c r="V217" s="341"/>
      <c r="W217" s="341"/>
      <c r="X217" s="341"/>
      <c r="Y217" s="341"/>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U217" s="341"/>
      <c r="BV217" s="341"/>
      <c r="BW217" s="341"/>
      <c r="BX217" s="341"/>
      <c r="BY217" s="34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84"/>
      <c r="B218" s="186"/>
      <c r="U218" s="341"/>
      <c r="V218" s="341"/>
      <c r="W218" s="341"/>
      <c r="X218" s="341"/>
      <c r="Y218" s="341"/>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U218" s="341"/>
      <c r="BV218" s="341"/>
      <c r="BW218" s="341"/>
      <c r="BX218" s="341"/>
      <c r="BY218" s="34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83"/>
      <c r="B219" s="182"/>
      <c r="U219" s="341"/>
      <c r="V219" s="341"/>
      <c r="W219" s="341"/>
      <c r="X219" s="341"/>
      <c r="Y219" s="341"/>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U219" s="341"/>
      <c r="BV219" s="341"/>
      <c r="BW219" s="341"/>
      <c r="BX219" s="341"/>
      <c r="BY219" s="34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322" customFormat="true" ht="15" customHeight="true" x14ac:dyDescent="0.2">
      <c r="A220" s="301" t="s">
        <v>87</v>
      </c>
      <c r="B220" s="336"/>
      <c r="C220" s="990" t="s">
        <v>115</v>
      </c>
      <c r="D220" s="991"/>
      <c r="E220" s="991"/>
      <c r="F220" s="991"/>
      <c r="G220" s="992"/>
      <c r="H220" s="993" t="s">
        <v>39</v>
      </c>
      <c r="I220" s="981"/>
      <c r="J220" s="981"/>
      <c r="K220" s="981"/>
      <c r="L220" s="983"/>
      <c r="M220" s="976" t="s">
        <v>38</v>
      </c>
      <c r="N220" s="977"/>
      <c r="O220" s="977"/>
      <c r="P220" s="977"/>
      <c r="Q220" s="979"/>
      <c r="R220" s="16" t="s">
        <v>138</v>
      </c>
      <c r="S220" s="400"/>
      <c r="T220" s="400"/>
      <c r="U220" s="410"/>
      <c r="V220" s="410"/>
      <c r="W220" s="410"/>
      <c r="X220" s="410"/>
      <c r="Y220" s="410"/>
      <c r="Z220" s="410"/>
      <c r="AA220" s="410"/>
      <c r="AB220" s="410"/>
      <c r="AC220" s="410"/>
      <c r="AD220" s="410"/>
      <c r="AE220" s="410"/>
      <c r="AF220" s="410"/>
      <c r="AG220" s="410"/>
      <c r="AH220" s="410"/>
      <c r="AI220" s="410"/>
      <c r="AJ220" s="410"/>
      <c r="AK220" s="410"/>
      <c r="AL220" s="410"/>
      <c r="AM220" s="410"/>
      <c r="AN220" s="410"/>
      <c r="AO220" s="410"/>
      <c r="AP220" s="410"/>
      <c r="AQ220" s="410"/>
      <c r="AR220" s="410"/>
      <c r="AS220" s="410"/>
      <c r="AT220" s="410"/>
      <c r="AU220" s="410"/>
      <c r="AV220" s="410"/>
      <c r="AW220" s="410"/>
      <c r="AX220" s="410"/>
      <c r="AY220" s="410"/>
      <c r="AZ220" s="881"/>
      <c r="BA220" s="347" t="s">
        <v>129</v>
      </c>
      <c r="BB220" s="301" t="s">
        <v>87</v>
      </c>
      <c r="BC220" s="976" t="s">
        <v>115</v>
      </c>
      <c r="BD220" s="977"/>
      <c r="BE220" s="977"/>
      <c r="BF220" s="977"/>
      <c r="BG220" s="978"/>
      <c r="BH220" s="976" t="s">
        <v>39</v>
      </c>
      <c r="BI220" s="977"/>
      <c r="BJ220" s="977"/>
      <c r="BK220" s="977"/>
      <c r="BL220" s="978"/>
      <c r="BM220" s="976" t="s">
        <v>38</v>
      </c>
      <c r="BN220" s="977"/>
      <c r="BO220" s="977"/>
      <c r="BP220" s="977"/>
      <c r="BQ220" s="979"/>
      <c r="BR220" s="15" t="s">
        <v>138</v>
      </c>
      <c r="BS220" s="400"/>
      <c r="BT220" s="400"/>
      <c r="BU220" s="5"/>
      <c r="BV220" s="5"/>
      <c r="BW220" s="5"/>
      <c r="BX220" s="5"/>
      <c r="BY220" s="5"/>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322" customFormat="true" ht="12.75" x14ac:dyDescent="0.2">
      <c r="A221" s="335" t="s">
        <v>88</v>
      </c>
      <c r="B221" s="369"/>
      <c r="C221" s="392" t="s">
        <v>0</v>
      </c>
      <c r="D221" s="546" t="s">
        <v>1</v>
      </c>
      <c r="E221" s="546" t="s">
        <v>2</v>
      </c>
      <c r="F221" s="546" t="s">
        <v>3</v>
      </c>
      <c r="G221" s="547" t="s">
        <v>4</v>
      </c>
      <c r="H221" s="374" t="s">
        <v>0</v>
      </c>
      <c r="I221" s="549" t="s">
        <v>1</v>
      </c>
      <c r="J221" s="549" t="s">
        <v>2</v>
      </c>
      <c r="K221" s="549" t="s">
        <v>3</v>
      </c>
      <c r="L221" s="550" t="s">
        <v>4</v>
      </c>
      <c r="M221" s="375" t="s">
        <v>0</v>
      </c>
      <c r="N221" s="549" t="s">
        <v>1</v>
      </c>
      <c r="O221" s="549" t="s">
        <v>2</v>
      </c>
      <c r="P221" s="549" t="s">
        <v>3</v>
      </c>
      <c r="Q221" s="545" t="s">
        <v>4</v>
      </c>
      <c r="R221" s="374" t="s">
        <v>395</v>
      </c>
      <c r="S221" s="549" t="s">
        <v>396</v>
      </c>
      <c r="T221" s="550" t="s">
        <v>397</v>
      </c>
      <c r="U221" s="410"/>
      <c r="V221" s="410"/>
      <c r="W221" s="410"/>
      <c r="X221" s="410"/>
      <c r="Y221" s="410"/>
      <c r="Z221" s="410"/>
      <c r="AA221" s="410"/>
      <c r="AB221" s="410"/>
      <c r="AC221" s="410"/>
      <c r="AD221" s="410"/>
      <c r="AE221" s="410"/>
      <c r="AF221" s="410"/>
      <c r="AG221" s="410"/>
      <c r="AH221" s="410"/>
      <c r="AI221" s="410"/>
      <c r="AJ221" s="410"/>
      <c r="AK221" s="410"/>
      <c r="AL221" s="410"/>
      <c r="AM221" s="410"/>
      <c r="AN221" s="410"/>
      <c r="AO221" s="410"/>
      <c r="AP221" s="410"/>
      <c r="AQ221" s="410"/>
      <c r="AR221" s="410"/>
      <c r="AS221" s="410"/>
      <c r="AT221" s="410"/>
      <c r="AU221" s="410"/>
      <c r="AV221" s="410"/>
      <c r="AW221" s="410"/>
      <c r="AX221" s="410"/>
      <c r="AY221" s="410"/>
      <c r="AZ221" s="881"/>
      <c r="BA221" s="335" t="s">
        <v>118</v>
      </c>
      <c r="BB221" s="334"/>
      <c r="BC221" s="421" t="s">
        <v>0</v>
      </c>
      <c r="BD221" s="520" t="s">
        <v>1</v>
      </c>
      <c r="BE221" s="520" t="s">
        <v>2</v>
      </c>
      <c r="BF221" s="520" t="s">
        <v>3</v>
      </c>
      <c r="BG221" s="422" t="s">
        <v>4</v>
      </c>
      <c r="BH221" s="421" t="s">
        <v>0</v>
      </c>
      <c r="BI221" s="520" t="s">
        <v>1</v>
      </c>
      <c r="BJ221" s="520" t="s">
        <v>2</v>
      </c>
      <c r="BK221" s="520" t="s">
        <v>3</v>
      </c>
      <c r="BL221" s="422" t="s">
        <v>4</v>
      </c>
      <c r="BM221" s="421" t="s">
        <v>0</v>
      </c>
      <c r="BN221" s="520" t="s">
        <v>1</v>
      </c>
      <c r="BO221" s="520" t="s">
        <v>2</v>
      </c>
      <c r="BP221" s="520" t="s">
        <v>3</v>
      </c>
      <c r="BQ221" s="422" t="s">
        <v>4</v>
      </c>
      <c r="BR221" s="421" t="s">
        <v>395</v>
      </c>
      <c r="BS221" s="520" t="s">
        <v>396</v>
      </c>
      <c r="BT221" s="521" t="s">
        <v>397</v>
      </c>
      <c r="BU221" s="886"/>
      <c r="BV221" s="886"/>
      <c r="BW221" s="886"/>
      <c r="BX221" s="886"/>
      <c r="BY221" s="886"/>
      <c r="BZ221" s="886"/>
      <c r="CA221" s="886"/>
      <c r="CB221" s="886"/>
      <c r="CC221" s="886"/>
      <c r="CD221" s="886"/>
      <c r="CE221" s="886"/>
      <c r="CF221" s="886"/>
      <c r="CG221" s="886"/>
      <c r="CH221" s="886"/>
      <c r="CI221" s="886"/>
      <c r="CJ221" s="886"/>
      <c r="CK221" s="886"/>
      <c r="CL221" s="886"/>
      <c r="CM221" s="886"/>
      <c r="CN221" s="886"/>
      <c r="CO221" s="886"/>
      <c r="CP221" s="886"/>
      <c r="CQ221" s="886"/>
      <c r="CR221" s="886"/>
      <c r="CS221" s="886"/>
      <c r="CT221" s="886"/>
      <c r="CU221" s="886"/>
      <c r="CV221" s="886"/>
      <c r="CW221" s="886"/>
      <c r="CX221" s="886"/>
      <c r="CY221" s="886"/>
      <c r="CZ221" s="886"/>
    </row>
    <row r="222" s="322" customFormat="true" ht="15" customHeight="true" x14ac:dyDescent="0.2">
      <c r="A222" s="985" t="s">
        <v>37</v>
      </c>
      <c r="B222" s="371" t="s">
        <v>15</v>
      </c>
      <c r="C222" s="77" t="s">
        <v>36</v>
      </c>
      <c r="D222" s="72" t="s">
        <v>36</v>
      </c>
      <c r="E222" s="72" t="s">
        <v>36</v>
      </c>
      <c r="F222" s="72" t="s">
        <v>36</v>
      </c>
      <c r="G222" s="67" t="s">
        <v>36</v>
      </c>
      <c r="H222" s="62" t="s">
        <v>36</v>
      </c>
      <c r="I222" s="72" t="s">
        <v>36</v>
      </c>
      <c r="J222" s="72" t="s">
        <v>36</v>
      </c>
      <c r="K222" s="72" t="s">
        <v>36</v>
      </c>
      <c r="L222" s="57" t="s">
        <v>36</v>
      </c>
      <c r="M222" s="77" t="s">
        <v>36</v>
      </c>
      <c r="N222" s="72" t="s">
        <v>36</v>
      </c>
      <c r="O222" s="72" t="s">
        <v>36</v>
      </c>
      <c r="P222" s="72" t="s">
        <v>36</v>
      </c>
      <c r="Q222" s="67" t="s">
        <v>36</v>
      </c>
      <c r="R222" s="62" t="s">
        <v>36</v>
      </c>
      <c r="S222" s="72" t="s">
        <v>36</v>
      </c>
      <c r="T222" s="57" t="s">
        <v>36</v>
      </c>
      <c r="U222" s="410"/>
      <c r="V222" s="410"/>
      <c r="W222" s="410"/>
      <c r="X222" s="410"/>
      <c r="Y222" s="410"/>
      <c r="Z222" s="410"/>
      <c r="AA222" s="410"/>
      <c r="AB222" s="410"/>
      <c r="AC222" s="410"/>
      <c r="AD222" s="410"/>
      <c r="AE222" s="410"/>
      <c r="AF222" s="410"/>
      <c r="AG222" s="410"/>
      <c r="AH222" s="410"/>
      <c r="AI222" s="410"/>
      <c r="AJ222" s="410"/>
      <c r="AK222" s="410"/>
      <c r="AL222" s="410"/>
      <c r="AM222" s="410"/>
      <c r="AN222" s="410"/>
      <c r="AO222" s="410"/>
      <c r="AP222" s="410"/>
      <c r="AQ222" s="410"/>
      <c r="AR222" s="410"/>
      <c r="AS222" s="410"/>
      <c r="AT222" s="410"/>
      <c r="AU222" s="410"/>
      <c r="AV222" s="410"/>
      <c r="AW222" s="410"/>
      <c r="AX222" s="410"/>
      <c r="AY222" s="410"/>
      <c r="AZ222" s="881"/>
      <c r="BA222" s="975" t="s">
        <v>37</v>
      </c>
      <c r="BB222" s="554" t="s">
        <v>15</v>
      </c>
      <c r="BC222" s="54" t="s">
        <v>36</v>
      </c>
      <c r="BD222" s="50" t="s">
        <v>36</v>
      </c>
      <c r="BE222" s="50" t="s">
        <v>36</v>
      </c>
      <c r="BF222" s="50" t="s">
        <v>36</v>
      </c>
      <c r="BG222" s="45" t="s">
        <v>36</v>
      </c>
      <c r="BH222" s="54" t="s">
        <v>36</v>
      </c>
      <c r="BI222" s="50" t="s">
        <v>36</v>
      </c>
      <c r="BJ222" s="50" t="s">
        <v>36</v>
      </c>
      <c r="BK222" s="50" t="s">
        <v>36</v>
      </c>
      <c r="BL222" s="45" t="s">
        <v>36</v>
      </c>
      <c r="BM222" s="54" t="s">
        <v>36</v>
      </c>
      <c r="BN222" s="50" t="s">
        <v>36</v>
      </c>
      <c r="BO222" s="50" t="s">
        <v>36</v>
      </c>
      <c r="BP222" s="50" t="s">
        <v>36</v>
      </c>
      <c r="BQ222" s="45" t="s">
        <v>36</v>
      </c>
      <c r="BR222" s="54" t="s">
        <v>36</v>
      </c>
      <c r="BS222" s="50" t="s">
        <v>36</v>
      </c>
      <c r="BT222" s="40" t="s">
        <v>36</v>
      </c>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22" customFormat="true" ht="15" customHeight="true" x14ac:dyDescent="0.2">
      <c r="A223" s="984"/>
      <c r="B223" s="372" t="s">
        <v>16</v>
      </c>
      <c r="C223" s="79" t="s">
        <v>36</v>
      </c>
      <c r="D223" s="74" t="s">
        <v>36</v>
      </c>
      <c r="E223" s="74" t="s">
        <v>36</v>
      </c>
      <c r="F223" s="74" t="s">
        <v>36</v>
      </c>
      <c r="G223" s="69" t="s">
        <v>36</v>
      </c>
      <c r="H223" s="64" t="s">
        <v>36</v>
      </c>
      <c r="I223" s="74" t="s">
        <v>36</v>
      </c>
      <c r="J223" s="74" t="s">
        <v>36</v>
      </c>
      <c r="K223" s="74" t="s">
        <v>36</v>
      </c>
      <c r="L223" s="59" t="s">
        <v>36</v>
      </c>
      <c r="M223" s="79" t="s">
        <v>36</v>
      </c>
      <c r="N223" s="74" t="s">
        <v>36</v>
      </c>
      <c r="O223" s="74" t="s">
        <v>36</v>
      </c>
      <c r="P223" s="74" t="s">
        <v>36</v>
      </c>
      <c r="Q223" s="69" t="s">
        <v>36</v>
      </c>
      <c r="R223" s="64" t="s">
        <v>36</v>
      </c>
      <c r="S223" s="74" t="s">
        <v>36</v>
      </c>
      <c r="T223" s="59" t="s">
        <v>36</v>
      </c>
      <c r="U223" s="410"/>
      <c r="V223" s="410"/>
      <c r="W223" s="410"/>
      <c r="X223" s="410"/>
      <c r="Y223" s="410"/>
      <c r="Z223" s="410"/>
      <c r="AA223" s="410"/>
      <c r="AB223" s="410"/>
      <c r="AC223" s="410"/>
      <c r="AD223" s="410"/>
      <c r="AE223" s="410"/>
      <c r="AF223" s="410"/>
      <c r="AG223" s="410"/>
      <c r="AH223" s="410"/>
      <c r="AI223" s="410"/>
      <c r="AJ223" s="410"/>
      <c r="AK223" s="410"/>
      <c r="AL223" s="410"/>
      <c r="AM223" s="410"/>
      <c r="AN223" s="410"/>
      <c r="AO223" s="410"/>
      <c r="AP223" s="410"/>
      <c r="AQ223" s="410"/>
      <c r="AR223" s="410"/>
      <c r="AS223" s="410"/>
      <c r="AT223" s="410"/>
      <c r="AU223" s="410"/>
      <c r="AV223" s="410"/>
      <c r="AW223" s="410"/>
      <c r="AX223" s="410"/>
      <c r="AY223" s="410"/>
      <c r="AZ223" s="881"/>
      <c r="BA223" s="972"/>
      <c r="BB223" s="553" t="s">
        <v>16</v>
      </c>
      <c r="BC223" s="53" t="s">
        <v>36</v>
      </c>
      <c r="BD223" s="49" t="s">
        <v>36</v>
      </c>
      <c r="BE223" s="49" t="s">
        <v>36</v>
      </c>
      <c r="BF223" s="49" t="s">
        <v>36</v>
      </c>
      <c r="BG223" s="44" t="s">
        <v>36</v>
      </c>
      <c r="BH223" s="53" t="s">
        <v>36</v>
      </c>
      <c r="BI223" s="49" t="s">
        <v>36</v>
      </c>
      <c r="BJ223" s="49" t="s">
        <v>36</v>
      </c>
      <c r="BK223" s="49" t="s">
        <v>36</v>
      </c>
      <c r="BL223" s="44" t="s">
        <v>36</v>
      </c>
      <c r="BM223" s="53" t="s">
        <v>36</v>
      </c>
      <c r="BN223" s="49" t="s">
        <v>36</v>
      </c>
      <c r="BO223" s="49" t="s">
        <v>36</v>
      </c>
      <c r="BP223" s="49" t="s">
        <v>36</v>
      </c>
      <c r="BQ223" s="44" t="s">
        <v>36</v>
      </c>
      <c r="BR223" s="53" t="s">
        <v>36</v>
      </c>
      <c r="BS223" s="49" t="s">
        <v>36</v>
      </c>
      <c r="BT223" s="39" t="s">
        <v>36</v>
      </c>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22" customFormat="true" ht="15" customHeight="true" x14ac:dyDescent="0.2">
      <c r="A224" s="986"/>
      <c r="B224" s="373" t="s">
        <v>20</v>
      </c>
      <c r="C224" s="79" t="s">
        <v>36</v>
      </c>
      <c r="D224" s="74" t="s">
        <v>36</v>
      </c>
      <c r="E224" s="74" t="s">
        <v>36</v>
      </c>
      <c r="F224" s="74" t="s">
        <v>36</v>
      </c>
      <c r="G224" s="69" t="s">
        <v>36</v>
      </c>
      <c r="H224" s="64" t="s">
        <v>36</v>
      </c>
      <c r="I224" s="74" t="s">
        <v>36</v>
      </c>
      <c r="J224" s="74" t="s">
        <v>36</v>
      </c>
      <c r="K224" s="74" t="s">
        <v>36</v>
      </c>
      <c r="L224" s="59" t="s">
        <v>36</v>
      </c>
      <c r="M224" s="79" t="s">
        <v>36</v>
      </c>
      <c r="N224" s="74" t="s">
        <v>36</v>
      </c>
      <c r="O224" s="74" t="s">
        <v>36</v>
      </c>
      <c r="P224" s="74" t="s">
        <v>36</v>
      </c>
      <c r="Q224" s="69" t="s">
        <v>36</v>
      </c>
      <c r="R224" s="64" t="s">
        <v>36</v>
      </c>
      <c r="S224" s="74" t="s">
        <v>36</v>
      </c>
      <c r="T224" s="59" t="s">
        <v>36</v>
      </c>
      <c r="U224" s="410"/>
      <c r="V224" s="410"/>
      <c r="W224" s="410"/>
      <c r="X224" s="410"/>
      <c r="Y224" s="410"/>
      <c r="Z224" s="410"/>
      <c r="AA224" s="410"/>
      <c r="AB224" s="410"/>
      <c r="AC224" s="410"/>
      <c r="AD224" s="410"/>
      <c r="AE224" s="410"/>
      <c r="AF224" s="410"/>
      <c r="AG224" s="410"/>
      <c r="AH224" s="410"/>
      <c r="AI224" s="410"/>
      <c r="AJ224" s="410"/>
      <c r="AK224" s="410"/>
      <c r="AL224" s="410"/>
      <c r="AM224" s="410"/>
      <c r="AN224" s="410"/>
      <c r="AO224" s="410"/>
      <c r="AP224" s="410"/>
      <c r="AQ224" s="410"/>
      <c r="AR224" s="410"/>
      <c r="AS224" s="410"/>
      <c r="AT224" s="410"/>
      <c r="AU224" s="410"/>
      <c r="AV224" s="410"/>
      <c r="AW224" s="410"/>
      <c r="AX224" s="410"/>
      <c r="AY224" s="410"/>
      <c r="AZ224" s="881"/>
      <c r="BA224" s="972"/>
      <c r="BB224" s="553" t="s">
        <v>20</v>
      </c>
      <c r="BC224" s="53" t="s">
        <v>36</v>
      </c>
      <c r="BD224" s="49" t="s">
        <v>36</v>
      </c>
      <c r="BE224" s="49" t="s">
        <v>36</v>
      </c>
      <c r="BF224" s="49" t="s">
        <v>36</v>
      </c>
      <c r="BG224" s="44" t="s">
        <v>36</v>
      </c>
      <c r="BH224" s="53" t="s">
        <v>36</v>
      </c>
      <c r="BI224" s="49" t="s">
        <v>36</v>
      </c>
      <c r="BJ224" s="49" t="s">
        <v>36</v>
      </c>
      <c r="BK224" s="49" t="s">
        <v>36</v>
      </c>
      <c r="BL224" s="44" t="s">
        <v>36</v>
      </c>
      <c r="BM224" s="53" t="s">
        <v>36</v>
      </c>
      <c r="BN224" s="49" t="s">
        <v>36</v>
      </c>
      <c r="BO224" s="49" t="s">
        <v>36</v>
      </c>
      <c r="BP224" s="49" t="s">
        <v>36</v>
      </c>
      <c r="BQ224" s="44" t="s">
        <v>36</v>
      </c>
      <c r="BR224" s="53" t="s">
        <v>36</v>
      </c>
      <c r="BS224" s="49" t="s">
        <v>36</v>
      </c>
      <c r="BT224" s="39" t="s">
        <v>36</v>
      </c>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22" customFormat="true" ht="15" customHeight="true" x14ac:dyDescent="0.2">
      <c r="A225" s="26"/>
      <c r="B225" s="32"/>
      <c r="C225" s="29"/>
      <c r="D225" s="169"/>
      <c r="E225" s="169"/>
      <c r="F225" s="169"/>
      <c r="G225" s="158"/>
      <c r="H225" s="31"/>
      <c r="I225" s="169"/>
      <c r="J225" s="169"/>
      <c r="K225" s="169"/>
      <c r="L225" s="164"/>
      <c r="M225" s="29"/>
      <c r="N225" s="169"/>
      <c r="O225" s="169"/>
      <c r="P225" s="169"/>
      <c r="Q225" s="158"/>
      <c r="R225" s="31"/>
      <c r="S225" s="169"/>
      <c r="T225" s="164"/>
      <c r="U225" s="410"/>
      <c r="V225" s="410"/>
      <c r="W225" s="410"/>
      <c r="X225" s="410"/>
      <c r="Y225" s="410"/>
      <c r="Z225" s="410"/>
      <c r="AA225" s="410"/>
      <c r="AB225" s="410"/>
      <c r="AC225" s="410"/>
      <c r="AD225" s="410"/>
      <c r="AE225" s="410"/>
      <c r="AF225" s="410"/>
      <c r="AG225" s="410"/>
      <c r="AH225" s="410"/>
      <c r="AI225" s="410"/>
      <c r="AJ225" s="410"/>
      <c r="AK225" s="410"/>
      <c r="AL225" s="410"/>
      <c r="AM225" s="410"/>
      <c r="AN225" s="410"/>
      <c r="AO225" s="410"/>
      <c r="AP225" s="410"/>
      <c r="AQ225" s="410"/>
      <c r="AR225" s="410"/>
      <c r="AS225" s="410"/>
      <c r="AT225" s="410"/>
      <c r="AU225" s="410"/>
      <c r="AV225" s="410"/>
      <c r="AW225" s="410"/>
      <c r="AX225" s="410"/>
      <c r="AY225" s="410"/>
      <c r="AZ225" s="881"/>
      <c r="BA225" s="972" t="s">
        <v>71</v>
      </c>
      <c r="BB225" s="553" t="s">
        <v>72</v>
      </c>
      <c r="BC225" s="53" t="s">
        <v>36</v>
      </c>
      <c r="BD225" s="49" t="s">
        <v>36</v>
      </c>
      <c r="BE225" s="49" t="s">
        <v>36</v>
      </c>
      <c r="BF225" s="49" t="s">
        <v>36</v>
      </c>
      <c r="BG225" s="44" t="s">
        <v>36</v>
      </c>
      <c r="BH225" s="53" t="s">
        <v>36</v>
      </c>
      <c r="BI225" s="49" t="s">
        <v>36</v>
      </c>
      <c r="BJ225" s="49" t="s">
        <v>36</v>
      </c>
      <c r="BK225" s="49" t="s">
        <v>36</v>
      </c>
      <c r="BL225" s="44" t="s">
        <v>36</v>
      </c>
      <c r="BM225" s="53" t="s">
        <v>36</v>
      </c>
      <c r="BN225" s="49" t="s">
        <v>36</v>
      </c>
      <c r="BO225" s="49" t="s">
        <v>36</v>
      </c>
      <c r="BP225" s="49" t="s">
        <v>36</v>
      </c>
      <c r="BQ225" s="44" t="s">
        <v>36</v>
      </c>
      <c r="BR225" s="53" t="s">
        <v>36</v>
      </c>
      <c r="BS225" s="49" t="s">
        <v>36</v>
      </c>
      <c r="BT225" s="39" t="s">
        <v>36</v>
      </c>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22" customFormat="true" ht="15" customHeight="true" x14ac:dyDescent="0.2">
      <c r="A226" s="155"/>
      <c r="B226" s="149"/>
      <c r="C226" s="167"/>
      <c r="D226" s="166"/>
      <c r="E226" s="166"/>
      <c r="F226" s="166"/>
      <c r="G226" s="156"/>
      <c r="H226" s="159"/>
      <c r="I226" s="166"/>
      <c r="J226" s="166"/>
      <c r="K226" s="166"/>
      <c r="L226" s="162"/>
      <c r="M226" s="167"/>
      <c r="N226" s="166"/>
      <c r="O226" s="166"/>
      <c r="P226" s="166"/>
      <c r="Q226" s="156"/>
      <c r="R226" s="159"/>
      <c r="S226" s="166"/>
      <c r="T226" s="162"/>
      <c r="U226" s="410"/>
      <c r="V226" s="410"/>
      <c r="W226" s="410"/>
      <c r="X226" s="410"/>
      <c r="Y226" s="410"/>
      <c r="Z226" s="410"/>
      <c r="AA226" s="410"/>
      <c r="AB226" s="410"/>
      <c r="AC226" s="410"/>
      <c r="AD226" s="410"/>
      <c r="AE226" s="410"/>
      <c r="AF226" s="410"/>
      <c r="AG226" s="410"/>
      <c r="AH226" s="410"/>
      <c r="AI226" s="410"/>
      <c r="AJ226" s="410"/>
      <c r="AK226" s="410"/>
      <c r="AL226" s="410"/>
      <c r="AM226" s="410"/>
      <c r="AN226" s="410"/>
      <c r="AO226" s="410"/>
      <c r="AP226" s="410"/>
      <c r="AQ226" s="410"/>
      <c r="AR226" s="410"/>
      <c r="AS226" s="410"/>
      <c r="AT226" s="410"/>
      <c r="AU226" s="410"/>
      <c r="AV226" s="410"/>
      <c r="AW226" s="410"/>
      <c r="AX226" s="410"/>
      <c r="AY226" s="410"/>
      <c r="AZ226" s="881"/>
      <c r="BA226" s="972"/>
      <c r="BB226" s="553" t="s">
        <v>73</v>
      </c>
      <c r="BC226" s="53" t="s">
        <v>36</v>
      </c>
      <c r="BD226" s="49" t="s">
        <v>36</v>
      </c>
      <c r="BE226" s="49" t="s">
        <v>36</v>
      </c>
      <c r="BF226" s="49" t="s">
        <v>36</v>
      </c>
      <c r="BG226" s="44" t="s">
        <v>36</v>
      </c>
      <c r="BH226" s="53" t="s">
        <v>36</v>
      </c>
      <c r="BI226" s="49" t="s">
        <v>36</v>
      </c>
      <c r="BJ226" s="49" t="s">
        <v>36</v>
      </c>
      <c r="BK226" s="49" t="s">
        <v>36</v>
      </c>
      <c r="BL226" s="44" t="s">
        <v>36</v>
      </c>
      <c r="BM226" s="53" t="s">
        <v>36</v>
      </c>
      <c r="BN226" s="49" t="s">
        <v>36</v>
      </c>
      <c r="BO226" s="49" t="s">
        <v>36</v>
      </c>
      <c r="BP226" s="49" t="s">
        <v>36</v>
      </c>
      <c r="BQ226" s="44" t="s">
        <v>36</v>
      </c>
      <c r="BR226" s="53" t="s">
        <v>36</v>
      </c>
      <c r="BS226" s="49" t="s">
        <v>36</v>
      </c>
      <c r="BT226" s="39" t="s">
        <v>36</v>
      </c>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22" customFormat="true" ht="15" customHeight="true" x14ac:dyDescent="0.2">
      <c r="A227" s="155"/>
      <c r="B227" s="149"/>
      <c r="C227" s="167"/>
      <c r="D227" s="166"/>
      <c r="E227" s="166"/>
      <c r="F227" s="166"/>
      <c r="G227" s="156"/>
      <c r="H227" s="159"/>
      <c r="I227" s="166"/>
      <c r="J227" s="166"/>
      <c r="K227" s="166"/>
      <c r="L227" s="162"/>
      <c r="M227" s="167"/>
      <c r="N227" s="166"/>
      <c r="O227" s="166"/>
      <c r="P227" s="166"/>
      <c r="Q227" s="156"/>
      <c r="R227" s="159"/>
      <c r="S227" s="166"/>
      <c r="T227" s="162"/>
      <c r="U227" s="410"/>
      <c r="V227" s="410"/>
      <c r="W227" s="410"/>
      <c r="X227" s="410"/>
      <c r="Y227" s="410"/>
      <c r="Z227" s="410"/>
      <c r="AA227" s="410"/>
      <c r="AB227" s="410"/>
      <c r="AC227" s="410"/>
      <c r="AD227" s="410"/>
      <c r="AE227" s="410"/>
      <c r="AF227" s="410"/>
      <c r="AG227" s="410"/>
      <c r="AH227" s="410"/>
      <c r="AI227" s="410"/>
      <c r="AJ227" s="410"/>
      <c r="AK227" s="410"/>
      <c r="AL227" s="410"/>
      <c r="AM227" s="410"/>
      <c r="AN227" s="410"/>
      <c r="AO227" s="410"/>
      <c r="AP227" s="410"/>
      <c r="AQ227" s="410"/>
      <c r="AR227" s="410"/>
      <c r="AS227" s="410"/>
      <c r="AT227" s="410"/>
      <c r="AU227" s="410"/>
      <c r="AV227" s="410"/>
      <c r="AW227" s="410"/>
      <c r="AX227" s="410"/>
      <c r="AY227" s="410"/>
      <c r="AZ227" s="881"/>
      <c r="BA227" s="972" t="s">
        <v>95</v>
      </c>
      <c r="BB227" s="553" t="s">
        <v>62</v>
      </c>
      <c r="BC227" s="53" t="s">
        <v>36</v>
      </c>
      <c r="BD227" s="49" t="s">
        <v>36</v>
      </c>
      <c r="BE227" s="49" t="s">
        <v>36</v>
      </c>
      <c r="BF227" s="49" t="s">
        <v>36</v>
      </c>
      <c r="BG227" s="44" t="s">
        <v>36</v>
      </c>
      <c r="BH227" s="53" t="s">
        <v>36</v>
      </c>
      <c r="BI227" s="49" t="s">
        <v>36</v>
      </c>
      <c r="BJ227" s="49" t="s">
        <v>36</v>
      </c>
      <c r="BK227" s="49" t="s">
        <v>36</v>
      </c>
      <c r="BL227" s="44" t="s">
        <v>36</v>
      </c>
      <c r="BM227" s="53" t="s">
        <v>36</v>
      </c>
      <c r="BN227" s="49" t="s">
        <v>36</v>
      </c>
      <c r="BO227" s="49" t="s">
        <v>36</v>
      </c>
      <c r="BP227" s="49" t="s">
        <v>36</v>
      </c>
      <c r="BQ227" s="44" t="s">
        <v>36</v>
      </c>
      <c r="BR227" s="53" t="s">
        <v>36</v>
      </c>
      <c r="BS227" s="49" t="s">
        <v>36</v>
      </c>
      <c r="BT227" s="39" t="s">
        <v>36</v>
      </c>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22" customFormat="true" ht="15" customHeight="true" x14ac:dyDescent="0.2">
      <c r="A228" s="155"/>
      <c r="B228" s="149"/>
      <c r="C228" s="118"/>
      <c r="D228" s="117"/>
      <c r="E228" s="117"/>
      <c r="F228" s="117"/>
      <c r="G228" s="116"/>
      <c r="H228" s="115"/>
      <c r="I228" s="117"/>
      <c r="J228" s="117"/>
      <c r="K228" s="117"/>
      <c r="L228" s="114"/>
      <c r="M228" s="118"/>
      <c r="N228" s="117"/>
      <c r="O228" s="117"/>
      <c r="P228" s="117"/>
      <c r="Q228" s="116"/>
      <c r="R228" s="115"/>
      <c r="S228" s="117"/>
      <c r="T228" s="114"/>
      <c r="U228" s="410"/>
      <c r="V228" s="410"/>
      <c r="W228" s="410"/>
      <c r="X228" s="410"/>
      <c r="Y228" s="410"/>
      <c r="Z228" s="410"/>
      <c r="AA228" s="410"/>
      <c r="AB228" s="410"/>
      <c r="AC228" s="410"/>
      <c r="AD228" s="410"/>
      <c r="AE228" s="410"/>
      <c r="AF228" s="410"/>
      <c r="AG228" s="410"/>
      <c r="AH228" s="410"/>
      <c r="AI228" s="410"/>
      <c r="AJ228" s="410"/>
      <c r="AK228" s="410"/>
      <c r="AL228" s="410"/>
      <c r="AM228" s="410"/>
      <c r="AN228" s="410"/>
      <c r="AO228" s="410"/>
      <c r="AP228" s="410"/>
      <c r="AQ228" s="410"/>
      <c r="AR228" s="410"/>
      <c r="AS228" s="410"/>
      <c r="AT228" s="410"/>
      <c r="AU228" s="410"/>
      <c r="AV228" s="410"/>
      <c r="AW228" s="410"/>
      <c r="AX228" s="410"/>
      <c r="AY228" s="410"/>
      <c r="AZ228" s="881"/>
      <c r="BA228" s="972"/>
      <c r="BB228" s="553" t="s">
        <v>92</v>
      </c>
      <c r="BC228" s="53" t="s">
        <v>36</v>
      </c>
      <c r="BD228" s="49" t="s">
        <v>36</v>
      </c>
      <c r="BE228" s="49" t="s">
        <v>36</v>
      </c>
      <c r="BF228" s="49" t="s">
        <v>36</v>
      </c>
      <c r="BG228" s="44" t="s">
        <v>36</v>
      </c>
      <c r="BH228" s="53" t="s">
        <v>36</v>
      </c>
      <c r="BI228" s="49" t="s">
        <v>36</v>
      </c>
      <c r="BJ228" s="49" t="s">
        <v>36</v>
      </c>
      <c r="BK228" s="49" t="s">
        <v>36</v>
      </c>
      <c r="BL228" s="44" t="s">
        <v>36</v>
      </c>
      <c r="BM228" s="53" t="s">
        <v>36</v>
      </c>
      <c r="BN228" s="49" t="s">
        <v>36</v>
      </c>
      <c r="BO228" s="49" t="s">
        <v>36</v>
      </c>
      <c r="BP228" s="49" t="s">
        <v>36</v>
      </c>
      <c r="BQ228" s="44" t="s">
        <v>36</v>
      </c>
      <c r="BR228" s="53" t="s">
        <v>36</v>
      </c>
      <c r="BS228" s="49" t="s">
        <v>36</v>
      </c>
      <c r="BT228" s="39" t="s">
        <v>36</v>
      </c>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22" customFormat="true" ht="15" customHeight="true" x14ac:dyDescent="0.2">
      <c r="A229" s="155"/>
      <c r="B229" s="149"/>
      <c r="C229" s="118"/>
      <c r="D229" s="117"/>
      <c r="E229" s="117"/>
      <c r="F229" s="117"/>
      <c r="G229" s="116"/>
      <c r="H229" s="115"/>
      <c r="I229" s="117"/>
      <c r="J229" s="117"/>
      <c r="K229" s="117"/>
      <c r="L229" s="114"/>
      <c r="M229" s="118"/>
      <c r="N229" s="117"/>
      <c r="O229" s="117"/>
      <c r="P229" s="117"/>
      <c r="Q229" s="116"/>
      <c r="R229" s="115"/>
      <c r="S229" s="117"/>
      <c r="T229" s="114"/>
      <c r="U229" s="410"/>
      <c r="V229" s="410"/>
      <c r="W229" s="410"/>
      <c r="X229" s="410"/>
      <c r="Y229" s="410"/>
      <c r="Z229" s="410"/>
      <c r="AA229" s="410"/>
      <c r="AB229" s="410"/>
      <c r="AC229" s="410"/>
      <c r="AD229" s="410"/>
      <c r="AE229" s="410"/>
      <c r="AF229" s="410"/>
      <c r="AG229" s="410"/>
      <c r="AH229" s="410"/>
      <c r="AI229" s="410"/>
      <c r="AJ229" s="410"/>
      <c r="AK229" s="410"/>
      <c r="AL229" s="410"/>
      <c r="AM229" s="410"/>
      <c r="AN229" s="410"/>
      <c r="AO229" s="410"/>
      <c r="AP229" s="410"/>
      <c r="AQ229" s="410"/>
      <c r="AR229" s="410"/>
      <c r="AS229" s="410"/>
      <c r="AT229" s="410"/>
      <c r="AU229" s="410"/>
      <c r="AV229" s="410"/>
      <c r="AW229" s="410"/>
      <c r="AX229" s="410"/>
      <c r="AY229" s="410"/>
      <c r="AZ229" s="881"/>
      <c r="BA229" s="972"/>
      <c r="BB229" s="553" t="s">
        <v>93</v>
      </c>
      <c r="BC229" s="53" t="s">
        <v>36</v>
      </c>
      <c r="BD229" s="49" t="s">
        <v>36</v>
      </c>
      <c r="BE229" s="49" t="s">
        <v>36</v>
      </c>
      <c r="BF229" s="49" t="s">
        <v>36</v>
      </c>
      <c r="BG229" s="44" t="s">
        <v>36</v>
      </c>
      <c r="BH229" s="53" t="s">
        <v>36</v>
      </c>
      <c r="BI229" s="49" t="s">
        <v>36</v>
      </c>
      <c r="BJ229" s="49" t="s">
        <v>36</v>
      </c>
      <c r="BK229" s="49" t="s">
        <v>36</v>
      </c>
      <c r="BL229" s="44" t="s">
        <v>36</v>
      </c>
      <c r="BM229" s="53" t="s">
        <v>36</v>
      </c>
      <c r="BN229" s="49" t="s">
        <v>36</v>
      </c>
      <c r="BO229" s="49" t="s">
        <v>36</v>
      </c>
      <c r="BP229" s="49" t="s">
        <v>36</v>
      </c>
      <c r="BQ229" s="44" t="s">
        <v>36</v>
      </c>
      <c r="BR229" s="53" t="s">
        <v>36</v>
      </c>
      <c r="BS229" s="49" t="s">
        <v>36</v>
      </c>
      <c r="BT229" s="39" t="s">
        <v>36</v>
      </c>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22" customFormat="true" ht="15" customHeight="true" x14ac:dyDescent="0.2">
      <c r="A230" s="155"/>
      <c r="B230" s="149"/>
      <c r="C230" s="118"/>
      <c r="D230" s="117"/>
      <c r="E230" s="117"/>
      <c r="F230" s="117"/>
      <c r="G230" s="116"/>
      <c r="H230" s="115"/>
      <c r="I230" s="117"/>
      <c r="J230" s="117"/>
      <c r="K230" s="117"/>
      <c r="L230" s="114"/>
      <c r="M230" s="118"/>
      <c r="N230" s="117"/>
      <c r="O230" s="117"/>
      <c r="P230" s="117"/>
      <c r="Q230" s="116"/>
      <c r="R230" s="115"/>
      <c r="S230" s="117"/>
      <c r="T230" s="114"/>
      <c r="U230" s="410"/>
      <c r="V230" s="410"/>
      <c r="W230" s="410"/>
      <c r="X230" s="410"/>
      <c r="Y230" s="410"/>
      <c r="Z230" s="410"/>
      <c r="AA230" s="410"/>
      <c r="AB230" s="410"/>
      <c r="AC230" s="410"/>
      <c r="AD230" s="410"/>
      <c r="AE230" s="410"/>
      <c r="AF230" s="410"/>
      <c r="AG230" s="410"/>
      <c r="AH230" s="410"/>
      <c r="AI230" s="410"/>
      <c r="AJ230" s="410"/>
      <c r="AK230" s="410"/>
      <c r="AL230" s="410"/>
      <c r="AM230" s="410"/>
      <c r="AN230" s="410"/>
      <c r="AO230" s="410"/>
      <c r="AP230" s="410"/>
      <c r="AQ230" s="410"/>
      <c r="AR230" s="410"/>
      <c r="AS230" s="410"/>
      <c r="AT230" s="410"/>
      <c r="AU230" s="410"/>
      <c r="AV230" s="410"/>
      <c r="AW230" s="410"/>
      <c r="AX230" s="410"/>
      <c r="AY230" s="410"/>
      <c r="AZ230" s="881"/>
      <c r="BA230" s="972"/>
      <c r="BB230" s="553" t="s">
        <v>94</v>
      </c>
      <c r="BC230" s="53" t="s">
        <v>36</v>
      </c>
      <c r="BD230" s="49" t="s">
        <v>36</v>
      </c>
      <c r="BE230" s="49" t="s">
        <v>36</v>
      </c>
      <c r="BF230" s="49" t="s">
        <v>36</v>
      </c>
      <c r="BG230" s="44" t="s">
        <v>36</v>
      </c>
      <c r="BH230" s="53" t="s">
        <v>36</v>
      </c>
      <c r="BI230" s="49" t="s">
        <v>36</v>
      </c>
      <c r="BJ230" s="49" t="s">
        <v>36</v>
      </c>
      <c r="BK230" s="49" t="s">
        <v>36</v>
      </c>
      <c r="BL230" s="44" t="s">
        <v>36</v>
      </c>
      <c r="BM230" s="53" t="s">
        <v>36</v>
      </c>
      <c r="BN230" s="49" t="s">
        <v>36</v>
      </c>
      <c r="BO230" s="49" t="s">
        <v>36</v>
      </c>
      <c r="BP230" s="49" t="s">
        <v>36</v>
      </c>
      <c r="BQ230" s="44" t="s">
        <v>36</v>
      </c>
      <c r="BR230" s="53" t="s">
        <v>36</v>
      </c>
      <c r="BS230" s="49" t="s">
        <v>36</v>
      </c>
      <c r="BT230" s="39" t="s">
        <v>36</v>
      </c>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22" customFormat="true" ht="15" customHeight="true" x14ac:dyDescent="0.2">
      <c r="A231" s="178"/>
      <c r="B231" s="148"/>
      <c r="C231" s="29"/>
      <c r="D231" s="169"/>
      <c r="E231" s="169"/>
      <c r="F231" s="169"/>
      <c r="G231" s="158"/>
      <c r="H231" s="31"/>
      <c r="I231" s="169"/>
      <c r="J231" s="169"/>
      <c r="K231" s="169"/>
      <c r="L231" s="164"/>
      <c r="M231" s="29"/>
      <c r="N231" s="169"/>
      <c r="O231" s="169"/>
      <c r="P231" s="169"/>
      <c r="Q231" s="158"/>
      <c r="R231" s="31"/>
      <c r="S231" s="169"/>
      <c r="T231" s="164"/>
      <c r="U231" s="410"/>
      <c r="V231" s="410"/>
      <c r="W231" s="410"/>
      <c r="X231" s="410"/>
      <c r="Y231" s="410"/>
      <c r="Z231" s="410"/>
      <c r="AA231" s="410"/>
      <c r="AB231" s="410"/>
      <c r="AC231" s="410"/>
      <c r="AD231" s="410"/>
      <c r="AE231" s="410"/>
      <c r="AF231" s="410"/>
      <c r="AG231" s="410"/>
      <c r="AH231" s="410"/>
      <c r="AI231" s="410"/>
      <c r="AJ231" s="410"/>
      <c r="AK231" s="410"/>
      <c r="AL231" s="410"/>
      <c r="AM231" s="410"/>
      <c r="AN231" s="410"/>
      <c r="AO231" s="410"/>
      <c r="AP231" s="410"/>
      <c r="AQ231" s="410"/>
      <c r="AR231" s="410"/>
      <c r="AS231" s="410"/>
      <c r="AT231" s="410"/>
      <c r="AU231" s="410"/>
      <c r="AV231" s="410"/>
      <c r="AW231" s="410"/>
      <c r="AX231" s="410"/>
      <c r="AY231" s="410"/>
      <c r="AZ231" s="881"/>
      <c r="BA231" s="883"/>
      <c r="BB231" s="553"/>
      <c r="BC231" s="414"/>
      <c r="BD231" s="407"/>
      <c r="BE231" s="407"/>
      <c r="BF231" s="407"/>
      <c r="BG231" s="418"/>
      <c r="BH231" s="414"/>
      <c r="BI231" s="407"/>
      <c r="BJ231" s="407"/>
      <c r="BK231" s="407"/>
      <c r="BL231" s="418"/>
      <c r="BM231" s="414"/>
      <c r="BN231" s="407"/>
      <c r="BO231" s="407"/>
      <c r="BP231" s="407"/>
      <c r="BQ231" s="418"/>
      <c r="BR231" s="414"/>
      <c r="BS231" s="407"/>
      <c r="BT231" s="408"/>
      <c r="BU231" s="3"/>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22" customFormat="true" ht="15" customHeight="true" x14ac:dyDescent="0.2">
      <c r="A232" s="178"/>
      <c r="B232" s="148"/>
      <c r="C232" s="29"/>
      <c r="D232" s="169"/>
      <c r="E232" s="169"/>
      <c r="F232" s="169"/>
      <c r="G232" s="158"/>
      <c r="H232" s="31"/>
      <c r="I232" s="169"/>
      <c r="J232" s="169"/>
      <c r="K232" s="169"/>
      <c r="L232" s="164"/>
      <c r="M232" s="29"/>
      <c r="N232" s="169"/>
      <c r="O232" s="169"/>
      <c r="P232" s="169"/>
      <c r="Q232" s="158"/>
      <c r="R232" s="31"/>
      <c r="S232" s="169"/>
      <c r="T232" s="164"/>
      <c r="U232" s="410"/>
      <c r="V232" s="410"/>
      <c r="W232" s="410"/>
      <c r="X232" s="410"/>
      <c r="Y232" s="410"/>
      <c r="Z232" s="410"/>
      <c r="AA232" s="410"/>
      <c r="AB232" s="410"/>
      <c r="AC232" s="410"/>
      <c r="AD232" s="410"/>
      <c r="AE232" s="410"/>
      <c r="AF232" s="410"/>
      <c r="AG232" s="410"/>
      <c r="AH232" s="410"/>
      <c r="AI232" s="410"/>
      <c r="AJ232" s="410"/>
      <c r="AK232" s="410"/>
      <c r="AL232" s="410"/>
      <c r="AM232" s="410"/>
      <c r="AN232" s="410"/>
      <c r="AO232" s="410"/>
      <c r="AP232" s="410"/>
      <c r="AQ232" s="410"/>
      <c r="AR232" s="410"/>
      <c r="AS232" s="410"/>
      <c r="AT232" s="410"/>
      <c r="AU232" s="410"/>
      <c r="AV232" s="410"/>
      <c r="AW232" s="410"/>
      <c r="AX232" s="410"/>
      <c r="AY232" s="410"/>
      <c r="AZ232" s="881"/>
      <c r="BA232" s="884"/>
      <c r="BB232" s="553"/>
      <c r="BC232" s="414"/>
      <c r="BD232" s="407"/>
      <c r="BE232" s="407"/>
      <c r="BF232" s="407"/>
      <c r="BG232" s="418"/>
      <c r="BH232" s="414"/>
      <c r="BI232" s="407"/>
      <c r="BJ232" s="407"/>
      <c r="BK232" s="407"/>
      <c r="BL232" s="418"/>
      <c r="BM232" s="414"/>
      <c r="BN232" s="407"/>
      <c r="BO232" s="407"/>
      <c r="BP232" s="407"/>
      <c r="BQ232" s="418"/>
      <c r="BR232" s="414"/>
      <c r="BS232" s="407"/>
      <c r="BT232" s="408"/>
      <c r="BU232" s="3"/>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22" customFormat="true" ht="15" customHeight="true" x14ac:dyDescent="0.2">
      <c r="A233" s="178"/>
      <c r="B233" s="148"/>
      <c r="C233" s="29"/>
      <c r="D233" s="169"/>
      <c r="E233" s="169"/>
      <c r="F233" s="169"/>
      <c r="G233" s="158"/>
      <c r="H233" s="31"/>
      <c r="I233" s="169"/>
      <c r="J233" s="169"/>
      <c r="K233" s="169"/>
      <c r="L233" s="164"/>
      <c r="M233" s="29"/>
      <c r="N233" s="169"/>
      <c r="O233" s="169"/>
      <c r="P233" s="169"/>
      <c r="Q233" s="158"/>
      <c r="R233" s="31"/>
      <c r="S233" s="169"/>
      <c r="T233" s="164"/>
      <c r="U233" s="410"/>
      <c r="V233" s="410"/>
      <c r="W233" s="410"/>
      <c r="X233" s="410"/>
      <c r="Y233" s="410"/>
      <c r="Z233" s="410"/>
      <c r="AA233" s="410"/>
      <c r="AB233" s="410"/>
      <c r="AC233" s="410"/>
      <c r="AD233" s="410"/>
      <c r="AE233" s="410"/>
      <c r="AF233" s="410"/>
      <c r="AG233" s="410"/>
      <c r="AH233" s="410"/>
      <c r="AI233" s="410"/>
      <c r="AJ233" s="410"/>
      <c r="AK233" s="410"/>
      <c r="AL233" s="410"/>
      <c r="AM233" s="410"/>
      <c r="AN233" s="410"/>
      <c r="AO233" s="410"/>
      <c r="AP233" s="410"/>
      <c r="AQ233" s="410"/>
      <c r="AR233" s="410"/>
      <c r="AS233" s="410"/>
      <c r="AT233" s="410"/>
      <c r="AU233" s="410"/>
      <c r="AV233" s="410"/>
      <c r="AW233" s="410"/>
      <c r="AX233" s="410"/>
      <c r="AY233" s="410"/>
      <c r="AZ233" s="881"/>
      <c r="BA233" s="884"/>
      <c r="BB233" s="553"/>
      <c r="BC233" s="414"/>
      <c r="BD233" s="407"/>
      <c r="BE233" s="407"/>
      <c r="BF233" s="407"/>
      <c r="BG233" s="418"/>
      <c r="BH233" s="414"/>
      <c r="BI233" s="407"/>
      <c r="BJ233" s="407"/>
      <c r="BK233" s="407"/>
      <c r="BL233" s="418"/>
      <c r="BM233" s="414"/>
      <c r="BN233" s="407"/>
      <c r="BO233" s="407"/>
      <c r="BP233" s="407"/>
      <c r="BQ233" s="418"/>
      <c r="BR233" s="414"/>
      <c r="BS233" s="407"/>
      <c r="BT233" s="408"/>
      <c r="BU233" s="3"/>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22" customFormat="true" ht="15" customHeight="true" x14ac:dyDescent="0.2">
      <c r="A234" s="178"/>
      <c r="B234" s="148"/>
      <c r="C234" s="29"/>
      <c r="D234" s="169"/>
      <c r="E234" s="169"/>
      <c r="F234" s="169"/>
      <c r="G234" s="158"/>
      <c r="H234" s="31"/>
      <c r="I234" s="169"/>
      <c r="J234" s="169"/>
      <c r="K234" s="169"/>
      <c r="L234" s="164"/>
      <c r="M234" s="29"/>
      <c r="N234" s="169"/>
      <c r="O234" s="169"/>
      <c r="P234" s="169"/>
      <c r="Q234" s="158"/>
      <c r="R234" s="31"/>
      <c r="S234" s="169"/>
      <c r="T234" s="164"/>
      <c r="U234" s="410"/>
      <c r="V234" s="410"/>
      <c r="W234" s="410"/>
      <c r="X234" s="410"/>
      <c r="Y234" s="410"/>
      <c r="Z234" s="410"/>
      <c r="AA234" s="410"/>
      <c r="AB234" s="410"/>
      <c r="AC234" s="410"/>
      <c r="AD234" s="410"/>
      <c r="AE234" s="410"/>
      <c r="AF234" s="410"/>
      <c r="AG234" s="410"/>
      <c r="AH234" s="410"/>
      <c r="AI234" s="410"/>
      <c r="AJ234" s="410"/>
      <c r="AK234" s="410"/>
      <c r="AL234" s="410"/>
      <c r="AM234" s="410"/>
      <c r="AN234" s="410"/>
      <c r="AO234" s="410"/>
      <c r="AP234" s="410"/>
      <c r="AQ234" s="410"/>
      <c r="AR234" s="410"/>
      <c r="AS234" s="410"/>
      <c r="AT234" s="410"/>
      <c r="AU234" s="410"/>
      <c r="AV234" s="410"/>
      <c r="AW234" s="410"/>
      <c r="AX234" s="410"/>
      <c r="AY234" s="410"/>
      <c r="AZ234" s="881"/>
      <c r="BA234" s="884"/>
      <c r="BB234" s="553"/>
      <c r="BC234" s="414"/>
      <c r="BD234" s="407"/>
      <c r="BE234" s="407"/>
      <c r="BF234" s="407"/>
      <c r="BG234" s="418"/>
      <c r="BH234" s="414"/>
      <c r="BI234" s="407"/>
      <c r="BJ234" s="407"/>
      <c r="BK234" s="407"/>
      <c r="BL234" s="418"/>
      <c r="BM234" s="414"/>
      <c r="BN234" s="407"/>
      <c r="BO234" s="407"/>
      <c r="BP234" s="407"/>
      <c r="BQ234" s="418"/>
      <c r="BR234" s="414"/>
      <c r="BS234" s="407"/>
      <c r="BT234" s="408"/>
      <c r="BU234" s="3"/>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22" customFormat="true" ht="15" customHeight="true" x14ac:dyDescent="0.2">
      <c r="A235" s="178"/>
      <c r="B235" s="148"/>
      <c r="C235" s="29"/>
      <c r="D235" s="169"/>
      <c r="E235" s="169"/>
      <c r="F235" s="169"/>
      <c r="G235" s="158"/>
      <c r="H235" s="31"/>
      <c r="I235" s="169"/>
      <c r="J235" s="169"/>
      <c r="K235" s="169"/>
      <c r="L235" s="164"/>
      <c r="M235" s="29"/>
      <c r="N235" s="169"/>
      <c r="O235" s="169"/>
      <c r="P235" s="169"/>
      <c r="Q235" s="158"/>
      <c r="R235" s="31"/>
      <c r="S235" s="169"/>
      <c r="T235" s="164"/>
      <c r="U235" s="410"/>
      <c r="V235" s="410"/>
      <c r="W235" s="410"/>
      <c r="X235" s="410"/>
      <c r="Y235" s="410"/>
      <c r="Z235" s="410"/>
      <c r="AA235" s="410"/>
      <c r="AB235" s="410"/>
      <c r="AC235" s="410"/>
      <c r="AD235" s="410"/>
      <c r="AE235" s="410"/>
      <c r="AF235" s="410"/>
      <c r="AG235" s="410"/>
      <c r="AH235" s="410"/>
      <c r="AI235" s="410"/>
      <c r="AJ235" s="410"/>
      <c r="AK235" s="410"/>
      <c r="AL235" s="410"/>
      <c r="AM235" s="410"/>
      <c r="AN235" s="410"/>
      <c r="AO235" s="410"/>
      <c r="AP235" s="410"/>
      <c r="AQ235" s="410"/>
      <c r="AR235" s="410"/>
      <c r="AS235" s="410"/>
      <c r="AT235" s="410"/>
      <c r="AU235" s="410"/>
      <c r="AV235" s="410"/>
      <c r="AW235" s="410"/>
      <c r="AX235" s="410"/>
      <c r="AY235" s="410"/>
      <c r="AZ235" s="881"/>
      <c r="BA235" s="884"/>
      <c r="BB235" s="553"/>
      <c r="BC235" s="414"/>
      <c r="BD235" s="407"/>
      <c r="BE235" s="407"/>
      <c r="BF235" s="407"/>
      <c r="BG235" s="418"/>
      <c r="BH235" s="414"/>
      <c r="BI235" s="407"/>
      <c r="BJ235" s="407"/>
      <c r="BK235" s="407"/>
      <c r="BL235" s="418"/>
      <c r="BM235" s="414"/>
      <c r="BN235" s="407"/>
      <c r="BO235" s="407"/>
      <c r="BP235" s="407"/>
      <c r="BQ235" s="418"/>
      <c r="BR235" s="414"/>
      <c r="BS235" s="407"/>
      <c r="BT235" s="408"/>
      <c r="BU235" s="3"/>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22" customFormat="true" ht="15" customHeight="true" x14ac:dyDescent="0.2">
      <c r="A236" s="178"/>
      <c r="B236" s="148"/>
      <c r="C236" s="29"/>
      <c r="D236" s="169"/>
      <c r="E236" s="169"/>
      <c r="F236" s="169"/>
      <c r="G236" s="158"/>
      <c r="H236" s="31"/>
      <c r="I236" s="169"/>
      <c r="J236" s="169"/>
      <c r="K236" s="169"/>
      <c r="L236" s="164"/>
      <c r="M236" s="29"/>
      <c r="N236" s="169"/>
      <c r="O236" s="169"/>
      <c r="P236" s="169"/>
      <c r="Q236" s="158"/>
      <c r="R236" s="31"/>
      <c r="S236" s="169"/>
      <c r="T236" s="164"/>
      <c r="U236" s="410"/>
      <c r="V236" s="410"/>
      <c r="W236" s="410"/>
      <c r="X236" s="410"/>
      <c r="Y236" s="410"/>
      <c r="Z236" s="410"/>
      <c r="AA236" s="410"/>
      <c r="AB236" s="410"/>
      <c r="AC236" s="410"/>
      <c r="AD236" s="410"/>
      <c r="AE236" s="410"/>
      <c r="AF236" s="410"/>
      <c r="AG236" s="410"/>
      <c r="AH236" s="410"/>
      <c r="AI236" s="410"/>
      <c r="AJ236" s="410"/>
      <c r="AK236" s="410"/>
      <c r="AL236" s="410"/>
      <c r="AM236" s="410"/>
      <c r="AN236" s="410"/>
      <c r="AO236" s="410"/>
      <c r="AP236" s="410"/>
      <c r="AQ236" s="410"/>
      <c r="AR236" s="410"/>
      <c r="AS236" s="410"/>
      <c r="AT236" s="410"/>
      <c r="AU236" s="410"/>
      <c r="AV236" s="410"/>
      <c r="AW236" s="410"/>
      <c r="AX236" s="410"/>
      <c r="AY236" s="410"/>
      <c r="AZ236" s="881"/>
      <c r="BA236" s="884"/>
      <c r="BB236" s="553"/>
      <c r="BC236" s="414"/>
      <c r="BD236" s="407"/>
      <c r="BE236" s="407"/>
      <c r="BF236" s="407"/>
      <c r="BG236" s="418"/>
      <c r="BH236" s="414"/>
      <c r="BI236" s="407"/>
      <c r="BJ236" s="407"/>
      <c r="BK236" s="407"/>
      <c r="BL236" s="418"/>
      <c r="BM236" s="414"/>
      <c r="BN236" s="407"/>
      <c r="BO236" s="407"/>
      <c r="BP236" s="407"/>
      <c r="BQ236" s="418"/>
      <c r="BR236" s="414"/>
      <c r="BS236" s="407"/>
      <c r="BT236" s="408"/>
      <c r="BU236" s="3"/>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22" customFormat="true" ht="15" customHeight="true" x14ac:dyDescent="0.2">
      <c r="A237" s="178"/>
      <c r="B237" s="148"/>
      <c r="C237" s="29"/>
      <c r="D237" s="169"/>
      <c r="E237" s="169"/>
      <c r="F237" s="169"/>
      <c r="G237" s="158"/>
      <c r="H237" s="31"/>
      <c r="I237" s="169"/>
      <c r="J237" s="169"/>
      <c r="K237" s="169"/>
      <c r="L237" s="164"/>
      <c r="M237" s="29"/>
      <c r="N237" s="169"/>
      <c r="O237" s="169"/>
      <c r="P237" s="169"/>
      <c r="Q237" s="158"/>
      <c r="R237" s="31"/>
      <c r="S237" s="169"/>
      <c r="T237" s="164"/>
      <c r="U237" s="410"/>
      <c r="V237" s="410"/>
      <c r="W237" s="410"/>
      <c r="X237" s="410"/>
      <c r="Y237" s="410"/>
      <c r="Z237" s="410"/>
      <c r="AA237" s="410"/>
      <c r="AB237" s="410"/>
      <c r="AC237" s="410"/>
      <c r="AD237" s="410"/>
      <c r="AE237" s="410"/>
      <c r="AF237" s="410"/>
      <c r="AG237" s="410"/>
      <c r="AH237" s="410"/>
      <c r="AI237" s="410"/>
      <c r="AJ237" s="410"/>
      <c r="AK237" s="410"/>
      <c r="AL237" s="410"/>
      <c r="AM237" s="410"/>
      <c r="AN237" s="410"/>
      <c r="AO237" s="410"/>
      <c r="AP237" s="410"/>
      <c r="AQ237" s="410"/>
      <c r="AR237" s="410"/>
      <c r="AS237" s="410"/>
      <c r="AT237" s="410"/>
      <c r="AU237" s="410"/>
      <c r="AV237" s="410"/>
      <c r="AW237" s="410"/>
      <c r="AX237" s="410"/>
      <c r="AY237" s="410"/>
      <c r="AZ237" s="881"/>
      <c r="BA237" s="884"/>
      <c r="BB237" s="553"/>
      <c r="BC237" s="414"/>
      <c r="BD237" s="407"/>
      <c r="BE237" s="407"/>
      <c r="BF237" s="407"/>
      <c r="BG237" s="418"/>
      <c r="BH237" s="414"/>
      <c r="BI237" s="407"/>
      <c r="BJ237" s="407"/>
      <c r="BK237" s="407"/>
      <c r="BL237" s="418"/>
      <c r="BM237" s="414"/>
      <c r="BN237" s="407"/>
      <c r="BO237" s="407"/>
      <c r="BP237" s="407"/>
      <c r="BQ237" s="418"/>
      <c r="BR237" s="414"/>
      <c r="BS237" s="407"/>
      <c r="BT237" s="408"/>
      <c r="BU237" s="3"/>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22" customFormat="true" ht="15" customHeight="true" x14ac:dyDescent="0.2">
      <c r="A238" s="178"/>
      <c r="B238" s="148"/>
      <c r="C238" s="29"/>
      <c r="D238" s="169"/>
      <c r="E238" s="169"/>
      <c r="F238" s="169"/>
      <c r="G238" s="158"/>
      <c r="H238" s="31"/>
      <c r="I238" s="169"/>
      <c r="J238" s="169"/>
      <c r="K238" s="169"/>
      <c r="L238" s="164"/>
      <c r="M238" s="29"/>
      <c r="N238" s="169"/>
      <c r="O238" s="169"/>
      <c r="P238" s="169"/>
      <c r="Q238" s="158"/>
      <c r="R238" s="31"/>
      <c r="S238" s="169"/>
      <c r="T238" s="164"/>
      <c r="U238" s="410"/>
      <c r="V238" s="410"/>
      <c r="W238" s="410"/>
      <c r="X238" s="410"/>
      <c r="Y238" s="410"/>
      <c r="Z238" s="410"/>
      <c r="AA238" s="410"/>
      <c r="AB238" s="410"/>
      <c r="AC238" s="410"/>
      <c r="AD238" s="410"/>
      <c r="AE238" s="410"/>
      <c r="AF238" s="410"/>
      <c r="AG238" s="410"/>
      <c r="AH238" s="410"/>
      <c r="AI238" s="410"/>
      <c r="AJ238" s="410"/>
      <c r="AK238" s="410"/>
      <c r="AL238" s="410"/>
      <c r="AM238" s="410"/>
      <c r="AN238" s="410"/>
      <c r="AO238" s="410"/>
      <c r="AP238" s="410"/>
      <c r="AQ238" s="410"/>
      <c r="AR238" s="410"/>
      <c r="AS238" s="410"/>
      <c r="AT238" s="410"/>
      <c r="AU238" s="410"/>
      <c r="AV238" s="410"/>
      <c r="AW238" s="410"/>
      <c r="AX238" s="410"/>
      <c r="AY238" s="410"/>
      <c r="AZ238" s="881"/>
      <c r="BA238" s="884"/>
      <c r="BB238" s="553"/>
      <c r="BC238" s="414"/>
      <c r="BD238" s="407"/>
      <c r="BE238" s="407"/>
      <c r="BF238" s="407"/>
      <c r="BG238" s="418"/>
      <c r="BH238" s="414"/>
      <c r="BI238" s="407"/>
      <c r="BJ238" s="407"/>
      <c r="BK238" s="407"/>
      <c r="BL238" s="418"/>
      <c r="BM238" s="414"/>
      <c r="BN238" s="407"/>
      <c r="BO238" s="407"/>
      <c r="BP238" s="407"/>
      <c r="BQ238" s="418"/>
      <c r="BR238" s="414"/>
      <c r="BS238" s="407"/>
      <c r="BT238" s="408"/>
      <c r="BU238" s="3"/>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22" customFormat="true" ht="15" customHeight="true" x14ac:dyDescent="0.2">
      <c r="A239" s="178"/>
      <c r="B239" s="148"/>
      <c r="C239" s="29"/>
      <c r="D239" s="169"/>
      <c r="E239" s="169"/>
      <c r="F239" s="169"/>
      <c r="G239" s="158"/>
      <c r="H239" s="31"/>
      <c r="I239" s="169"/>
      <c r="J239" s="169"/>
      <c r="K239" s="169"/>
      <c r="L239" s="164"/>
      <c r="M239" s="29"/>
      <c r="N239" s="169"/>
      <c r="O239" s="169"/>
      <c r="P239" s="169"/>
      <c r="Q239" s="158"/>
      <c r="R239" s="31"/>
      <c r="S239" s="169"/>
      <c r="T239" s="164"/>
      <c r="U239" s="410"/>
      <c r="V239" s="410"/>
      <c r="W239" s="410"/>
      <c r="X239" s="410"/>
      <c r="Y239" s="410"/>
      <c r="Z239" s="410"/>
      <c r="AA239" s="410"/>
      <c r="AB239" s="410"/>
      <c r="AC239" s="410"/>
      <c r="AD239" s="410"/>
      <c r="AE239" s="410"/>
      <c r="AF239" s="410"/>
      <c r="AG239" s="410"/>
      <c r="AH239" s="410"/>
      <c r="AI239" s="410"/>
      <c r="AJ239" s="410"/>
      <c r="AK239" s="410"/>
      <c r="AL239" s="410"/>
      <c r="AM239" s="410"/>
      <c r="AN239" s="410"/>
      <c r="AO239" s="410"/>
      <c r="AP239" s="410"/>
      <c r="AQ239" s="410"/>
      <c r="AR239" s="410"/>
      <c r="AS239" s="410"/>
      <c r="AT239" s="410"/>
      <c r="AU239" s="410"/>
      <c r="AV239" s="410"/>
      <c r="AW239" s="410"/>
      <c r="AX239" s="410"/>
      <c r="AY239" s="410"/>
      <c r="AZ239" s="881"/>
      <c r="BA239" s="884"/>
      <c r="BB239" s="553"/>
      <c r="BC239" s="414"/>
      <c r="BD239" s="407"/>
      <c r="BE239" s="407"/>
      <c r="BF239" s="407"/>
      <c r="BG239" s="418"/>
      <c r="BH239" s="414"/>
      <c r="BI239" s="407"/>
      <c r="BJ239" s="407"/>
      <c r="BK239" s="407"/>
      <c r="BL239" s="418"/>
      <c r="BM239" s="414"/>
      <c r="BN239" s="407"/>
      <c r="BO239" s="407"/>
      <c r="BP239" s="407"/>
      <c r="BQ239" s="418"/>
      <c r="BR239" s="414"/>
      <c r="BS239" s="407"/>
      <c r="BT239" s="408"/>
      <c r="BU239" s="3"/>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22" customFormat="true" ht="15" customHeight="true" x14ac:dyDescent="0.2">
      <c r="A240" s="178"/>
      <c r="B240" s="148"/>
      <c r="C240" s="29"/>
      <c r="D240" s="169"/>
      <c r="E240" s="169"/>
      <c r="F240" s="169"/>
      <c r="G240" s="158"/>
      <c r="H240" s="31"/>
      <c r="I240" s="169"/>
      <c r="J240" s="169"/>
      <c r="K240" s="169"/>
      <c r="L240" s="164"/>
      <c r="M240" s="29"/>
      <c r="N240" s="169"/>
      <c r="O240" s="169"/>
      <c r="P240" s="169"/>
      <c r="Q240" s="158"/>
      <c r="R240" s="31"/>
      <c r="S240" s="169"/>
      <c r="T240" s="164"/>
      <c r="U240" s="410"/>
      <c r="V240" s="410"/>
      <c r="W240" s="410"/>
      <c r="X240" s="410"/>
      <c r="Y240" s="410"/>
      <c r="Z240" s="410"/>
      <c r="AA240" s="410"/>
      <c r="AB240" s="410"/>
      <c r="AC240" s="410"/>
      <c r="AD240" s="410"/>
      <c r="AE240" s="410"/>
      <c r="AF240" s="410"/>
      <c r="AG240" s="410"/>
      <c r="AH240" s="410"/>
      <c r="AI240" s="410"/>
      <c r="AJ240" s="410"/>
      <c r="AK240" s="410"/>
      <c r="AL240" s="410"/>
      <c r="AM240" s="410"/>
      <c r="AN240" s="410"/>
      <c r="AO240" s="410"/>
      <c r="AP240" s="410"/>
      <c r="AQ240" s="410"/>
      <c r="AR240" s="410"/>
      <c r="AS240" s="410"/>
      <c r="AT240" s="410"/>
      <c r="AU240" s="410"/>
      <c r="AV240" s="410"/>
      <c r="AW240" s="410"/>
      <c r="AX240" s="410"/>
      <c r="AY240" s="410"/>
      <c r="AZ240" s="881"/>
      <c r="BA240" s="884"/>
      <c r="BB240" s="553"/>
      <c r="BC240" s="414"/>
      <c r="BD240" s="407"/>
      <c r="BE240" s="407"/>
      <c r="BF240" s="407"/>
      <c r="BG240" s="418"/>
      <c r="BH240" s="414"/>
      <c r="BI240" s="407"/>
      <c r="BJ240" s="407"/>
      <c r="BK240" s="407"/>
      <c r="BL240" s="418"/>
      <c r="BM240" s="414"/>
      <c r="BN240" s="407"/>
      <c r="BO240" s="407"/>
      <c r="BP240" s="407"/>
      <c r="BQ240" s="418"/>
      <c r="BR240" s="414"/>
      <c r="BS240" s="407"/>
      <c r="BT240" s="408"/>
      <c r="BU240" s="3"/>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22" customFormat="true" ht="15" customHeight="true" x14ac:dyDescent="0.2">
      <c r="A241" s="178"/>
      <c r="B241" s="148"/>
      <c r="C241" s="29"/>
      <c r="D241" s="169"/>
      <c r="E241" s="169"/>
      <c r="F241" s="169"/>
      <c r="G241" s="158"/>
      <c r="H241" s="31"/>
      <c r="I241" s="169"/>
      <c r="J241" s="169"/>
      <c r="K241" s="169"/>
      <c r="L241" s="164"/>
      <c r="M241" s="29"/>
      <c r="N241" s="169"/>
      <c r="O241" s="169"/>
      <c r="P241" s="169"/>
      <c r="Q241" s="158"/>
      <c r="R241" s="31"/>
      <c r="S241" s="169"/>
      <c r="T241" s="164"/>
      <c r="U241" s="410"/>
      <c r="V241" s="410"/>
      <c r="W241" s="410"/>
      <c r="X241" s="410"/>
      <c r="Y241" s="410"/>
      <c r="Z241" s="410"/>
      <c r="AA241" s="410"/>
      <c r="AB241" s="410"/>
      <c r="AC241" s="410"/>
      <c r="AD241" s="410"/>
      <c r="AE241" s="410"/>
      <c r="AF241" s="410"/>
      <c r="AG241" s="410"/>
      <c r="AH241" s="410"/>
      <c r="AI241" s="410"/>
      <c r="AJ241" s="410"/>
      <c r="AK241" s="410"/>
      <c r="AL241" s="410"/>
      <c r="AM241" s="410"/>
      <c r="AN241" s="410"/>
      <c r="AO241" s="410"/>
      <c r="AP241" s="410"/>
      <c r="AQ241" s="410"/>
      <c r="AR241" s="410"/>
      <c r="AS241" s="410"/>
      <c r="AT241" s="410"/>
      <c r="AU241" s="410"/>
      <c r="AV241" s="410"/>
      <c r="AW241" s="410"/>
      <c r="AX241" s="410"/>
      <c r="AY241" s="410"/>
      <c r="AZ241" s="881"/>
      <c r="BA241" s="884"/>
      <c r="BB241" s="553"/>
      <c r="BC241" s="414"/>
      <c r="BD241" s="407"/>
      <c r="BE241" s="407"/>
      <c r="BF241" s="407"/>
      <c r="BG241" s="418"/>
      <c r="BH241" s="414"/>
      <c r="BI241" s="407"/>
      <c r="BJ241" s="407"/>
      <c r="BK241" s="407"/>
      <c r="BL241" s="418"/>
      <c r="BM241" s="414"/>
      <c r="BN241" s="407"/>
      <c r="BO241" s="407"/>
      <c r="BP241" s="407"/>
      <c r="BQ241" s="418"/>
      <c r="BR241" s="414"/>
      <c r="BS241" s="407"/>
      <c r="BT241" s="408"/>
      <c r="BU241" s="3"/>
      <c r="BV241" s="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22" customFormat="true" ht="15" customHeight="true" x14ac:dyDescent="0.2">
      <c r="A242" s="178"/>
      <c r="B242" s="148"/>
      <c r="C242" s="29"/>
      <c r="D242" s="169"/>
      <c r="E242" s="169"/>
      <c r="F242" s="169"/>
      <c r="G242" s="158"/>
      <c r="H242" s="31"/>
      <c r="I242" s="169"/>
      <c r="J242" s="169"/>
      <c r="K242" s="169"/>
      <c r="L242" s="164"/>
      <c r="M242" s="29"/>
      <c r="N242" s="169"/>
      <c r="O242" s="169"/>
      <c r="P242" s="169"/>
      <c r="Q242" s="158"/>
      <c r="R242" s="31"/>
      <c r="S242" s="169"/>
      <c r="T242" s="164"/>
      <c r="U242" s="410"/>
      <c r="V242" s="410"/>
      <c r="W242" s="410"/>
      <c r="X242" s="410"/>
      <c r="Y242" s="410"/>
      <c r="Z242" s="410"/>
      <c r="AA242" s="410"/>
      <c r="AB242" s="410"/>
      <c r="AC242" s="410"/>
      <c r="AD242" s="410"/>
      <c r="AE242" s="410"/>
      <c r="AF242" s="410"/>
      <c r="AG242" s="410"/>
      <c r="AH242" s="410"/>
      <c r="AI242" s="410"/>
      <c r="AJ242" s="410"/>
      <c r="AK242" s="410"/>
      <c r="AL242" s="410"/>
      <c r="AM242" s="410"/>
      <c r="AN242" s="410"/>
      <c r="AO242" s="410"/>
      <c r="AP242" s="410"/>
      <c r="AQ242" s="410"/>
      <c r="AR242" s="410"/>
      <c r="AS242" s="410"/>
      <c r="AT242" s="410"/>
      <c r="AU242" s="410"/>
      <c r="AV242" s="410"/>
      <c r="AW242" s="410"/>
      <c r="AX242" s="410"/>
      <c r="AY242" s="410"/>
      <c r="AZ242" s="881"/>
      <c r="BA242" s="884"/>
      <c r="BB242" s="553"/>
      <c r="BC242" s="414"/>
      <c r="BD242" s="407"/>
      <c r="BE242" s="407"/>
      <c r="BF242" s="407"/>
      <c r="BG242" s="418"/>
      <c r="BH242" s="414"/>
      <c r="BI242" s="407"/>
      <c r="BJ242" s="407"/>
      <c r="BK242" s="407"/>
      <c r="BL242" s="418"/>
      <c r="BM242" s="414"/>
      <c r="BN242" s="407"/>
      <c r="BO242" s="407"/>
      <c r="BP242" s="407"/>
      <c r="BQ242" s="418"/>
      <c r="BR242" s="414"/>
      <c r="BS242" s="407"/>
      <c r="BT242" s="408"/>
      <c r="BU242" s="3"/>
      <c r="BV242" s="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22" customFormat="true" ht="15" customHeight="true" x14ac:dyDescent="0.2">
      <c r="A243" s="178"/>
      <c r="B243" s="148"/>
      <c r="C243" s="29"/>
      <c r="D243" s="169"/>
      <c r="E243" s="169"/>
      <c r="F243" s="169"/>
      <c r="G243" s="158"/>
      <c r="H243" s="31"/>
      <c r="I243" s="169"/>
      <c r="J243" s="169"/>
      <c r="K243" s="169"/>
      <c r="L243" s="164"/>
      <c r="M243" s="29"/>
      <c r="N243" s="169"/>
      <c r="O243" s="169"/>
      <c r="P243" s="169"/>
      <c r="Q243" s="158"/>
      <c r="R243" s="31"/>
      <c r="S243" s="169"/>
      <c r="T243" s="164"/>
      <c r="U243" s="410"/>
      <c r="V243" s="410"/>
      <c r="W243" s="410"/>
      <c r="X243" s="410"/>
      <c r="Y243" s="410"/>
      <c r="Z243" s="410"/>
      <c r="AA243" s="410"/>
      <c r="AB243" s="410"/>
      <c r="AC243" s="410"/>
      <c r="AD243" s="410"/>
      <c r="AE243" s="410"/>
      <c r="AF243" s="410"/>
      <c r="AG243" s="410"/>
      <c r="AH243" s="410"/>
      <c r="AI243" s="410"/>
      <c r="AJ243" s="410"/>
      <c r="AK243" s="410"/>
      <c r="AL243" s="410"/>
      <c r="AM243" s="410"/>
      <c r="AN243" s="410"/>
      <c r="AO243" s="410"/>
      <c r="AP243" s="410"/>
      <c r="AQ243" s="410"/>
      <c r="AR243" s="410"/>
      <c r="AS243" s="410"/>
      <c r="AT243" s="410"/>
      <c r="AU243" s="410"/>
      <c r="AV243" s="410"/>
      <c r="AW243" s="410"/>
      <c r="AX243" s="410"/>
      <c r="AY243" s="410"/>
      <c r="AZ243" s="881"/>
      <c r="BA243" s="884"/>
      <c r="BB243" s="553"/>
      <c r="BC243" s="414"/>
      <c r="BD243" s="407"/>
      <c r="BE243" s="407"/>
      <c r="BF243" s="407"/>
      <c r="BG243" s="418"/>
      <c r="BH243" s="414"/>
      <c r="BI243" s="407"/>
      <c r="BJ243" s="407"/>
      <c r="BK243" s="407"/>
      <c r="BL243" s="418"/>
      <c r="BM243" s="414"/>
      <c r="BN243" s="407"/>
      <c r="BO243" s="407"/>
      <c r="BP243" s="407"/>
      <c r="BQ243" s="418"/>
      <c r="BR243" s="414"/>
      <c r="BS243" s="407"/>
      <c r="BT243" s="408"/>
      <c r="BU243" s="3"/>
      <c r="BV243" s="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22" customFormat="true" ht="15" customHeight="true" x14ac:dyDescent="0.2">
      <c r="A244" s="178"/>
      <c r="B244" s="148"/>
      <c r="C244" s="29"/>
      <c r="D244" s="169"/>
      <c r="E244" s="169"/>
      <c r="F244" s="169"/>
      <c r="G244" s="158"/>
      <c r="H244" s="31"/>
      <c r="I244" s="169"/>
      <c r="J244" s="169"/>
      <c r="K244" s="169"/>
      <c r="L244" s="164"/>
      <c r="M244" s="29"/>
      <c r="N244" s="169"/>
      <c r="O244" s="169"/>
      <c r="P244" s="169"/>
      <c r="Q244" s="158"/>
      <c r="R244" s="31"/>
      <c r="S244" s="169"/>
      <c r="T244" s="164"/>
      <c r="U244" s="410"/>
      <c r="V244" s="410"/>
      <c r="W244" s="410"/>
      <c r="X244" s="410"/>
      <c r="Y244" s="410"/>
      <c r="Z244" s="410"/>
      <c r="AA244" s="410"/>
      <c r="AB244" s="410"/>
      <c r="AC244" s="410"/>
      <c r="AD244" s="410"/>
      <c r="AE244" s="410"/>
      <c r="AF244" s="410"/>
      <c r="AG244" s="410"/>
      <c r="AH244" s="410"/>
      <c r="AI244" s="410"/>
      <c r="AJ244" s="410"/>
      <c r="AK244" s="410"/>
      <c r="AL244" s="410"/>
      <c r="AM244" s="410"/>
      <c r="AN244" s="410"/>
      <c r="AO244" s="410"/>
      <c r="AP244" s="410"/>
      <c r="AQ244" s="410"/>
      <c r="AR244" s="410"/>
      <c r="AS244" s="410"/>
      <c r="AT244" s="410"/>
      <c r="AU244" s="410"/>
      <c r="AV244" s="410"/>
      <c r="AW244" s="410"/>
      <c r="AX244" s="410"/>
      <c r="AY244" s="410"/>
      <c r="AZ244" s="881"/>
      <c r="BA244" s="884"/>
      <c r="BB244" s="553"/>
      <c r="BC244" s="414"/>
      <c r="BD244" s="407"/>
      <c r="BE244" s="407"/>
      <c r="BF244" s="407"/>
      <c r="BG244" s="418"/>
      <c r="BH244" s="414"/>
      <c r="BI244" s="407"/>
      <c r="BJ244" s="407"/>
      <c r="BK244" s="407"/>
      <c r="BL244" s="418"/>
      <c r="BM244" s="414"/>
      <c r="BN244" s="407"/>
      <c r="BO244" s="407"/>
      <c r="BP244" s="407"/>
      <c r="BQ244" s="418"/>
      <c r="BR244" s="414"/>
      <c r="BS244" s="407"/>
      <c r="BT244" s="408"/>
      <c r="BU244" s="3"/>
      <c r="BV244" s="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22" customFormat="true" ht="15" customHeight="true" x14ac:dyDescent="0.2">
      <c r="A245" s="178"/>
      <c r="B245" s="148"/>
      <c r="C245" s="29"/>
      <c r="D245" s="169"/>
      <c r="E245" s="169"/>
      <c r="F245" s="169"/>
      <c r="G245" s="158"/>
      <c r="H245" s="31"/>
      <c r="I245" s="169"/>
      <c r="J245" s="169"/>
      <c r="K245" s="169"/>
      <c r="L245" s="164"/>
      <c r="M245" s="29"/>
      <c r="N245" s="169"/>
      <c r="O245" s="169"/>
      <c r="P245" s="169"/>
      <c r="Q245" s="158"/>
      <c r="R245" s="31"/>
      <c r="S245" s="169"/>
      <c r="T245" s="164"/>
      <c r="U245" s="410"/>
      <c r="V245" s="410"/>
      <c r="W245" s="410"/>
      <c r="X245" s="410"/>
      <c r="Y245" s="410"/>
      <c r="Z245" s="410"/>
      <c r="AA245" s="410"/>
      <c r="AB245" s="410"/>
      <c r="AC245" s="410"/>
      <c r="AD245" s="410"/>
      <c r="AE245" s="410"/>
      <c r="AF245" s="410"/>
      <c r="AG245" s="410"/>
      <c r="AH245" s="410"/>
      <c r="AI245" s="410"/>
      <c r="AJ245" s="410"/>
      <c r="AK245" s="410"/>
      <c r="AL245" s="410"/>
      <c r="AM245" s="410"/>
      <c r="AN245" s="410"/>
      <c r="AO245" s="410"/>
      <c r="AP245" s="410"/>
      <c r="AQ245" s="410"/>
      <c r="AR245" s="410"/>
      <c r="AS245" s="410"/>
      <c r="AT245" s="410"/>
      <c r="AU245" s="410"/>
      <c r="AV245" s="410"/>
      <c r="AW245" s="410"/>
      <c r="AX245" s="410"/>
      <c r="AY245" s="410"/>
      <c r="AZ245" s="881"/>
      <c r="BA245" s="884"/>
      <c r="BB245" s="553"/>
      <c r="BC245" s="414"/>
      <c r="BD245" s="407"/>
      <c r="BE245" s="407"/>
      <c r="BF245" s="407"/>
      <c r="BG245" s="418"/>
      <c r="BH245" s="414"/>
      <c r="BI245" s="407"/>
      <c r="BJ245" s="407"/>
      <c r="BK245" s="407"/>
      <c r="BL245" s="418"/>
      <c r="BM245" s="414"/>
      <c r="BN245" s="407"/>
      <c r="BO245" s="407"/>
      <c r="BP245" s="407"/>
      <c r="BQ245" s="418"/>
      <c r="BR245" s="414"/>
      <c r="BS245" s="407"/>
      <c r="BT245" s="408"/>
      <c r="BU245" s="3"/>
      <c r="BV245" s="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22" customFormat="true" ht="15" customHeight="true" x14ac:dyDescent="0.2">
      <c r="A246" s="178"/>
      <c r="B246" s="148"/>
      <c r="C246" s="29"/>
      <c r="D246" s="169"/>
      <c r="E246" s="169"/>
      <c r="F246" s="169"/>
      <c r="G246" s="158"/>
      <c r="H246" s="31"/>
      <c r="I246" s="169"/>
      <c r="J246" s="169"/>
      <c r="K246" s="169"/>
      <c r="L246" s="164"/>
      <c r="M246" s="29"/>
      <c r="N246" s="169"/>
      <c r="O246" s="169"/>
      <c r="P246" s="169"/>
      <c r="Q246" s="158"/>
      <c r="R246" s="31"/>
      <c r="S246" s="169"/>
      <c r="T246" s="164"/>
      <c r="U246" s="410"/>
      <c r="V246" s="410"/>
      <c r="W246" s="410"/>
      <c r="X246" s="410"/>
      <c r="Y246" s="410"/>
      <c r="Z246" s="410"/>
      <c r="AA246" s="410"/>
      <c r="AB246" s="410"/>
      <c r="AC246" s="410"/>
      <c r="AD246" s="410"/>
      <c r="AE246" s="410"/>
      <c r="AF246" s="410"/>
      <c r="AG246" s="410"/>
      <c r="AH246" s="410"/>
      <c r="AI246" s="410"/>
      <c r="AJ246" s="410"/>
      <c r="AK246" s="410"/>
      <c r="AL246" s="410"/>
      <c r="AM246" s="410"/>
      <c r="AN246" s="410"/>
      <c r="AO246" s="410"/>
      <c r="AP246" s="410"/>
      <c r="AQ246" s="410"/>
      <c r="AR246" s="410"/>
      <c r="AS246" s="410"/>
      <c r="AT246" s="410"/>
      <c r="AU246" s="410"/>
      <c r="AV246" s="410"/>
      <c r="AW246" s="410"/>
      <c r="AX246" s="410"/>
      <c r="AY246" s="410"/>
      <c r="AZ246" s="881"/>
      <c r="BA246" s="884"/>
      <c r="BB246" s="553"/>
      <c r="BC246" s="414"/>
      <c r="BD246" s="407"/>
      <c r="BE246" s="407"/>
      <c r="BF246" s="407"/>
      <c r="BG246" s="418"/>
      <c r="BH246" s="414"/>
      <c r="BI246" s="407"/>
      <c r="BJ246" s="407"/>
      <c r="BK246" s="407"/>
      <c r="BL246" s="418"/>
      <c r="BM246" s="414"/>
      <c r="BN246" s="407"/>
      <c r="BO246" s="407"/>
      <c r="BP246" s="407"/>
      <c r="BQ246" s="418"/>
      <c r="BR246" s="414"/>
      <c r="BS246" s="407"/>
      <c r="BT246" s="408"/>
      <c r="BU246" s="3"/>
      <c r="BV246" s="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22" customFormat="true" ht="15" customHeight="true" x14ac:dyDescent="0.2">
      <c r="A247" s="178"/>
      <c r="B247" s="148"/>
      <c r="C247" s="29"/>
      <c r="D247" s="169"/>
      <c r="E247" s="169"/>
      <c r="F247" s="169"/>
      <c r="G247" s="158"/>
      <c r="H247" s="31"/>
      <c r="I247" s="169"/>
      <c r="J247" s="169"/>
      <c r="K247" s="169"/>
      <c r="L247" s="164"/>
      <c r="M247" s="29"/>
      <c r="N247" s="169"/>
      <c r="O247" s="169"/>
      <c r="P247" s="169"/>
      <c r="Q247" s="158"/>
      <c r="R247" s="31"/>
      <c r="S247" s="169"/>
      <c r="T247" s="164"/>
      <c r="U247" s="410"/>
      <c r="V247" s="410"/>
      <c r="W247" s="410"/>
      <c r="X247" s="410"/>
      <c r="Y247" s="410"/>
      <c r="Z247" s="410"/>
      <c r="AA247" s="410"/>
      <c r="AB247" s="410"/>
      <c r="AC247" s="410"/>
      <c r="AD247" s="410"/>
      <c r="AE247" s="410"/>
      <c r="AF247" s="410"/>
      <c r="AG247" s="410"/>
      <c r="AH247" s="410"/>
      <c r="AI247" s="410"/>
      <c r="AJ247" s="410"/>
      <c r="AK247" s="410"/>
      <c r="AL247" s="410"/>
      <c r="AM247" s="410"/>
      <c r="AN247" s="410"/>
      <c r="AO247" s="410"/>
      <c r="AP247" s="410"/>
      <c r="AQ247" s="410"/>
      <c r="AR247" s="410"/>
      <c r="AS247" s="410"/>
      <c r="AT247" s="410"/>
      <c r="AU247" s="410"/>
      <c r="AV247" s="410"/>
      <c r="AW247" s="410"/>
      <c r="AX247" s="410"/>
      <c r="AY247" s="410"/>
      <c r="AZ247" s="881"/>
      <c r="BA247" s="884"/>
      <c r="BB247" s="553"/>
      <c r="BC247" s="414"/>
      <c r="BD247" s="407"/>
      <c r="BE247" s="407"/>
      <c r="BF247" s="407"/>
      <c r="BG247" s="418"/>
      <c r="BH247" s="414"/>
      <c r="BI247" s="407"/>
      <c r="BJ247" s="407"/>
      <c r="BK247" s="407"/>
      <c r="BL247" s="418"/>
      <c r="BM247" s="414"/>
      <c r="BN247" s="407"/>
      <c r="BO247" s="407"/>
      <c r="BP247" s="407"/>
      <c r="BQ247" s="418"/>
      <c r="BR247" s="414"/>
      <c r="BS247" s="407"/>
      <c r="BT247" s="408"/>
      <c r="BU247" s="3"/>
      <c r="BV247" s="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22" customFormat="true" ht="15" customHeight="true" x14ac:dyDescent="0.2">
      <c r="A248" s="174"/>
      <c r="B248" s="138"/>
      <c r="C248" s="28"/>
      <c r="D248" s="122"/>
      <c r="E248" s="122"/>
      <c r="F248" s="122"/>
      <c r="G248" s="121"/>
      <c r="H248" s="30"/>
      <c r="I248" s="122"/>
      <c r="J248" s="122"/>
      <c r="K248" s="122"/>
      <c r="L248" s="27"/>
      <c r="M248" s="28"/>
      <c r="N248" s="122"/>
      <c r="O248" s="122"/>
      <c r="P248" s="122"/>
      <c r="Q248" s="121"/>
      <c r="R248" s="30"/>
      <c r="S248" s="122"/>
      <c r="T248" s="27"/>
      <c r="U248" s="410"/>
      <c r="V248" s="410"/>
      <c r="W248" s="410"/>
      <c r="X248" s="410"/>
      <c r="Y248" s="410"/>
      <c r="Z248" s="410"/>
      <c r="AA248" s="410"/>
      <c r="AB248" s="410"/>
      <c r="AC248" s="410"/>
      <c r="AD248" s="410"/>
      <c r="AE248" s="410"/>
      <c r="AF248" s="410"/>
      <c r="AG248" s="410"/>
      <c r="AH248" s="410"/>
      <c r="AI248" s="410"/>
      <c r="AJ248" s="410"/>
      <c r="AK248" s="410"/>
      <c r="AL248" s="410"/>
      <c r="AM248" s="410"/>
      <c r="AN248" s="410"/>
      <c r="AO248" s="410"/>
      <c r="AP248" s="410"/>
      <c r="AQ248" s="410"/>
      <c r="AR248" s="410"/>
      <c r="AS248" s="410"/>
      <c r="AT248" s="410"/>
      <c r="AU248" s="410"/>
      <c r="AV248" s="410"/>
      <c r="AW248" s="410"/>
      <c r="AX248" s="410"/>
      <c r="AY248" s="410"/>
      <c r="AZ248" s="881"/>
      <c r="BA248" s="884"/>
      <c r="BB248" s="553"/>
      <c r="BC248" s="417"/>
      <c r="BD248" s="416"/>
      <c r="BE248" s="416"/>
      <c r="BF248" s="416"/>
      <c r="BG248" s="420"/>
      <c r="BH248" s="417"/>
      <c r="BI248" s="416"/>
      <c r="BJ248" s="416"/>
      <c r="BK248" s="416"/>
      <c r="BL248" s="420"/>
      <c r="BM248" s="417"/>
      <c r="BN248" s="416"/>
      <c r="BO248" s="416"/>
      <c r="BP248" s="416"/>
      <c r="BQ248" s="420"/>
      <c r="BR248" s="417"/>
      <c r="BS248" s="416"/>
      <c r="BT248" s="419"/>
      <c r="BU248" s="3"/>
      <c r="BV248" s="3"/>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22" customFormat="true" ht="250.15" customHeight="true" x14ac:dyDescent="0.2">
      <c r="U249" s="881"/>
      <c r="V249" s="881"/>
      <c r="W249" s="881"/>
      <c r="X249" s="881"/>
      <c r="Y249" s="881"/>
      <c r="Z249" s="881"/>
      <c r="AA249" s="881"/>
      <c r="AB249" s="881"/>
      <c r="AC249" s="881"/>
      <c r="AD249" s="881"/>
      <c r="AE249" s="881"/>
      <c r="AF249" s="881"/>
      <c r="AG249" s="881"/>
      <c r="AH249" s="881"/>
      <c r="AI249" s="881"/>
      <c r="AJ249" s="881"/>
      <c r="AK249" s="881"/>
      <c r="AL249" s="881"/>
      <c r="AM249" s="881"/>
      <c r="AN249" s="881"/>
      <c r="AO249" s="881"/>
      <c r="AP249" s="881"/>
      <c r="AQ249" s="881"/>
      <c r="AR249" s="881"/>
      <c r="AS249" s="881"/>
      <c r="AT249" s="881"/>
      <c r="AU249" s="881"/>
      <c r="AV249" s="881"/>
      <c r="AW249" s="881"/>
      <c r="AX249" s="881"/>
      <c r="AY249" s="881"/>
      <c r="AZ249" s="881"/>
      <c r="BA249" s="319"/>
      <c r="BB249" s="317"/>
      <c r="BC249" s="317"/>
      <c r="BD249" s="317"/>
      <c r="BE249" s="317"/>
      <c r="BF249" s="317"/>
      <c r="BG249" s="317"/>
      <c r="BH249" s="317"/>
      <c r="BI249" s="317"/>
      <c r="BJ249" s="317"/>
      <c r="BK249" s="317"/>
      <c r="BL249" s="317"/>
      <c r="BM249" s="317"/>
      <c r="BN249" s="317"/>
      <c r="BO249" s="317"/>
      <c r="BP249" s="317"/>
      <c r="BQ249" s="317"/>
      <c r="BR249" s="317"/>
      <c r="BS249" s="317"/>
      <c r="BT249" s="319"/>
      <c r="BU249" s="345"/>
      <c r="BV249" s="345"/>
      <c r="BW249" s="345"/>
      <c r="BX249" s="345"/>
      <c r="BY249" s="345"/>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459" customFormat="true" ht="19.15" customHeight="true" x14ac:dyDescent="0.2">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544"/>
      <c r="BB250" s="365"/>
      <c r="BC250" s="544"/>
      <c r="BD250" s="544"/>
      <c r="BE250" s="544"/>
      <c r="BF250" s="544"/>
      <c r="BG250" s="544"/>
      <c r="BH250" s="544"/>
      <c r="BI250" s="544"/>
      <c r="BJ250" s="544"/>
      <c r="BK250" s="544"/>
      <c r="BL250" s="544"/>
      <c r="BM250" s="544"/>
      <c r="BN250" s="544"/>
      <c r="BO250" s="544"/>
      <c r="BP250" s="544"/>
      <c r="BQ250" s="544"/>
      <c r="BR250" s="544"/>
      <c r="BS250" s="544"/>
      <c r="BT250" s="544"/>
      <c r="BU250" s="341"/>
      <c r="BV250" s="341"/>
      <c r="BW250" s="341"/>
      <c r="BX250" s="341"/>
      <c r="BY250" s="341"/>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459" customFormat="true" ht="12.75" x14ac:dyDescent="0.2">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544"/>
      <c r="BB251" s="365"/>
      <c r="BC251" s="544"/>
      <c r="BD251" s="544"/>
      <c r="BE251" s="544"/>
      <c r="BF251" s="544"/>
      <c r="BG251" s="544"/>
      <c r="BH251" s="544"/>
      <c r="BI251" s="544"/>
      <c r="BJ251" s="544"/>
      <c r="BK251" s="544"/>
      <c r="BL251" s="544"/>
      <c r="BM251" s="544"/>
      <c r="BN251" s="544"/>
      <c r="BO251" s="544"/>
      <c r="BP251" s="544"/>
      <c r="BQ251" s="544"/>
      <c r="BR251" s="544"/>
      <c r="BS251" s="544"/>
      <c r="BT251" s="544"/>
      <c r="BU251" s="341"/>
      <c r="BV251" s="341"/>
      <c r="BW251" s="341"/>
      <c r="BX251" s="341"/>
      <c r="BY251" s="341"/>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459" customFormat="true" ht="12.75" x14ac:dyDescent="0.2">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544"/>
      <c r="BB252" s="365"/>
      <c r="BC252" s="544"/>
      <c r="BD252" s="544"/>
      <c r="BE252" s="544"/>
      <c r="BF252" s="544"/>
      <c r="BG252" s="544"/>
      <c r="BH252" s="544"/>
      <c r="BI252" s="544"/>
      <c r="BJ252" s="544"/>
      <c r="BK252" s="544"/>
      <c r="BL252" s="544"/>
      <c r="BM252" s="544"/>
      <c r="BN252" s="544"/>
      <c r="BO252" s="544"/>
      <c r="BP252" s="544"/>
      <c r="BQ252" s="544"/>
      <c r="BR252" s="544"/>
      <c r="BS252" s="544"/>
      <c r="BT252" s="544"/>
      <c r="BU252" s="341"/>
      <c r="BV252" s="341"/>
      <c r="BW252" s="341"/>
      <c r="BX252" s="341"/>
      <c r="BY252" s="341"/>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459" customFormat="true" ht="12.75" x14ac:dyDescent="0.2">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544"/>
      <c r="BB253" s="365"/>
      <c r="BC253" s="544"/>
      <c r="BD253" s="544"/>
      <c r="BE253" s="544"/>
      <c r="BF253" s="544"/>
      <c r="BG253" s="544"/>
      <c r="BH253" s="544"/>
      <c r="BI253" s="544"/>
      <c r="BJ253" s="544"/>
      <c r="BK253" s="544"/>
      <c r="BL253" s="544"/>
      <c r="BM253" s="544"/>
      <c r="BN253" s="544"/>
      <c r="BO253" s="544"/>
      <c r="BP253" s="544"/>
      <c r="BQ253" s="544"/>
      <c r="BR253" s="544"/>
      <c r="BS253" s="544"/>
      <c r="BT253" s="544"/>
      <c r="BU253" s="341"/>
      <c r="BV253" s="341"/>
      <c r="BW253" s="341"/>
      <c r="BX253" s="341"/>
      <c r="BY253" s="341"/>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459" customFormat="true" ht="12.75" x14ac:dyDescent="0.2">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544"/>
      <c r="BB254" s="365"/>
      <c r="BC254" s="544"/>
      <c r="BD254" s="544"/>
      <c r="BE254" s="544"/>
      <c r="BF254" s="544"/>
      <c r="BG254" s="544"/>
      <c r="BH254" s="544"/>
      <c r="BI254" s="544"/>
      <c r="BJ254" s="544"/>
      <c r="BK254" s="544"/>
      <c r="BL254" s="544"/>
      <c r="BM254" s="544"/>
      <c r="BN254" s="544"/>
      <c r="BO254" s="544"/>
      <c r="BP254" s="544"/>
      <c r="BQ254" s="544"/>
      <c r="BR254" s="544"/>
      <c r="BS254" s="544"/>
      <c r="BT254" s="544"/>
      <c r="BU254" s="341"/>
      <c r="BV254" s="341"/>
      <c r="BW254" s="341"/>
      <c r="BX254" s="341"/>
      <c r="BY254" s="341"/>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459" customFormat="true" ht="12.75" x14ac:dyDescent="0.2">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544"/>
      <c r="BB255" s="365"/>
      <c r="BC255" s="544"/>
      <c r="BD255" s="544"/>
      <c r="BE255" s="544"/>
      <c r="BF255" s="544"/>
      <c r="BG255" s="544"/>
      <c r="BH255" s="544"/>
      <c r="BI255" s="544"/>
      <c r="BJ255" s="544"/>
      <c r="BK255" s="544"/>
      <c r="BL255" s="544"/>
      <c r="BM255" s="544"/>
      <c r="BN255" s="544"/>
      <c r="BO255" s="544"/>
      <c r="BP255" s="544"/>
      <c r="BQ255" s="544"/>
      <c r="BR255" s="544"/>
      <c r="BS255" s="544"/>
      <c r="BT255" s="544"/>
      <c r="BU255" s="341"/>
      <c r="BV255" s="341"/>
      <c r="BW255" s="341"/>
      <c r="BX255" s="341"/>
      <c r="BY255" s="341"/>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459" customFormat="true" ht="12.75" x14ac:dyDescent="0.2">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544"/>
      <c r="BB256" s="365"/>
      <c r="BC256" s="544"/>
      <c r="BD256" s="544"/>
      <c r="BE256" s="544"/>
      <c r="BF256" s="544"/>
      <c r="BG256" s="544"/>
      <c r="BH256" s="544"/>
      <c r="BI256" s="544"/>
      <c r="BJ256" s="544"/>
      <c r="BK256" s="544"/>
      <c r="BL256" s="544"/>
      <c r="BM256" s="544"/>
      <c r="BN256" s="544"/>
      <c r="BO256" s="544"/>
      <c r="BP256" s="544"/>
      <c r="BQ256" s="544"/>
      <c r="BR256" s="544"/>
      <c r="BS256" s="544"/>
      <c r="BT256" s="544"/>
      <c r="BU256" s="341"/>
      <c r="BV256" s="341"/>
      <c r="BW256" s="341"/>
      <c r="BX256" s="341"/>
      <c r="BY256" s="341"/>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459" customFormat="true" ht="18" customHeight="true" x14ac:dyDescent="0.2">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544"/>
      <c r="BB257" s="365"/>
      <c r="BC257" s="544"/>
      <c r="BD257" s="544"/>
      <c r="BE257" s="544"/>
      <c r="BF257" s="544"/>
      <c r="BG257" s="544"/>
      <c r="BH257" s="544"/>
      <c r="BI257" s="544"/>
      <c r="BJ257" s="544"/>
      <c r="BK257" s="544"/>
      <c r="BL257" s="544"/>
      <c r="BM257" s="544"/>
      <c r="BN257" s="544"/>
      <c r="BO257" s="544"/>
      <c r="BP257" s="544"/>
      <c r="BQ257" s="544"/>
      <c r="BR257" s="544"/>
      <c r="BS257" s="544"/>
      <c r="BT257" s="544"/>
      <c r="BU257" s="341"/>
      <c r="BV257" s="341"/>
      <c r="BW257" s="341"/>
      <c r="BX257" s="341"/>
      <c r="BY257" s="341"/>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459" customFormat="true" ht="18" customHeight="true" x14ac:dyDescent="0.2">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544"/>
      <c r="BB258" s="365"/>
      <c r="BC258" s="544"/>
      <c r="BD258" s="544"/>
      <c r="BE258" s="544"/>
      <c r="BF258" s="544"/>
      <c r="BG258" s="544"/>
      <c r="BH258" s="544"/>
      <c r="BI258" s="544"/>
      <c r="BJ258" s="544"/>
      <c r="BK258" s="544"/>
      <c r="BL258" s="544"/>
      <c r="BM258" s="544"/>
      <c r="BN258" s="544"/>
      <c r="BO258" s="544"/>
      <c r="BP258" s="544"/>
      <c r="BQ258" s="544"/>
      <c r="BR258" s="544"/>
      <c r="BS258" s="544"/>
      <c r="BT258" s="544"/>
      <c r="BU258" s="341"/>
      <c r="BV258" s="341"/>
      <c r="BW258" s="341"/>
      <c r="BX258" s="341"/>
      <c r="BY258" s="341"/>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322" customFormat="true" ht="15" customHeight="true" x14ac:dyDescent="0.2">
      <c r="U259" s="881"/>
      <c r="V259" s="881"/>
      <c r="W259" s="881"/>
      <c r="X259" s="881"/>
      <c r="Y259" s="881"/>
      <c r="Z259" s="881"/>
      <c r="AA259" s="881"/>
      <c r="AB259" s="881"/>
      <c r="AC259" s="881"/>
      <c r="AD259" s="881"/>
      <c r="AE259" s="881"/>
      <c r="AF259" s="881"/>
      <c r="AG259" s="881"/>
      <c r="AH259" s="881"/>
      <c r="AI259" s="881"/>
      <c r="AJ259" s="881"/>
      <c r="AK259" s="881"/>
      <c r="AL259" s="881"/>
      <c r="AM259" s="881"/>
      <c r="AN259" s="881"/>
      <c r="AO259" s="881"/>
      <c r="AP259" s="881"/>
      <c r="AQ259" s="881"/>
      <c r="AR259" s="881"/>
      <c r="AS259" s="881"/>
      <c r="AT259" s="881"/>
      <c r="AU259" s="881"/>
      <c r="AV259" s="881"/>
      <c r="AW259" s="881"/>
      <c r="AX259" s="881"/>
      <c r="AY259" s="881"/>
      <c r="AZ259" s="881"/>
      <c r="BA259" s="347" t="s">
        <v>129</v>
      </c>
      <c r="BB259" s="324" t="s">
        <v>86</v>
      </c>
      <c r="BC259" s="976" t="s">
        <v>115</v>
      </c>
      <c r="BD259" s="977"/>
      <c r="BE259" s="977"/>
      <c r="BF259" s="977"/>
      <c r="BG259" s="978"/>
      <c r="BH259" s="976" t="s">
        <v>39</v>
      </c>
      <c r="BI259" s="977"/>
      <c r="BJ259" s="977"/>
      <c r="BK259" s="977"/>
      <c r="BL259" s="978"/>
      <c r="BM259" s="976" t="s">
        <v>38</v>
      </c>
      <c r="BN259" s="977"/>
      <c r="BO259" s="977"/>
      <c r="BP259" s="977"/>
      <c r="BQ259" s="979"/>
      <c r="BR259" s="15" t="s">
        <v>138</v>
      </c>
      <c r="BS259" s="400"/>
      <c r="BT259" s="400"/>
      <c r="BU259" s="5"/>
      <c r="BV259" s="5"/>
      <c r="BW259" s="5"/>
      <c r="BX259" s="5"/>
      <c r="BY259" s="5"/>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322" customFormat="true" ht="12.75" x14ac:dyDescent="0.2">
      <c r="U260" s="881"/>
      <c r="V260" s="881"/>
      <c r="W260" s="881"/>
      <c r="X260" s="881"/>
      <c r="Y260" s="881"/>
      <c r="Z260" s="881"/>
      <c r="AA260" s="881"/>
      <c r="AB260" s="881"/>
      <c r="AC260" s="881"/>
      <c r="AD260" s="881"/>
      <c r="AE260" s="881"/>
      <c r="AF260" s="881"/>
      <c r="AG260" s="881"/>
      <c r="AH260" s="881"/>
      <c r="AI260" s="881"/>
      <c r="AJ260" s="881"/>
      <c r="AK260" s="881"/>
      <c r="AL260" s="881"/>
      <c r="AM260" s="881"/>
      <c r="AN260" s="881"/>
      <c r="AO260" s="881"/>
      <c r="AP260" s="881"/>
      <c r="AQ260" s="881"/>
      <c r="AR260" s="881"/>
      <c r="AS260" s="881"/>
      <c r="AT260" s="881"/>
      <c r="AU260" s="881"/>
      <c r="AV260" s="881"/>
      <c r="AW260" s="881"/>
      <c r="AX260" s="881"/>
      <c r="AY260" s="881"/>
      <c r="AZ260" s="881"/>
      <c r="BA260" s="335" t="s">
        <v>119</v>
      </c>
      <c r="BB260" s="334"/>
      <c r="BC260" s="421" t="s">
        <v>0</v>
      </c>
      <c r="BD260" s="520" t="s">
        <v>1</v>
      </c>
      <c r="BE260" s="520" t="s">
        <v>2</v>
      </c>
      <c r="BF260" s="520" t="s">
        <v>3</v>
      </c>
      <c r="BG260" s="422" t="s">
        <v>4</v>
      </c>
      <c r="BH260" s="421" t="s">
        <v>0</v>
      </c>
      <c r="BI260" s="520" t="s">
        <v>1</v>
      </c>
      <c r="BJ260" s="520" t="s">
        <v>2</v>
      </c>
      <c r="BK260" s="520" t="s">
        <v>3</v>
      </c>
      <c r="BL260" s="422" t="s">
        <v>4</v>
      </c>
      <c r="BM260" s="421" t="s">
        <v>0</v>
      </c>
      <c r="BN260" s="520" t="s">
        <v>1</v>
      </c>
      <c r="BO260" s="520" t="s">
        <v>2</v>
      </c>
      <c r="BP260" s="520" t="s">
        <v>3</v>
      </c>
      <c r="BQ260" s="422" t="s">
        <v>4</v>
      </c>
      <c r="BR260" s="421" t="s">
        <v>395</v>
      </c>
      <c r="BS260" s="520" t="s">
        <v>396</v>
      </c>
      <c r="BT260" s="521" t="s">
        <v>397</v>
      </c>
      <c r="BU260" s="886"/>
      <c r="BV260" s="886"/>
      <c r="BW260" s="886"/>
      <c r="BX260" s="886"/>
      <c r="BY260" s="886"/>
      <c r="BZ260" s="886"/>
      <c r="CA260" s="886"/>
      <c r="CB260" s="886"/>
      <c r="CC260" s="886"/>
      <c r="CD260" s="886"/>
      <c r="CE260" s="886"/>
      <c r="CF260" s="886"/>
      <c r="CG260" s="886"/>
      <c r="CH260" s="886"/>
      <c r="CI260" s="886"/>
      <c r="CJ260" s="886"/>
      <c r="CK260" s="886"/>
      <c r="CL260" s="886"/>
      <c r="CM260" s="886"/>
      <c r="CN260" s="886"/>
      <c r="CO260" s="886"/>
      <c r="CP260" s="886"/>
      <c r="CQ260" s="886"/>
      <c r="CR260" s="886"/>
      <c r="CS260" s="886"/>
      <c r="CT260" s="886"/>
      <c r="CU260" s="886"/>
      <c r="CV260" s="886"/>
      <c r="CW260" s="886"/>
      <c r="CX260" s="886"/>
      <c r="CY260" s="886"/>
      <c r="CZ260" s="886"/>
    </row>
    <row r="261" s="322" customFormat="true" ht="15" customHeight="true" x14ac:dyDescent="0.2">
      <c r="U261" s="881"/>
      <c r="V261" s="881"/>
      <c r="W261" s="881"/>
      <c r="X261" s="881"/>
      <c r="Y261" s="881"/>
      <c r="Z261" s="881"/>
      <c r="AA261" s="881"/>
      <c r="AB261" s="881"/>
      <c r="AC261" s="881"/>
      <c r="AD261" s="881"/>
      <c r="AE261" s="881"/>
      <c r="AF261" s="881"/>
      <c r="AG261" s="881"/>
      <c r="AH261" s="881"/>
      <c r="AI261" s="881"/>
      <c r="AJ261" s="881"/>
      <c r="AK261" s="881"/>
      <c r="AL261" s="881"/>
      <c r="AM261" s="881"/>
      <c r="AN261" s="881"/>
      <c r="AO261" s="881"/>
      <c r="AP261" s="881"/>
      <c r="AQ261" s="881"/>
      <c r="AR261" s="881"/>
      <c r="AS261" s="881"/>
      <c r="AT261" s="881"/>
      <c r="AU261" s="881"/>
      <c r="AV261" s="881"/>
      <c r="AW261" s="881"/>
      <c r="AX261" s="881"/>
      <c r="AY261" s="881"/>
      <c r="AZ261" s="881"/>
      <c r="BA261" s="975" t="s">
        <v>74</v>
      </c>
      <c r="BB261" s="554" t="s">
        <v>50</v>
      </c>
      <c r="BC261" s="54" t="s">
        <v>36</v>
      </c>
      <c r="BD261" s="50" t="s">
        <v>36</v>
      </c>
      <c r="BE261" s="50" t="s">
        <v>36</v>
      </c>
      <c r="BF261" s="50" t="s">
        <v>36</v>
      </c>
      <c r="BG261" s="45" t="s">
        <v>36</v>
      </c>
      <c r="BH261" s="54" t="s">
        <v>36</v>
      </c>
      <c r="BI261" s="50" t="s">
        <v>36</v>
      </c>
      <c r="BJ261" s="50" t="s">
        <v>36</v>
      </c>
      <c r="BK261" s="50" t="s">
        <v>36</v>
      </c>
      <c r="BL261" s="45" t="s">
        <v>36</v>
      </c>
      <c r="BM261" s="54" t="s">
        <v>36</v>
      </c>
      <c r="BN261" s="50" t="s">
        <v>36</v>
      </c>
      <c r="BO261" s="50" t="s">
        <v>36</v>
      </c>
      <c r="BP261" s="50" t="s">
        <v>36</v>
      </c>
      <c r="BQ261" s="45" t="s">
        <v>36</v>
      </c>
      <c r="BR261" s="54" t="s">
        <v>36</v>
      </c>
      <c r="BS261" s="50" t="s">
        <v>36</v>
      </c>
      <c r="BT261" s="40" t="s">
        <v>36</v>
      </c>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22" customFormat="true" ht="15" customHeight="true" x14ac:dyDescent="0.2">
      <c r="U262" s="881"/>
      <c r="V262" s="881"/>
      <c r="W262" s="881"/>
      <c r="X262" s="881"/>
      <c r="Y262" s="881"/>
      <c r="Z262" s="881"/>
      <c r="AA262" s="881"/>
      <c r="AB262" s="881"/>
      <c r="AC262" s="881"/>
      <c r="AD262" s="881"/>
      <c r="AE262" s="881"/>
      <c r="AF262" s="881"/>
      <c r="AG262" s="881"/>
      <c r="AH262" s="881"/>
      <c r="AI262" s="881"/>
      <c r="AJ262" s="881"/>
      <c r="AK262" s="881"/>
      <c r="AL262" s="881"/>
      <c r="AM262" s="881"/>
      <c r="AN262" s="881"/>
      <c r="AO262" s="881"/>
      <c r="AP262" s="881"/>
      <c r="AQ262" s="881"/>
      <c r="AR262" s="881"/>
      <c r="AS262" s="881"/>
      <c r="AT262" s="881"/>
      <c r="AU262" s="881"/>
      <c r="AV262" s="881"/>
      <c r="AW262" s="881"/>
      <c r="AX262" s="881"/>
      <c r="AY262" s="881"/>
      <c r="AZ262" s="881"/>
      <c r="BA262" s="972"/>
      <c r="BB262" s="553" t="s">
        <v>49</v>
      </c>
      <c r="BC262" s="53" t="s">
        <v>36</v>
      </c>
      <c r="BD262" s="49" t="s">
        <v>36</v>
      </c>
      <c r="BE262" s="49" t="s">
        <v>36</v>
      </c>
      <c r="BF262" s="49" t="s">
        <v>36</v>
      </c>
      <c r="BG262" s="44" t="s">
        <v>36</v>
      </c>
      <c r="BH262" s="53" t="s">
        <v>36</v>
      </c>
      <c r="BI262" s="49" t="s">
        <v>36</v>
      </c>
      <c r="BJ262" s="49" t="s">
        <v>36</v>
      </c>
      <c r="BK262" s="49" t="s">
        <v>36</v>
      </c>
      <c r="BL262" s="44" t="s">
        <v>36</v>
      </c>
      <c r="BM262" s="53" t="s">
        <v>36</v>
      </c>
      <c r="BN262" s="49" t="s">
        <v>36</v>
      </c>
      <c r="BO262" s="49" t="s">
        <v>36</v>
      </c>
      <c r="BP262" s="49" t="s">
        <v>36</v>
      </c>
      <c r="BQ262" s="44" t="s">
        <v>36</v>
      </c>
      <c r="BR262" s="53" t="s">
        <v>36</v>
      </c>
      <c r="BS262" s="49" t="s">
        <v>36</v>
      </c>
      <c r="BT262" s="39" t="s">
        <v>36</v>
      </c>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22" customFormat="true" ht="15" customHeight="true" x14ac:dyDescent="0.2">
      <c r="U263" s="881"/>
      <c r="V263" s="881"/>
      <c r="W263" s="881"/>
      <c r="X263" s="881"/>
      <c r="Y263" s="881"/>
      <c r="Z263" s="881"/>
      <c r="AA263" s="881"/>
      <c r="AB263" s="881"/>
      <c r="AC263" s="881"/>
      <c r="AD263" s="881"/>
      <c r="AE263" s="881"/>
      <c r="AF263" s="881"/>
      <c r="AG263" s="881"/>
      <c r="AH263" s="881"/>
      <c r="AI263" s="881"/>
      <c r="AJ263" s="881"/>
      <c r="AK263" s="881"/>
      <c r="AL263" s="881"/>
      <c r="AM263" s="881"/>
      <c r="AN263" s="881"/>
      <c r="AO263" s="881"/>
      <c r="AP263" s="881"/>
      <c r="AQ263" s="881"/>
      <c r="AR263" s="881"/>
      <c r="AS263" s="881"/>
      <c r="AT263" s="881"/>
      <c r="AU263" s="881"/>
      <c r="AV263" s="881"/>
      <c r="AW263" s="881"/>
      <c r="AX263" s="881"/>
      <c r="AY263" s="881"/>
      <c r="AZ263" s="881"/>
      <c r="BA263" s="972"/>
      <c r="BB263" s="553" t="s">
        <v>113</v>
      </c>
      <c r="BC263" s="53" t="s">
        <v>36</v>
      </c>
      <c r="BD263" s="49" t="s">
        <v>36</v>
      </c>
      <c r="BE263" s="49" t="s">
        <v>36</v>
      </c>
      <c r="BF263" s="49" t="s">
        <v>36</v>
      </c>
      <c r="BG263" s="44" t="s">
        <v>36</v>
      </c>
      <c r="BH263" s="53" t="s">
        <v>36</v>
      </c>
      <c r="BI263" s="49" t="s">
        <v>36</v>
      </c>
      <c r="BJ263" s="49" t="s">
        <v>36</v>
      </c>
      <c r="BK263" s="49" t="s">
        <v>36</v>
      </c>
      <c r="BL263" s="44" t="s">
        <v>36</v>
      </c>
      <c r="BM263" s="53" t="s">
        <v>36</v>
      </c>
      <c r="BN263" s="49" t="s">
        <v>36</v>
      </c>
      <c r="BO263" s="49" t="s">
        <v>36</v>
      </c>
      <c r="BP263" s="49" t="s">
        <v>36</v>
      </c>
      <c r="BQ263" s="44" t="s">
        <v>36</v>
      </c>
      <c r="BR263" s="53" t="s">
        <v>36</v>
      </c>
      <c r="BS263" s="49" t="s">
        <v>36</v>
      </c>
      <c r="BT263" s="39" t="s">
        <v>36</v>
      </c>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22" customFormat="true" ht="15" customHeight="true" x14ac:dyDescent="0.2">
      <c r="U264" s="881"/>
      <c r="V264" s="881"/>
      <c r="W264" s="881"/>
      <c r="X264" s="881"/>
      <c r="Y264" s="881"/>
      <c r="Z264" s="881"/>
      <c r="AA264" s="881"/>
      <c r="AB264" s="881"/>
      <c r="AC264" s="881"/>
      <c r="AD264" s="881"/>
      <c r="AE264" s="881"/>
      <c r="AF264" s="881"/>
      <c r="AG264" s="881"/>
      <c r="AH264" s="881"/>
      <c r="AI264" s="881"/>
      <c r="AJ264" s="881"/>
      <c r="AK264" s="881"/>
      <c r="AL264" s="881"/>
      <c r="AM264" s="881"/>
      <c r="AN264" s="881"/>
      <c r="AO264" s="881"/>
      <c r="AP264" s="881"/>
      <c r="AQ264" s="881"/>
      <c r="AR264" s="881"/>
      <c r="AS264" s="881"/>
      <c r="AT264" s="881"/>
      <c r="AU264" s="881"/>
      <c r="AV264" s="881"/>
      <c r="AW264" s="881"/>
      <c r="AX264" s="881"/>
      <c r="AY264" s="881"/>
      <c r="AZ264" s="881"/>
      <c r="BA264" s="972" t="s">
        <v>75</v>
      </c>
      <c r="BB264" s="553" t="s">
        <v>89</v>
      </c>
      <c r="BC264" s="53" t="s">
        <v>36</v>
      </c>
      <c r="BD264" s="49" t="s">
        <v>36</v>
      </c>
      <c r="BE264" s="49" t="s">
        <v>36</v>
      </c>
      <c r="BF264" s="49" t="s">
        <v>36</v>
      </c>
      <c r="BG264" s="44" t="s">
        <v>36</v>
      </c>
      <c r="BH264" s="53" t="s">
        <v>36</v>
      </c>
      <c r="BI264" s="49" t="s">
        <v>36</v>
      </c>
      <c r="BJ264" s="49" t="s">
        <v>36</v>
      </c>
      <c r="BK264" s="49" t="s">
        <v>36</v>
      </c>
      <c r="BL264" s="44" t="s">
        <v>36</v>
      </c>
      <c r="BM264" s="53" t="s">
        <v>36</v>
      </c>
      <c r="BN264" s="49" t="s">
        <v>36</v>
      </c>
      <c r="BO264" s="49" t="s">
        <v>36</v>
      </c>
      <c r="BP264" s="49" t="s">
        <v>36</v>
      </c>
      <c r="BQ264" s="44" t="s">
        <v>36</v>
      </c>
      <c r="BR264" s="53" t="s">
        <v>36</v>
      </c>
      <c r="BS264" s="49" t="s">
        <v>36</v>
      </c>
      <c r="BT264" s="39" t="s">
        <v>36</v>
      </c>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22" customFormat="true" ht="15" customHeight="true" x14ac:dyDescent="0.2">
      <c r="U265" s="881"/>
      <c r="V265" s="881"/>
      <c r="W265" s="881"/>
      <c r="X265" s="881"/>
      <c r="Y265" s="881"/>
      <c r="Z265" s="881"/>
      <c r="AA265" s="881"/>
      <c r="AB265" s="881"/>
      <c r="AC265" s="881"/>
      <c r="AD265" s="881"/>
      <c r="AE265" s="881"/>
      <c r="AF265" s="881"/>
      <c r="AG265" s="881"/>
      <c r="AH265" s="881"/>
      <c r="AI265" s="881"/>
      <c r="AJ265" s="881"/>
      <c r="AK265" s="881"/>
      <c r="AL265" s="881"/>
      <c r="AM265" s="881"/>
      <c r="AN265" s="881"/>
      <c r="AO265" s="881"/>
      <c r="AP265" s="881"/>
      <c r="AQ265" s="881"/>
      <c r="AR265" s="881"/>
      <c r="AS265" s="881"/>
      <c r="AT265" s="881"/>
      <c r="AU265" s="881"/>
      <c r="AV265" s="881"/>
      <c r="AW265" s="881"/>
      <c r="AX265" s="881"/>
      <c r="AY265" s="881"/>
      <c r="AZ265" s="881"/>
      <c r="BA265" s="972"/>
      <c r="BB265" s="553" t="s">
        <v>90</v>
      </c>
      <c r="BC265" s="53" t="s">
        <v>36</v>
      </c>
      <c r="BD265" s="49" t="s">
        <v>36</v>
      </c>
      <c r="BE265" s="49" t="s">
        <v>36</v>
      </c>
      <c r="BF265" s="49" t="s">
        <v>36</v>
      </c>
      <c r="BG265" s="44" t="s">
        <v>36</v>
      </c>
      <c r="BH265" s="53" t="s">
        <v>36</v>
      </c>
      <c r="BI265" s="49" t="s">
        <v>36</v>
      </c>
      <c r="BJ265" s="49" t="s">
        <v>36</v>
      </c>
      <c r="BK265" s="49" t="s">
        <v>36</v>
      </c>
      <c r="BL265" s="44" t="s">
        <v>36</v>
      </c>
      <c r="BM265" s="53" t="s">
        <v>36</v>
      </c>
      <c r="BN265" s="49" t="s">
        <v>36</v>
      </c>
      <c r="BO265" s="49" t="s">
        <v>36</v>
      </c>
      <c r="BP265" s="49" t="s">
        <v>36</v>
      </c>
      <c r="BQ265" s="44" t="s">
        <v>36</v>
      </c>
      <c r="BR265" s="53" t="s">
        <v>36</v>
      </c>
      <c r="BS265" s="49" t="s">
        <v>36</v>
      </c>
      <c r="BT265" s="39" t="s">
        <v>36</v>
      </c>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22" customFormat="true" ht="15" customHeight="true" x14ac:dyDescent="0.2">
      <c r="U266" s="881"/>
      <c r="V266" s="881"/>
      <c r="W266" s="881"/>
      <c r="X266" s="881"/>
      <c r="Y266" s="881"/>
      <c r="Z266" s="881"/>
      <c r="AA266" s="881"/>
      <c r="AB266" s="881"/>
      <c r="AC266" s="881"/>
      <c r="AD266" s="881"/>
      <c r="AE266" s="881"/>
      <c r="AF266" s="881"/>
      <c r="AG266" s="881"/>
      <c r="AH266" s="881"/>
      <c r="AI266" s="881"/>
      <c r="AJ266" s="881"/>
      <c r="AK266" s="881"/>
      <c r="AL266" s="881"/>
      <c r="AM266" s="881"/>
      <c r="AN266" s="881"/>
      <c r="AO266" s="881"/>
      <c r="AP266" s="881"/>
      <c r="AQ266" s="881"/>
      <c r="AR266" s="881"/>
      <c r="AS266" s="881"/>
      <c r="AT266" s="881"/>
      <c r="AU266" s="881"/>
      <c r="AV266" s="881"/>
      <c r="AW266" s="881"/>
      <c r="AX266" s="881"/>
      <c r="AY266" s="881"/>
      <c r="AZ266" s="881"/>
      <c r="BA266" s="972"/>
      <c r="BB266" s="553" t="s">
        <v>91</v>
      </c>
      <c r="BC266" s="53" t="s">
        <v>36</v>
      </c>
      <c r="BD266" s="49" t="s">
        <v>36</v>
      </c>
      <c r="BE266" s="49" t="s">
        <v>36</v>
      </c>
      <c r="BF266" s="49" t="s">
        <v>36</v>
      </c>
      <c r="BG266" s="44" t="s">
        <v>36</v>
      </c>
      <c r="BH266" s="53" t="s">
        <v>36</v>
      </c>
      <c r="BI266" s="49" t="s">
        <v>36</v>
      </c>
      <c r="BJ266" s="49" t="s">
        <v>36</v>
      </c>
      <c r="BK266" s="49" t="s">
        <v>36</v>
      </c>
      <c r="BL266" s="44" t="s">
        <v>36</v>
      </c>
      <c r="BM266" s="53" t="s">
        <v>36</v>
      </c>
      <c r="BN266" s="49" t="s">
        <v>36</v>
      </c>
      <c r="BO266" s="49" t="s">
        <v>36</v>
      </c>
      <c r="BP266" s="49" t="s">
        <v>36</v>
      </c>
      <c r="BQ266" s="44" t="s">
        <v>36</v>
      </c>
      <c r="BR266" s="53" t="s">
        <v>36</v>
      </c>
      <c r="BS266" s="49" t="s">
        <v>36</v>
      </c>
      <c r="BT266" s="39" t="s">
        <v>36</v>
      </c>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22" customFormat="true" ht="15" customHeight="true" x14ac:dyDescent="0.2">
      <c r="U267" s="881"/>
      <c r="V267" s="881"/>
      <c r="W267" s="881"/>
      <c r="X267" s="881"/>
      <c r="Y267" s="881"/>
      <c r="Z267" s="881"/>
      <c r="AA267" s="881"/>
      <c r="AB267" s="881"/>
      <c r="AC267" s="881"/>
      <c r="AD267" s="881"/>
      <c r="AE267" s="881"/>
      <c r="AF267" s="881"/>
      <c r="AG267" s="881"/>
      <c r="AH267" s="881"/>
      <c r="AI267" s="881"/>
      <c r="AJ267" s="881"/>
      <c r="AK267" s="881"/>
      <c r="AL267" s="881"/>
      <c r="AM267" s="881"/>
      <c r="AN267" s="881"/>
      <c r="AO267" s="881"/>
      <c r="AP267" s="881"/>
      <c r="AQ267" s="881"/>
      <c r="AR267" s="881"/>
      <c r="AS267" s="881"/>
      <c r="AT267" s="881"/>
      <c r="AU267" s="881"/>
      <c r="AV267" s="881"/>
      <c r="AW267" s="881"/>
      <c r="AX267" s="881"/>
      <c r="AY267" s="881"/>
      <c r="AZ267" s="881"/>
      <c r="BA267" s="972"/>
      <c r="BB267" s="553" t="s">
        <v>113</v>
      </c>
      <c r="BC267" s="53" t="s">
        <v>36</v>
      </c>
      <c r="BD267" s="49" t="s">
        <v>36</v>
      </c>
      <c r="BE267" s="49" t="s">
        <v>36</v>
      </c>
      <c r="BF267" s="49" t="s">
        <v>36</v>
      </c>
      <c r="BG267" s="44" t="s">
        <v>36</v>
      </c>
      <c r="BH267" s="53" t="s">
        <v>36</v>
      </c>
      <c r="BI267" s="49" t="s">
        <v>36</v>
      </c>
      <c r="BJ267" s="49" t="s">
        <v>36</v>
      </c>
      <c r="BK267" s="49" t="s">
        <v>36</v>
      </c>
      <c r="BL267" s="44" t="s">
        <v>36</v>
      </c>
      <c r="BM267" s="53" t="s">
        <v>36</v>
      </c>
      <c r="BN267" s="49" t="s">
        <v>36</v>
      </c>
      <c r="BO267" s="49" t="s">
        <v>36</v>
      </c>
      <c r="BP267" s="49" t="s">
        <v>36</v>
      </c>
      <c r="BQ267" s="44" t="s">
        <v>36</v>
      </c>
      <c r="BR267" s="53" t="s">
        <v>36</v>
      </c>
      <c r="BS267" s="49" t="s">
        <v>36</v>
      </c>
      <c r="BT267" s="39" t="s">
        <v>36</v>
      </c>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22" customFormat="true" ht="15" customHeight="true" x14ac:dyDescent="0.2">
      <c r="U268" s="881"/>
      <c r="V268" s="881"/>
      <c r="W268" s="881"/>
      <c r="X268" s="881"/>
      <c r="Y268" s="881"/>
      <c r="Z268" s="881"/>
      <c r="AA268" s="881"/>
      <c r="AB268" s="881"/>
      <c r="AC268" s="881"/>
      <c r="AD268" s="881"/>
      <c r="AE268" s="881"/>
      <c r="AF268" s="881"/>
      <c r="AG268" s="881"/>
      <c r="AH268" s="881"/>
      <c r="AI268" s="881"/>
      <c r="AJ268" s="881"/>
      <c r="AK268" s="881"/>
      <c r="AL268" s="881"/>
      <c r="AM268" s="881"/>
      <c r="AN268" s="881"/>
      <c r="AO268" s="881"/>
      <c r="AP268" s="881"/>
      <c r="AQ268" s="881"/>
      <c r="AR268" s="881"/>
      <c r="AS268" s="881"/>
      <c r="AT268" s="881"/>
      <c r="AU268" s="881"/>
      <c r="AV268" s="881"/>
      <c r="AW268" s="881"/>
      <c r="AX268" s="881"/>
      <c r="AY268" s="881"/>
      <c r="AZ268" s="881"/>
      <c r="BA268" s="972" t="s">
        <v>116</v>
      </c>
      <c r="BB268" s="553" t="s">
        <v>89</v>
      </c>
      <c r="BC268" s="53" t="s">
        <v>36</v>
      </c>
      <c r="BD268" s="49" t="s">
        <v>36</v>
      </c>
      <c r="BE268" s="49" t="s">
        <v>36</v>
      </c>
      <c r="BF268" s="49" t="s">
        <v>36</v>
      </c>
      <c r="BG268" s="44" t="s">
        <v>36</v>
      </c>
      <c r="BH268" s="53" t="s">
        <v>36</v>
      </c>
      <c r="BI268" s="49" t="s">
        <v>36</v>
      </c>
      <c r="BJ268" s="49" t="s">
        <v>36</v>
      </c>
      <c r="BK268" s="49" t="s">
        <v>36</v>
      </c>
      <c r="BL268" s="44" t="s">
        <v>36</v>
      </c>
      <c r="BM268" s="53" t="s">
        <v>36</v>
      </c>
      <c r="BN268" s="49" t="s">
        <v>36</v>
      </c>
      <c r="BO268" s="49" t="s">
        <v>36</v>
      </c>
      <c r="BP268" s="49" t="s">
        <v>36</v>
      </c>
      <c r="BQ268" s="44" t="s">
        <v>36</v>
      </c>
      <c r="BR268" s="53" t="s">
        <v>36</v>
      </c>
      <c r="BS268" s="49" t="s">
        <v>36</v>
      </c>
      <c r="BT268" s="39" t="s">
        <v>36</v>
      </c>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22" customFormat="true" ht="15" customHeight="true" x14ac:dyDescent="0.2">
      <c r="U269" s="881"/>
      <c r="V269" s="881"/>
      <c r="W269" s="881"/>
      <c r="X269" s="881"/>
      <c r="Y269" s="881"/>
      <c r="Z269" s="881"/>
      <c r="AA269" s="881"/>
      <c r="AB269" s="881"/>
      <c r="AC269" s="881"/>
      <c r="AD269" s="881"/>
      <c r="AE269" s="881"/>
      <c r="AF269" s="881"/>
      <c r="AG269" s="881"/>
      <c r="AH269" s="881"/>
      <c r="AI269" s="881"/>
      <c r="AJ269" s="881"/>
      <c r="AK269" s="881"/>
      <c r="AL269" s="881"/>
      <c r="AM269" s="881"/>
      <c r="AN269" s="881"/>
      <c r="AO269" s="881"/>
      <c r="AP269" s="881"/>
      <c r="AQ269" s="881"/>
      <c r="AR269" s="881"/>
      <c r="AS269" s="881"/>
      <c r="AT269" s="881"/>
      <c r="AU269" s="881"/>
      <c r="AV269" s="881"/>
      <c r="AW269" s="881"/>
      <c r="AX269" s="881"/>
      <c r="AY269" s="881"/>
      <c r="AZ269" s="881"/>
      <c r="BA269" s="972"/>
      <c r="BB269" s="553" t="s">
        <v>90</v>
      </c>
      <c r="BC269" s="53" t="s">
        <v>36</v>
      </c>
      <c r="BD269" s="49" t="s">
        <v>36</v>
      </c>
      <c r="BE269" s="49" t="s">
        <v>36</v>
      </c>
      <c r="BF269" s="49" t="s">
        <v>36</v>
      </c>
      <c r="BG269" s="44" t="s">
        <v>36</v>
      </c>
      <c r="BH269" s="53" t="s">
        <v>36</v>
      </c>
      <c r="BI269" s="49" t="s">
        <v>36</v>
      </c>
      <c r="BJ269" s="49" t="s">
        <v>36</v>
      </c>
      <c r="BK269" s="49" t="s">
        <v>36</v>
      </c>
      <c r="BL269" s="44" t="s">
        <v>36</v>
      </c>
      <c r="BM269" s="53" t="s">
        <v>36</v>
      </c>
      <c r="BN269" s="49" t="s">
        <v>36</v>
      </c>
      <c r="BO269" s="49" t="s">
        <v>36</v>
      </c>
      <c r="BP269" s="49" t="s">
        <v>36</v>
      </c>
      <c r="BQ269" s="44" t="s">
        <v>36</v>
      </c>
      <c r="BR269" s="53" t="s">
        <v>36</v>
      </c>
      <c r="BS269" s="49" t="s">
        <v>36</v>
      </c>
      <c r="BT269" s="39" t="s">
        <v>36</v>
      </c>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22" customFormat="true" ht="15" customHeight="true" x14ac:dyDescent="0.2">
      <c r="U270" s="881"/>
      <c r="V270" s="881"/>
      <c r="W270" s="881"/>
      <c r="X270" s="881"/>
      <c r="Y270" s="881"/>
      <c r="Z270" s="881"/>
      <c r="AA270" s="881"/>
      <c r="AB270" s="881"/>
      <c r="AC270" s="881"/>
      <c r="AD270" s="881"/>
      <c r="AE270" s="881"/>
      <c r="AF270" s="881"/>
      <c r="AG270" s="881"/>
      <c r="AH270" s="881"/>
      <c r="AI270" s="881"/>
      <c r="AJ270" s="881"/>
      <c r="AK270" s="881"/>
      <c r="AL270" s="881"/>
      <c r="AM270" s="881"/>
      <c r="AN270" s="881"/>
      <c r="AO270" s="881"/>
      <c r="AP270" s="881"/>
      <c r="AQ270" s="881"/>
      <c r="AR270" s="881"/>
      <c r="AS270" s="881"/>
      <c r="AT270" s="881"/>
      <c r="AU270" s="881"/>
      <c r="AV270" s="881"/>
      <c r="AW270" s="881"/>
      <c r="AX270" s="881"/>
      <c r="AY270" s="881"/>
      <c r="AZ270" s="881"/>
      <c r="BA270" s="972"/>
      <c r="BB270" s="553" t="s">
        <v>91</v>
      </c>
      <c r="BC270" s="53" t="s">
        <v>36</v>
      </c>
      <c r="BD270" s="49" t="s">
        <v>36</v>
      </c>
      <c r="BE270" s="49" t="s">
        <v>36</v>
      </c>
      <c r="BF270" s="49" t="s">
        <v>36</v>
      </c>
      <c r="BG270" s="44" t="s">
        <v>36</v>
      </c>
      <c r="BH270" s="53" t="s">
        <v>36</v>
      </c>
      <c r="BI270" s="49" t="s">
        <v>36</v>
      </c>
      <c r="BJ270" s="49" t="s">
        <v>36</v>
      </c>
      <c r="BK270" s="49" t="s">
        <v>36</v>
      </c>
      <c r="BL270" s="44" t="s">
        <v>36</v>
      </c>
      <c r="BM270" s="53" t="s">
        <v>36</v>
      </c>
      <c r="BN270" s="49" t="s">
        <v>36</v>
      </c>
      <c r="BO270" s="49" t="s">
        <v>36</v>
      </c>
      <c r="BP270" s="49" t="s">
        <v>36</v>
      </c>
      <c r="BQ270" s="44" t="s">
        <v>36</v>
      </c>
      <c r="BR270" s="53" t="s">
        <v>36</v>
      </c>
      <c r="BS270" s="49" t="s">
        <v>36</v>
      </c>
      <c r="BT270" s="39" t="s">
        <v>36</v>
      </c>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22" customFormat="true" ht="15" customHeight="true" x14ac:dyDescent="0.2">
      <c r="U271" s="881"/>
      <c r="V271" s="881"/>
      <c r="W271" s="881"/>
      <c r="X271" s="881"/>
      <c r="Y271" s="881"/>
      <c r="Z271" s="881"/>
      <c r="AA271" s="881"/>
      <c r="AB271" s="881"/>
      <c r="AC271" s="881"/>
      <c r="AD271" s="881"/>
      <c r="AE271" s="881"/>
      <c r="AF271" s="881"/>
      <c r="AG271" s="881"/>
      <c r="AH271" s="881"/>
      <c r="AI271" s="881"/>
      <c r="AJ271" s="881"/>
      <c r="AK271" s="881"/>
      <c r="AL271" s="881"/>
      <c r="AM271" s="881"/>
      <c r="AN271" s="881"/>
      <c r="AO271" s="881"/>
      <c r="AP271" s="881"/>
      <c r="AQ271" s="881"/>
      <c r="AR271" s="881"/>
      <c r="AS271" s="881"/>
      <c r="AT271" s="881"/>
      <c r="AU271" s="881"/>
      <c r="AV271" s="881"/>
      <c r="AW271" s="881"/>
      <c r="AX271" s="881"/>
      <c r="AY271" s="881"/>
      <c r="AZ271" s="881"/>
      <c r="BA271" s="972" t="s">
        <v>76</v>
      </c>
      <c r="BB271" s="553" t="s">
        <v>50</v>
      </c>
      <c r="BC271" s="53" t="s">
        <v>36</v>
      </c>
      <c r="BD271" s="46" t="s">
        <v>36</v>
      </c>
      <c r="BE271" s="46" t="s">
        <v>36</v>
      </c>
      <c r="BF271" s="46" t="s">
        <v>36</v>
      </c>
      <c r="BG271" s="41" t="s">
        <v>36</v>
      </c>
      <c r="BH271" s="53" t="s">
        <v>36</v>
      </c>
      <c r="BI271" s="46" t="s">
        <v>36</v>
      </c>
      <c r="BJ271" s="46" t="s">
        <v>36</v>
      </c>
      <c r="BK271" s="46" t="s">
        <v>36</v>
      </c>
      <c r="BL271" s="41" t="s">
        <v>36</v>
      </c>
      <c r="BM271" s="53" t="s">
        <v>36</v>
      </c>
      <c r="BN271" s="46" t="s">
        <v>36</v>
      </c>
      <c r="BO271" s="46" t="s">
        <v>36</v>
      </c>
      <c r="BP271" s="46" t="s">
        <v>36</v>
      </c>
      <c r="BQ271" s="41" t="s">
        <v>36</v>
      </c>
      <c r="BR271" s="53" t="s">
        <v>36</v>
      </c>
      <c r="BS271" s="46" t="s">
        <v>36</v>
      </c>
      <c r="BT271" s="37" t="s">
        <v>36</v>
      </c>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22" customFormat="true" ht="15" customHeight="true" x14ac:dyDescent="0.2">
      <c r="U272" s="881"/>
      <c r="V272" s="881"/>
      <c r="W272" s="881"/>
      <c r="X272" s="881"/>
      <c r="Y272" s="881"/>
      <c r="Z272" s="881"/>
      <c r="AA272" s="881"/>
      <c r="AB272" s="881"/>
      <c r="AC272" s="881"/>
      <c r="AD272" s="881"/>
      <c r="AE272" s="881"/>
      <c r="AF272" s="881"/>
      <c r="AG272" s="881"/>
      <c r="AH272" s="881"/>
      <c r="AI272" s="881"/>
      <c r="AJ272" s="881"/>
      <c r="AK272" s="881"/>
      <c r="AL272" s="881"/>
      <c r="AM272" s="881"/>
      <c r="AN272" s="881"/>
      <c r="AO272" s="881"/>
      <c r="AP272" s="881"/>
      <c r="AQ272" s="881"/>
      <c r="AR272" s="881"/>
      <c r="AS272" s="881"/>
      <c r="AT272" s="881"/>
      <c r="AU272" s="881"/>
      <c r="AV272" s="881"/>
      <c r="AW272" s="881"/>
      <c r="AX272" s="881"/>
      <c r="AY272" s="881"/>
      <c r="AZ272" s="881"/>
      <c r="BA272" s="972"/>
      <c r="BB272" s="553" t="s">
        <v>49</v>
      </c>
      <c r="BC272" s="53" t="s">
        <v>36</v>
      </c>
      <c r="BD272" s="46" t="s">
        <v>36</v>
      </c>
      <c r="BE272" s="46" t="s">
        <v>36</v>
      </c>
      <c r="BF272" s="46" t="s">
        <v>36</v>
      </c>
      <c r="BG272" s="41" t="s">
        <v>36</v>
      </c>
      <c r="BH272" s="53" t="s">
        <v>36</v>
      </c>
      <c r="BI272" s="46" t="s">
        <v>36</v>
      </c>
      <c r="BJ272" s="46" t="s">
        <v>36</v>
      </c>
      <c r="BK272" s="46" t="s">
        <v>36</v>
      </c>
      <c r="BL272" s="41" t="s">
        <v>36</v>
      </c>
      <c r="BM272" s="53" t="s">
        <v>36</v>
      </c>
      <c r="BN272" s="46" t="s">
        <v>36</v>
      </c>
      <c r="BO272" s="46" t="s">
        <v>36</v>
      </c>
      <c r="BP272" s="46" t="s">
        <v>36</v>
      </c>
      <c r="BQ272" s="41" t="s">
        <v>36</v>
      </c>
      <c r="BR272" s="53" t="s">
        <v>36</v>
      </c>
      <c r="BS272" s="46" t="s">
        <v>36</v>
      </c>
      <c r="BT272" s="37" t="s">
        <v>36</v>
      </c>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22" customFormat="true" ht="15" customHeight="true" x14ac:dyDescent="0.2">
      <c r="U273" s="881"/>
      <c r="V273" s="881"/>
      <c r="W273" s="881"/>
      <c r="X273" s="881"/>
      <c r="Y273" s="881"/>
      <c r="Z273" s="881"/>
      <c r="AA273" s="881"/>
      <c r="AB273" s="881"/>
      <c r="AC273" s="881"/>
      <c r="AD273" s="881"/>
      <c r="AE273" s="881"/>
      <c r="AF273" s="881"/>
      <c r="AG273" s="881"/>
      <c r="AH273" s="881"/>
      <c r="AI273" s="881"/>
      <c r="AJ273" s="881"/>
      <c r="AK273" s="881"/>
      <c r="AL273" s="881"/>
      <c r="AM273" s="881"/>
      <c r="AN273" s="881"/>
      <c r="AO273" s="881"/>
      <c r="AP273" s="881"/>
      <c r="AQ273" s="881"/>
      <c r="AR273" s="881"/>
      <c r="AS273" s="881"/>
      <c r="AT273" s="881"/>
      <c r="AU273" s="881"/>
      <c r="AV273" s="881"/>
      <c r="AW273" s="881"/>
      <c r="AX273" s="881"/>
      <c r="AY273" s="881"/>
      <c r="AZ273" s="881"/>
      <c r="BA273" s="972"/>
      <c r="BB273" s="553" t="s">
        <v>113</v>
      </c>
      <c r="BC273" s="53" t="s">
        <v>36</v>
      </c>
      <c r="BD273" s="46" t="s">
        <v>36</v>
      </c>
      <c r="BE273" s="46" t="s">
        <v>36</v>
      </c>
      <c r="BF273" s="46" t="s">
        <v>36</v>
      </c>
      <c r="BG273" s="41" t="s">
        <v>36</v>
      </c>
      <c r="BH273" s="53" t="s">
        <v>36</v>
      </c>
      <c r="BI273" s="46" t="s">
        <v>36</v>
      </c>
      <c r="BJ273" s="46" t="s">
        <v>36</v>
      </c>
      <c r="BK273" s="46" t="s">
        <v>36</v>
      </c>
      <c r="BL273" s="41" t="s">
        <v>36</v>
      </c>
      <c r="BM273" s="53" t="s">
        <v>36</v>
      </c>
      <c r="BN273" s="46" t="s">
        <v>36</v>
      </c>
      <c r="BO273" s="46" t="s">
        <v>36</v>
      </c>
      <c r="BP273" s="46" t="s">
        <v>36</v>
      </c>
      <c r="BQ273" s="41" t="s">
        <v>36</v>
      </c>
      <c r="BR273" s="53" t="s">
        <v>36</v>
      </c>
      <c r="BS273" s="46" t="s">
        <v>36</v>
      </c>
      <c r="BT273" s="37" t="s">
        <v>36</v>
      </c>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22" customFormat="true" ht="15" customHeight="true" x14ac:dyDescent="0.2">
      <c r="U274" s="881"/>
      <c r="V274" s="881"/>
      <c r="W274" s="881"/>
      <c r="X274" s="881"/>
      <c r="Y274" s="881"/>
      <c r="Z274" s="881"/>
      <c r="AA274" s="881"/>
      <c r="AB274" s="881"/>
      <c r="AC274" s="881"/>
      <c r="AD274" s="881"/>
      <c r="AE274" s="881"/>
      <c r="AF274" s="881"/>
      <c r="AG274" s="881"/>
      <c r="AH274" s="881"/>
      <c r="AI274" s="881"/>
      <c r="AJ274" s="881"/>
      <c r="AK274" s="881"/>
      <c r="AL274" s="881"/>
      <c r="AM274" s="881"/>
      <c r="AN274" s="881"/>
      <c r="AO274" s="881"/>
      <c r="AP274" s="881"/>
      <c r="AQ274" s="881"/>
      <c r="AR274" s="881"/>
      <c r="AS274" s="881"/>
      <c r="AT274" s="881"/>
      <c r="AU274" s="881"/>
      <c r="AV274" s="881"/>
      <c r="AW274" s="881"/>
      <c r="AX274" s="881"/>
      <c r="AY274" s="881"/>
      <c r="AZ274" s="881"/>
      <c r="BA274" s="972" t="s">
        <v>77</v>
      </c>
      <c r="BB274" s="553" t="s">
        <v>50</v>
      </c>
      <c r="BC274" s="53" t="s">
        <v>36</v>
      </c>
      <c r="BD274" s="49" t="s">
        <v>36</v>
      </c>
      <c r="BE274" s="49" t="s">
        <v>36</v>
      </c>
      <c r="BF274" s="49" t="s">
        <v>36</v>
      </c>
      <c r="BG274" s="44" t="s">
        <v>36</v>
      </c>
      <c r="BH274" s="53" t="s">
        <v>36</v>
      </c>
      <c r="BI274" s="49" t="s">
        <v>36</v>
      </c>
      <c r="BJ274" s="49" t="s">
        <v>36</v>
      </c>
      <c r="BK274" s="49" t="s">
        <v>36</v>
      </c>
      <c r="BL274" s="44" t="s">
        <v>36</v>
      </c>
      <c r="BM274" s="53" t="s">
        <v>36</v>
      </c>
      <c r="BN274" s="49" t="s">
        <v>36</v>
      </c>
      <c r="BO274" s="49" t="s">
        <v>36</v>
      </c>
      <c r="BP274" s="49" t="s">
        <v>36</v>
      </c>
      <c r="BQ274" s="44" t="s">
        <v>36</v>
      </c>
      <c r="BR274" s="53" t="s">
        <v>36</v>
      </c>
      <c r="BS274" s="49" t="s">
        <v>36</v>
      </c>
      <c r="BT274" s="39" t="s">
        <v>36</v>
      </c>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22" customFormat="true" ht="15" customHeight="true" x14ac:dyDescent="0.2">
      <c r="U275" s="881"/>
      <c r="V275" s="881"/>
      <c r="W275" s="881"/>
      <c r="X275" s="881"/>
      <c r="Y275" s="881"/>
      <c r="Z275" s="881"/>
      <c r="AA275" s="881"/>
      <c r="AB275" s="881"/>
      <c r="AC275" s="881"/>
      <c r="AD275" s="881"/>
      <c r="AE275" s="881"/>
      <c r="AF275" s="881"/>
      <c r="AG275" s="881"/>
      <c r="AH275" s="881"/>
      <c r="AI275" s="881"/>
      <c r="AJ275" s="881"/>
      <c r="AK275" s="881"/>
      <c r="AL275" s="881"/>
      <c r="AM275" s="881"/>
      <c r="AN275" s="881"/>
      <c r="AO275" s="881"/>
      <c r="AP275" s="881"/>
      <c r="AQ275" s="881"/>
      <c r="AR275" s="881"/>
      <c r="AS275" s="881"/>
      <c r="AT275" s="881"/>
      <c r="AU275" s="881"/>
      <c r="AV275" s="881"/>
      <c r="AW275" s="881"/>
      <c r="AX275" s="881"/>
      <c r="AY275" s="881"/>
      <c r="AZ275" s="881"/>
      <c r="BA275" s="972"/>
      <c r="BB275" s="553" t="s">
        <v>49</v>
      </c>
      <c r="BC275" s="53" t="s">
        <v>36</v>
      </c>
      <c r="BD275" s="49" t="s">
        <v>36</v>
      </c>
      <c r="BE275" s="49" t="s">
        <v>36</v>
      </c>
      <c r="BF275" s="49" t="s">
        <v>36</v>
      </c>
      <c r="BG275" s="44" t="s">
        <v>36</v>
      </c>
      <c r="BH275" s="53" t="s">
        <v>36</v>
      </c>
      <c r="BI275" s="49" t="s">
        <v>36</v>
      </c>
      <c r="BJ275" s="49" t="s">
        <v>36</v>
      </c>
      <c r="BK275" s="49" t="s">
        <v>36</v>
      </c>
      <c r="BL275" s="44" t="s">
        <v>36</v>
      </c>
      <c r="BM275" s="53" t="s">
        <v>36</v>
      </c>
      <c r="BN275" s="49" t="s">
        <v>36</v>
      </c>
      <c r="BO275" s="49" t="s">
        <v>36</v>
      </c>
      <c r="BP275" s="49" t="s">
        <v>36</v>
      </c>
      <c r="BQ275" s="44" t="s">
        <v>36</v>
      </c>
      <c r="BR275" s="53" t="s">
        <v>36</v>
      </c>
      <c r="BS275" s="49" t="s">
        <v>36</v>
      </c>
      <c r="BT275" s="39" t="s">
        <v>36</v>
      </c>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22" customFormat="true" ht="15" customHeight="true" x14ac:dyDescent="0.2">
      <c r="U276" s="881"/>
      <c r="V276" s="881"/>
      <c r="W276" s="881"/>
      <c r="X276" s="881"/>
      <c r="Y276" s="881"/>
      <c r="Z276" s="881"/>
      <c r="AA276" s="881"/>
      <c r="AB276" s="881"/>
      <c r="AC276" s="881"/>
      <c r="AD276" s="881"/>
      <c r="AE276" s="881"/>
      <c r="AF276" s="881"/>
      <c r="AG276" s="881"/>
      <c r="AH276" s="881"/>
      <c r="AI276" s="881"/>
      <c r="AJ276" s="881"/>
      <c r="AK276" s="881"/>
      <c r="AL276" s="881"/>
      <c r="AM276" s="881"/>
      <c r="AN276" s="881"/>
      <c r="AO276" s="881"/>
      <c r="AP276" s="881"/>
      <c r="AQ276" s="881"/>
      <c r="AR276" s="881"/>
      <c r="AS276" s="881"/>
      <c r="AT276" s="881"/>
      <c r="AU276" s="881"/>
      <c r="AV276" s="881"/>
      <c r="AW276" s="881"/>
      <c r="AX276" s="881"/>
      <c r="AY276" s="881"/>
      <c r="AZ276" s="881"/>
      <c r="BA276" s="972"/>
      <c r="BB276" s="553" t="s">
        <v>114</v>
      </c>
      <c r="BC276" s="53" t="s">
        <v>36</v>
      </c>
      <c r="BD276" s="49" t="s">
        <v>36</v>
      </c>
      <c r="BE276" s="49" t="s">
        <v>36</v>
      </c>
      <c r="BF276" s="49" t="s">
        <v>36</v>
      </c>
      <c r="BG276" s="44" t="s">
        <v>36</v>
      </c>
      <c r="BH276" s="53" t="s">
        <v>36</v>
      </c>
      <c r="BI276" s="49" t="s">
        <v>36</v>
      </c>
      <c r="BJ276" s="49" t="s">
        <v>36</v>
      </c>
      <c r="BK276" s="49" t="s">
        <v>36</v>
      </c>
      <c r="BL276" s="44" t="s">
        <v>36</v>
      </c>
      <c r="BM276" s="53" t="s">
        <v>36</v>
      </c>
      <c r="BN276" s="49" t="s">
        <v>36</v>
      </c>
      <c r="BO276" s="49" t="s">
        <v>36</v>
      </c>
      <c r="BP276" s="49" t="s">
        <v>36</v>
      </c>
      <c r="BQ276" s="44" t="s">
        <v>36</v>
      </c>
      <c r="BR276" s="53" t="s">
        <v>36</v>
      </c>
      <c r="BS276" s="49" t="s">
        <v>36</v>
      </c>
      <c r="BT276" s="39" t="s">
        <v>36</v>
      </c>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22" customFormat="true" ht="15" customHeight="true" x14ac:dyDescent="0.2">
      <c r="U277" s="881"/>
      <c r="V277" s="881"/>
      <c r="W277" s="881"/>
      <c r="X277" s="881"/>
      <c r="Y277" s="881"/>
      <c r="Z277" s="881"/>
      <c r="AA277" s="881"/>
      <c r="AB277" s="881"/>
      <c r="AC277" s="881"/>
      <c r="AD277" s="881"/>
      <c r="AE277" s="881"/>
      <c r="AF277" s="881"/>
      <c r="AG277" s="881"/>
      <c r="AH277" s="881"/>
      <c r="AI277" s="881"/>
      <c r="AJ277" s="881"/>
      <c r="AK277" s="881"/>
      <c r="AL277" s="881"/>
      <c r="AM277" s="881"/>
      <c r="AN277" s="881"/>
      <c r="AO277" s="881"/>
      <c r="AP277" s="881"/>
      <c r="AQ277" s="881"/>
      <c r="AR277" s="881"/>
      <c r="AS277" s="881"/>
      <c r="AT277" s="881"/>
      <c r="AU277" s="881"/>
      <c r="AV277" s="881"/>
      <c r="AW277" s="881"/>
      <c r="AX277" s="881"/>
      <c r="AY277" s="881"/>
      <c r="AZ277" s="881"/>
      <c r="BA277" s="972" t="s">
        <v>78</v>
      </c>
      <c r="BB277" s="553" t="s">
        <v>79</v>
      </c>
      <c r="BC277" s="53" t="s">
        <v>36</v>
      </c>
      <c r="BD277" s="49" t="s">
        <v>36</v>
      </c>
      <c r="BE277" s="49" t="s">
        <v>36</v>
      </c>
      <c r="BF277" s="49" t="s">
        <v>36</v>
      </c>
      <c r="BG277" s="44" t="s">
        <v>36</v>
      </c>
      <c r="BH277" s="53" t="s">
        <v>36</v>
      </c>
      <c r="BI277" s="49" t="s">
        <v>36</v>
      </c>
      <c r="BJ277" s="49" t="s">
        <v>36</v>
      </c>
      <c r="BK277" s="49" t="s">
        <v>36</v>
      </c>
      <c r="BL277" s="44" t="s">
        <v>36</v>
      </c>
      <c r="BM277" s="53" t="s">
        <v>36</v>
      </c>
      <c r="BN277" s="49" t="s">
        <v>36</v>
      </c>
      <c r="BO277" s="49" t="s">
        <v>36</v>
      </c>
      <c r="BP277" s="49" t="s">
        <v>36</v>
      </c>
      <c r="BQ277" s="44" t="s">
        <v>36</v>
      </c>
      <c r="BR277" s="53" t="s">
        <v>36</v>
      </c>
      <c r="BS277" s="49" t="s">
        <v>36</v>
      </c>
      <c r="BT277" s="39" t="s">
        <v>36</v>
      </c>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22" customFormat="true" ht="15" customHeight="true" x14ac:dyDescent="0.2">
      <c r="U278" s="881"/>
      <c r="V278" s="881"/>
      <c r="W278" s="881"/>
      <c r="X278" s="881"/>
      <c r="Y278" s="881"/>
      <c r="Z278" s="881"/>
      <c r="AA278" s="881"/>
      <c r="AB278" s="881"/>
      <c r="AC278" s="881"/>
      <c r="AD278" s="881"/>
      <c r="AE278" s="881"/>
      <c r="AF278" s="881"/>
      <c r="AG278" s="881"/>
      <c r="AH278" s="881"/>
      <c r="AI278" s="881"/>
      <c r="AJ278" s="881"/>
      <c r="AK278" s="881"/>
      <c r="AL278" s="881"/>
      <c r="AM278" s="881"/>
      <c r="AN278" s="881"/>
      <c r="AO278" s="881"/>
      <c r="AP278" s="881"/>
      <c r="AQ278" s="881"/>
      <c r="AR278" s="881"/>
      <c r="AS278" s="881"/>
      <c r="AT278" s="881"/>
      <c r="AU278" s="881"/>
      <c r="AV278" s="881"/>
      <c r="AW278" s="881"/>
      <c r="AX278" s="881"/>
      <c r="AY278" s="881"/>
      <c r="AZ278" s="881"/>
      <c r="BA278" s="972"/>
      <c r="BB278" s="553" t="s">
        <v>80</v>
      </c>
      <c r="BC278" s="53" t="s">
        <v>36</v>
      </c>
      <c r="BD278" s="49" t="s">
        <v>36</v>
      </c>
      <c r="BE278" s="49" t="s">
        <v>36</v>
      </c>
      <c r="BF278" s="49" t="s">
        <v>36</v>
      </c>
      <c r="BG278" s="44" t="s">
        <v>36</v>
      </c>
      <c r="BH278" s="53" t="s">
        <v>36</v>
      </c>
      <c r="BI278" s="49" t="s">
        <v>36</v>
      </c>
      <c r="BJ278" s="49" t="s">
        <v>36</v>
      </c>
      <c r="BK278" s="49" t="s">
        <v>36</v>
      </c>
      <c r="BL278" s="44" t="s">
        <v>36</v>
      </c>
      <c r="BM278" s="53" t="s">
        <v>36</v>
      </c>
      <c r="BN278" s="49" t="s">
        <v>36</v>
      </c>
      <c r="BO278" s="49" t="s">
        <v>36</v>
      </c>
      <c r="BP278" s="49" t="s">
        <v>36</v>
      </c>
      <c r="BQ278" s="44" t="s">
        <v>36</v>
      </c>
      <c r="BR278" s="53" t="s">
        <v>36</v>
      </c>
      <c r="BS278" s="49" t="s">
        <v>36</v>
      </c>
      <c r="BT278" s="39" t="s">
        <v>36</v>
      </c>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22" customFormat="true" ht="15" customHeight="true" x14ac:dyDescent="0.2">
      <c r="U279" s="881"/>
      <c r="V279" s="881"/>
      <c r="W279" s="881"/>
      <c r="X279" s="881"/>
      <c r="Y279" s="881"/>
      <c r="Z279" s="881"/>
      <c r="AA279" s="881"/>
      <c r="AB279" s="881"/>
      <c r="AC279" s="881"/>
      <c r="AD279" s="881"/>
      <c r="AE279" s="881"/>
      <c r="AF279" s="881"/>
      <c r="AG279" s="881"/>
      <c r="AH279" s="881"/>
      <c r="AI279" s="881"/>
      <c r="AJ279" s="881"/>
      <c r="AK279" s="881"/>
      <c r="AL279" s="881"/>
      <c r="AM279" s="881"/>
      <c r="AN279" s="881"/>
      <c r="AO279" s="881"/>
      <c r="AP279" s="881"/>
      <c r="AQ279" s="881"/>
      <c r="AR279" s="881"/>
      <c r="AS279" s="881"/>
      <c r="AT279" s="881"/>
      <c r="AU279" s="881"/>
      <c r="AV279" s="881"/>
      <c r="AW279" s="881"/>
      <c r="AX279" s="881"/>
      <c r="AY279" s="881"/>
      <c r="AZ279" s="881"/>
      <c r="BA279" s="972"/>
      <c r="BB279" s="553" t="s">
        <v>81</v>
      </c>
      <c r="BC279" s="53" t="s">
        <v>36</v>
      </c>
      <c r="BD279" s="46" t="s">
        <v>36</v>
      </c>
      <c r="BE279" s="46" t="s">
        <v>36</v>
      </c>
      <c r="BF279" s="46" t="s">
        <v>36</v>
      </c>
      <c r="BG279" s="41" t="s">
        <v>36</v>
      </c>
      <c r="BH279" s="53" t="s">
        <v>36</v>
      </c>
      <c r="BI279" s="46" t="s">
        <v>36</v>
      </c>
      <c r="BJ279" s="46" t="s">
        <v>36</v>
      </c>
      <c r="BK279" s="46" t="s">
        <v>36</v>
      </c>
      <c r="BL279" s="41" t="s">
        <v>36</v>
      </c>
      <c r="BM279" s="53" t="s">
        <v>36</v>
      </c>
      <c r="BN279" s="46" t="s">
        <v>36</v>
      </c>
      <c r="BO279" s="46" t="s">
        <v>36</v>
      </c>
      <c r="BP279" s="46" t="s">
        <v>36</v>
      </c>
      <c r="BQ279" s="41" t="s">
        <v>36</v>
      </c>
      <c r="BR279" s="53" t="s">
        <v>36</v>
      </c>
      <c r="BS279" s="46" t="s">
        <v>36</v>
      </c>
      <c r="BT279" s="37" t="s">
        <v>36</v>
      </c>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37" customFormat="true" ht="15" customHeight="true" x14ac:dyDescent="0.2">
      <c r="B280" s="436"/>
      <c r="U280" s="346"/>
      <c r="V280" s="346"/>
      <c r="W280" s="346"/>
      <c r="X280" s="346"/>
      <c r="Y280" s="346"/>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72"/>
      <c r="BB280" s="553" t="s">
        <v>82</v>
      </c>
      <c r="BC280" s="53" t="s">
        <v>36</v>
      </c>
      <c r="BD280" s="46" t="s">
        <v>36</v>
      </c>
      <c r="BE280" s="46" t="s">
        <v>36</v>
      </c>
      <c r="BF280" s="46" t="s">
        <v>36</v>
      </c>
      <c r="BG280" s="41" t="s">
        <v>36</v>
      </c>
      <c r="BH280" s="53" t="s">
        <v>36</v>
      </c>
      <c r="BI280" s="46" t="s">
        <v>36</v>
      </c>
      <c r="BJ280" s="46" t="s">
        <v>36</v>
      </c>
      <c r="BK280" s="46" t="s">
        <v>36</v>
      </c>
      <c r="BL280" s="41" t="s">
        <v>36</v>
      </c>
      <c r="BM280" s="53" t="s">
        <v>36</v>
      </c>
      <c r="BN280" s="46" t="s">
        <v>36</v>
      </c>
      <c r="BO280" s="46" t="s">
        <v>36</v>
      </c>
      <c r="BP280" s="46" t="s">
        <v>36</v>
      </c>
      <c r="BQ280" s="41" t="s">
        <v>36</v>
      </c>
      <c r="BR280" s="53" t="s">
        <v>36</v>
      </c>
      <c r="BS280" s="46" t="s">
        <v>36</v>
      </c>
      <c r="BT280" s="37" t="s">
        <v>36</v>
      </c>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37" customFormat="true" ht="15" customHeight="true" x14ac:dyDescent="0.2">
      <c r="B281" s="436"/>
      <c r="U281" s="346"/>
      <c r="V281" s="346"/>
      <c r="W281" s="346"/>
      <c r="X281" s="346"/>
      <c r="Y281" s="346"/>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72"/>
      <c r="BB281" s="553" t="s">
        <v>83</v>
      </c>
      <c r="BC281" s="53" t="s">
        <v>36</v>
      </c>
      <c r="BD281" s="46" t="s">
        <v>36</v>
      </c>
      <c r="BE281" s="46" t="s">
        <v>36</v>
      </c>
      <c r="BF281" s="46" t="s">
        <v>36</v>
      </c>
      <c r="BG281" s="41" t="s">
        <v>36</v>
      </c>
      <c r="BH281" s="53" t="s">
        <v>36</v>
      </c>
      <c r="BI281" s="46" t="s">
        <v>36</v>
      </c>
      <c r="BJ281" s="46" t="s">
        <v>36</v>
      </c>
      <c r="BK281" s="46" t="s">
        <v>36</v>
      </c>
      <c r="BL281" s="41" t="s">
        <v>36</v>
      </c>
      <c r="BM281" s="53" t="s">
        <v>36</v>
      </c>
      <c r="BN281" s="46" t="s">
        <v>36</v>
      </c>
      <c r="BO281" s="46" t="s">
        <v>36</v>
      </c>
      <c r="BP281" s="46" t="s">
        <v>36</v>
      </c>
      <c r="BQ281" s="41" t="s">
        <v>36</v>
      </c>
      <c r="BR281" s="53" t="s">
        <v>36</v>
      </c>
      <c r="BS281" s="46" t="s">
        <v>36</v>
      </c>
      <c r="BT281" s="37" t="s">
        <v>36</v>
      </c>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37" customFormat="true" ht="15" customHeight="true" x14ac:dyDescent="0.2">
      <c r="B282" s="436"/>
      <c r="U282" s="346"/>
      <c r="V282" s="346"/>
      <c r="W282" s="346"/>
      <c r="X282" s="346"/>
      <c r="Y282" s="346"/>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72"/>
      <c r="BB282" s="553" t="s">
        <v>84</v>
      </c>
      <c r="BC282" s="53" t="s">
        <v>36</v>
      </c>
      <c r="BD282" s="46" t="s">
        <v>36</v>
      </c>
      <c r="BE282" s="46" t="s">
        <v>36</v>
      </c>
      <c r="BF282" s="46" t="s">
        <v>36</v>
      </c>
      <c r="BG282" s="41" t="s">
        <v>36</v>
      </c>
      <c r="BH282" s="53" t="s">
        <v>36</v>
      </c>
      <c r="BI282" s="46" t="s">
        <v>36</v>
      </c>
      <c r="BJ282" s="46" t="s">
        <v>36</v>
      </c>
      <c r="BK282" s="46" t="s">
        <v>36</v>
      </c>
      <c r="BL282" s="41" t="s">
        <v>36</v>
      </c>
      <c r="BM282" s="53" t="s">
        <v>36</v>
      </c>
      <c r="BN282" s="46" t="s">
        <v>36</v>
      </c>
      <c r="BO282" s="46" t="s">
        <v>36</v>
      </c>
      <c r="BP282" s="46" t="s">
        <v>36</v>
      </c>
      <c r="BQ282" s="41" t="s">
        <v>36</v>
      </c>
      <c r="BR282" s="53" t="s">
        <v>36</v>
      </c>
      <c r="BS282" s="46" t="s">
        <v>36</v>
      </c>
      <c r="BT282" s="37" t="s">
        <v>36</v>
      </c>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37" customFormat="true" ht="15" customHeight="true" x14ac:dyDescent="0.2">
      <c r="B283" s="436"/>
      <c r="U283" s="346"/>
      <c r="V283" s="346"/>
      <c r="W283" s="346"/>
      <c r="X283" s="346"/>
      <c r="Y283" s="346"/>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72"/>
      <c r="BB283" s="553" t="s">
        <v>85</v>
      </c>
      <c r="BC283" s="53" t="s">
        <v>36</v>
      </c>
      <c r="BD283" s="46" t="s">
        <v>36</v>
      </c>
      <c r="BE283" s="46" t="s">
        <v>36</v>
      </c>
      <c r="BF283" s="46" t="s">
        <v>36</v>
      </c>
      <c r="BG283" s="41" t="s">
        <v>36</v>
      </c>
      <c r="BH283" s="53" t="s">
        <v>36</v>
      </c>
      <c r="BI283" s="46" t="s">
        <v>36</v>
      </c>
      <c r="BJ283" s="46" t="s">
        <v>36</v>
      </c>
      <c r="BK283" s="46" t="s">
        <v>36</v>
      </c>
      <c r="BL283" s="41" t="s">
        <v>36</v>
      </c>
      <c r="BM283" s="53" t="s">
        <v>36</v>
      </c>
      <c r="BN283" s="46" t="s">
        <v>36</v>
      </c>
      <c r="BO283" s="46" t="s">
        <v>36</v>
      </c>
      <c r="BP283" s="46" t="s">
        <v>36</v>
      </c>
      <c r="BQ283" s="41" t="s">
        <v>36</v>
      </c>
      <c r="BR283" s="53" t="s">
        <v>36</v>
      </c>
      <c r="BS283" s="46" t="s">
        <v>36</v>
      </c>
      <c r="BT283" s="37" t="s">
        <v>36</v>
      </c>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37" customFormat="true" ht="15" customHeight="true" x14ac:dyDescent="0.2">
      <c r="B284" s="436"/>
      <c r="U284" s="346"/>
      <c r="V284" s="346"/>
      <c r="W284" s="346"/>
      <c r="X284" s="346"/>
      <c r="Y284" s="346"/>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74"/>
      <c r="BB284" s="555" t="s">
        <v>114</v>
      </c>
      <c r="BC284" s="52" t="s">
        <v>36</v>
      </c>
      <c r="BD284" s="48" t="s">
        <v>36</v>
      </c>
      <c r="BE284" s="48" t="s">
        <v>36</v>
      </c>
      <c r="BF284" s="48" t="s">
        <v>36</v>
      </c>
      <c r="BG284" s="43" t="s">
        <v>36</v>
      </c>
      <c r="BH284" s="52" t="s">
        <v>36</v>
      </c>
      <c r="BI284" s="48" t="s">
        <v>36</v>
      </c>
      <c r="BJ284" s="48" t="s">
        <v>36</v>
      </c>
      <c r="BK284" s="48" t="s">
        <v>36</v>
      </c>
      <c r="BL284" s="43" t="s">
        <v>36</v>
      </c>
      <c r="BM284" s="52" t="s">
        <v>36</v>
      </c>
      <c r="BN284" s="48" t="s">
        <v>36</v>
      </c>
      <c r="BO284" s="48" t="s">
        <v>36</v>
      </c>
      <c r="BP284" s="48" t="s">
        <v>36</v>
      </c>
      <c r="BQ284" s="43" t="s">
        <v>36</v>
      </c>
      <c r="BR284" s="52" t="s">
        <v>36</v>
      </c>
      <c r="BS284" s="48" t="s">
        <v>36</v>
      </c>
      <c r="BT284" s="38" t="s">
        <v>36</v>
      </c>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37" customFormat="true" ht="15" customHeight="true" x14ac:dyDescent="0.2">
      <c r="B285" s="436"/>
      <c r="U285" s="346"/>
      <c r="V285" s="346"/>
      <c r="W285" s="346"/>
      <c r="X285" s="346"/>
      <c r="Y285" s="346"/>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9"/>
      <c r="BU285" s="345"/>
      <c r="BV285" s="345"/>
      <c r="BW285" s="345"/>
      <c r="BX285" s="345"/>
      <c r="BY285" s="345"/>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7" customFormat="true" ht="15" customHeight="true" x14ac:dyDescent="0.2">
      <c r="B286" s="436"/>
      <c r="U286" s="346"/>
      <c r="V286" s="346"/>
      <c r="W286" s="346"/>
      <c r="X286" s="346"/>
      <c r="Y286" s="346"/>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9"/>
      <c r="BU286" s="345"/>
      <c r="BV286" s="345"/>
      <c r="BW286" s="345"/>
      <c r="BX286" s="345"/>
      <c r="BY286" s="345"/>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7" customFormat="true" ht="15" customHeight="true" x14ac:dyDescent="0.2">
      <c r="B287" s="436"/>
      <c r="U287" s="346"/>
      <c r="V287" s="346"/>
      <c r="W287" s="346"/>
      <c r="X287" s="346"/>
      <c r="Y287" s="346"/>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9"/>
      <c r="BU287" s="345"/>
      <c r="BV287" s="345"/>
      <c r="BW287" s="345"/>
      <c r="BX287" s="345"/>
      <c r="BY287" s="345"/>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7" customFormat="true" ht="15" customHeight="true" x14ac:dyDescent="0.2">
      <c r="B288" s="436"/>
      <c r="U288" s="346"/>
      <c r="V288" s="346"/>
      <c r="W288" s="346"/>
      <c r="X288" s="346"/>
      <c r="Y288" s="346"/>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9"/>
      <c r="BU288" s="345"/>
      <c r="BV288" s="345"/>
      <c r="BW288" s="345"/>
      <c r="BX288" s="345"/>
      <c r="BY288" s="345"/>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7" customFormat="true" ht="15" customHeight="true" x14ac:dyDescent="0.2">
      <c r="A289" s="452"/>
      <c r="B289" s="451"/>
      <c r="C289" s="452"/>
      <c r="U289" s="346"/>
      <c r="V289" s="346"/>
      <c r="W289" s="346"/>
      <c r="X289" s="346"/>
      <c r="Y289" s="346"/>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9"/>
      <c r="BU289" s="345"/>
      <c r="BV289" s="345"/>
      <c r="BW289" s="345"/>
      <c r="BX289" s="345"/>
      <c r="BY289" s="345"/>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7" customFormat="true" ht="15" customHeight="true" x14ac:dyDescent="0.2">
      <c r="A290" s="441"/>
      <c r="B290" s="439"/>
      <c r="C290" s="179"/>
      <c r="U290" s="346"/>
      <c r="V290" s="346"/>
      <c r="W290" s="346"/>
      <c r="X290" s="346"/>
      <c r="Y290" s="346"/>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9"/>
      <c r="BU290" s="345"/>
      <c r="BV290" s="345"/>
      <c r="BW290" s="345"/>
      <c r="BX290" s="345"/>
      <c r="BY290" s="345"/>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7" customFormat="true" ht="15" customHeight="true" x14ac:dyDescent="0.2">
      <c r="A291" s="441"/>
      <c r="B291" s="439"/>
      <c r="C291" s="179"/>
      <c r="U291" s="346"/>
      <c r="V291" s="346"/>
      <c r="W291" s="346"/>
      <c r="X291" s="346"/>
      <c r="Y291" s="346"/>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9"/>
      <c r="BU291" s="345"/>
      <c r="BV291" s="345"/>
      <c r="BW291" s="345"/>
      <c r="BX291" s="345"/>
      <c r="BY291" s="345"/>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7" customFormat="true" ht="15" customHeight="true" x14ac:dyDescent="0.2">
      <c r="A292" s="441"/>
      <c r="B292" s="439"/>
      <c r="C292" s="179"/>
      <c r="U292" s="346"/>
      <c r="V292" s="346"/>
      <c r="W292" s="346"/>
      <c r="X292" s="346"/>
      <c r="Y292" s="346"/>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9"/>
      <c r="BU292" s="345"/>
      <c r="BV292" s="345"/>
      <c r="BW292" s="345"/>
      <c r="BX292" s="345"/>
      <c r="BY292" s="345"/>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7" customFormat="true" ht="15" customHeight="true" x14ac:dyDescent="0.2">
      <c r="A293" s="441"/>
      <c r="B293" s="439"/>
      <c r="C293" s="440"/>
      <c r="U293" s="346"/>
      <c r="V293" s="346"/>
      <c r="W293" s="346"/>
      <c r="X293" s="346"/>
      <c r="Y293" s="346"/>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9"/>
      <c r="BU293" s="345"/>
      <c r="BV293" s="345"/>
      <c r="BW293" s="345"/>
      <c r="BX293" s="345"/>
      <c r="BY293" s="345"/>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7" customFormat="true" ht="15" customHeight="true" x14ac:dyDescent="0.2">
      <c r="A294" s="441"/>
      <c r="B294" s="439"/>
      <c r="C294" s="440"/>
      <c r="U294" s="346"/>
      <c r="V294" s="346"/>
      <c r="W294" s="346"/>
      <c r="X294" s="346"/>
      <c r="Y294" s="346"/>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9"/>
      <c r="BU294" s="345"/>
      <c r="BV294" s="345"/>
      <c r="BW294" s="345"/>
      <c r="BX294" s="345"/>
      <c r="BY294" s="345"/>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7" customFormat="true" ht="15" customHeight="true" x14ac:dyDescent="0.2">
      <c r="A295" s="441"/>
      <c r="B295" s="439"/>
      <c r="C295" s="440"/>
      <c r="U295" s="346"/>
      <c r="V295" s="346"/>
      <c r="W295" s="346"/>
      <c r="X295" s="346"/>
      <c r="Y295" s="346"/>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9"/>
      <c r="BU295" s="345"/>
      <c r="BV295" s="345"/>
      <c r="BW295" s="345"/>
      <c r="BX295" s="345"/>
      <c r="BY295" s="345"/>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7" customFormat="true" ht="15" customHeight="true" x14ac:dyDescent="0.2">
      <c r="A296" s="441"/>
      <c r="B296" s="439"/>
      <c r="C296" s="440"/>
      <c r="U296" s="346"/>
      <c r="V296" s="346"/>
      <c r="W296" s="346"/>
      <c r="X296" s="346"/>
      <c r="Y296" s="346"/>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9"/>
      <c r="BU296" s="345"/>
      <c r="BV296" s="345"/>
      <c r="BW296" s="345"/>
      <c r="BX296" s="345"/>
      <c r="BY296" s="345"/>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7" customFormat="true" ht="15" customHeight="true" x14ac:dyDescent="0.2">
      <c r="A297" s="441"/>
      <c r="B297" s="439"/>
      <c r="C297" s="440"/>
      <c r="U297" s="346"/>
      <c r="V297" s="346"/>
      <c r="W297" s="346"/>
      <c r="X297" s="346"/>
      <c r="Y297" s="346"/>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9"/>
      <c r="BU297" s="345"/>
      <c r="BV297" s="345"/>
      <c r="BW297" s="345"/>
      <c r="BX297" s="345"/>
      <c r="BY297" s="345"/>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7" customFormat="true" ht="15" customHeight="true" x14ac:dyDescent="0.2">
      <c r="B298" s="436"/>
      <c r="U298" s="346"/>
      <c r="V298" s="346"/>
      <c r="W298" s="346"/>
      <c r="X298" s="346"/>
      <c r="Y298" s="346"/>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9"/>
      <c r="BU298" s="345"/>
      <c r="BV298" s="345"/>
      <c r="BW298" s="345"/>
      <c r="BX298" s="345"/>
      <c r="BY298" s="345"/>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7" customFormat="true" ht="15" customHeight="true" x14ac:dyDescent="0.2">
      <c r="A299" s="452"/>
      <c r="B299" s="451"/>
      <c r="C299" s="452"/>
      <c r="D299" s="452"/>
      <c r="U299" s="346"/>
      <c r="V299" s="346"/>
      <c r="W299" s="346"/>
      <c r="X299" s="346"/>
      <c r="Y299" s="346"/>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9"/>
      <c r="BU299" s="345"/>
      <c r="BV299" s="345"/>
      <c r="BW299" s="345"/>
      <c r="BX299" s="345"/>
      <c r="BY299" s="345"/>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7" customFormat="true" ht="15" customHeight="true" x14ac:dyDescent="0.2">
      <c r="A300" s="441"/>
      <c r="B300" s="439"/>
      <c r="C300" s="179"/>
      <c r="D300" s="179"/>
      <c r="U300" s="346"/>
      <c r="V300" s="346"/>
      <c r="W300" s="346"/>
      <c r="X300" s="346"/>
      <c r="Y300" s="346"/>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9"/>
      <c r="BU300" s="345"/>
      <c r="BV300" s="345"/>
      <c r="BW300" s="345"/>
      <c r="BX300" s="345"/>
      <c r="BY300" s="345"/>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7" customFormat="true" ht="15" customHeight="true" x14ac:dyDescent="0.2">
      <c r="A301" s="441"/>
      <c r="B301" s="439"/>
      <c r="C301" s="179"/>
      <c r="D301" s="179"/>
      <c r="U301" s="346"/>
      <c r="V301" s="346"/>
      <c r="W301" s="346"/>
      <c r="X301" s="346"/>
      <c r="Y301" s="346"/>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9"/>
      <c r="BU301" s="345"/>
      <c r="BV301" s="345"/>
      <c r="BW301" s="345"/>
      <c r="BX301" s="345"/>
      <c r="BY301" s="345"/>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7" customFormat="true" ht="15" customHeight="true" x14ac:dyDescent="0.2">
      <c r="A302" s="441"/>
      <c r="B302" s="439"/>
      <c r="C302" s="179"/>
      <c r="D302" s="179"/>
      <c r="U302" s="346"/>
      <c r="V302" s="346"/>
      <c r="W302" s="346"/>
      <c r="X302" s="346"/>
      <c r="Y302" s="346"/>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9"/>
      <c r="BU302" s="345"/>
      <c r="BV302" s="345"/>
      <c r="BW302" s="345"/>
      <c r="BX302" s="345"/>
      <c r="BY302" s="345"/>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7" customFormat="true" ht="15" customHeight="true" x14ac:dyDescent="0.2">
      <c r="A303" s="441"/>
      <c r="B303" s="439"/>
      <c r="C303" s="440"/>
      <c r="D303" s="440"/>
      <c r="U303" s="346"/>
      <c r="V303" s="346"/>
      <c r="W303" s="346"/>
      <c r="X303" s="346"/>
      <c r="Y303" s="346"/>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9"/>
      <c r="BU303" s="345"/>
      <c r="BV303" s="345"/>
      <c r="BW303" s="345"/>
      <c r="BX303" s="345"/>
      <c r="BY303" s="345"/>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7" customFormat="true" ht="15" customHeight="true" x14ac:dyDescent="0.2">
      <c r="A304" s="441"/>
      <c r="B304" s="439"/>
      <c r="C304" s="440"/>
      <c r="D304" s="440"/>
      <c r="U304" s="346"/>
      <c r="V304" s="346"/>
      <c r="W304" s="346"/>
      <c r="X304" s="346"/>
      <c r="Y304" s="346"/>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9"/>
      <c r="BU304" s="345"/>
      <c r="BV304" s="345"/>
      <c r="BW304" s="345"/>
      <c r="BX304" s="345"/>
      <c r="BY304" s="345"/>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7" customFormat="true" ht="15" customHeight="true" x14ac:dyDescent="0.2">
      <c r="A305" s="441"/>
      <c r="B305" s="439"/>
      <c r="C305" s="440"/>
      <c r="D305" s="440"/>
      <c r="U305" s="346"/>
      <c r="V305" s="346"/>
      <c r="W305" s="346"/>
      <c r="X305" s="346"/>
      <c r="Y305" s="346"/>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9"/>
      <c r="BU305" s="345"/>
      <c r="BV305" s="345"/>
      <c r="BW305" s="345"/>
      <c r="BX305" s="345"/>
      <c r="BY305" s="345"/>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7" customFormat="true" ht="15" customHeight="true" x14ac:dyDescent="0.2">
      <c r="B306" s="43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9"/>
      <c r="BU306" s="345"/>
      <c r="BV306" s="345"/>
      <c r="BW306" s="345"/>
      <c r="BX306" s="345"/>
      <c r="BY306" s="345"/>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7" customFormat="true" ht="15" customHeight="true" x14ac:dyDescent="0.2">
      <c r="B307" s="436"/>
      <c r="U307" s="346"/>
      <c r="V307" s="346"/>
      <c r="W307" s="346"/>
      <c r="X307" s="346"/>
      <c r="Y307" s="346"/>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9"/>
      <c r="BU307" s="345"/>
      <c r="BV307" s="345"/>
      <c r="BW307" s="345"/>
      <c r="BX307" s="345"/>
      <c r="BY307" s="345"/>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7" customFormat="true" ht="15" customHeight="true" x14ac:dyDescent="0.2">
      <c r="B308" s="436"/>
      <c r="U308" s="346"/>
      <c r="V308" s="346"/>
      <c r="W308" s="346"/>
      <c r="X308" s="346"/>
      <c r="Y308" s="346"/>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9"/>
      <c r="BU308" s="345"/>
      <c r="BV308" s="345"/>
      <c r="BW308" s="345"/>
      <c r="BX308" s="345"/>
      <c r="BY308" s="345"/>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7" customFormat="true" ht="15" customHeight="true" x14ac:dyDescent="0.2">
      <c r="B309" s="436"/>
      <c r="U309" s="346"/>
      <c r="V309" s="346"/>
      <c r="W309" s="346"/>
      <c r="X309" s="346"/>
      <c r="Y309" s="346"/>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9"/>
      <c r="BU309" s="345"/>
      <c r="BV309" s="345"/>
      <c r="BW309" s="345"/>
      <c r="BX309" s="345"/>
      <c r="BY309" s="345"/>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7" customFormat="true" ht="15" customHeight="true" x14ac:dyDescent="0.2">
      <c r="B310" s="436"/>
      <c r="U310" s="346"/>
      <c r="V310" s="346"/>
      <c r="W310" s="346"/>
      <c r="X310" s="346"/>
      <c r="Y310" s="346"/>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9"/>
      <c r="BU310" s="345"/>
      <c r="BV310" s="345"/>
      <c r="BW310" s="345"/>
      <c r="BX310" s="345"/>
      <c r="BY310" s="345"/>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7" customFormat="true" ht="15" customHeight="true" x14ac:dyDescent="0.2">
      <c r="B311" s="436"/>
      <c r="U311" s="346"/>
      <c r="V311" s="346"/>
      <c r="W311" s="346"/>
      <c r="X311" s="346"/>
      <c r="Y311" s="346"/>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9"/>
      <c r="BU311" s="345"/>
      <c r="BV311" s="345"/>
      <c r="BW311" s="345"/>
      <c r="BX311" s="345"/>
      <c r="BY311" s="345"/>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7" customFormat="true" ht="15" customHeight="true" x14ac:dyDescent="0.2">
      <c r="B312" s="436"/>
      <c r="U312" s="346"/>
      <c r="V312" s="346"/>
      <c r="W312" s="346"/>
      <c r="X312" s="346"/>
      <c r="Y312" s="346"/>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9"/>
      <c r="BU312" s="345"/>
      <c r="BV312" s="345"/>
      <c r="BW312" s="345"/>
      <c r="BX312" s="345"/>
      <c r="BY312" s="345"/>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7" customFormat="true" ht="15" customHeight="true" x14ac:dyDescent="0.2">
      <c r="B313" s="436"/>
      <c r="U313" s="346"/>
      <c r="V313" s="346"/>
      <c r="W313" s="346"/>
      <c r="X313" s="346"/>
      <c r="Y313" s="346"/>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9"/>
      <c r="BU313" s="345"/>
      <c r="BV313" s="345"/>
      <c r="BW313" s="345"/>
      <c r="BX313" s="345"/>
      <c r="BY313" s="345"/>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7" customFormat="true" ht="15" customHeight="true" x14ac:dyDescent="0.2">
      <c r="B314" s="436"/>
      <c r="U314" s="346"/>
      <c r="V314" s="346"/>
      <c r="W314" s="346"/>
      <c r="X314" s="346"/>
      <c r="Y314" s="346"/>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9"/>
      <c r="BU314" s="345"/>
      <c r="BV314" s="345"/>
      <c r="BW314" s="345"/>
      <c r="BX314" s="345"/>
      <c r="BY314" s="345"/>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7" customFormat="true" ht="15" customHeight="true" x14ac:dyDescent="0.2">
      <c r="B315" s="436"/>
      <c r="U315" s="346"/>
      <c r="V315" s="346"/>
      <c r="W315" s="346"/>
      <c r="X315" s="346"/>
      <c r="Y315" s="346"/>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9"/>
      <c r="BU315" s="345"/>
      <c r="BV315" s="345"/>
      <c r="BW315" s="345"/>
      <c r="BX315" s="345"/>
      <c r="BY315" s="345"/>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7" customFormat="true" ht="15" customHeight="true" x14ac:dyDescent="0.2">
      <c r="B316" s="436"/>
      <c r="U316" s="346"/>
      <c r="V316" s="346"/>
      <c r="W316" s="346"/>
      <c r="X316" s="346"/>
      <c r="Y316" s="346"/>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9"/>
      <c r="BU316" s="345"/>
      <c r="BV316" s="345"/>
      <c r="BW316" s="345"/>
      <c r="BX316" s="345"/>
      <c r="BY316" s="345"/>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7" customFormat="true" ht="15" customHeight="true" x14ac:dyDescent="0.2">
      <c r="B317" s="436"/>
      <c r="U317" s="346"/>
      <c r="V317" s="346"/>
      <c r="W317" s="346"/>
      <c r="X317" s="346"/>
      <c r="Y317" s="346"/>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9"/>
      <c r="BU317" s="345"/>
      <c r="BV317" s="345"/>
      <c r="BW317" s="345"/>
      <c r="BX317" s="345"/>
      <c r="BY317" s="345"/>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7" customFormat="true" ht="15" customHeight="true" x14ac:dyDescent="0.2">
      <c r="B318" s="436"/>
      <c r="U318" s="346"/>
      <c r="V318" s="346"/>
      <c r="W318" s="346"/>
      <c r="X318" s="346"/>
      <c r="Y318" s="346"/>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9"/>
      <c r="BU318" s="345"/>
      <c r="BV318" s="345"/>
      <c r="BW318" s="345"/>
      <c r="BX318" s="345"/>
      <c r="BY318" s="345"/>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7" customFormat="true" ht="15" customHeight="true" x14ac:dyDescent="0.2">
      <c r="B319" s="436"/>
      <c r="U319" s="346"/>
      <c r="V319" s="346"/>
      <c r="W319" s="346"/>
      <c r="X319" s="346"/>
      <c r="Y319" s="346"/>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9"/>
      <c r="BU319" s="345"/>
      <c r="BV319" s="345"/>
      <c r="BW319" s="345"/>
      <c r="BX319" s="345"/>
      <c r="BY319" s="345"/>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7" customFormat="true" ht="15" customHeight="true" x14ac:dyDescent="0.2">
      <c r="B320" s="436"/>
      <c r="U320" s="346"/>
      <c r="V320" s="346"/>
      <c r="W320" s="346"/>
      <c r="X320" s="346"/>
      <c r="Y320" s="346"/>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9"/>
      <c r="BU320" s="345"/>
      <c r="BV320" s="345"/>
      <c r="BW320" s="345"/>
      <c r="BX320" s="345"/>
      <c r="BY320" s="345"/>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7" customFormat="true" ht="15" customHeight="true" x14ac:dyDescent="0.2">
      <c r="B321" s="436"/>
      <c r="U321" s="346"/>
      <c r="V321" s="346"/>
      <c r="W321" s="346"/>
      <c r="X321" s="346"/>
      <c r="Y321" s="346"/>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9"/>
      <c r="BU321" s="345"/>
      <c r="BV321" s="345"/>
      <c r="BW321" s="345"/>
      <c r="BX321" s="345"/>
      <c r="BY321" s="345"/>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7" customFormat="true" ht="15" customHeight="true" x14ac:dyDescent="0.2">
      <c r="B322" s="436"/>
      <c r="U322" s="346"/>
      <c r="V322" s="346"/>
      <c r="W322" s="346"/>
      <c r="X322" s="346"/>
      <c r="Y322" s="346"/>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9"/>
      <c r="BU322" s="345"/>
      <c r="BV322" s="345"/>
      <c r="BW322" s="345"/>
      <c r="BX322" s="345"/>
      <c r="BY322" s="345"/>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7" customFormat="true" ht="15" customHeight="true" x14ac:dyDescent="0.2">
      <c r="B323" s="436"/>
      <c r="U323" s="346"/>
      <c r="V323" s="346"/>
      <c r="W323" s="346"/>
      <c r="X323" s="346"/>
      <c r="Y323" s="346"/>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9"/>
      <c r="BU323" s="345"/>
      <c r="BV323" s="345"/>
      <c r="BW323" s="345"/>
      <c r="BX323" s="345"/>
      <c r="BY323" s="345"/>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7" customFormat="true" ht="15" customHeight="true" x14ac:dyDescent="0.2">
      <c r="B324" s="436"/>
      <c r="U324" s="346"/>
      <c r="V324" s="346"/>
      <c r="W324" s="346"/>
      <c r="X324" s="346"/>
      <c r="Y324" s="346"/>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9"/>
      <c r="BU324" s="345"/>
      <c r="BV324" s="345"/>
      <c r="BW324" s="345"/>
      <c r="BX324" s="345"/>
      <c r="BY324" s="345"/>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7" customFormat="true" ht="15" customHeight="true" x14ac:dyDescent="0.2">
      <c r="B325" s="436"/>
      <c r="U325" s="346"/>
      <c r="V325" s="346"/>
      <c r="W325" s="346"/>
      <c r="X325" s="346"/>
      <c r="Y325" s="346"/>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9"/>
      <c r="BU325" s="345"/>
      <c r="BV325" s="345"/>
      <c r="BW325" s="345"/>
      <c r="BX325" s="345"/>
      <c r="BY325" s="345"/>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7" customFormat="true" ht="15" customHeight="true" x14ac:dyDescent="0.2">
      <c r="B326" s="436"/>
      <c r="U326" s="346"/>
      <c r="V326" s="346"/>
      <c r="W326" s="346"/>
      <c r="X326" s="346"/>
      <c r="Y326" s="346"/>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9"/>
      <c r="BU326" s="345"/>
      <c r="BV326" s="345"/>
      <c r="BW326" s="345"/>
      <c r="BX326" s="345"/>
      <c r="BY326" s="345"/>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7" customFormat="true" ht="15" customHeight="true" x14ac:dyDescent="0.2">
      <c r="B327" s="436"/>
      <c r="U327" s="346"/>
      <c r="V327" s="346"/>
      <c r="W327" s="346"/>
      <c r="X327" s="346"/>
      <c r="Y327" s="346"/>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9"/>
      <c r="BU327" s="345"/>
      <c r="BV327" s="345"/>
      <c r="BW327" s="345"/>
      <c r="BX327" s="345"/>
      <c r="BY327" s="345"/>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7" customFormat="true" ht="15" customHeight="true" x14ac:dyDescent="0.2">
      <c r="B328" s="436"/>
      <c r="U328" s="346"/>
      <c r="V328" s="346"/>
      <c r="W328" s="346"/>
      <c r="X328" s="346"/>
      <c r="Y328" s="346"/>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9"/>
      <c r="BU328" s="345"/>
      <c r="BV328" s="345"/>
      <c r="BW328" s="345"/>
      <c r="BX328" s="345"/>
      <c r="BY328" s="345"/>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7" customFormat="true" ht="250.15" customHeight="true" x14ac:dyDescent="0.2">
      <c r="B329" s="436"/>
      <c r="U329" s="346"/>
      <c r="V329" s="346"/>
      <c r="W329" s="346"/>
      <c r="X329" s="346"/>
      <c r="Y329" s="346"/>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9"/>
      <c r="BU329" s="345"/>
      <c r="BV329" s="345"/>
      <c r="BW329" s="345"/>
      <c r="BX329" s="345"/>
      <c r="BY329" s="345"/>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5"/>
      <c r="U330" s="341"/>
      <c r="V330" s="341"/>
      <c r="W330" s="341"/>
      <c r="X330" s="341"/>
      <c r="Y330" s="341"/>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544"/>
      <c r="BD330" s="544"/>
      <c r="BE330" s="544"/>
      <c r="BF330" s="544"/>
      <c r="BG330" s="544"/>
      <c r="BH330" s="544"/>
      <c r="BI330" s="544"/>
      <c r="BJ330" s="544"/>
      <c r="BK330" s="544"/>
      <c r="BL330" s="544"/>
      <c r="BM330" s="544"/>
      <c r="BN330" s="544"/>
      <c r="BO330" s="544"/>
      <c r="BP330" s="544"/>
      <c r="BQ330" s="544"/>
      <c r="BR330" s="544"/>
      <c r="BS330" s="544"/>
      <c r="BT330" s="544"/>
      <c r="BU330" s="341"/>
      <c r="BV330" s="341"/>
      <c r="BW330" s="341"/>
      <c r="BX330" s="341"/>
      <c r="BY330" s="341"/>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5"/>
      <c r="U331" s="341"/>
      <c r="V331" s="341"/>
      <c r="W331" s="341"/>
      <c r="X331" s="341"/>
      <c r="Y331" s="341"/>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544"/>
      <c r="BD331" s="544"/>
      <c r="BE331" s="544"/>
      <c r="BF331" s="544"/>
      <c r="BG331" s="544"/>
      <c r="BH331" s="544"/>
      <c r="BI331" s="544"/>
      <c r="BJ331" s="544"/>
      <c r="BK331" s="544"/>
      <c r="BL331" s="544"/>
      <c r="BM331" s="544"/>
      <c r="BN331" s="544"/>
      <c r="BO331" s="544"/>
      <c r="BP331" s="544"/>
      <c r="BQ331" s="544"/>
      <c r="BR331" s="544"/>
      <c r="BS331" s="544"/>
      <c r="BT331" s="544"/>
      <c r="BU331" s="341"/>
      <c r="BV331" s="341"/>
      <c r="BW331" s="341"/>
      <c r="BX331" s="341"/>
      <c r="BY331" s="341"/>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5"/>
      <c r="U332" s="341"/>
      <c r="V332" s="341"/>
      <c r="W332" s="341"/>
      <c r="X332" s="341"/>
      <c r="Y332" s="341"/>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544"/>
      <c r="BD332" s="544"/>
      <c r="BE332" s="544"/>
      <c r="BF332" s="544"/>
      <c r="BG332" s="544"/>
      <c r="BH332" s="544"/>
      <c r="BI332" s="544"/>
      <c r="BJ332" s="544"/>
      <c r="BK332" s="544"/>
      <c r="BL332" s="544"/>
      <c r="BM332" s="544"/>
      <c r="BN332" s="544"/>
      <c r="BO332" s="544"/>
      <c r="BP332" s="544"/>
      <c r="BQ332" s="544"/>
      <c r="BR332" s="544"/>
      <c r="BS332" s="544"/>
      <c r="BT332" s="544"/>
      <c r="BU332" s="341"/>
      <c r="BV332" s="341"/>
      <c r="BW332" s="341"/>
      <c r="BX332" s="341"/>
      <c r="BY332" s="341"/>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5"/>
      <c r="U333" s="341"/>
      <c r="V333" s="341"/>
      <c r="W333" s="341"/>
      <c r="X333" s="341"/>
      <c r="Y333" s="341"/>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544"/>
      <c r="BD333" s="544"/>
      <c r="BE333" s="544"/>
      <c r="BF333" s="544"/>
      <c r="BG333" s="544"/>
      <c r="BH333" s="544"/>
      <c r="BI333" s="544"/>
      <c r="BJ333" s="544"/>
      <c r="BK333" s="544"/>
      <c r="BL333" s="544"/>
      <c r="BM333" s="544"/>
      <c r="BN333" s="544"/>
      <c r="BO333" s="544"/>
      <c r="BP333" s="544"/>
      <c r="BQ333" s="544"/>
      <c r="BR333" s="544"/>
      <c r="BS333" s="544"/>
      <c r="BT333" s="544"/>
      <c r="BU333" s="341"/>
      <c r="BV333" s="341"/>
      <c r="BW333" s="341"/>
      <c r="BX333" s="341"/>
      <c r="BY333" s="341"/>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5"/>
      <c r="U334" s="341"/>
      <c r="V334" s="341"/>
      <c r="W334" s="341"/>
      <c r="X334" s="341"/>
      <c r="Y334" s="341"/>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544"/>
      <c r="BD334" s="544"/>
      <c r="BE334" s="544"/>
      <c r="BF334" s="544"/>
      <c r="BG334" s="544"/>
      <c r="BH334" s="544"/>
      <c r="BI334" s="544"/>
      <c r="BJ334" s="544"/>
      <c r="BK334" s="544"/>
      <c r="BL334" s="544"/>
      <c r="BM334" s="544"/>
      <c r="BN334" s="544"/>
      <c r="BO334" s="544"/>
      <c r="BP334" s="544"/>
      <c r="BQ334" s="544"/>
      <c r="BR334" s="544"/>
      <c r="BS334" s="544"/>
      <c r="BT334" s="544"/>
      <c r="BU334" s="341"/>
      <c r="BV334" s="341"/>
      <c r="BW334" s="341"/>
      <c r="BX334" s="341"/>
      <c r="BY334" s="341"/>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5"/>
      <c r="U335" s="341"/>
      <c r="V335" s="341"/>
      <c r="W335" s="341"/>
      <c r="X335" s="341"/>
      <c r="Y335" s="341"/>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544"/>
      <c r="BD335" s="544"/>
      <c r="BE335" s="544"/>
      <c r="BF335" s="544"/>
      <c r="BG335" s="544"/>
      <c r="BH335" s="544"/>
      <c r="BI335" s="544"/>
      <c r="BJ335" s="544"/>
      <c r="BK335" s="544"/>
      <c r="BL335" s="544"/>
      <c r="BM335" s="544"/>
      <c r="BN335" s="544"/>
      <c r="BO335" s="544"/>
      <c r="BP335" s="544"/>
      <c r="BQ335" s="544"/>
      <c r="BR335" s="544"/>
      <c r="BS335" s="544"/>
      <c r="BT335" s="544"/>
      <c r="BU335" s="341"/>
      <c r="BV335" s="341"/>
      <c r="BW335" s="341"/>
      <c r="BX335" s="341"/>
      <c r="BY335" s="341"/>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5"/>
      <c r="U336" s="341"/>
      <c r="V336" s="341"/>
      <c r="W336" s="341"/>
      <c r="X336" s="341"/>
      <c r="Y336" s="341"/>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544"/>
      <c r="BD336" s="544"/>
      <c r="BE336" s="544"/>
      <c r="BF336" s="544"/>
      <c r="BG336" s="544"/>
      <c r="BH336" s="544"/>
      <c r="BI336" s="544"/>
      <c r="BJ336" s="544"/>
      <c r="BK336" s="544"/>
      <c r="BL336" s="544"/>
      <c r="BM336" s="544"/>
      <c r="BN336" s="544"/>
      <c r="BO336" s="544"/>
      <c r="BP336" s="544"/>
      <c r="BQ336" s="544"/>
      <c r="BR336" s="544"/>
      <c r="BS336" s="544"/>
      <c r="BT336" s="544"/>
      <c r="BU336" s="341"/>
      <c r="BV336" s="341"/>
      <c r="BW336" s="341"/>
      <c r="BX336" s="341"/>
      <c r="BY336" s="341"/>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5"/>
      <c r="U337" s="341"/>
      <c r="V337" s="341"/>
      <c r="W337" s="341"/>
      <c r="X337" s="341"/>
      <c r="Y337" s="341"/>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544"/>
      <c r="BD337" s="544"/>
      <c r="BE337" s="544"/>
      <c r="BF337" s="544"/>
      <c r="BG337" s="544"/>
      <c r="BH337" s="544"/>
      <c r="BI337" s="544"/>
      <c r="BJ337" s="544"/>
      <c r="BK337" s="544"/>
      <c r="BL337" s="544"/>
      <c r="BM337" s="544"/>
      <c r="BN337" s="544"/>
      <c r="BO337" s="544"/>
      <c r="BP337" s="544"/>
      <c r="BQ337" s="544"/>
      <c r="BR337" s="544"/>
      <c r="BS337" s="544"/>
      <c r="BT337" s="544"/>
      <c r="BU337" s="341"/>
      <c r="BV337" s="341"/>
      <c r="BW337" s="341"/>
      <c r="BX337" s="341"/>
      <c r="BY337" s="341"/>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5"/>
      <c r="U338" s="341"/>
      <c r="V338" s="341"/>
      <c r="W338" s="341"/>
      <c r="X338" s="341"/>
      <c r="Y338" s="341"/>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544"/>
      <c r="BD338" s="544"/>
      <c r="BE338" s="544"/>
      <c r="BF338" s="544"/>
      <c r="BG338" s="544"/>
      <c r="BH338" s="544"/>
      <c r="BI338" s="544"/>
      <c r="BJ338" s="544"/>
      <c r="BK338" s="544"/>
      <c r="BL338" s="544"/>
      <c r="BM338" s="544"/>
      <c r="BN338" s="544"/>
      <c r="BO338" s="544"/>
      <c r="BP338" s="544"/>
      <c r="BQ338" s="544"/>
      <c r="BR338" s="544"/>
      <c r="BS338" s="544"/>
      <c r="BT338" s="544"/>
      <c r="BU338" s="341"/>
      <c r="BV338" s="341"/>
      <c r="BW338" s="341"/>
      <c r="BX338" s="341"/>
      <c r="BY338" s="341"/>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7" customFormat="true" ht="15" customHeight="true" x14ac:dyDescent="0.2">
      <c r="B339" s="436"/>
      <c r="U339" s="346"/>
      <c r="V339" s="346"/>
      <c r="W339" s="346"/>
      <c r="X339" s="346"/>
      <c r="Y339" s="346"/>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129</v>
      </c>
      <c r="BB339" s="304" t="s">
        <v>128</v>
      </c>
      <c r="BC339" s="976" t="s">
        <v>115</v>
      </c>
      <c r="BD339" s="977"/>
      <c r="BE339" s="977"/>
      <c r="BF339" s="977"/>
      <c r="BG339" s="978"/>
      <c r="BH339" s="976" t="s">
        <v>39</v>
      </c>
      <c r="BI339" s="977"/>
      <c r="BJ339" s="977"/>
      <c r="BK339" s="977"/>
      <c r="BL339" s="978"/>
      <c r="BM339" s="976" t="s">
        <v>38</v>
      </c>
      <c r="BN339" s="977"/>
      <c r="BO339" s="977"/>
      <c r="BP339" s="977"/>
      <c r="BQ339" s="979"/>
      <c r="BR339" s="15" t="s">
        <v>138</v>
      </c>
      <c r="BS339" s="400"/>
      <c r="BT339" s="400"/>
      <c r="BU339" s="5"/>
      <c r="BV339" s="5"/>
      <c r="BW339" s="5"/>
      <c r="BX339" s="5"/>
      <c r="BY339" s="5"/>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7" customFormat="true" ht="12.75" x14ac:dyDescent="0.2">
      <c r="B340" s="436"/>
      <c r="U340" s="346"/>
      <c r="V340" s="346"/>
      <c r="W340" s="346"/>
      <c r="X340" s="346"/>
      <c r="Y340" s="346"/>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127</v>
      </c>
      <c r="BB340" s="334"/>
      <c r="BC340" s="421" t="s">
        <v>0</v>
      </c>
      <c r="BD340" s="520" t="s">
        <v>1</v>
      </c>
      <c r="BE340" s="520" t="s">
        <v>2</v>
      </c>
      <c r="BF340" s="520" t="s">
        <v>3</v>
      </c>
      <c r="BG340" s="422" t="s">
        <v>4</v>
      </c>
      <c r="BH340" s="421" t="s">
        <v>0</v>
      </c>
      <c r="BI340" s="520" t="s">
        <v>1</v>
      </c>
      <c r="BJ340" s="520" t="s">
        <v>2</v>
      </c>
      <c r="BK340" s="520" t="s">
        <v>3</v>
      </c>
      <c r="BL340" s="422" t="s">
        <v>4</v>
      </c>
      <c r="BM340" s="421" t="s">
        <v>0</v>
      </c>
      <c r="BN340" s="520" t="s">
        <v>1</v>
      </c>
      <c r="BO340" s="520" t="s">
        <v>2</v>
      </c>
      <c r="BP340" s="520" t="s">
        <v>3</v>
      </c>
      <c r="BQ340" s="422" t="s">
        <v>4</v>
      </c>
      <c r="BR340" s="421" t="s">
        <v>395</v>
      </c>
      <c r="BS340" s="520" t="s">
        <v>396</v>
      </c>
      <c r="BT340" s="521" t="s">
        <v>397</v>
      </c>
      <c r="BU340" s="886"/>
      <c r="BV340" s="886"/>
      <c r="BW340" s="886"/>
      <c r="BX340" s="886"/>
      <c r="BY340" s="886"/>
      <c r="BZ340" s="886"/>
      <c r="CA340" s="886"/>
      <c r="CB340" s="886"/>
      <c r="CC340" s="886"/>
      <c r="CD340" s="886"/>
      <c r="CE340" s="886"/>
      <c r="CF340" s="886"/>
      <c r="CG340" s="886"/>
      <c r="CH340" s="886"/>
      <c r="CI340" s="886"/>
      <c r="CJ340" s="886"/>
      <c r="CK340" s="886"/>
      <c r="CL340" s="886"/>
      <c r="CM340" s="886"/>
      <c r="CN340" s="886"/>
      <c r="CO340" s="886"/>
      <c r="CP340" s="886"/>
      <c r="CQ340" s="886"/>
      <c r="CR340" s="886"/>
      <c r="CS340" s="886"/>
      <c r="CT340" s="886"/>
      <c r="CU340" s="886"/>
      <c r="CV340" s="886"/>
      <c r="CW340" s="886"/>
      <c r="CX340" s="886"/>
      <c r="CY340" s="886"/>
      <c r="CZ340" s="886"/>
    </row>
    <row r="341" s="437" customFormat="true" ht="15" customHeight="true" x14ac:dyDescent="0.2">
      <c r="B341" s="436"/>
      <c r="U341" s="346"/>
      <c r="V341" s="346"/>
      <c r="W341" s="346"/>
      <c r="X341" s="346"/>
      <c r="Y341" s="346"/>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71" t="s">
        <v>145</v>
      </c>
      <c r="BB341" s="554" t="s">
        <v>50</v>
      </c>
      <c r="BC341" s="54" t="s">
        <v>36</v>
      </c>
      <c r="BD341" s="50" t="s">
        <v>36</v>
      </c>
      <c r="BE341" s="50" t="s">
        <v>36</v>
      </c>
      <c r="BF341" s="50" t="s">
        <v>36</v>
      </c>
      <c r="BG341" s="45" t="s">
        <v>36</v>
      </c>
      <c r="BH341" s="54" t="s">
        <v>36</v>
      </c>
      <c r="BI341" s="50" t="s">
        <v>36</v>
      </c>
      <c r="BJ341" s="50" t="s">
        <v>36</v>
      </c>
      <c r="BK341" s="50" t="s">
        <v>36</v>
      </c>
      <c r="BL341" s="45" t="s">
        <v>36</v>
      </c>
      <c r="BM341" s="54" t="s">
        <v>36</v>
      </c>
      <c r="BN341" s="50" t="s">
        <v>36</v>
      </c>
      <c r="BO341" s="50" t="s">
        <v>36</v>
      </c>
      <c r="BP341" s="50" t="s">
        <v>36</v>
      </c>
      <c r="BQ341" s="45" t="s">
        <v>36</v>
      </c>
      <c r="BR341" s="54" t="s">
        <v>36</v>
      </c>
      <c r="BS341" s="50" t="s">
        <v>36</v>
      </c>
      <c r="BT341" s="40" t="s">
        <v>36</v>
      </c>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37" customFormat="true" ht="15" customHeight="true" x14ac:dyDescent="0.2">
      <c r="B342" s="436"/>
      <c r="U342" s="346"/>
      <c r="V342" s="346"/>
      <c r="W342" s="346"/>
      <c r="X342" s="346"/>
      <c r="Y342" s="346"/>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72"/>
      <c r="BB342" s="553" t="s">
        <v>49</v>
      </c>
      <c r="BC342" s="53" t="s">
        <v>36</v>
      </c>
      <c r="BD342" s="49" t="s">
        <v>36</v>
      </c>
      <c r="BE342" s="49" t="s">
        <v>36</v>
      </c>
      <c r="BF342" s="49" t="s">
        <v>36</v>
      </c>
      <c r="BG342" s="44" t="s">
        <v>36</v>
      </c>
      <c r="BH342" s="53" t="s">
        <v>36</v>
      </c>
      <c r="BI342" s="49" t="s">
        <v>36</v>
      </c>
      <c r="BJ342" s="49" t="s">
        <v>36</v>
      </c>
      <c r="BK342" s="49" t="s">
        <v>36</v>
      </c>
      <c r="BL342" s="44" t="s">
        <v>36</v>
      </c>
      <c r="BM342" s="53" t="s">
        <v>36</v>
      </c>
      <c r="BN342" s="49" t="s">
        <v>36</v>
      </c>
      <c r="BO342" s="49" t="s">
        <v>36</v>
      </c>
      <c r="BP342" s="49" t="s">
        <v>36</v>
      </c>
      <c r="BQ342" s="44" t="s">
        <v>36</v>
      </c>
      <c r="BR342" s="53" t="s">
        <v>36</v>
      </c>
      <c r="BS342" s="49" t="s">
        <v>36</v>
      </c>
      <c r="BT342" s="39" t="s">
        <v>36</v>
      </c>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37" customFormat="true" ht="15" customHeight="true" x14ac:dyDescent="0.2">
      <c r="B343" s="436"/>
      <c r="U343" s="346"/>
      <c r="V343" s="346"/>
      <c r="W343" s="346"/>
      <c r="X343" s="346"/>
      <c r="Y343" s="346"/>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73" t="s">
        <v>140</v>
      </c>
      <c r="BB343" s="553" t="s">
        <v>50</v>
      </c>
      <c r="BC343" s="53" t="s">
        <v>36</v>
      </c>
      <c r="BD343" s="49" t="s">
        <v>36</v>
      </c>
      <c r="BE343" s="49" t="s">
        <v>36</v>
      </c>
      <c r="BF343" s="49" t="s">
        <v>36</v>
      </c>
      <c r="BG343" s="44" t="s">
        <v>36</v>
      </c>
      <c r="BH343" s="53" t="s">
        <v>36</v>
      </c>
      <c r="BI343" s="49" t="s">
        <v>36</v>
      </c>
      <c r="BJ343" s="49" t="s">
        <v>36</v>
      </c>
      <c r="BK343" s="49" t="s">
        <v>36</v>
      </c>
      <c r="BL343" s="44" t="s">
        <v>36</v>
      </c>
      <c r="BM343" s="53" t="s">
        <v>36</v>
      </c>
      <c r="BN343" s="49" t="s">
        <v>36</v>
      </c>
      <c r="BO343" s="49" t="s">
        <v>36</v>
      </c>
      <c r="BP343" s="49" t="s">
        <v>36</v>
      </c>
      <c r="BQ343" s="44" t="s">
        <v>36</v>
      </c>
      <c r="BR343" s="53" t="s">
        <v>36</v>
      </c>
      <c r="BS343" s="49" t="s">
        <v>36</v>
      </c>
      <c r="BT343" s="39" t="s">
        <v>36</v>
      </c>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37" customFormat="true" ht="15" customHeight="true" x14ac:dyDescent="0.2">
      <c r="B344" s="436"/>
      <c r="U344" s="346"/>
      <c r="V344" s="346"/>
      <c r="W344" s="346"/>
      <c r="X344" s="346"/>
      <c r="Y344" s="346"/>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72"/>
      <c r="BB344" s="553" t="s">
        <v>49</v>
      </c>
      <c r="BC344" s="53" t="s">
        <v>36</v>
      </c>
      <c r="BD344" s="49" t="s">
        <v>36</v>
      </c>
      <c r="BE344" s="49" t="s">
        <v>36</v>
      </c>
      <c r="BF344" s="49" t="s">
        <v>36</v>
      </c>
      <c r="BG344" s="44" t="s">
        <v>36</v>
      </c>
      <c r="BH344" s="53" t="s">
        <v>36</v>
      </c>
      <c r="BI344" s="49" t="s">
        <v>36</v>
      </c>
      <c r="BJ344" s="49" t="s">
        <v>36</v>
      </c>
      <c r="BK344" s="49" t="s">
        <v>36</v>
      </c>
      <c r="BL344" s="44" t="s">
        <v>36</v>
      </c>
      <c r="BM344" s="53" t="s">
        <v>36</v>
      </c>
      <c r="BN344" s="49" t="s">
        <v>36</v>
      </c>
      <c r="BO344" s="49" t="s">
        <v>36</v>
      </c>
      <c r="BP344" s="49" t="s">
        <v>36</v>
      </c>
      <c r="BQ344" s="44" t="s">
        <v>36</v>
      </c>
      <c r="BR344" s="53" t="s">
        <v>36</v>
      </c>
      <c r="BS344" s="49" t="s">
        <v>36</v>
      </c>
      <c r="BT344" s="39" t="s">
        <v>36</v>
      </c>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37" customFormat="true" ht="15" customHeight="true" x14ac:dyDescent="0.2">
      <c r="B345" s="436"/>
      <c r="U345" s="346"/>
      <c r="V345" s="346"/>
      <c r="W345" s="346"/>
      <c r="X345" s="346"/>
      <c r="Y345" s="346"/>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73" t="s">
        <v>141</v>
      </c>
      <c r="BB345" s="553" t="s">
        <v>50</v>
      </c>
      <c r="BC345" s="53" t="s">
        <v>36</v>
      </c>
      <c r="BD345" s="49" t="s">
        <v>36</v>
      </c>
      <c r="BE345" s="49" t="s">
        <v>36</v>
      </c>
      <c r="BF345" s="49" t="s">
        <v>36</v>
      </c>
      <c r="BG345" s="44" t="s">
        <v>36</v>
      </c>
      <c r="BH345" s="53" t="s">
        <v>36</v>
      </c>
      <c r="BI345" s="49" t="s">
        <v>36</v>
      </c>
      <c r="BJ345" s="49" t="s">
        <v>36</v>
      </c>
      <c r="BK345" s="49" t="s">
        <v>36</v>
      </c>
      <c r="BL345" s="44" t="s">
        <v>36</v>
      </c>
      <c r="BM345" s="53" t="s">
        <v>36</v>
      </c>
      <c r="BN345" s="49" t="s">
        <v>36</v>
      </c>
      <c r="BO345" s="49" t="s">
        <v>36</v>
      </c>
      <c r="BP345" s="49" t="s">
        <v>36</v>
      </c>
      <c r="BQ345" s="44" t="s">
        <v>36</v>
      </c>
      <c r="BR345" s="53" t="s">
        <v>36</v>
      </c>
      <c r="BS345" s="49" t="s">
        <v>36</v>
      </c>
      <c r="BT345" s="39" t="s">
        <v>36</v>
      </c>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37" customFormat="true" ht="15" customHeight="true" x14ac:dyDescent="0.2">
      <c r="B346" s="436"/>
      <c r="U346" s="346"/>
      <c r="V346" s="346"/>
      <c r="W346" s="346"/>
      <c r="X346" s="346"/>
      <c r="Y346" s="346"/>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72"/>
      <c r="BB346" s="553" t="s">
        <v>49</v>
      </c>
      <c r="BC346" s="53" t="s">
        <v>36</v>
      </c>
      <c r="BD346" s="49" t="s">
        <v>36</v>
      </c>
      <c r="BE346" s="49" t="s">
        <v>36</v>
      </c>
      <c r="BF346" s="49" t="s">
        <v>36</v>
      </c>
      <c r="BG346" s="44" t="s">
        <v>36</v>
      </c>
      <c r="BH346" s="53" t="s">
        <v>36</v>
      </c>
      <c r="BI346" s="49" t="s">
        <v>36</v>
      </c>
      <c r="BJ346" s="49" t="s">
        <v>36</v>
      </c>
      <c r="BK346" s="49" t="s">
        <v>36</v>
      </c>
      <c r="BL346" s="44" t="s">
        <v>36</v>
      </c>
      <c r="BM346" s="53" t="s">
        <v>36</v>
      </c>
      <c r="BN346" s="49" t="s">
        <v>36</v>
      </c>
      <c r="BO346" s="49" t="s">
        <v>36</v>
      </c>
      <c r="BP346" s="49" t="s">
        <v>36</v>
      </c>
      <c r="BQ346" s="44" t="s">
        <v>36</v>
      </c>
      <c r="BR346" s="53" t="s">
        <v>36</v>
      </c>
      <c r="BS346" s="49" t="s">
        <v>36</v>
      </c>
      <c r="BT346" s="39" t="s">
        <v>36</v>
      </c>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37" customFormat="true" ht="15" customHeight="true" x14ac:dyDescent="0.2">
      <c r="B347" s="436"/>
      <c r="U347" s="346"/>
      <c r="V347" s="346"/>
      <c r="W347" s="346"/>
      <c r="X347" s="346"/>
      <c r="Y347" s="346"/>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73" t="s">
        <v>142</v>
      </c>
      <c r="BB347" s="553" t="s">
        <v>50</v>
      </c>
      <c r="BC347" s="53" t="s">
        <v>36</v>
      </c>
      <c r="BD347" s="49" t="s">
        <v>36</v>
      </c>
      <c r="BE347" s="49" t="s">
        <v>36</v>
      </c>
      <c r="BF347" s="49" t="s">
        <v>36</v>
      </c>
      <c r="BG347" s="44" t="s">
        <v>36</v>
      </c>
      <c r="BH347" s="53" t="s">
        <v>36</v>
      </c>
      <c r="BI347" s="49" t="s">
        <v>36</v>
      </c>
      <c r="BJ347" s="49" t="s">
        <v>36</v>
      </c>
      <c r="BK347" s="49" t="s">
        <v>36</v>
      </c>
      <c r="BL347" s="44" t="s">
        <v>36</v>
      </c>
      <c r="BM347" s="53" t="s">
        <v>36</v>
      </c>
      <c r="BN347" s="49" t="s">
        <v>36</v>
      </c>
      <c r="BO347" s="49" t="s">
        <v>36</v>
      </c>
      <c r="BP347" s="49" t="s">
        <v>36</v>
      </c>
      <c r="BQ347" s="44" t="s">
        <v>36</v>
      </c>
      <c r="BR347" s="53" t="s">
        <v>36</v>
      </c>
      <c r="BS347" s="49" t="s">
        <v>36</v>
      </c>
      <c r="BT347" s="39" t="s">
        <v>36</v>
      </c>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37" customFormat="true" ht="15" customHeight="true" x14ac:dyDescent="0.2">
      <c r="B348" s="43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72"/>
      <c r="BB348" s="553" t="s">
        <v>49</v>
      </c>
      <c r="BC348" s="53" t="s">
        <v>36</v>
      </c>
      <c r="BD348" s="49" t="s">
        <v>36</v>
      </c>
      <c r="BE348" s="49" t="s">
        <v>36</v>
      </c>
      <c r="BF348" s="49" t="s">
        <v>36</v>
      </c>
      <c r="BG348" s="44" t="s">
        <v>36</v>
      </c>
      <c r="BH348" s="53" t="s">
        <v>36</v>
      </c>
      <c r="BI348" s="49" t="s">
        <v>36</v>
      </c>
      <c r="BJ348" s="49" t="s">
        <v>36</v>
      </c>
      <c r="BK348" s="49" t="s">
        <v>36</v>
      </c>
      <c r="BL348" s="44" t="s">
        <v>36</v>
      </c>
      <c r="BM348" s="53" t="s">
        <v>36</v>
      </c>
      <c r="BN348" s="49" t="s">
        <v>36</v>
      </c>
      <c r="BO348" s="49" t="s">
        <v>36</v>
      </c>
      <c r="BP348" s="49" t="s">
        <v>36</v>
      </c>
      <c r="BQ348" s="44" t="s">
        <v>36</v>
      </c>
      <c r="BR348" s="53" t="s">
        <v>36</v>
      </c>
      <c r="BS348" s="49" t="s">
        <v>36</v>
      </c>
      <c r="BT348" s="39" t="s">
        <v>36</v>
      </c>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37" customFormat="true" ht="15" customHeight="true" x14ac:dyDescent="0.2">
      <c r="B349" s="436"/>
      <c r="U349" s="346"/>
      <c r="V349" s="346"/>
      <c r="W349" s="346"/>
      <c r="X349" s="346"/>
      <c r="Y349" s="346"/>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73" t="s">
        <v>143</v>
      </c>
      <c r="BB349" s="553" t="s">
        <v>50</v>
      </c>
      <c r="BC349" s="53" t="s">
        <v>36</v>
      </c>
      <c r="BD349" s="49" t="s">
        <v>36</v>
      </c>
      <c r="BE349" s="49" t="s">
        <v>36</v>
      </c>
      <c r="BF349" s="49" t="s">
        <v>36</v>
      </c>
      <c r="BG349" s="44" t="s">
        <v>36</v>
      </c>
      <c r="BH349" s="53" t="s">
        <v>36</v>
      </c>
      <c r="BI349" s="49" t="s">
        <v>36</v>
      </c>
      <c r="BJ349" s="49" t="s">
        <v>36</v>
      </c>
      <c r="BK349" s="49" t="s">
        <v>36</v>
      </c>
      <c r="BL349" s="44" t="s">
        <v>36</v>
      </c>
      <c r="BM349" s="53" t="s">
        <v>36</v>
      </c>
      <c r="BN349" s="49" t="s">
        <v>36</v>
      </c>
      <c r="BO349" s="49" t="s">
        <v>36</v>
      </c>
      <c r="BP349" s="49" t="s">
        <v>36</v>
      </c>
      <c r="BQ349" s="44" t="s">
        <v>36</v>
      </c>
      <c r="BR349" s="53" t="s">
        <v>36</v>
      </c>
      <c r="BS349" s="49" t="s">
        <v>36</v>
      </c>
      <c r="BT349" s="39" t="s">
        <v>36</v>
      </c>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37" customFormat="true" ht="15" customHeight="true" x14ac:dyDescent="0.2">
      <c r="B350" s="436"/>
      <c r="U350" s="346"/>
      <c r="V350" s="346"/>
      <c r="W350" s="346"/>
      <c r="X350" s="346"/>
      <c r="Y350" s="346"/>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72"/>
      <c r="BB350" s="553" t="s">
        <v>49</v>
      </c>
      <c r="BC350" s="53" t="s">
        <v>36</v>
      </c>
      <c r="BD350" s="49" t="s">
        <v>36</v>
      </c>
      <c r="BE350" s="49" t="s">
        <v>36</v>
      </c>
      <c r="BF350" s="49" t="s">
        <v>36</v>
      </c>
      <c r="BG350" s="44" t="s">
        <v>36</v>
      </c>
      <c r="BH350" s="53" t="s">
        <v>36</v>
      </c>
      <c r="BI350" s="49" t="s">
        <v>36</v>
      </c>
      <c r="BJ350" s="49" t="s">
        <v>36</v>
      </c>
      <c r="BK350" s="49" t="s">
        <v>36</v>
      </c>
      <c r="BL350" s="44" t="s">
        <v>36</v>
      </c>
      <c r="BM350" s="53" t="s">
        <v>36</v>
      </c>
      <c r="BN350" s="49" t="s">
        <v>36</v>
      </c>
      <c r="BO350" s="49" t="s">
        <v>36</v>
      </c>
      <c r="BP350" s="49" t="s">
        <v>36</v>
      </c>
      <c r="BQ350" s="44" t="s">
        <v>36</v>
      </c>
      <c r="BR350" s="53" t="s">
        <v>36</v>
      </c>
      <c r="BS350" s="49" t="s">
        <v>36</v>
      </c>
      <c r="BT350" s="39" t="s">
        <v>36</v>
      </c>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37" customFormat="true" ht="15" customHeight="true" x14ac:dyDescent="0.2">
      <c r="B351" s="436"/>
      <c r="U351" s="346"/>
      <c r="V351" s="346"/>
      <c r="W351" s="346"/>
      <c r="X351" s="346"/>
      <c r="Y351" s="346"/>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73" t="s">
        <v>144</v>
      </c>
      <c r="BB351" s="553" t="s">
        <v>50</v>
      </c>
      <c r="BC351" s="53" t="s">
        <v>36</v>
      </c>
      <c r="BD351" s="49" t="s">
        <v>36</v>
      </c>
      <c r="BE351" s="49" t="s">
        <v>36</v>
      </c>
      <c r="BF351" s="49" t="s">
        <v>36</v>
      </c>
      <c r="BG351" s="44" t="s">
        <v>36</v>
      </c>
      <c r="BH351" s="53" t="s">
        <v>36</v>
      </c>
      <c r="BI351" s="49" t="s">
        <v>36</v>
      </c>
      <c r="BJ351" s="49" t="s">
        <v>36</v>
      </c>
      <c r="BK351" s="49" t="s">
        <v>36</v>
      </c>
      <c r="BL351" s="44" t="s">
        <v>36</v>
      </c>
      <c r="BM351" s="53" t="s">
        <v>36</v>
      </c>
      <c r="BN351" s="49" t="s">
        <v>36</v>
      </c>
      <c r="BO351" s="49" t="s">
        <v>36</v>
      </c>
      <c r="BP351" s="49" t="s">
        <v>36</v>
      </c>
      <c r="BQ351" s="44" t="s">
        <v>36</v>
      </c>
      <c r="BR351" s="53" t="s">
        <v>36</v>
      </c>
      <c r="BS351" s="49" t="s">
        <v>36</v>
      </c>
      <c r="BT351" s="39" t="s">
        <v>36</v>
      </c>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37" customFormat="true" ht="15" customHeight="true" x14ac:dyDescent="0.2">
      <c r="B352" s="436"/>
      <c r="U352" s="346"/>
      <c r="V352" s="346"/>
      <c r="W352" s="346"/>
      <c r="X352" s="346"/>
      <c r="Y352" s="346"/>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72"/>
      <c r="BB352" s="553" t="s">
        <v>49</v>
      </c>
      <c r="BC352" s="53" t="s">
        <v>36</v>
      </c>
      <c r="BD352" s="49" t="s">
        <v>36</v>
      </c>
      <c r="BE352" s="49" t="s">
        <v>36</v>
      </c>
      <c r="BF352" s="49" t="s">
        <v>36</v>
      </c>
      <c r="BG352" s="44" t="s">
        <v>36</v>
      </c>
      <c r="BH352" s="53" t="s">
        <v>36</v>
      </c>
      <c r="BI352" s="49" t="s">
        <v>36</v>
      </c>
      <c r="BJ352" s="49" t="s">
        <v>36</v>
      </c>
      <c r="BK352" s="49" t="s">
        <v>36</v>
      </c>
      <c r="BL352" s="44" t="s">
        <v>36</v>
      </c>
      <c r="BM352" s="53" t="s">
        <v>36</v>
      </c>
      <c r="BN352" s="49" t="s">
        <v>36</v>
      </c>
      <c r="BO352" s="49" t="s">
        <v>36</v>
      </c>
      <c r="BP352" s="49" t="s">
        <v>36</v>
      </c>
      <c r="BQ352" s="44" t="s">
        <v>36</v>
      </c>
      <c r="BR352" s="53" t="s">
        <v>36</v>
      </c>
      <c r="BS352" s="49" t="s">
        <v>36</v>
      </c>
      <c r="BT352" s="39" t="s">
        <v>36</v>
      </c>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37" customFormat="true" ht="15" customHeight="true" x14ac:dyDescent="0.2">
      <c r="B353" s="436"/>
      <c r="U353" s="346"/>
      <c r="V353" s="346"/>
      <c r="W353" s="346"/>
      <c r="X353" s="346"/>
      <c r="Y353" s="346"/>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73" t="s">
        <v>139</v>
      </c>
      <c r="BB353" s="553" t="s">
        <v>50</v>
      </c>
      <c r="BC353" s="53" t="s">
        <v>36</v>
      </c>
      <c r="BD353" s="49" t="s">
        <v>36</v>
      </c>
      <c r="BE353" s="49" t="s">
        <v>36</v>
      </c>
      <c r="BF353" s="49" t="s">
        <v>36</v>
      </c>
      <c r="BG353" s="44" t="s">
        <v>36</v>
      </c>
      <c r="BH353" s="53" t="s">
        <v>36</v>
      </c>
      <c r="BI353" s="49" t="s">
        <v>36</v>
      </c>
      <c r="BJ353" s="49" t="s">
        <v>36</v>
      </c>
      <c r="BK353" s="49" t="s">
        <v>36</v>
      </c>
      <c r="BL353" s="44" t="s">
        <v>36</v>
      </c>
      <c r="BM353" s="53" t="s">
        <v>36</v>
      </c>
      <c r="BN353" s="49" t="s">
        <v>36</v>
      </c>
      <c r="BO353" s="49" t="s">
        <v>36</v>
      </c>
      <c r="BP353" s="49" t="s">
        <v>36</v>
      </c>
      <c r="BQ353" s="44" t="s">
        <v>36</v>
      </c>
      <c r="BR353" s="53" t="s">
        <v>36</v>
      </c>
      <c r="BS353" s="49" t="s">
        <v>36</v>
      </c>
      <c r="BT353" s="39" t="s">
        <v>36</v>
      </c>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37" customFormat="true" ht="15" customHeight="true" x14ac:dyDescent="0.2">
      <c r="B354" s="436"/>
      <c r="U354" s="346"/>
      <c r="V354" s="346"/>
      <c r="W354" s="346"/>
      <c r="X354" s="346"/>
      <c r="Y354" s="346"/>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74"/>
      <c r="BB354" s="555" t="s">
        <v>49</v>
      </c>
      <c r="BC354" s="52" t="s">
        <v>36</v>
      </c>
      <c r="BD354" s="48" t="s">
        <v>36</v>
      </c>
      <c r="BE354" s="48" t="s">
        <v>36</v>
      </c>
      <c r="BF354" s="48" t="s">
        <v>36</v>
      </c>
      <c r="BG354" s="43" t="s">
        <v>36</v>
      </c>
      <c r="BH354" s="52" t="s">
        <v>36</v>
      </c>
      <c r="BI354" s="48" t="s">
        <v>36</v>
      </c>
      <c r="BJ354" s="48" t="s">
        <v>36</v>
      </c>
      <c r="BK354" s="48" t="s">
        <v>36</v>
      </c>
      <c r="BL354" s="43" t="s">
        <v>36</v>
      </c>
      <c r="BM354" s="52" t="s">
        <v>36</v>
      </c>
      <c r="BN354" s="48" t="s">
        <v>36</v>
      </c>
      <c r="BO354" s="48" t="s">
        <v>36</v>
      </c>
      <c r="BP354" s="48" t="s">
        <v>36</v>
      </c>
      <c r="BQ354" s="43" t="s">
        <v>36</v>
      </c>
      <c r="BR354" s="52" t="s">
        <v>36</v>
      </c>
      <c r="BS354" s="48" t="s">
        <v>36</v>
      </c>
      <c r="BT354" s="38" t="s">
        <v>36</v>
      </c>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37" customFormat="true" ht="15" customHeight="true" x14ac:dyDescent="0.2">
      <c r="B355" s="436"/>
      <c r="U355" s="346"/>
      <c r="V355" s="346"/>
      <c r="W355" s="346"/>
      <c r="X355" s="346"/>
      <c r="Y355" s="346"/>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6"/>
      <c r="BB355" s="322"/>
      <c r="BC355" s="409"/>
      <c r="BD355" s="409"/>
      <c r="BE355" s="409"/>
      <c r="BF355" s="409"/>
      <c r="BG355" s="409"/>
      <c r="BH355" s="409"/>
      <c r="BI355" s="409"/>
      <c r="BJ355" s="409"/>
      <c r="BK355" s="409"/>
      <c r="BL355" s="409"/>
      <c r="BM355" s="409"/>
      <c r="BN355" s="409"/>
      <c r="BO355" s="409"/>
      <c r="BP355" s="409"/>
      <c r="BQ355" s="409"/>
      <c r="BR355" s="409"/>
      <c r="BS355" s="409"/>
      <c r="BT355" s="409"/>
      <c r="BU355" s="410"/>
      <c r="BV355" s="410"/>
      <c r="BW355" s="410"/>
      <c r="BX355" s="410"/>
      <c r="BY355" s="410"/>
      <c r="BZ355" s="410"/>
      <c r="CA355" s="410"/>
      <c r="CB355" s="410"/>
      <c r="CC355" s="410"/>
      <c r="CD355" s="410"/>
      <c r="CE355" s="410"/>
      <c r="CF355" s="410"/>
      <c r="CG355" s="410"/>
      <c r="CH355" s="410"/>
      <c r="CI355" s="410"/>
      <c r="CJ355" s="410"/>
      <c r="CK355" s="410"/>
      <c r="CL355" s="410"/>
      <c r="CM355" s="410"/>
      <c r="CN355" s="410"/>
      <c r="CO355" s="410"/>
      <c r="CP355" s="410"/>
      <c r="CQ355" s="410"/>
      <c r="CR355" s="410"/>
      <c r="CS355" s="410"/>
      <c r="CT355" s="410"/>
      <c r="CU355" s="410"/>
      <c r="CV355" s="410"/>
      <c r="CW355" s="410"/>
      <c r="CX355" s="410"/>
      <c r="CY355" s="410"/>
      <c r="CZ355" s="410"/>
    </row>
    <row r="356" s="437" customFormat="true" ht="15" customHeight="true" x14ac:dyDescent="0.2">
      <c r="B356" s="436"/>
      <c r="U356" s="346"/>
      <c r="V356" s="346"/>
      <c r="W356" s="346"/>
      <c r="X356" s="346"/>
      <c r="Y356" s="346"/>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6"/>
      <c r="BB356" s="322"/>
      <c r="BC356" s="366"/>
      <c r="BD356" s="366"/>
      <c r="BE356" s="366"/>
      <c r="BF356" s="366"/>
      <c r="BG356" s="366"/>
      <c r="BH356" s="366"/>
      <c r="BI356" s="366"/>
      <c r="BJ356" s="366"/>
      <c r="BK356" s="366"/>
      <c r="BL356" s="366"/>
      <c r="BM356" s="366"/>
      <c r="BN356" s="366"/>
      <c r="BO356" s="366"/>
      <c r="BP356" s="366"/>
      <c r="BQ356" s="366"/>
      <c r="BR356" s="366"/>
      <c r="BS356" s="366"/>
      <c r="BT356" s="366"/>
      <c r="BU356" s="346"/>
      <c r="BV356" s="346"/>
      <c r="BW356" s="346"/>
      <c r="BX356" s="346"/>
      <c r="BY356" s="346"/>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U357" s="346"/>
      <c r="V357" s="346"/>
      <c r="W357" s="346"/>
      <c r="X357" s="346"/>
      <c r="Y357" s="346"/>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6"/>
      <c r="BB357" s="322"/>
      <c r="BC357" s="366"/>
      <c r="BD357" s="366"/>
      <c r="BE357" s="366"/>
      <c r="BF357" s="366"/>
      <c r="BG357" s="366"/>
      <c r="BH357" s="366"/>
      <c r="BI357" s="366"/>
      <c r="BJ357" s="366"/>
      <c r="BK357" s="366"/>
      <c r="BL357" s="366"/>
      <c r="BM357" s="366"/>
      <c r="BN357" s="366"/>
      <c r="BO357" s="366"/>
      <c r="BP357" s="366"/>
      <c r="BQ357" s="366"/>
      <c r="BR357" s="366"/>
      <c r="BS357" s="366"/>
      <c r="BT357" s="366"/>
      <c r="BU357" s="346"/>
      <c r="BV357" s="346"/>
      <c r="BW357" s="346"/>
      <c r="BX357" s="346"/>
      <c r="BY357" s="346"/>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U358" s="346"/>
      <c r="V358" s="346"/>
      <c r="W358" s="346"/>
      <c r="X358" s="346"/>
      <c r="Y358" s="346"/>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6"/>
      <c r="BB358" s="322"/>
      <c r="BC358" s="366"/>
      <c r="BD358" s="366"/>
      <c r="BE358" s="366"/>
      <c r="BF358" s="366"/>
      <c r="BG358" s="366"/>
      <c r="BH358" s="366"/>
      <c r="BI358" s="366"/>
      <c r="BJ358" s="366"/>
      <c r="BK358" s="366"/>
      <c r="BL358" s="366"/>
      <c r="BM358" s="366"/>
      <c r="BN358" s="366"/>
      <c r="BO358" s="366"/>
      <c r="BP358" s="366"/>
      <c r="BQ358" s="366"/>
      <c r="BR358" s="366"/>
      <c r="BS358" s="366"/>
      <c r="BT358" s="366"/>
      <c r="BU358" s="346"/>
      <c r="BV358" s="346"/>
      <c r="BW358" s="346"/>
      <c r="BX358" s="346"/>
      <c r="BY358" s="346"/>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U359" s="346"/>
      <c r="V359" s="346"/>
      <c r="W359" s="346"/>
      <c r="X359" s="346"/>
      <c r="Y359" s="346"/>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6"/>
      <c r="BB359" s="322"/>
      <c r="BC359" s="366"/>
      <c r="BD359" s="366"/>
      <c r="BE359" s="366"/>
      <c r="BF359" s="366"/>
      <c r="BG359" s="366"/>
      <c r="BH359" s="366"/>
      <c r="BI359" s="366"/>
      <c r="BJ359" s="366"/>
      <c r="BK359" s="366"/>
      <c r="BL359" s="366"/>
      <c r="BM359" s="366"/>
      <c r="BN359" s="366"/>
      <c r="BO359" s="366"/>
      <c r="BP359" s="366"/>
      <c r="BQ359" s="366"/>
      <c r="BR359" s="366"/>
      <c r="BS359" s="366"/>
      <c r="BT359" s="366"/>
      <c r="BU359" s="346"/>
      <c r="BV359" s="346"/>
      <c r="BW359" s="346"/>
      <c r="BX359" s="346"/>
      <c r="BY359" s="346"/>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U360" s="346"/>
      <c r="V360" s="346"/>
      <c r="W360" s="346"/>
      <c r="X360" s="346"/>
      <c r="Y360" s="346"/>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6"/>
      <c r="BB360" s="322"/>
      <c r="BC360" s="366"/>
      <c r="BD360" s="366"/>
      <c r="BE360" s="366"/>
      <c r="BF360" s="366"/>
      <c r="BG360" s="366"/>
      <c r="BH360" s="366"/>
      <c r="BI360" s="366"/>
      <c r="BJ360" s="366"/>
      <c r="BK360" s="366"/>
      <c r="BL360" s="366"/>
      <c r="BM360" s="366"/>
      <c r="BN360" s="366"/>
      <c r="BO360" s="366"/>
      <c r="BP360" s="366"/>
      <c r="BQ360" s="366"/>
      <c r="BR360" s="366"/>
      <c r="BS360" s="366"/>
      <c r="BT360" s="366"/>
      <c r="BU360" s="346"/>
      <c r="BV360" s="346"/>
      <c r="BW360" s="346"/>
      <c r="BX360" s="346"/>
      <c r="BY360" s="346"/>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U361" s="346"/>
      <c r="V361" s="346"/>
      <c r="W361" s="346"/>
      <c r="X361" s="346"/>
      <c r="Y361" s="346"/>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6"/>
      <c r="BB361" s="322"/>
      <c r="BC361" s="366"/>
      <c r="BD361" s="366"/>
      <c r="BE361" s="366"/>
      <c r="BF361" s="366"/>
      <c r="BG361" s="366"/>
      <c r="BH361" s="366"/>
      <c r="BI361" s="366"/>
      <c r="BJ361" s="366"/>
      <c r="BK361" s="366"/>
      <c r="BL361" s="366"/>
      <c r="BM361" s="366"/>
      <c r="BN361" s="366"/>
      <c r="BO361" s="366"/>
      <c r="BP361" s="366"/>
      <c r="BQ361" s="366"/>
      <c r="BR361" s="366"/>
      <c r="BS361" s="366"/>
      <c r="BT361" s="366"/>
      <c r="BU361" s="346"/>
      <c r="BV361" s="346"/>
      <c r="BW361" s="346"/>
      <c r="BX361" s="346"/>
      <c r="BY361" s="346"/>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U362" s="346"/>
      <c r="V362" s="346"/>
      <c r="W362" s="346"/>
      <c r="X362" s="346"/>
      <c r="Y362" s="346"/>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6"/>
      <c r="BB362" s="322"/>
      <c r="BC362" s="366"/>
      <c r="BD362" s="366"/>
      <c r="BE362" s="366"/>
      <c r="BF362" s="366"/>
      <c r="BG362" s="366"/>
      <c r="BH362" s="366"/>
      <c r="BI362" s="366"/>
      <c r="BJ362" s="366"/>
      <c r="BK362" s="366"/>
      <c r="BL362" s="366"/>
      <c r="BM362" s="366"/>
      <c r="BN362" s="366"/>
      <c r="BO362" s="366"/>
      <c r="BP362" s="366"/>
      <c r="BQ362" s="366"/>
      <c r="BR362" s="366"/>
      <c r="BS362" s="366"/>
      <c r="BT362" s="366"/>
      <c r="BU362" s="346"/>
      <c r="BV362" s="346"/>
      <c r="BW362" s="346"/>
      <c r="BX362" s="346"/>
      <c r="BY362" s="346"/>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U363" s="346"/>
      <c r="V363" s="346"/>
      <c r="W363" s="346"/>
      <c r="X363" s="346"/>
      <c r="Y363" s="346"/>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6"/>
      <c r="BB363" s="322"/>
      <c r="BC363" s="366"/>
      <c r="BD363" s="366"/>
      <c r="BE363" s="366"/>
      <c r="BF363" s="366"/>
      <c r="BG363" s="366"/>
      <c r="BH363" s="366"/>
      <c r="BI363" s="366"/>
      <c r="BJ363" s="366"/>
      <c r="BK363" s="366"/>
      <c r="BL363" s="366"/>
      <c r="BM363" s="366"/>
      <c r="BN363" s="366"/>
      <c r="BO363" s="366"/>
      <c r="BP363" s="366"/>
      <c r="BQ363" s="366"/>
      <c r="BR363" s="366"/>
      <c r="BS363" s="366"/>
      <c r="BT363" s="366"/>
      <c r="BU363" s="346"/>
      <c r="BV363" s="346"/>
      <c r="BW363" s="346"/>
      <c r="BX363" s="346"/>
      <c r="BY363" s="346"/>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U364" s="346"/>
      <c r="V364" s="346"/>
      <c r="W364" s="346"/>
      <c r="X364" s="346"/>
      <c r="Y364" s="346"/>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6"/>
      <c r="BB364" s="322"/>
      <c r="BC364" s="366"/>
      <c r="BD364" s="366"/>
      <c r="BE364" s="366"/>
      <c r="BF364" s="366"/>
      <c r="BG364" s="366"/>
      <c r="BH364" s="366"/>
      <c r="BI364" s="366"/>
      <c r="BJ364" s="366"/>
      <c r="BK364" s="366"/>
      <c r="BL364" s="366"/>
      <c r="BM364" s="366"/>
      <c r="BN364" s="366"/>
      <c r="BO364" s="366"/>
      <c r="BP364" s="366"/>
      <c r="BQ364" s="366"/>
      <c r="BR364" s="366"/>
      <c r="BS364" s="366"/>
      <c r="BT364" s="366"/>
      <c r="BU364" s="346"/>
      <c r="BV364" s="346"/>
      <c r="BW364" s="346"/>
      <c r="BX364" s="346"/>
      <c r="BY364" s="346"/>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U365" s="346"/>
      <c r="V365" s="346"/>
      <c r="W365" s="346"/>
      <c r="X365" s="346"/>
      <c r="Y365" s="346"/>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6"/>
      <c r="BB365" s="322"/>
      <c r="BC365" s="366"/>
      <c r="BD365" s="366"/>
      <c r="BE365" s="366"/>
      <c r="BF365" s="366"/>
      <c r="BG365" s="366"/>
      <c r="BH365" s="366"/>
      <c r="BI365" s="366"/>
      <c r="BJ365" s="366"/>
      <c r="BK365" s="366"/>
      <c r="BL365" s="366"/>
      <c r="BM365" s="366"/>
      <c r="BN365" s="366"/>
      <c r="BO365" s="366"/>
      <c r="BP365" s="366"/>
      <c r="BQ365" s="366"/>
      <c r="BR365" s="366"/>
      <c r="BS365" s="366"/>
      <c r="BT365" s="366"/>
      <c r="BU365" s="346"/>
      <c r="BV365" s="346"/>
      <c r="BW365" s="346"/>
      <c r="BX365" s="346"/>
      <c r="BY365" s="346"/>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U366" s="346"/>
      <c r="V366" s="346"/>
      <c r="W366" s="346"/>
      <c r="X366" s="346"/>
      <c r="Y366" s="346"/>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6"/>
      <c r="BB366" s="322"/>
      <c r="BC366" s="366"/>
      <c r="BD366" s="366"/>
      <c r="BE366" s="366"/>
      <c r="BF366" s="366"/>
      <c r="BG366" s="366"/>
      <c r="BH366" s="366"/>
      <c r="BI366" s="366"/>
      <c r="BJ366" s="366"/>
      <c r="BK366" s="366"/>
      <c r="BL366" s="366"/>
      <c r="BM366" s="366"/>
      <c r="BN366" s="366"/>
      <c r="BO366" s="366"/>
      <c r="BP366" s="366"/>
      <c r="BQ366" s="366"/>
      <c r="BR366" s="366"/>
      <c r="BS366" s="366"/>
      <c r="BT366" s="366"/>
      <c r="BU366" s="346"/>
      <c r="BV366" s="346"/>
      <c r="BW366" s="346"/>
      <c r="BX366" s="346"/>
      <c r="BY366" s="346"/>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U367" s="346"/>
      <c r="V367" s="346"/>
      <c r="W367" s="346"/>
      <c r="X367" s="346"/>
      <c r="Y367" s="346"/>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6"/>
      <c r="BB367" s="322"/>
      <c r="BC367" s="366"/>
      <c r="BD367" s="366"/>
      <c r="BE367" s="366"/>
      <c r="BF367" s="366"/>
      <c r="BG367" s="366"/>
      <c r="BH367" s="366"/>
      <c r="BI367" s="366"/>
      <c r="BJ367" s="366"/>
      <c r="BK367" s="366"/>
      <c r="BL367" s="366"/>
      <c r="BM367" s="366"/>
      <c r="BN367" s="366"/>
      <c r="BO367" s="366"/>
      <c r="BP367" s="366"/>
      <c r="BQ367" s="366"/>
      <c r="BR367" s="366"/>
      <c r="BS367" s="366"/>
      <c r="BT367" s="366"/>
      <c r="BU367" s="346"/>
      <c r="BV367" s="346"/>
      <c r="BW367" s="346"/>
      <c r="BX367" s="346"/>
      <c r="BY367" s="346"/>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U368" s="346"/>
      <c r="V368" s="346"/>
      <c r="W368" s="346"/>
      <c r="X368" s="346"/>
      <c r="Y368" s="346"/>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6"/>
      <c r="BB368" s="322"/>
      <c r="BC368" s="366"/>
      <c r="BD368" s="366"/>
      <c r="BE368" s="366"/>
      <c r="BF368" s="366"/>
      <c r="BG368" s="366"/>
      <c r="BH368" s="366"/>
      <c r="BI368" s="366"/>
      <c r="BJ368" s="366"/>
      <c r="BK368" s="366"/>
      <c r="BL368" s="366"/>
      <c r="BM368" s="366"/>
      <c r="BN368" s="366"/>
      <c r="BO368" s="366"/>
      <c r="BP368" s="366"/>
      <c r="BQ368" s="366"/>
      <c r="BR368" s="366"/>
      <c r="BS368" s="366"/>
      <c r="BT368" s="366"/>
      <c r="BU368" s="346"/>
      <c r="BV368" s="346"/>
      <c r="BW368" s="346"/>
      <c r="BX368" s="346"/>
      <c r="BY368" s="346"/>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U369" s="346"/>
      <c r="V369" s="346"/>
      <c r="W369" s="346"/>
      <c r="X369" s="346"/>
      <c r="Y369" s="346"/>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6"/>
      <c r="BB369" s="322"/>
      <c r="BC369" s="366"/>
      <c r="BD369" s="366"/>
      <c r="BE369" s="366"/>
      <c r="BF369" s="366"/>
      <c r="BG369" s="366"/>
      <c r="BH369" s="366"/>
      <c r="BI369" s="366"/>
      <c r="BJ369" s="366"/>
      <c r="BK369" s="366"/>
      <c r="BL369" s="366"/>
      <c r="BM369" s="366"/>
      <c r="BN369" s="366"/>
      <c r="BO369" s="366"/>
      <c r="BP369" s="366"/>
      <c r="BQ369" s="366"/>
      <c r="BR369" s="366"/>
      <c r="BS369" s="366"/>
      <c r="BT369" s="366"/>
      <c r="BU369" s="346"/>
      <c r="BV369" s="346"/>
      <c r="BW369" s="346"/>
      <c r="BX369" s="346"/>
      <c r="BY369" s="346"/>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U370" s="346"/>
      <c r="V370" s="346"/>
      <c r="W370" s="346"/>
      <c r="X370" s="346"/>
      <c r="Y370" s="346"/>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6"/>
      <c r="BB370" s="322"/>
      <c r="BC370" s="366"/>
      <c r="BD370" s="366"/>
      <c r="BE370" s="366"/>
      <c r="BF370" s="366"/>
      <c r="BG370" s="366"/>
      <c r="BH370" s="366"/>
      <c r="BI370" s="366"/>
      <c r="BJ370" s="366"/>
      <c r="BK370" s="366"/>
      <c r="BL370" s="366"/>
      <c r="BM370" s="366"/>
      <c r="BN370" s="366"/>
      <c r="BO370" s="366"/>
      <c r="BP370" s="366"/>
      <c r="BQ370" s="366"/>
      <c r="BR370" s="366"/>
      <c r="BS370" s="366"/>
      <c r="BT370" s="366"/>
      <c r="BU370" s="346"/>
      <c r="BV370" s="346"/>
      <c r="BW370" s="346"/>
      <c r="BX370" s="346"/>
      <c r="BY370" s="346"/>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U371" s="346"/>
      <c r="V371" s="346"/>
      <c r="W371" s="346"/>
      <c r="X371" s="346"/>
      <c r="Y371" s="346"/>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6"/>
      <c r="BB371" s="322"/>
      <c r="BC371" s="366"/>
      <c r="BD371" s="366"/>
      <c r="BE371" s="366"/>
      <c r="BF371" s="366"/>
      <c r="BG371" s="366"/>
      <c r="BH371" s="366"/>
      <c r="BI371" s="366"/>
      <c r="BJ371" s="366"/>
      <c r="BK371" s="366"/>
      <c r="BL371" s="366"/>
      <c r="BM371" s="366"/>
      <c r="BN371" s="366"/>
      <c r="BO371" s="366"/>
      <c r="BP371" s="366"/>
      <c r="BQ371" s="366"/>
      <c r="BR371" s="366"/>
      <c r="BS371" s="366"/>
      <c r="BT371" s="366"/>
      <c r="BU371" s="346"/>
      <c r="BV371" s="346"/>
      <c r="BW371" s="346"/>
      <c r="BX371" s="346"/>
      <c r="BY371" s="346"/>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U372" s="346"/>
      <c r="V372" s="346"/>
      <c r="W372" s="346"/>
      <c r="X372" s="346"/>
      <c r="Y372" s="346"/>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6"/>
      <c r="BB372" s="322"/>
      <c r="BC372" s="366"/>
      <c r="BD372" s="366"/>
      <c r="BE372" s="366"/>
      <c r="BF372" s="366"/>
      <c r="BG372" s="366"/>
      <c r="BH372" s="366"/>
      <c r="BI372" s="366"/>
      <c r="BJ372" s="366"/>
      <c r="BK372" s="366"/>
      <c r="BL372" s="366"/>
      <c r="BM372" s="366"/>
      <c r="BN372" s="366"/>
      <c r="BO372" s="366"/>
      <c r="BP372" s="366"/>
      <c r="BQ372" s="366"/>
      <c r="BR372" s="366"/>
      <c r="BS372" s="366"/>
      <c r="BT372" s="366"/>
      <c r="BU372" s="346"/>
      <c r="BV372" s="346"/>
      <c r="BW372" s="346"/>
      <c r="BX372" s="346"/>
      <c r="BY372" s="346"/>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U373" s="346"/>
      <c r="V373" s="346"/>
      <c r="W373" s="346"/>
      <c r="X373" s="346"/>
      <c r="Y373" s="346"/>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6"/>
      <c r="BB373" s="322"/>
      <c r="BC373" s="366"/>
      <c r="BD373" s="366"/>
      <c r="BE373" s="366"/>
      <c r="BF373" s="366"/>
      <c r="BG373" s="366"/>
      <c r="BH373" s="366"/>
      <c r="BI373" s="366"/>
      <c r="BJ373" s="366"/>
      <c r="BK373" s="366"/>
      <c r="BL373" s="366"/>
      <c r="BM373" s="366"/>
      <c r="BN373" s="366"/>
      <c r="BO373" s="366"/>
      <c r="BP373" s="366"/>
      <c r="BQ373" s="366"/>
      <c r="BR373" s="366"/>
      <c r="BS373" s="366"/>
      <c r="BT373" s="366"/>
      <c r="BU373" s="346"/>
      <c r="BV373" s="346"/>
      <c r="BW373" s="346"/>
      <c r="BX373" s="346"/>
      <c r="BY373" s="346"/>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U374" s="346"/>
      <c r="V374" s="346"/>
      <c r="W374" s="346"/>
      <c r="X374" s="346"/>
      <c r="Y374" s="346"/>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6"/>
      <c r="BB374" s="322"/>
      <c r="BC374" s="366"/>
      <c r="BD374" s="366"/>
      <c r="BE374" s="366"/>
      <c r="BF374" s="366"/>
      <c r="BG374" s="366"/>
      <c r="BH374" s="366"/>
      <c r="BI374" s="366"/>
      <c r="BJ374" s="366"/>
      <c r="BK374" s="366"/>
      <c r="BL374" s="366"/>
      <c r="BM374" s="366"/>
      <c r="BN374" s="366"/>
      <c r="BO374" s="366"/>
      <c r="BP374" s="366"/>
      <c r="BQ374" s="366"/>
      <c r="BR374" s="366"/>
      <c r="BS374" s="366"/>
      <c r="BT374" s="366"/>
      <c r="BU374" s="346"/>
      <c r="BV374" s="346"/>
      <c r="BW374" s="346"/>
      <c r="BX374" s="346"/>
      <c r="BY374" s="346"/>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U375" s="346"/>
      <c r="V375" s="346"/>
      <c r="W375" s="346"/>
      <c r="X375" s="346"/>
      <c r="Y375" s="346"/>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9"/>
      <c r="BU375" s="345"/>
      <c r="BV375" s="345"/>
      <c r="BW375" s="345"/>
      <c r="BX375" s="345"/>
      <c r="BY375" s="345"/>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U376" s="346"/>
      <c r="V376" s="346"/>
      <c r="W376" s="346"/>
      <c r="X376" s="346"/>
      <c r="Y376" s="346"/>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9"/>
      <c r="BU376" s="345"/>
      <c r="BV376" s="345"/>
      <c r="BW376" s="345"/>
      <c r="BX376" s="345"/>
      <c r="BY376" s="345"/>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U377" s="346"/>
      <c r="V377" s="346"/>
      <c r="W377" s="346"/>
      <c r="X377" s="346"/>
      <c r="Y377" s="346"/>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9"/>
      <c r="BU377" s="345"/>
      <c r="BV377" s="345"/>
      <c r="BW377" s="345"/>
      <c r="BX377" s="345"/>
      <c r="BY377" s="345"/>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U378" s="346"/>
      <c r="V378" s="346"/>
      <c r="W378" s="346"/>
      <c r="X378" s="346"/>
      <c r="Y378" s="346"/>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9"/>
      <c r="BU378" s="345"/>
      <c r="BV378" s="345"/>
      <c r="BW378" s="345"/>
      <c r="BX378" s="345"/>
      <c r="BY378" s="345"/>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U379" s="346"/>
      <c r="V379" s="346"/>
      <c r="W379" s="346"/>
      <c r="X379" s="346"/>
      <c r="Y379" s="346"/>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9"/>
      <c r="BU379" s="345"/>
      <c r="BV379" s="345"/>
      <c r="BW379" s="345"/>
      <c r="BX379" s="345"/>
      <c r="BY379" s="345"/>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U380" s="346"/>
      <c r="V380" s="346"/>
      <c r="W380" s="346"/>
      <c r="X380" s="346"/>
      <c r="Y380" s="346"/>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9"/>
      <c r="BU380" s="345"/>
      <c r="BV380" s="345"/>
      <c r="BW380" s="345"/>
      <c r="BX380" s="345"/>
      <c r="BY380" s="345"/>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U381" s="346"/>
      <c r="V381" s="346"/>
      <c r="W381" s="346"/>
      <c r="X381" s="346"/>
      <c r="Y381" s="346"/>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9"/>
      <c r="BU381" s="345"/>
      <c r="BV381" s="345"/>
      <c r="BW381" s="345"/>
      <c r="BX381" s="345"/>
      <c r="BY381" s="345"/>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U382" s="346"/>
      <c r="V382" s="346"/>
      <c r="W382" s="346"/>
      <c r="X382" s="346"/>
      <c r="Y382" s="346"/>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9"/>
      <c r="BU382" s="345"/>
      <c r="BV382" s="345"/>
      <c r="BW382" s="345"/>
      <c r="BX382" s="345"/>
      <c r="BY382" s="345"/>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U383" s="346"/>
      <c r="V383" s="346"/>
      <c r="W383" s="346"/>
      <c r="X383" s="346"/>
      <c r="Y383" s="346"/>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9"/>
      <c r="BU383" s="345"/>
      <c r="BV383" s="345"/>
      <c r="BW383" s="345"/>
      <c r="BX383" s="345"/>
      <c r="BY383" s="345"/>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U384" s="346"/>
      <c r="V384" s="346"/>
      <c r="W384" s="346"/>
      <c r="X384" s="346"/>
      <c r="Y384" s="346"/>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9"/>
      <c r="BU384" s="345"/>
      <c r="BV384" s="345"/>
      <c r="BW384" s="345"/>
      <c r="BX384" s="345"/>
      <c r="BY384" s="345"/>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U385" s="346"/>
      <c r="V385" s="346"/>
      <c r="W385" s="346"/>
      <c r="X385" s="346"/>
      <c r="Y385" s="346"/>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9"/>
      <c r="BU385" s="345"/>
      <c r="BV385" s="345"/>
      <c r="BW385" s="345"/>
      <c r="BX385" s="345"/>
      <c r="BY385" s="345"/>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U386" s="346"/>
      <c r="V386" s="346"/>
      <c r="W386" s="346"/>
      <c r="X386" s="346"/>
      <c r="Y386" s="346"/>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9"/>
      <c r="BU386" s="345"/>
      <c r="BV386" s="345"/>
      <c r="BW386" s="345"/>
      <c r="BX386" s="345"/>
      <c r="BY386" s="345"/>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U387" s="346"/>
      <c r="V387" s="346"/>
      <c r="W387" s="346"/>
      <c r="X387" s="346"/>
      <c r="Y387" s="346"/>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9"/>
      <c r="BU387" s="345"/>
      <c r="BV387" s="345"/>
      <c r="BW387" s="345"/>
      <c r="BX387" s="345"/>
      <c r="BY387" s="345"/>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U388" s="346"/>
      <c r="V388" s="346"/>
      <c r="W388" s="346"/>
      <c r="X388" s="346"/>
      <c r="Y388" s="346"/>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9"/>
      <c r="BU388" s="345"/>
      <c r="BV388" s="345"/>
      <c r="BW388" s="345"/>
      <c r="BX388" s="345"/>
      <c r="BY388" s="345"/>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9"/>
      <c r="BU389" s="345"/>
      <c r="BV389" s="345"/>
      <c r="BW389" s="345"/>
      <c r="BX389" s="345"/>
      <c r="BY389" s="345"/>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7" customFormat="true" ht="15" customHeight="true" x14ac:dyDescent="0.2">
      <c r="B390" s="436"/>
      <c r="U390" s="346"/>
      <c r="V390" s="346"/>
      <c r="W390" s="346"/>
      <c r="X390" s="346"/>
      <c r="Y390" s="346"/>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9"/>
      <c r="BU390" s="345"/>
      <c r="BV390" s="345"/>
      <c r="BW390" s="345"/>
      <c r="BX390" s="345"/>
      <c r="BY390" s="345"/>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7" customFormat="true" ht="15" customHeight="true" x14ac:dyDescent="0.2">
      <c r="B391" s="436"/>
      <c r="U391" s="346"/>
      <c r="V391" s="346"/>
      <c r="W391" s="346"/>
      <c r="X391" s="346"/>
      <c r="Y391" s="346"/>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9"/>
      <c r="BU391" s="345"/>
      <c r="BV391" s="345"/>
      <c r="BW391" s="345"/>
      <c r="BX391" s="345"/>
      <c r="BY391" s="345"/>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7" customFormat="true" ht="15" customHeight="true" x14ac:dyDescent="0.2">
      <c r="U392" s="346"/>
      <c r="V392" s="346"/>
      <c r="W392" s="346"/>
      <c r="X392" s="346"/>
      <c r="Y392" s="346"/>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9"/>
      <c r="BU392" s="345"/>
      <c r="BV392" s="345"/>
      <c r="BW392" s="345"/>
      <c r="BX392" s="345"/>
      <c r="BY392" s="345"/>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7" customFormat="true" ht="15" customHeight="true" x14ac:dyDescent="0.2">
      <c r="U393" s="346"/>
      <c r="V393" s="346"/>
      <c r="W393" s="346"/>
      <c r="X393" s="346"/>
      <c r="Y393" s="346"/>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9"/>
      <c r="BU393" s="345"/>
      <c r="BV393" s="345"/>
      <c r="BW393" s="345"/>
      <c r="BX393" s="345"/>
      <c r="BY393" s="345"/>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7" customFormat="true" ht="15" customHeight="true" x14ac:dyDescent="0.2">
      <c r="U394" s="346"/>
      <c r="V394" s="346"/>
      <c r="W394" s="346"/>
      <c r="X394" s="346"/>
      <c r="Y394" s="346"/>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9"/>
      <c r="BU394" s="345"/>
      <c r="BV394" s="345"/>
      <c r="BW394" s="345"/>
      <c r="BX394" s="345"/>
      <c r="BY394" s="345"/>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7" customFormat="true" ht="15" customHeight="true" x14ac:dyDescent="0.2">
      <c r="U395" s="346"/>
      <c r="V395" s="346"/>
      <c r="W395" s="346"/>
      <c r="X395" s="346"/>
      <c r="Y395" s="346"/>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9"/>
      <c r="BU395" s="345"/>
      <c r="BV395" s="345"/>
      <c r="BW395" s="345"/>
      <c r="BX395" s="345"/>
      <c r="BY395" s="345"/>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7" customFormat="true" ht="15" customHeight="true" x14ac:dyDescent="0.2">
      <c r="U396" s="346"/>
      <c r="V396" s="346"/>
      <c r="W396" s="346"/>
      <c r="X396" s="346"/>
      <c r="Y396" s="346"/>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9"/>
      <c r="BU396" s="345"/>
      <c r="BV396" s="345"/>
      <c r="BW396" s="345"/>
      <c r="BX396" s="345"/>
      <c r="BY396" s="345"/>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7" customFormat="true" ht="15" customHeight="true" x14ac:dyDescent="0.2">
      <c r="U397" s="346"/>
      <c r="V397" s="346"/>
      <c r="W397" s="346"/>
      <c r="X397" s="346"/>
      <c r="Y397" s="346"/>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9"/>
      <c r="BU397" s="345"/>
      <c r="BV397" s="345"/>
      <c r="BW397" s="345"/>
      <c r="BX397" s="345"/>
      <c r="BY397" s="345"/>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7" customFormat="true" ht="15" customHeight="true" x14ac:dyDescent="0.2">
      <c r="U398" s="346"/>
      <c r="V398" s="346"/>
      <c r="W398" s="346"/>
      <c r="X398" s="346"/>
      <c r="Y398" s="346"/>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9"/>
      <c r="BU398" s="345"/>
      <c r="BV398" s="345"/>
      <c r="BW398" s="345"/>
      <c r="BX398" s="345"/>
      <c r="BY398" s="345"/>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543" customFormat="true" ht="15" customHeight="true" x14ac:dyDescent="0.25">
      <c r="A399" s="323"/>
      <c r="B399" s="323"/>
      <c r="C399" s="1005" t="s">
        <v>130</v>
      </c>
      <c r="D399" s="1006"/>
      <c r="E399" s="1006"/>
      <c r="F399" s="1006"/>
      <c r="G399" s="323"/>
      <c r="H399" s="1007" t="s">
        <v>131</v>
      </c>
      <c r="I399" s="1008"/>
      <c r="J399" s="1008"/>
      <c r="K399" s="1008"/>
      <c r="M399" s="1007" t="s">
        <v>132</v>
      </c>
      <c r="N399" s="1008"/>
      <c r="O399" s="1008"/>
      <c r="P399" s="1008"/>
      <c r="U399" s="341"/>
      <c r="V399" s="341"/>
      <c r="W399" s="341"/>
      <c r="X399" s="341"/>
      <c r="Y399" s="341"/>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U399" s="341"/>
      <c r="BV399" s="341"/>
      <c r="BW399" s="341"/>
      <c r="BX399" s="341"/>
      <c r="BY399" s="341"/>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15" customHeight="true" x14ac:dyDescent="0.2">
      <c r="C400" s="1010" t="s">
        <v>191</v>
      </c>
      <c r="D400" s="889"/>
      <c r="E400" s="889"/>
      <c r="F400" s="459"/>
      <c r="G400" s="459"/>
      <c r="H400" s="1017" t="s">
        <v>191</v>
      </c>
      <c r="I400" s="1017"/>
      <c r="J400" s="1017"/>
      <c r="K400" s="459"/>
      <c r="L400" s="459"/>
      <c r="M400" s="1017" t="s">
        <v>191</v>
      </c>
      <c r="N400" s="1017"/>
      <c r="O400" s="1017"/>
      <c r="P400" s="459"/>
      <c r="Q400" s="459"/>
      <c r="U400" s="341"/>
      <c r="V400" s="341"/>
      <c r="W400" s="341"/>
      <c r="X400" s="341"/>
      <c r="Y400" s="341"/>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543"/>
      <c r="BB400" s="323"/>
      <c r="BC400" s="543"/>
      <c r="BD400" s="543"/>
      <c r="BE400" s="543"/>
      <c r="BF400" s="543"/>
      <c r="BG400" s="543"/>
      <c r="BH400" s="543"/>
      <c r="BI400" s="543"/>
      <c r="BJ400" s="543"/>
      <c r="BK400" s="543"/>
      <c r="BL400" s="543"/>
      <c r="BM400" s="543"/>
      <c r="BN400" s="543"/>
      <c r="BO400" s="543"/>
      <c r="BP400" s="543"/>
      <c r="BQ400" s="543"/>
      <c r="BR400" s="543"/>
      <c r="BS400" s="543"/>
      <c r="BT400" s="543"/>
      <c r="BU400" s="341"/>
      <c r="BV400" s="341"/>
      <c r="BW400" s="341"/>
      <c r="BX400" s="341"/>
      <c r="BY400" s="341"/>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10"/>
      <c r="D401" s="889"/>
      <c r="E401" s="499" t="s">
        <v>192</v>
      </c>
      <c r="F401" s="459"/>
      <c r="G401" s="459"/>
      <c r="H401" s="1017"/>
      <c r="I401" s="1017"/>
      <c r="J401" s="500" t="s">
        <v>192</v>
      </c>
      <c r="K401" s="459"/>
      <c r="L401" s="459"/>
      <c r="M401" s="1017"/>
      <c r="N401" s="1017"/>
      <c r="O401" s="501" t="s">
        <v>192</v>
      </c>
      <c r="P401" s="459"/>
      <c r="Q401" s="459"/>
      <c r="U401" s="341"/>
      <c r="V401" s="341"/>
      <c r="W401" s="341"/>
      <c r="X401" s="341"/>
      <c r="Y401" s="341"/>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543"/>
      <c r="BB401" s="323"/>
      <c r="BC401" s="543"/>
      <c r="BD401" s="543"/>
      <c r="BE401" s="543"/>
      <c r="BF401" s="543"/>
      <c r="BG401" s="543"/>
      <c r="BH401" s="543"/>
      <c r="BI401" s="543"/>
      <c r="BJ401" s="543"/>
      <c r="BK401" s="543"/>
      <c r="BL401" s="543"/>
      <c r="BM401" s="543"/>
      <c r="BN401" s="543"/>
      <c r="BO401" s="543"/>
      <c r="BP401" s="543"/>
      <c r="BQ401" s="543"/>
      <c r="BR401" s="543"/>
      <c r="BS401" s="543"/>
      <c r="BT401" s="543"/>
      <c r="BU401" s="341"/>
      <c r="BV401" s="341"/>
      <c r="BW401" s="341"/>
      <c r="BX401" s="341"/>
      <c r="BY401" s="341"/>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1" t="s">
        <v>136</v>
      </c>
      <c r="C402" s="889"/>
      <c r="D402" s="889"/>
      <c r="E402" s="502" t="s">
        <v>193</v>
      </c>
      <c r="F402" s="459"/>
      <c r="G402" s="459"/>
      <c r="H402" s="1017"/>
      <c r="I402" s="1017"/>
      <c r="J402" s="503" t="s">
        <v>193</v>
      </c>
      <c r="K402" s="459"/>
      <c r="L402" s="459"/>
      <c r="M402" s="1017"/>
      <c r="N402" s="1017"/>
      <c r="O402" s="504" t="s">
        <v>193</v>
      </c>
      <c r="P402" s="459"/>
      <c r="Q402" s="459"/>
      <c r="U402" s="341"/>
      <c r="V402" s="341"/>
      <c r="W402" s="341"/>
      <c r="X402" s="341"/>
      <c r="Y402" s="341"/>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543"/>
      <c r="BB402" s="323"/>
      <c r="BC402" s="543"/>
      <c r="BD402" s="543"/>
      <c r="BE402" s="543"/>
      <c r="BF402" s="543"/>
      <c r="BG402" s="543"/>
      <c r="BH402" s="543"/>
      <c r="BI402" s="543"/>
      <c r="BJ402" s="543"/>
      <c r="BK402" s="543"/>
      <c r="BL402" s="543"/>
      <c r="BM402" s="543"/>
      <c r="BN402" s="543"/>
      <c r="BO402" s="543"/>
      <c r="BP402" s="543"/>
      <c r="BQ402" s="543"/>
      <c r="BR402" s="543"/>
      <c r="BS402" s="543"/>
      <c r="BT402" s="543"/>
      <c r="BU402" s="341"/>
      <c r="BV402" s="341"/>
      <c r="BW402" s="341"/>
      <c r="BX402" s="341"/>
      <c r="BY402" s="341"/>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889"/>
      <c r="C403" s="994" t="s">
        <v>195</v>
      </c>
      <c r="D403" s="995"/>
      <c r="E403" s="661">
        <v>0.71398364944263593</v>
      </c>
      <c r="F403" s="572"/>
      <c r="G403" s="572"/>
      <c r="H403" s="995" t="s">
        <v>195</v>
      </c>
      <c r="I403" s="995"/>
      <c r="J403" s="662">
        <v>0.68675973756768094</v>
      </c>
      <c r="K403" s="572"/>
      <c r="L403" s="572"/>
      <c r="M403" s="995" t="s">
        <v>330</v>
      </c>
      <c r="N403" s="995"/>
      <c r="O403" s="663">
        <v>0.72741472267255936</v>
      </c>
      <c r="P403" s="572"/>
      <c r="Q403" s="572"/>
      <c r="U403" s="341"/>
      <c r="V403" s="341"/>
      <c r="W403" s="341"/>
      <c r="X403" s="341"/>
      <c r="Y403" s="34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3"/>
      <c r="BC403" s="343"/>
      <c r="BD403" s="343"/>
      <c r="BE403" s="343"/>
      <c r="BF403" s="343"/>
      <c r="BG403" s="343"/>
      <c r="BH403" s="343"/>
      <c r="BI403" s="343"/>
      <c r="BJ403" s="343"/>
      <c r="BK403" s="343"/>
      <c r="BL403" s="343"/>
      <c r="BM403" s="343"/>
      <c r="BN403" s="343"/>
      <c r="BO403" s="343"/>
      <c r="BP403" s="343"/>
      <c r="BQ403" s="343"/>
      <c r="BR403" s="343"/>
      <c r="BS403" s="343"/>
      <c r="BT403" s="343"/>
      <c r="BU403" s="344"/>
      <c r="BV403" s="344"/>
      <c r="BW403" s="344"/>
      <c r="BX403" s="344"/>
      <c r="BY403" s="344"/>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889"/>
      <c r="C404" s="994" t="s">
        <v>330</v>
      </c>
      <c r="D404" s="995"/>
      <c r="E404" s="664">
        <v>0.69860523047623291</v>
      </c>
      <c r="F404" s="572"/>
      <c r="G404" s="572"/>
      <c r="H404" s="995" t="s">
        <v>407</v>
      </c>
      <c r="I404" s="995"/>
      <c r="J404" s="665">
        <v>0.6826894617399204</v>
      </c>
      <c r="K404" s="572"/>
      <c r="L404" s="572"/>
      <c r="M404" s="995" t="s">
        <v>408</v>
      </c>
      <c r="N404" s="995"/>
      <c r="O404" s="666">
        <v>-0.60188295271871151</v>
      </c>
      <c r="P404" s="572"/>
      <c r="Q404" s="572"/>
      <c r="U404" s="341"/>
      <c r="V404" s="341"/>
      <c r="W404" s="341"/>
      <c r="X404" s="341"/>
      <c r="Y404" s="34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3"/>
      <c r="BC404" s="343"/>
      <c r="BD404" s="343"/>
      <c r="BE404" s="343"/>
      <c r="BF404" s="343"/>
      <c r="BG404" s="343"/>
      <c r="BH404" s="343"/>
      <c r="BI404" s="343"/>
      <c r="BJ404" s="343"/>
      <c r="BK404" s="343"/>
      <c r="BL404" s="343"/>
      <c r="BM404" s="343"/>
      <c r="BN404" s="343"/>
      <c r="BO404" s="343"/>
      <c r="BP404" s="343"/>
      <c r="BQ404" s="343"/>
      <c r="BR404" s="343"/>
      <c r="BS404" s="343"/>
      <c r="BT404" s="343"/>
      <c r="BU404" s="344"/>
      <c r="BV404" s="344"/>
      <c r="BW404" s="344"/>
      <c r="BX404" s="344"/>
      <c r="BY404" s="344"/>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889"/>
      <c r="C405" s="994" t="s">
        <v>376</v>
      </c>
      <c r="D405" s="995"/>
      <c r="E405" s="664">
        <v>0.69756774737306548</v>
      </c>
      <c r="F405" s="572"/>
      <c r="G405" s="572"/>
      <c r="H405" s="995" t="s">
        <v>376</v>
      </c>
      <c r="I405" s="995"/>
      <c r="J405" s="665">
        <v>0.67656640814724567</v>
      </c>
      <c r="K405" s="572"/>
      <c r="L405" s="572"/>
      <c r="M405" s="995" t="s">
        <v>409</v>
      </c>
      <c r="N405" s="995"/>
      <c r="O405" s="666">
        <v>0.59954327318196499</v>
      </c>
      <c r="P405" s="572"/>
      <c r="Q405" s="572"/>
      <c r="U405" s="341"/>
      <c r="V405" s="341"/>
      <c r="W405" s="341"/>
      <c r="X405" s="341"/>
      <c r="Y405" s="34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3"/>
      <c r="BC405" s="343"/>
      <c r="BD405" s="343"/>
      <c r="BE405" s="343"/>
      <c r="BF405" s="343"/>
      <c r="BG405" s="343"/>
      <c r="BH405" s="343"/>
      <c r="BI405" s="343"/>
      <c r="BJ405" s="343"/>
      <c r="BK405" s="343"/>
      <c r="BL405" s="343"/>
      <c r="BM405" s="343"/>
      <c r="BN405" s="343"/>
      <c r="BO405" s="343"/>
      <c r="BP405" s="343"/>
      <c r="BQ405" s="343"/>
      <c r="BR405" s="343"/>
      <c r="BS405" s="343"/>
      <c r="BT405" s="343"/>
      <c r="BU405" s="344"/>
      <c r="BV405" s="344"/>
      <c r="BW405" s="344"/>
      <c r="BX405" s="344"/>
      <c r="BY405" s="344"/>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889"/>
      <c r="C406" s="994" t="s">
        <v>408</v>
      </c>
      <c r="D406" s="995"/>
      <c r="E406" s="664">
        <v>-0.67261798900981729</v>
      </c>
      <c r="F406" s="572"/>
      <c r="G406" s="572"/>
      <c r="H406" s="995" t="s">
        <v>196</v>
      </c>
      <c r="I406" s="995"/>
      <c r="J406" s="665">
        <v>0.67117989574891712</v>
      </c>
      <c r="K406" s="572"/>
      <c r="L406" s="572"/>
      <c r="M406" s="995" t="s">
        <v>376</v>
      </c>
      <c r="N406" s="995"/>
      <c r="O406" s="666">
        <v>0.59333925740271665</v>
      </c>
      <c r="P406" s="572"/>
      <c r="Q406" s="572"/>
      <c r="U406" s="341"/>
      <c r="V406" s="341"/>
      <c r="W406" s="341"/>
      <c r="X406" s="341"/>
      <c r="Y406" s="34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3"/>
      <c r="BC406" s="343"/>
      <c r="BD406" s="343"/>
      <c r="BE406" s="343"/>
      <c r="BF406" s="343"/>
      <c r="BG406" s="343"/>
      <c r="BH406" s="343"/>
      <c r="BI406" s="343"/>
      <c r="BJ406" s="343"/>
      <c r="BK406" s="343"/>
      <c r="BL406" s="343"/>
      <c r="BM406" s="343"/>
      <c r="BN406" s="343"/>
      <c r="BO406" s="343"/>
      <c r="BP406" s="343"/>
      <c r="BQ406" s="343"/>
      <c r="BR406" s="343"/>
      <c r="BS406" s="343"/>
      <c r="BT406" s="343"/>
      <c r="BU406" s="344"/>
      <c r="BV406" s="344"/>
      <c r="BW406" s="344"/>
      <c r="BX406" s="344"/>
      <c r="BY406" s="344"/>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889"/>
      <c r="C407" s="994" t="s">
        <v>407</v>
      </c>
      <c r="D407" s="995"/>
      <c r="E407" s="664">
        <v>0.66664552818656886</v>
      </c>
      <c r="F407" s="572"/>
      <c r="G407" s="572"/>
      <c r="H407" s="995" t="s">
        <v>408</v>
      </c>
      <c r="I407" s="995"/>
      <c r="J407" s="665">
        <v>-0.59246951000052361</v>
      </c>
      <c r="K407" s="572"/>
      <c r="L407" s="572"/>
      <c r="M407" s="995" t="s">
        <v>200</v>
      </c>
      <c r="N407" s="995"/>
      <c r="O407" s="666">
        <v>0.58964194133678338</v>
      </c>
      <c r="P407" s="572"/>
      <c r="Q407" s="572"/>
      <c r="U407" s="341"/>
      <c r="V407" s="341"/>
      <c r="W407" s="341"/>
      <c r="X407" s="341"/>
      <c r="Y407" s="34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3"/>
      <c r="BC407" s="343"/>
      <c r="BD407" s="343"/>
      <c r="BE407" s="343"/>
      <c r="BF407" s="343"/>
      <c r="BG407" s="343"/>
      <c r="BH407" s="343"/>
      <c r="BI407" s="343"/>
      <c r="BJ407" s="343"/>
      <c r="BK407" s="343"/>
      <c r="BL407" s="343"/>
      <c r="BM407" s="343"/>
      <c r="BN407" s="343"/>
      <c r="BO407" s="343"/>
      <c r="BP407" s="343"/>
      <c r="BQ407" s="343"/>
      <c r="BR407" s="343"/>
      <c r="BS407" s="343"/>
      <c r="BT407" s="343"/>
      <c r="BU407" s="344"/>
      <c r="BV407" s="344"/>
      <c r="BW407" s="344"/>
      <c r="BX407" s="344"/>
      <c r="BY407" s="344"/>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889"/>
      <c r="C408" s="994" t="s">
        <v>196</v>
      </c>
      <c r="D408" s="995"/>
      <c r="E408" s="664">
        <v>0.66499596587762122</v>
      </c>
      <c r="F408" s="572"/>
      <c r="G408" s="572"/>
      <c r="H408" s="995" t="s">
        <v>330</v>
      </c>
      <c r="I408" s="995"/>
      <c r="J408" s="665">
        <v>0.54450028545576645</v>
      </c>
      <c r="K408" s="572"/>
      <c r="L408" s="572"/>
      <c r="M408" s="995" t="s">
        <v>195</v>
      </c>
      <c r="N408" s="995"/>
      <c r="O408" s="666">
        <v>0.57752605502248922</v>
      </c>
      <c r="P408" s="572"/>
      <c r="Q408" s="572"/>
      <c r="U408" s="341"/>
      <c r="V408" s="341"/>
      <c r="W408" s="341"/>
      <c r="X408" s="341"/>
      <c r="Y408" s="34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3"/>
      <c r="BC408" s="343"/>
      <c r="BD408" s="343"/>
      <c r="BE408" s="343"/>
      <c r="BF408" s="343"/>
      <c r="BG408" s="343"/>
      <c r="BH408" s="343"/>
      <c r="BI408" s="343"/>
      <c r="BJ408" s="343"/>
      <c r="BK408" s="343"/>
      <c r="BL408" s="343"/>
      <c r="BM408" s="343"/>
      <c r="BN408" s="343"/>
      <c r="BO408" s="343"/>
      <c r="BP408" s="343"/>
      <c r="BQ408" s="343"/>
      <c r="BR408" s="343"/>
      <c r="BS408" s="343"/>
      <c r="BT408" s="343"/>
      <c r="BU408" s="344"/>
      <c r="BV408" s="344"/>
      <c r="BW408" s="344"/>
      <c r="BX408" s="344"/>
      <c r="BY408" s="344"/>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889"/>
      <c r="C409" s="994" t="s">
        <v>409</v>
      </c>
      <c r="D409" s="995"/>
      <c r="E409" s="664">
        <v>0.58192586873598762</v>
      </c>
      <c r="F409" s="572"/>
      <c r="G409" s="572"/>
      <c r="H409" s="995" t="s">
        <v>334</v>
      </c>
      <c r="I409" s="995"/>
      <c r="J409" s="665">
        <v>0.5351407117822643</v>
      </c>
      <c r="K409" s="572"/>
      <c r="L409" s="572"/>
      <c r="M409" s="995" t="s">
        <v>410</v>
      </c>
      <c r="N409" s="995"/>
      <c r="O409" s="666">
        <v>0.5609098495392919</v>
      </c>
      <c r="P409" s="572"/>
      <c r="Q409" s="572"/>
      <c r="U409" s="341"/>
      <c r="V409" s="341"/>
      <c r="W409" s="341"/>
      <c r="X409" s="341"/>
      <c r="Y409" s="34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3"/>
      <c r="BC409" s="343"/>
      <c r="BD409" s="343"/>
      <c r="BE409" s="343"/>
      <c r="BF409" s="343"/>
      <c r="BG409" s="343"/>
      <c r="BH409" s="343"/>
      <c r="BI409" s="343"/>
      <c r="BJ409" s="343"/>
      <c r="BK409" s="343"/>
      <c r="BL409" s="343"/>
      <c r="BM409" s="343"/>
      <c r="BN409" s="343"/>
      <c r="BO409" s="343"/>
      <c r="BP409" s="343"/>
      <c r="BQ409" s="343"/>
      <c r="BR409" s="343"/>
      <c r="BS409" s="343"/>
      <c r="BT409" s="343"/>
      <c r="BU409" s="344"/>
      <c r="BV409" s="344"/>
      <c r="BW409" s="344"/>
      <c r="BX409" s="344"/>
      <c r="BY409" s="344"/>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889"/>
      <c r="C410" s="994" t="s">
        <v>411</v>
      </c>
      <c r="D410" s="995"/>
      <c r="E410" s="664">
        <v>0.57008030186673431</v>
      </c>
      <c r="F410" s="572"/>
      <c r="G410" s="572"/>
      <c r="H410" s="995" t="s">
        <v>411</v>
      </c>
      <c r="I410" s="995"/>
      <c r="J410" s="665">
        <v>0.52641314536855188</v>
      </c>
      <c r="K410" s="572"/>
      <c r="L410" s="572"/>
      <c r="M410" s="995" t="s">
        <v>347</v>
      </c>
      <c r="N410" s="995"/>
      <c r="O410" s="666">
        <v>-0.53764017709592016</v>
      </c>
      <c r="P410" s="572"/>
      <c r="Q410" s="572"/>
      <c r="U410" s="341"/>
      <c r="V410" s="341"/>
      <c r="W410" s="341"/>
      <c r="X410" s="341"/>
      <c r="Y410" s="34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3"/>
      <c r="BC410" s="343"/>
      <c r="BD410" s="343"/>
      <c r="BE410" s="343"/>
      <c r="BF410" s="343"/>
      <c r="BG410" s="343"/>
      <c r="BH410" s="343"/>
      <c r="BI410" s="343"/>
      <c r="BJ410" s="343"/>
      <c r="BK410" s="343"/>
      <c r="BL410" s="343"/>
      <c r="BM410" s="343"/>
      <c r="BN410" s="343"/>
      <c r="BO410" s="343"/>
      <c r="BP410" s="343"/>
      <c r="BQ410" s="343"/>
      <c r="BR410" s="343"/>
      <c r="BS410" s="343"/>
      <c r="BT410" s="343"/>
      <c r="BU410" s="344"/>
      <c r="BV410" s="344"/>
      <c r="BW410" s="344"/>
      <c r="BX410" s="344"/>
      <c r="BY410" s="344"/>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889"/>
      <c r="C411" s="994" t="s">
        <v>200</v>
      </c>
      <c r="D411" s="995"/>
      <c r="E411" s="664">
        <v>0.56445040081078124</v>
      </c>
      <c r="F411" s="572"/>
      <c r="G411" s="572"/>
      <c r="H411" s="995" t="s">
        <v>346</v>
      </c>
      <c r="I411" s="995"/>
      <c r="J411" s="665">
        <v>-0.4920545529553092</v>
      </c>
      <c r="K411" s="572"/>
      <c r="L411" s="572"/>
      <c r="M411" s="995" t="s">
        <v>407</v>
      </c>
      <c r="N411" s="995"/>
      <c r="O411" s="666">
        <v>0.5297231573682033</v>
      </c>
      <c r="P411" s="572"/>
      <c r="Q411" s="572"/>
      <c r="U411" s="341"/>
      <c r="V411" s="341"/>
      <c r="W411" s="341"/>
      <c r="X411" s="341"/>
      <c r="Y411" s="34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3"/>
      <c r="BC411" s="343"/>
      <c r="BD411" s="343"/>
      <c r="BE411" s="343"/>
      <c r="BF411" s="343"/>
      <c r="BG411" s="343"/>
      <c r="BH411" s="343"/>
      <c r="BI411" s="343"/>
      <c r="BJ411" s="343"/>
      <c r="BK411" s="343"/>
      <c r="BL411" s="343"/>
      <c r="BM411" s="343"/>
      <c r="BN411" s="343"/>
      <c r="BO411" s="343"/>
      <c r="BP411" s="343"/>
      <c r="BQ411" s="343"/>
      <c r="BR411" s="343"/>
      <c r="BS411" s="343"/>
      <c r="BT411" s="343"/>
      <c r="BU411" s="344"/>
      <c r="BV411" s="344"/>
      <c r="BW411" s="344"/>
      <c r="BX411" s="344"/>
      <c r="BY411" s="344"/>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889"/>
      <c r="C412" s="994" t="s">
        <v>347</v>
      </c>
      <c r="D412" s="995"/>
      <c r="E412" s="664">
        <v>-0.53278511085958347</v>
      </c>
      <c r="F412" s="572"/>
      <c r="G412" s="572"/>
      <c r="H412" s="995" t="s">
        <v>347</v>
      </c>
      <c r="I412" s="995"/>
      <c r="J412" s="665">
        <v>-0.47545350761887983</v>
      </c>
      <c r="K412" s="572"/>
      <c r="L412" s="572"/>
      <c r="M412" s="995" t="s">
        <v>412</v>
      </c>
      <c r="N412" s="995"/>
      <c r="O412" s="666">
        <v>0.52361789587507368</v>
      </c>
      <c r="P412" s="572"/>
      <c r="Q412" s="572"/>
      <c r="U412" s="341"/>
      <c r="V412" s="341"/>
      <c r="W412" s="341"/>
      <c r="X412" s="341"/>
      <c r="Y412" s="34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3"/>
      <c r="BC412" s="343"/>
      <c r="BD412" s="343"/>
      <c r="BE412" s="343"/>
      <c r="BF412" s="343"/>
      <c r="BG412" s="343"/>
      <c r="BH412" s="343"/>
      <c r="BI412" s="343"/>
      <c r="BJ412" s="343"/>
      <c r="BK412" s="343"/>
      <c r="BL412" s="343"/>
      <c r="BM412" s="343"/>
      <c r="BN412" s="343"/>
      <c r="BO412" s="343"/>
      <c r="BP412" s="343"/>
      <c r="BQ412" s="343"/>
      <c r="BR412" s="343"/>
      <c r="BS412" s="343"/>
      <c r="BT412" s="343"/>
      <c r="BU412" s="344"/>
      <c r="BV412" s="344"/>
      <c r="BW412" s="344"/>
      <c r="BX412" s="344"/>
      <c r="BY412" s="344"/>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889"/>
      <c r="C413" s="994" t="s">
        <v>334</v>
      </c>
      <c r="D413" s="995"/>
      <c r="E413" s="664">
        <v>0.51433335062877139</v>
      </c>
      <c r="F413" s="572"/>
      <c r="G413" s="572"/>
      <c r="H413" s="995" t="s">
        <v>200</v>
      </c>
      <c r="I413" s="995"/>
      <c r="J413" s="665">
        <v>0.40296047804106583</v>
      </c>
      <c r="K413" s="572"/>
      <c r="L413" s="572"/>
      <c r="M413" s="995" t="s">
        <v>411</v>
      </c>
      <c r="N413" s="995"/>
      <c r="O413" s="666">
        <v>0.50380012670166774</v>
      </c>
      <c r="P413" s="572"/>
      <c r="Q413" s="572"/>
      <c r="U413" s="341"/>
      <c r="V413" s="341"/>
      <c r="W413" s="341"/>
      <c r="X413" s="341"/>
      <c r="Y413" s="34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3"/>
      <c r="BC413" s="343"/>
      <c r="BD413" s="343"/>
      <c r="BE413" s="343"/>
      <c r="BF413" s="343"/>
      <c r="BG413" s="343"/>
      <c r="BH413" s="343"/>
      <c r="BI413" s="343"/>
      <c r="BJ413" s="343"/>
      <c r="BK413" s="343"/>
      <c r="BL413" s="343"/>
      <c r="BM413" s="343"/>
      <c r="BN413" s="343"/>
      <c r="BO413" s="343"/>
      <c r="BP413" s="343"/>
      <c r="BQ413" s="343"/>
      <c r="BR413" s="343"/>
      <c r="BS413" s="343"/>
      <c r="BT413" s="343"/>
      <c r="BU413" s="344"/>
      <c r="BV413" s="344"/>
      <c r="BW413" s="344"/>
      <c r="BX413" s="344"/>
      <c r="BY413" s="344"/>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889"/>
      <c r="C414" s="994" t="s">
        <v>412</v>
      </c>
      <c r="D414" s="995"/>
      <c r="E414" s="664">
        <v>0.48044202425625443</v>
      </c>
      <c r="F414" s="572"/>
      <c r="G414" s="572"/>
      <c r="H414" s="995" t="s">
        <v>362</v>
      </c>
      <c r="I414" s="995"/>
      <c r="J414" s="665">
        <v>-0.36795847729517228</v>
      </c>
      <c r="K414" s="572"/>
      <c r="L414" s="572"/>
      <c r="M414" s="995" t="s">
        <v>196</v>
      </c>
      <c r="N414" s="995"/>
      <c r="O414" s="666">
        <v>0.50006835983055375</v>
      </c>
      <c r="P414" s="572"/>
      <c r="Q414" s="572"/>
      <c r="U414" s="341"/>
      <c r="V414" s="341"/>
      <c r="W414" s="341"/>
      <c r="X414" s="341"/>
      <c r="Y414" s="34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3"/>
      <c r="BC414" s="343"/>
      <c r="BD414" s="343"/>
      <c r="BE414" s="343"/>
      <c r="BF414" s="343"/>
      <c r="BG414" s="343"/>
      <c r="BH414" s="343"/>
      <c r="BI414" s="343"/>
      <c r="BJ414" s="343"/>
      <c r="BK414" s="343"/>
      <c r="BL414" s="343"/>
      <c r="BM414" s="343"/>
      <c r="BN414" s="343"/>
      <c r="BO414" s="343"/>
      <c r="BP414" s="343"/>
      <c r="BQ414" s="343"/>
      <c r="BR414" s="343"/>
      <c r="BS414" s="343"/>
      <c r="BT414" s="343"/>
      <c r="BU414" s="344"/>
      <c r="BV414" s="344"/>
      <c r="BW414" s="344"/>
      <c r="BX414" s="344"/>
      <c r="BY414" s="344"/>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889"/>
      <c r="C415" s="994" t="s">
        <v>362</v>
      </c>
      <c r="D415" s="995"/>
      <c r="E415" s="664">
        <v>-0.43372927026382868</v>
      </c>
      <c r="F415" s="572"/>
      <c r="G415" s="572"/>
      <c r="H415" s="995" t="s">
        <v>358</v>
      </c>
      <c r="I415" s="995"/>
      <c r="J415" s="665">
        <v>-0.3590834351389387</v>
      </c>
      <c r="K415" s="572"/>
      <c r="L415" s="572"/>
      <c r="M415" s="995" t="s">
        <v>362</v>
      </c>
      <c r="N415" s="995"/>
      <c r="O415" s="666">
        <v>-0.45836345020008862</v>
      </c>
      <c r="P415" s="572"/>
      <c r="Q415" s="572"/>
      <c r="U415" s="341"/>
      <c r="V415" s="341"/>
      <c r="W415" s="341"/>
      <c r="X415" s="341"/>
      <c r="Y415" s="34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3"/>
      <c r="BC415" s="343"/>
      <c r="BD415" s="343"/>
      <c r="BE415" s="343"/>
      <c r="BF415" s="343"/>
      <c r="BG415" s="343"/>
      <c r="BH415" s="343"/>
      <c r="BI415" s="343"/>
      <c r="BJ415" s="343"/>
      <c r="BK415" s="343"/>
      <c r="BL415" s="343"/>
      <c r="BM415" s="343"/>
      <c r="BN415" s="343"/>
      <c r="BO415" s="343"/>
      <c r="BP415" s="343"/>
      <c r="BQ415" s="343"/>
      <c r="BR415" s="343"/>
      <c r="BS415" s="343"/>
      <c r="BT415" s="343"/>
      <c r="BU415" s="344"/>
      <c r="BV415" s="344"/>
      <c r="BW415" s="344"/>
      <c r="BX415" s="344"/>
      <c r="BY415" s="344"/>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889"/>
      <c r="C416" s="994" t="s">
        <v>410</v>
      </c>
      <c r="D416" s="995"/>
      <c r="E416" s="664">
        <v>0.41824815627090761</v>
      </c>
      <c r="F416" s="572"/>
      <c r="G416" s="572"/>
      <c r="H416" s="995" t="s">
        <v>409</v>
      </c>
      <c r="I416" s="995"/>
      <c r="J416" s="665">
        <v>0.35776351513787297</v>
      </c>
      <c r="K416" s="572"/>
      <c r="L416" s="572"/>
      <c r="M416" s="995" t="s">
        <v>201</v>
      </c>
      <c r="N416" s="995"/>
      <c r="O416" s="666">
        <v>0.44822301710340512</v>
      </c>
      <c r="P416" s="572"/>
      <c r="Q416" s="572"/>
      <c r="U416" s="341"/>
      <c r="V416" s="341"/>
      <c r="W416" s="341"/>
      <c r="X416" s="341"/>
      <c r="Y416" s="34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3"/>
      <c r="BC416" s="343"/>
      <c r="BD416" s="343"/>
      <c r="BE416" s="343"/>
      <c r="BF416" s="343"/>
      <c r="BG416" s="343"/>
      <c r="BH416" s="343"/>
      <c r="BI416" s="343"/>
      <c r="BJ416" s="343"/>
      <c r="BK416" s="343"/>
      <c r="BL416" s="343"/>
      <c r="BM416" s="343"/>
      <c r="BN416" s="343"/>
      <c r="BO416" s="343"/>
      <c r="BP416" s="343"/>
      <c r="BQ416" s="343"/>
      <c r="BR416" s="343"/>
      <c r="BS416" s="343"/>
      <c r="BT416" s="343"/>
      <c r="BU416" s="344"/>
      <c r="BV416" s="344"/>
      <c r="BW416" s="344"/>
      <c r="BX416" s="344"/>
      <c r="BY416" s="344"/>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889"/>
      <c r="C417" s="994" t="s">
        <v>201</v>
      </c>
      <c r="D417" s="995"/>
      <c r="E417" s="664">
        <v>0.39779865539278297</v>
      </c>
      <c r="F417" s="572"/>
      <c r="G417" s="572"/>
      <c r="H417" s="995" t="s">
        <v>412</v>
      </c>
      <c r="I417" s="995"/>
      <c r="J417" s="665">
        <v>0.29795518935330217</v>
      </c>
      <c r="K417" s="572"/>
      <c r="L417" s="572"/>
      <c r="M417" s="995" t="s">
        <v>204</v>
      </c>
      <c r="N417" s="995"/>
      <c r="O417" s="666">
        <v>0.43969344101235613</v>
      </c>
      <c r="P417" s="572"/>
      <c r="Q417" s="572"/>
      <c r="U417" s="341"/>
      <c r="V417" s="341"/>
      <c r="W417" s="341"/>
      <c r="X417" s="341"/>
      <c r="Y417" s="34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3"/>
      <c r="BC417" s="343"/>
      <c r="BD417" s="343"/>
      <c r="BE417" s="343"/>
      <c r="BF417" s="343"/>
      <c r="BG417" s="343"/>
      <c r="BH417" s="343"/>
      <c r="BI417" s="343"/>
      <c r="BJ417" s="343"/>
      <c r="BK417" s="343"/>
      <c r="BL417" s="343"/>
      <c r="BM417" s="343"/>
      <c r="BN417" s="343"/>
      <c r="BO417" s="343"/>
      <c r="BP417" s="343"/>
      <c r="BQ417" s="343"/>
      <c r="BR417" s="343"/>
      <c r="BS417" s="343"/>
      <c r="BT417" s="343"/>
      <c r="BU417" s="344"/>
      <c r="BV417" s="344"/>
      <c r="BW417" s="344"/>
      <c r="BX417" s="344"/>
      <c r="BY417" s="344"/>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889"/>
      <c r="C418" s="994" t="s">
        <v>206</v>
      </c>
      <c r="D418" s="995"/>
      <c r="E418" s="664">
        <v>-0.39386606959704079</v>
      </c>
      <c r="F418" s="572"/>
      <c r="G418" s="572"/>
      <c r="H418" s="995" t="s">
        <v>355</v>
      </c>
      <c r="I418" s="995"/>
      <c r="J418" s="665">
        <v>-0.29366528638536799</v>
      </c>
      <c r="K418" s="572"/>
      <c r="L418" s="572"/>
      <c r="M418" s="995" t="s">
        <v>355</v>
      </c>
      <c r="N418" s="995"/>
      <c r="O418" s="666">
        <v>-0.41082152315805975</v>
      </c>
      <c r="P418" s="572"/>
      <c r="Q418" s="572"/>
      <c r="U418" s="341"/>
      <c r="V418" s="341"/>
      <c r="W418" s="341"/>
      <c r="X418" s="341"/>
      <c r="Y418" s="34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3"/>
      <c r="BC418" s="343"/>
      <c r="BD418" s="343"/>
      <c r="BE418" s="343"/>
      <c r="BF418" s="343"/>
      <c r="BG418" s="343"/>
      <c r="BH418" s="343"/>
      <c r="BI418" s="343"/>
      <c r="BJ418" s="343"/>
      <c r="BK418" s="343"/>
      <c r="BL418" s="343"/>
      <c r="BM418" s="343"/>
      <c r="BN418" s="343"/>
      <c r="BO418" s="343"/>
      <c r="BP418" s="343"/>
      <c r="BQ418" s="343"/>
      <c r="BR418" s="343"/>
      <c r="BS418" s="343"/>
      <c r="BT418" s="343"/>
      <c r="BU418" s="344"/>
      <c r="BV418" s="344"/>
      <c r="BW418" s="344"/>
      <c r="BX418" s="344"/>
      <c r="BY418" s="344"/>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889"/>
      <c r="C419" s="994" t="s">
        <v>355</v>
      </c>
      <c r="D419" s="995"/>
      <c r="E419" s="664">
        <v>-0.39001520437878329</v>
      </c>
      <c r="F419" s="572"/>
      <c r="G419" s="572"/>
      <c r="H419" s="995" t="s">
        <v>352</v>
      </c>
      <c r="I419" s="995"/>
      <c r="J419" s="665">
        <v>0.2812075809541682</v>
      </c>
      <c r="K419" s="572"/>
      <c r="L419" s="572"/>
      <c r="M419" s="995" t="s">
        <v>206</v>
      </c>
      <c r="N419" s="995"/>
      <c r="O419" s="666">
        <v>-0.41054437132405736</v>
      </c>
      <c r="P419" s="572"/>
      <c r="Q419" s="572"/>
      <c r="U419" s="341"/>
      <c r="V419" s="341"/>
      <c r="W419" s="341"/>
      <c r="X419" s="341"/>
      <c r="Y419" s="34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3"/>
      <c r="BC419" s="343"/>
      <c r="BD419" s="343"/>
      <c r="BE419" s="343"/>
      <c r="BF419" s="343"/>
      <c r="BG419" s="343"/>
      <c r="BH419" s="343"/>
      <c r="BI419" s="343"/>
      <c r="BJ419" s="343"/>
      <c r="BK419" s="343"/>
      <c r="BL419" s="343"/>
      <c r="BM419" s="343"/>
      <c r="BN419" s="343"/>
      <c r="BO419" s="343"/>
      <c r="BP419" s="343"/>
      <c r="BQ419" s="343"/>
      <c r="BR419" s="343"/>
      <c r="BS419" s="343"/>
      <c r="BT419" s="343"/>
      <c r="BU419" s="344"/>
      <c r="BV419" s="344"/>
      <c r="BW419" s="344"/>
      <c r="BX419" s="344"/>
      <c r="BY419" s="344"/>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889"/>
      <c r="C420" s="994" t="s">
        <v>352</v>
      </c>
      <c r="D420" s="995"/>
      <c r="E420" s="664">
        <v>0.36259351889085006</v>
      </c>
      <c r="F420" s="572"/>
      <c r="G420" s="572"/>
      <c r="H420" s="995" t="s">
        <v>206</v>
      </c>
      <c r="I420" s="995"/>
      <c r="J420" s="665">
        <v>-0.25733009256489914</v>
      </c>
      <c r="K420" s="572"/>
      <c r="L420" s="572"/>
      <c r="M420" s="995" t="s">
        <v>334</v>
      </c>
      <c r="N420" s="995"/>
      <c r="O420" s="666">
        <v>0.34257126620315353</v>
      </c>
      <c r="P420" s="572"/>
      <c r="Q420" s="572"/>
      <c r="U420" s="341"/>
      <c r="V420" s="341"/>
      <c r="W420" s="341"/>
      <c r="X420" s="341"/>
      <c r="Y420" s="34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3"/>
      <c r="BC420" s="343"/>
      <c r="BD420" s="343"/>
      <c r="BE420" s="343"/>
      <c r="BF420" s="343"/>
      <c r="BG420" s="343"/>
      <c r="BH420" s="343"/>
      <c r="BI420" s="343"/>
      <c r="BJ420" s="343"/>
      <c r="BK420" s="343"/>
      <c r="BL420" s="343"/>
      <c r="BM420" s="343"/>
      <c r="BN420" s="343"/>
      <c r="BO420" s="343"/>
      <c r="BP420" s="343"/>
      <c r="BQ420" s="343"/>
      <c r="BR420" s="343"/>
      <c r="BS420" s="343"/>
      <c r="BT420" s="343"/>
      <c r="BU420" s="344"/>
      <c r="BV420" s="344"/>
      <c r="BW420" s="344"/>
      <c r="BX420" s="344"/>
      <c r="BY420" s="344"/>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889"/>
      <c r="C421" s="994" t="s">
        <v>345</v>
      </c>
      <c r="D421" s="995"/>
      <c r="E421" s="664">
        <v>-0.27573510452490729</v>
      </c>
      <c r="F421" s="572"/>
      <c r="G421" s="572"/>
      <c r="H421" s="995" t="s">
        <v>410</v>
      </c>
      <c r="I421" s="995"/>
      <c r="J421" s="665">
        <v>0.24849416669943974</v>
      </c>
      <c r="K421" s="572"/>
      <c r="L421" s="572"/>
      <c r="M421" s="995" t="s">
        <v>352</v>
      </c>
      <c r="N421" s="995"/>
      <c r="O421" s="666">
        <v>0.33808326936800942</v>
      </c>
      <c r="P421" s="572"/>
      <c r="Q421" s="572"/>
      <c r="U421" s="341"/>
      <c r="V421" s="341"/>
      <c r="W421" s="341"/>
      <c r="X421" s="341"/>
      <c r="Y421" s="34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3"/>
      <c r="BC421" s="343"/>
      <c r="BD421" s="343"/>
      <c r="BE421" s="343"/>
      <c r="BF421" s="343"/>
      <c r="BG421" s="343"/>
      <c r="BH421" s="343"/>
      <c r="BI421" s="343"/>
      <c r="BJ421" s="343"/>
      <c r="BK421" s="343"/>
      <c r="BL421" s="343"/>
      <c r="BM421" s="343"/>
      <c r="BN421" s="343"/>
      <c r="BO421" s="343"/>
      <c r="BP421" s="343"/>
      <c r="BQ421" s="343"/>
      <c r="BR421" s="343"/>
      <c r="BS421" s="343"/>
      <c r="BT421" s="343"/>
      <c r="BU421" s="344"/>
      <c r="BV421" s="344"/>
      <c r="BW421" s="344"/>
      <c r="BX421" s="344"/>
      <c r="BY421" s="344"/>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889"/>
      <c r="C422" s="994" t="s">
        <v>344</v>
      </c>
      <c r="D422" s="995"/>
      <c r="E422" s="664">
        <v>-0.26457750178206763</v>
      </c>
      <c r="F422" s="572"/>
      <c r="G422" s="572"/>
      <c r="H422" s="995" t="s">
        <v>344</v>
      </c>
      <c r="I422" s="995"/>
      <c r="J422" s="665">
        <v>-0.24733395576390882</v>
      </c>
      <c r="K422" s="572"/>
      <c r="L422" s="572"/>
      <c r="M422" s="995" t="s">
        <v>345</v>
      </c>
      <c r="N422" s="995"/>
      <c r="O422" s="666">
        <v>-0.28192810394880191</v>
      </c>
      <c r="P422" s="572"/>
      <c r="Q422" s="572"/>
      <c r="U422" s="341"/>
      <c r="V422" s="341"/>
      <c r="W422" s="341"/>
      <c r="X422" s="341"/>
      <c r="Y422" s="34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3"/>
      <c r="BC422" s="343"/>
      <c r="BD422" s="343"/>
      <c r="BE422" s="343"/>
      <c r="BF422" s="343"/>
      <c r="BG422" s="343"/>
      <c r="BH422" s="343"/>
      <c r="BI422" s="343"/>
      <c r="BJ422" s="343"/>
      <c r="BK422" s="343"/>
      <c r="BL422" s="343"/>
      <c r="BM422" s="343"/>
      <c r="BN422" s="343"/>
      <c r="BO422" s="343"/>
      <c r="BP422" s="343"/>
      <c r="BQ422" s="343"/>
      <c r="BR422" s="343"/>
      <c r="BS422" s="343"/>
      <c r="BT422" s="343"/>
      <c r="BU422" s="344"/>
      <c r="BV422" s="344"/>
      <c r="BW422" s="344"/>
      <c r="BX422" s="344"/>
      <c r="BY422" s="344"/>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889"/>
      <c r="C423" s="994" t="s">
        <v>205</v>
      </c>
      <c r="D423" s="995"/>
      <c r="E423" s="664">
        <v>0.25816366400461949</v>
      </c>
      <c r="F423" s="572"/>
      <c r="G423" s="572"/>
      <c r="H423" s="995" t="s">
        <v>205</v>
      </c>
      <c r="I423" s="995"/>
      <c r="J423" s="665">
        <v>0.23273293129493056</v>
      </c>
      <c r="K423" s="572"/>
      <c r="L423" s="572"/>
      <c r="M423" s="995" t="s">
        <v>344</v>
      </c>
      <c r="N423" s="995"/>
      <c r="O423" s="666">
        <v>-0.25485081675789056</v>
      </c>
      <c r="P423" s="572"/>
      <c r="Q423" s="572"/>
      <c r="U423" s="341"/>
      <c r="V423" s="341"/>
      <c r="W423" s="341"/>
      <c r="X423" s="341"/>
      <c r="Y423" s="34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3"/>
      <c r="BC423" s="343"/>
      <c r="BD423" s="343"/>
      <c r="BE423" s="343"/>
      <c r="BF423" s="343"/>
      <c r="BG423" s="343"/>
      <c r="BH423" s="343"/>
      <c r="BI423" s="343"/>
      <c r="BJ423" s="343"/>
      <c r="BK423" s="343"/>
      <c r="BL423" s="343"/>
      <c r="BM423" s="343"/>
      <c r="BN423" s="343"/>
      <c r="BO423" s="343"/>
      <c r="BP423" s="343"/>
      <c r="BQ423" s="343"/>
      <c r="BR423" s="343"/>
      <c r="BS423" s="343"/>
      <c r="BT423" s="343"/>
      <c r="BU423" s="344"/>
      <c r="BV423" s="344"/>
      <c r="BW423" s="344"/>
      <c r="BX423" s="344"/>
      <c r="BY423" s="344"/>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889"/>
      <c r="C424" s="994" t="s">
        <v>368</v>
      </c>
      <c r="D424" s="995"/>
      <c r="E424" s="664">
        <v>-0.239806599875455</v>
      </c>
      <c r="F424" s="572"/>
      <c r="G424" s="572"/>
      <c r="H424" s="995" t="s">
        <v>373</v>
      </c>
      <c r="I424" s="995"/>
      <c r="J424" s="665">
        <v>-0.20608262822013809</v>
      </c>
      <c r="K424" s="572"/>
      <c r="L424" s="572"/>
      <c r="M424" s="995" t="s">
        <v>413</v>
      </c>
      <c r="N424" s="995"/>
      <c r="O424" s="666">
        <v>-0.24958837578608756</v>
      </c>
      <c r="P424" s="572"/>
      <c r="Q424" s="572"/>
      <c r="U424" s="341"/>
      <c r="V424" s="341"/>
      <c r="W424" s="341"/>
      <c r="X424" s="341"/>
      <c r="Y424" s="34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3"/>
      <c r="BC424" s="343"/>
      <c r="BD424" s="343"/>
      <c r="BE424" s="343"/>
      <c r="BF424" s="343"/>
      <c r="BG424" s="343"/>
      <c r="BH424" s="343"/>
      <c r="BI424" s="343"/>
      <c r="BJ424" s="343"/>
      <c r="BK424" s="343"/>
      <c r="BL424" s="343"/>
      <c r="BM424" s="343"/>
      <c r="BN424" s="343"/>
      <c r="BO424" s="343"/>
      <c r="BP424" s="343"/>
      <c r="BQ424" s="343"/>
      <c r="BR424" s="343"/>
      <c r="BS424" s="343"/>
      <c r="BT424" s="343"/>
      <c r="BU424" s="344"/>
      <c r="BV424" s="344"/>
      <c r="BW424" s="344"/>
      <c r="BX424" s="344"/>
      <c r="BY424" s="344"/>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889"/>
      <c r="C425" s="994" t="s">
        <v>381</v>
      </c>
      <c r="D425" s="995"/>
      <c r="E425" s="664">
        <v>-0.23663029680835682</v>
      </c>
      <c r="F425" s="572"/>
      <c r="G425" s="572"/>
      <c r="H425" s="995" t="s">
        <v>384</v>
      </c>
      <c r="I425" s="995"/>
      <c r="J425" s="665">
        <v>-0.19708580298159498</v>
      </c>
      <c r="K425" s="572"/>
      <c r="L425" s="572"/>
      <c r="M425" s="995" t="s">
        <v>368</v>
      </c>
      <c r="N425" s="995"/>
      <c r="O425" s="666">
        <v>-0.23651176064888565</v>
      </c>
      <c r="P425" s="572"/>
      <c r="Q425" s="572"/>
      <c r="U425" s="341"/>
      <c r="V425" s="341"/>
      <c r="W425" s="341"/>
      <c r="X425" s="341"/>
      <c r="Y425" s="34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3"/>
      <c r="BC425" s="343"/>
      <c r="BD425" s="343"/>
      <c r="BE425" s="343"/>
      <c r="BF425" s="343"/>
      <c r="BG425" s="343"/>
      <c r="BH425" s="343"/>
      <c r="BI425" s="343"/>
      <c r="BJ425" s="343"/>
      <c r="BK425" s="343"/>
      <c r="BL425" s="343"/>
      <c r="BM425" s="343"/>
      <c r="BN425" s="343"/>
      <c r="BO425" s="343"/>
      <c r="BP425" s="343"/>
      <c r="BQ425" s="343"/>
      <c r="BR425" s="343"/>
      <c r="BS425" s="343"/>
      <c r="BT425" s="343"/>
      <c r="BU425" s="344"/>
      <c r="BV425" s="344"/>
      <c r="BW425" s="344"/>
      <c r="BX425" s="344"/>
      <c r="BY425" s="344"/>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889"/>
      <c r="C426" s="994" t="s">
        <v>413</v>
      </c>
      <c r="D426" s="995"/>
      <c r="E426" s="664">
        <v>-0.23394072592251533</v>
      </c>
      <c r="F426" s="572"/>
      <c r="G426" s="572"/>
      <c r="H426" s="995" t="s">
        <v>414</v>
      </c>
      <c r="I426" s="995"/>
      <c r="J426" s="665">
        <v>-0.19696250260665984</v>
      </c>
      <c r="K426" s="572"/>
      <c r="L426" s="572"/>
      <c r="M426" s="995" t="s">
        <v>381</v>
      </c>
      <c r="N426" s="995"/>
      <c r="O426" s="666">
        <v>-0.22615754107119451</v>
      </c>
      <c r="P426" s="572"/>
      <c r="Q426" s="572"/>
      <c r="U426" s="341"/>
      <c r="V426" s="341"/>
      <c r="W426" s="341"/>
      <c r="X426" s="341"/>
      <c r="Y426" s="34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3"/>
      <c r="BC426" s="343"/>
      <c r="BD426" s="343"/>
      <c r="BE426" s="343"/>
      <c r="BF426" s="343"/>
      <c r="BG426" s="343"/>
      <c r="BH426" s="343"/>
      <c r="BI426" s="343"/>
      <c r="BJ426" s="343"/>
      <c r="BK426" s="343"/>
      <c r="BL426" s="343"/>
      <c r="BM426" s="343"/>
      <c r="BN426" s="343"/>
      <c r="BO426" s="343"/>
      <c r="BP426" s="343"/>
      <c r="BQ426" s="343"/>
      <c r="BR426" s="343"/>
      <c r="BS426" s="343"/>
      <c r="BT426" s="343"/>
      <c r="BU426" s="344"/>
      <c r="BV426" s="344"/>
      <c r="BW426" s="344"/>
      <c r="BX426" s="344"/>
      <c r="BY426" s="344"/>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889"/>
      <c r="C427" s="994" t="s">
        <v>204</v>
      </c>
      <c r="D427" s="995"/>
      <c r="E427" s="664">
        <v>0.22724674644474357</v>
      </c>
      <c r="F427" s="572"/>
      <c r="G427" s="572"/>
      <c r="H427" s="995" t="s">
        <v>361</v>
      </c>
      <c r="I427" s="995"/>
      <c r="J427" s="665">
        <v>0.19539754909458343</v>
      </c>
      <c r="K427" s="572"/>
      <c r="L427" s="572"/>
      <c r="M427" s="995" t="s">
        <v>205</v>
      </c>
      <c r="N427" s="995"/>
      <c r="O427" s="666">
        <v>0.21624983752868843</v>
      </c>
      <c r="P427" s="572"/>
      <c r="Q427" s="572"/>
      <c r="U427" s="341"/>
      <c r="V427" s="341"/>
      <c r="W427" s="341"/>
      <c r="X427" s="341"/>
      <c r="Y427" s="34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3"/>
      <c r="BC427" s="343"/>
      <c r="BD427" s="343"/>
      <c r="BE427" s="343"/>
      <c r="BF427" s="343"/>
      <c r="BG427" s="343"/>
      <c r="BH427" s="343"/>
      <c r="BI427" s="343"/>
      <c r="BJ427" s="343"/>
      <c r="BK427" s="343"/>
      <c r="BL427" s="343"/>
      <c r="BM427" s="343"/>
      <c r="BN427" s="343"/>
      <c r="BO427" s="343"/>
      <c r="BP427" s="343"/>
      <c r="BQ427" s="343"/>
      <c r="BR427" s="343"/>
      <c r="BS427" s="343"/>
      <c r="BT427" s="343"/>
      <c r="BU427" s="344"/>
      <c r="BV427" s="344"/>
      <c r="BW427" s="344"/>
      <c r="BX427" s="344"/>
      <c r="BY427" s="344"/>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889"/>
      <c r="C428" s="994" t="s">
        <v>361</v>
      </c>
      <c r="D428" s="995"/>
      <c r="E428" s="664">
        <v>0.21860358505512997</v>
      </c>
      <c r="F428" s="572"/>
      <c r="G428" s="572"/>
      <c r="H428" s="995" t="s">
        <v>381</v>
      </c>
      <c r="I428" s="995"/>
      <c r="J428" s="665">
        <v>-0.19092645974075548</v>
      </c>
      <c r="K428" s="572"/>
      <c r="L428" s="572"/>
      <c r="M428" s="995" t="s">
        <v>373</v>
      </c>
      <c r="N428" s="995"/>
      <c r="O428" s="666">
        <v>0.20323193282381785</v>
      </c>
      <c r="P428" s="572"/>
      <c r="Q428" s="572"/>
      <c r="U428" s="341"/>
      <c r="V428" s="341"/>
      <c r="W428" s="341"/>
      <c r="X428" s="341"/>
      <c r="Y428" s="34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3"/>
      <c r="BC428" s="343"/>
      <c r="BD428" s="343"/>
      <c r="BE428" s="343"/>
      <c r="BF428" s="343"/>
      <c r="BG428" s="343"/>
      <c r="BH428" s="343"/>
      <c r="BI428" s="343"/>
      <c r="BJ428" s="343"/>
      <c r="BK428" s="343"/>
      <c r="BL428" s="343"/>
      <c r="BM428" s="343"/>
      <c r="BN428" s="343"/>
      <c r="BO428" s="343"/>
      <c r="BP428" s="343"/>
      <c r="BQ428" s="343"/>
      <c r="BR428" s="343"/>
      <c r="BS428" s="343"/>
      <c r="BT428" s="343"/>
      <c r="BU428" s="344"/>
      <c r="BV428" s="344"/>
      <c r="BW428" s="344"/>
      <c r="BX428" s="344"/>
      <c r="BY428" s="344"/>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889"/>
      <c r="C429" s="994" t="s">
        <v>358</v>
      </c>
      <c r="D429" s="995"/>
      <c r="E429" s="664">
        <v>-0.2124325869913096</v>
      </c>
      <c r="F429" s="572"/>
      <c r="G429" s="572"/>
      <c r="H429" s="995" t="s">
        <v>387</v>
      </c>
      <c r="I429" s="995"/>
      <c r="J429" s="665">
        <v>-0.17698256567637627</v>
      </c>
      <c r="K429" s="572"/>
      <c r="L429" s="572"/>
      <c r="M429" s="995" t="s">
        <v>415</v>
      </c>
      <c r="N429" s="995"/>
      <c r="O429" s="666">
        <v>0.13783370705468562</v>
      </c>
      <c r="P429" s="572"/>
      <c r="Q429" s="572"/>
      <c r="U429" s="341"/>
      <c r="V429" s="341"/>
      <c r="W429" s="341"/>
      <c r="X429" s="341"/>
      <c r="Y429" s="34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3"/>
      <c r="BC429" s="343"/>
      <c r="BD429" s="343"/>
      <c r="BE429" s="343"/>
      <c r="BF429" s="343"/>
      <c r="BG429" s="343"/>
      <c r="BH429" s="343"/>
      <c r="BI429" s="343"/>
      <c r="BJ429" s="343"/>
      <c r="BK429" s="343"/>
      <c r="BL429" s="343"/>
      <c r="BM429" s="343"/>
      <c r="BN429" s="343"/>
      <c r="BO429" s="343"/>
      <c r="BP429" s="343"/>
      <c r="BQ429" s="343"/>
      <c r="BR429" s="343"/>
      <c r="BS429" s="343"/>
      <c r="BT429" s="343"/>
      <c r="BU429" s="344"/>
      <c r="BV429" s="344"/>
      <c r="BW429" s="344"/>
      <c r="BX429" s="344"/>
      <c r="BY429" s="344"/>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889"/>
      <c r="C430" s="994" t="s">
        <v>346</v>
      </c>
      <c r="D430" s="995"/>
      <c r="E430" s="664">
        <v>-0.19023177414935183</v>
      </c>
      <c r="F430" s="572"/>
      <c r="G430" s="572"/>
      <c r="H430" s="995" t="s">
        <v>201</v>
      </c>
      <c r="I430" s="995"/>
      <c r="J430" s="665">
        <v>0.17411552817679976</v>
      </c>
      <c r="K430" s="572"/>
      <c r="L430" s="572"/>
      <c r="M430" s="995" t="s">
        <v>416</v>
      </c>
      <c r="N430" s="995"/>
      <c r="O430" s="666">
        <v>-0.13759399204655393</v>
      </c>
      <c r="P430" s="572"/>
      <c r="Q430" s="572"/>
      <c r="U430" s="341"/>
      <c r="V430" s="341"/>
      <c r="W430" s="341"/>
      <c r="X430" s="341"/>
      <c r="Y430" s="34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3"/>
      <c r="BC430" s="343"/>
      <c r="BD430" s="343"/>
      <c r="BE430" s="343"/>
      <c r="BF430" s="343"/>
      <c r="BG430" s="343"/>
      <c r="BH430" s="343"/>
      <c r="BI430" s="343"/>
      <c r="BJ430" s="343"/>
      <c r="BK430" s="343"/>
      <c r="BL430" s="343"/>
      <c r="BM430" s="343"/>
      <c r="BN430" s="343"/>
      <c r="BO430" s="343"/>
      <c r="BP430" s="343"/>
      <c r="BQ430" s="343"/>
      <c r="BR430" s="343"/>
      <c r="BS430" s="343"/>
      <c r="BT430" s="343"/>
      <c r="BU430" s="344"/>
      <c r="BV430" s="344"/>
      <c r="BW430" s="344"/>
      <c r="BX430" s="344"/>
      <c r="BY430" s="344"/>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889"/>
      <c r="C431" s="994" t="s">
        <v>414</v>
      </c>
      <c r="D431" s="995"/>
      <c r="E431" s="664">
        <v>-0.16530818157108121</v>
      </c>
      <c r="F431" s="572"/>
      <c r="G431" s="572"/>
      <c r="H431" s="995" t="s">
        <v>368</v>
      </c>
      <c r="I431" s="995"/>
      <c r="J431" s="665">
        <v>-0.16992433268331708</v>
      </c>
      <c r="K431" s="572"/>
      <c r="L431" s="572"/>
      <c r="M431" s="995" t="s">
        <v>371</v>
      </c>
      <c r="N431" s="995"/>
      <c r="O431" s="666">
        <v>-0.11811096196791541</v>
      </c>
      <c r="P431" s="572"/>
      <c r="Q431" s="572"/>
      <c r="U431" s="341"/>
      <c r="V431" s="341"/>
      <c r="W431" s="341"/>
      <c r="X431" s="341"/>
      <c r="Y431" s="34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3"/>
      <c r="BC431" s="343"/>
      <c r="BD431" s="343"/>
      <c r="BE431" s="343"/>
      <c r="BF431" s="343"/>
      <c r="BG431" s="343"/>
      <c r="BH431" s="343"/>
      <c r="BI431" s="343"/>
      <c r="BJ431" s="343"/>
      <c r="BK431" s="343"/>
      <c r="BL431" s="343"/>
      <c r="BM431" s="343"/>
      <c r="BN431" s="343"/>
      <c r="BO431" s="343"/>
      <c r="BP431" s="343"/>
      <c r="BQ431" s="343"/>
      <c r="BR431" s="343"/>
      <c r="BS431" s="343"/>
      <c r="BT431" s="343"/>
      <c r="BU431" s="344"/>
      <c r="BV431" s="344"/>
      <c r="BW431" s="344"/>
      <c r="BX431" s="344"/>
      <c r="BY431" s="344"/>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889"/>
      <c r="C432" s="994" t="s">
        <v>415</v>
      </c>
      <c r="D432" s="995"/>
      <c r="E432" s="664">
        <v>0.16514627601839471</v>
      </c>
      <c r="F432" s="572"/>
      <c r="G432" s="572"/>
      <c r="H432" s="995" t="s">
        <v>415</v>
      </c>
      <c r="I432" s="995"/>
      <c r="J432" s="665">
        <v>0.16037544688847644</v>
      </c>
      <c r="K432" s="572"/>
      <c r="L432" s="572"/>
      <c r="M432" s="995" t="s">
        <v>369</v>
      </c>
      <c r="N432" s="995"/>
      <c r="O432" s="666">
        <v>-9.1136231191817851E-2</v>
      </c>
      <c r="P432" s="572"/>
      <c r="Q432" s="572"/>
      <c r="U432" s="341"/>
      <c r="V432" s="341"/>
      <c r="W432" s="341"/>
      <c r="X432" s="341"/>
      <c r="Y432" s="34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3"/>
      <c r="BC432" s="343"/>
      <c r="BD432" s="343"/>
      <c r="BE432" s="343"/>
      <c r="BF432" s="343"/>
      <c r="BG432" s="343"/>
      <c r="BH432" s="343"/>
      <c r="BI432" s="343"/>
      <c r="BJ432" s="343"/>
      <c r="BK432" s="343"/>
      <c r="BL432" s="343"/>
      <c r="BM432" s="343"/>
      <c r="BN432" s="343"/>
      <c r="BO432" s="343"/>
      <c r="BP432" s="343"/>
      <c r="BQ432" s="343"/>
      <c r="BR432" s="343"/>
      <c r="BS432" s="343"/>
      <c r="BT432" s="343"/>
      <c r="BU432" s="344"/>
      <c r="BV432" s="344"/>
      <c r="BW432" s="344"/>
      <c r="BX432" s="344"/>
      <c r="BY432" s="344"/>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889"/>
      <c r="C433" s="994" t="s">
        <v>416</v>
      </c>
      <c r="D433" s="995"/>
      <c r="E433" s="664">
        <v>-0.13099478453920313</v>
      </c>
      <c r="F433" s="572"/>
      <c r="G433" s="572"/>
      <c r="H433" s="995" t="s">
        <v>377</v>
      </c>
      <c r="I433" s="995"/>
      <c r="J433" s="665">
        <v>-0.15184518261023605</v>
      </c>
      <c r="K433" s="572"/>
      <c r="L433" s="572"/>
      <c r="M433" s="995" t="s">
        <v>417</v>
      </c>
      <c r="N433" s="995"/>
      <c r="O433" s="666">
        <v>-8.8406686545187699E-2</v>
      </c>
      <c r="P433" s="572"/>
      <c r="Q433" s="572"/>
      <c r="U433" s="341"/>
      <c r="V433" s="341"/>
      <c r="W433" s="341"/>
      <c r="X433" s="341"/>
      <c r="Y433" s="34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3"/>
      <c r="BC433" s="343"/>
      <c r="BD433" s="343"/>
      <c r="BE433" s="343"/>
      <c r="BF433" s="343"/>
      <c r="BG433" s="343"/>
      <c r="BH433" s="343"/>
      <c r="BI433" s="343"/>
      <c r="BJ433" s="343"/>
      <c r="BK433" s="343"/>
      <c r="BL433" s="343"/>
      <c r="BM433" s="343"/>
      <c r="BN433" s="343"/>
      <c r="BO433" s="343"/>
      <c r="BP433" s="343"/>
      <c r="BQ433" s="343"/>
      <c r="BR433" s="343"/>
      <c r="BS433" s="343"/>
      <c r="BT433" s="343"/>
      <c r="BU433" s="344"/>
      <c r="BV433" s="344"/>
      <c r="BW433" s="344"/>
      <c r="BX433" s="344"/>
      <c r="BY433" s="344"/>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889"/>
      <c r="C434" s="994" t="s">
        <v>418</v>
      </c>
      <c r="D434" s="995"/>
      <c r="E434" s="664">
        <v>-0.12689373456457856</v>
      </c>
      <c r="F434" s="572"/>
      <c r="G434" s="572"/>
      <c r="H434" s="995" t="s">
        <v>369</v>
      </c>
      <c r="I434" s="995"/>
      <c r="J434" s="665">
        <v>-0.14816567162339739</v>
      </c>
      <c r="K434" s="572"/>
      <c r="L434" s="572"/>
      <c r="M434" s="995" t="s">
        <v>384</v>
      </c>
      <c r="N434" s="995"/>
      <c r="O434" s="666">
        <v>-8.4099249596371231E-2</v>
      </c>
      <c r="P434" s="572"/>
      <c r="Q434" s="572"/>
      <c r="U434" s="341"/>
      <c r="V434" s="341"/>
      <c r="W434" s="341"/>
      <c r="X434" s="341"/>
      <c r="Y434" s="34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3"/>
      <c r="BC434" s="343"/>
      <c r="BD434" s="343"/>
      <c r="BE434" s="343"/>
      <c r="BF434" s="343"/>
      <c r="BG434" s="343"/>
      <c r="BH434" s="343"/>
      <c r="BI434" s="343"/>
      <c r="BJ434" s="343"/>
      <c r="BK434" s="343"/>
      <c r="BL434" s="343"/>
      <c r="BM434" s="343"/>
      <c r="BN434" s="343"/>
      <c r="BO434" s="343"/>
      <c r="BP434" s="343"/>
      <c r="BQ434" s="343"/>
      <c r="BR434" s="343"/>
      <c r="BS434" s="343"/>
      <c r="BT434" s="343"/>
      <c r="BU434" s="344"/>
      <c r="BV434" s="344"/>
      <c r="BW434" s="344"/>
      <c r="BX434" s="344"/>
      <c r="BY434" s="344"/>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889"/>
      <c r="C435" s="994" t="s">
        <v>371</v>
      </c>
      <c r="D435" s="995"/>
      <c r="E435" s="664">
        <v>-0.11628607721317449</v>
      </c>
      <c r="F435" s="572"/>
      <c r="G435" s="572"/>
      <c r="H435" s="995" t="s">
        <v>419</v>
      </c>
      <c r="I435" s="995"/>
      <c r="J435" s="665">
        <v>-0.13656706869654539</v>
      </c>
      <c r="K435" s="572"/>
      <c r="L435" s="572"/>
      <c r="M435" s="995" t="s">
        <v>418</v>
      </c>
      <c r="N435" s="995"/>
      <c r="O435" s="666">
        <v>-7.0282514346961783E-2</v>
      </c>
      <c r="P435" s="572"/>
      <c r="Q435" s="572"/>
      <c r="U435" s="341"/>
      <c r="V435" s="341"/>
      <c r="W435" s="341"/>
      <c r="X435" s="341"/>
      <c r="Y435" s="34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3"/>
      <c r="BC435" s="343"/>
      <c r="BD435" s="343"/>
      <c r="BE435" s="343"/>
      <c r="BF435" s="343"/>
      <c r="BG435" s="343"/>
      <c r="BH435" s="343"/>
      <c r="BI435" s="343"/>
      <c r="BJ435" s="343"/>
      <c r="BK435" s="343"/>
      <c r="BL435" s="343"/>
      <c r="BM435" s="343"/>
      <c r="BN435" s="343"/>
      <c r="BO435" s="343"/>
      <c r="BP435" s="343"/>
      <c r="BQ435" s="343"/>
      <c r="BR435" s="343"/>
      <c r="BS435" s="343"/>
      <c r="BT435" s="343"/>
      <c r="BU435" s="344"/>
      <c r="BV435" s="344"/>
      <c r="BW435" s="344"/>
      <c r="BX435" s="344"/>
      <c r="BY435" s="344"/>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889"/>
      <c r="C436" s="994" t="s">
        <v>373</v>
      </c>
      <c r="D436" s="995"/>
      <c r="E436" s="664">
        <v>0.11618140855299576</v>
      </c>
      <c r="F436" s="572"/>
      <c r="G436" s="572"/>
      <c r="H436" s="995" t="s">
        <v>420</v>
      </c>
      <c r="I436" s="995"/>
      <c r="J436" s="665">
        <v>-0.1272061821664825</v>
      </c>
      <c r="K436" s="572"/>
      <c r="L436" s="572"/>
      <c r="M436" s="995" t="s">
        <v>420</v>
      </c>
      <c r="N436" s="995"/>
      <c r="O436" s="666">
        <v>7.0226829336284949E-2</v>
      </c>
      <c r="P436" s="572"/>
      <c r="Q436" s="572"/>
      <c r="U436" s="341"/>
      <c r="V436" s="341"/>
      <c r="W436" s="341"/>
      <c r="X436" s="341"/>
      <c r="Y436" s="34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3"/>
      <c r="BC436" s="343"/>
      <c r="BD436" s="343"/>
      <c r="BE436" s="343"/>
      <c r="BF436" s="343"/>
      <c r="BG436" s="343"/>
      <c r="BH436" s="343"/>
      <c r="BI436" s="343"/>
      <c r="BJ436" s="343"/>
      <c r="BK436" s="343"/>
      <c r="BL436" s="343"/>
      <c r="BM436" s="343"/>
      <c r="BN436" s="343"/>
      <c r="BO436" s="343"/>
      <c r="BP436" s="343"/>
      <c r="BQ436" s="343"/>
      <c r="BR436" s="343"/>
      <c r="BS436" s="343"/>
      <c r="BT436" s="343"/>
      <c r="BU436" s="344"/>
      <c r="BV436" s="344"/>
      <c r="BW436" s="344"/>
      <c r="BX436" s="344"/>
      <c r="BY436" s="344"/>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889"/>
      <c r="C437" s="994" t="s">
        <v>377</v>
      </c>
      <c r="D437" s="995"/>
      <c r="E437" s="664">
        <v>-9.9415020208125301E-2</v>
      </c>
      <c r="F437" s="572"/>
      <c r="G437" s="572"/>
      <c r="H437" s="995" t="s">
        <v>345</v>
      </c>
      <c r="I437" s="995"/>
      <c r="J437" s="665">
        <v>-0.11908961851803374</v>
      </c>
      <c r="K437" s="572"/>
      <c r="L437" s="572"/>
      <c r="M437" s="995" t="s">
        <v>421</v>
      </c>
      <c r="N437" s="995"/>
      <c r="O437" s="666">
        <v>-6.909061913795099E-2</v>
      </c>
      <c r="P437" s="572"/>
      <c r="Q437" s="572"/>
      <c r="U437" s="341"/>
      <c r="V437" s="341"/>
      <c r="W437" s="341"/>
      <c r="X437" s="341"/>
      <c r="Y437" s="34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3"/>
      <c r="BC437" s="343"/>
      <c r="BD437" s="343"/>
      <c r="BE437" s="343"/>
      <c r="BF437" s="343"/>
      <c r="BG437" s="343"/>
      <c r="BH437" s="343"/>
      <c r="BI437" s="343"/>
      <c r="BJ437" s="343"/>
      <c r="BK437" s="343"/>
      <c r="BL437" s="343"/>
      <c r="BM437" s="343"/>
      <c r="BN437" s="343"/>
      <c r="BO437" s="343"/>
      <c r="BP437" s="343"/>
      <c r="BQ437" s="343"/>
      <c r="BR437" s="343"/>
      <c r="BS437" s="343"/>
      <c r="BT437" s="343"/>
      <c r="BU437" s="344"/>
      <c r="BV437" s="344"/>
      <c r="BW437" s="344"/>
      <c r="BX437" s="344"/>
      <c r="BY437" s="344"/>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889"/>
      <c r="C438" s="994" t="s">
        <v>419</v>
      </c>
      <c r="D438" s="995"/>
      <c r="E438" s="664">
        <v>-9.3299938285798537E-2</v>
      </c>
      <c r="F438" s="572"/>
      <c r="G438" s="572"/>
      <c r="H438" s="995" t="s">
        <v>421</v>
      </c>
      <c r="I438" s="995"/>
      <c r="J438" s="665">
        <v>-0.11250097913771998</v>
      </c>
      <c r="K438" s="572"/>
      <c r="L438" s="572"/>
      <c r="M438" s="995" t="s">
        <v>377</v>
      </c>
      <c r="N438" s="995"/>
      <c r="O438" s="666">
        <v>6.5285290611084637E-2</v>
      </c>
      <c r="P438" s="572"/>
      <c r="Q438" s="572"/>
      <c r="U438" s="341"/>
      <c r="V438" s="341"/>
      <c r="W438" s="341"/>
      <c r="X438" s="341"/>
      <c r="Y438" s="34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3"/>
      <c r="BC438" s="343"/>
      <c r="BD438" s="343"/>
      <c r="BE438" s="343"/>
      <c r="BF438" s="343"/>
      <c r="BG438" s="343"/>
      <c r="BH438" s="343"/>
      <c r="BI438" s="343"/>
      <c r="BJ438" s="343"/>
      <c r="BK438" s="343"/>
      <c r="BL438" s="343"/>
      <c r="BM438" s="343"/>
      <c r="BN438" s="343"/>
      <c r="BO438" s="343"/>
      <c r="BP438" s="343"/>
      <c r="BQ438" s="343"/>
      <c r="BR438" s="343"/>
      <c r="BS438" s="343"/>
      <c r="BT438" s="343"/>
      <c r="BU438" s="344"/>
      <c r="BV438" s="344"/>
      <c r="BW438" s="344"/>
      <c r="BX438" s="344"/>
      <c r="BY438" s="344"/>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889"/>
      <c r="C439" s="994" t="s">
        <v>421</v>
      </c>
      <c r="D439" s="995"/>
      <c r="E439" s="664">
        <v>-8.9737290836997385E-2</v>
      </c>
      <c r="F439" s="572"/>
      <c r="G439" s="572"/>
      <c r="H439" s="995" t="s">
        <v>371</v>
      </c>
      <c r="I439" s="995"/>
      <c r="J439" s="665">
        <v>-0.10587989996985184</v>
      </c>
      <c r="K439" s="572"/>
      <c r="L439" s="572"/>
      <c r="M439" s="995" t="s">
        <v>361</v>
      </c>
      <c r="N439" s="995"/>
      <c r="O439" s="666">
        <v>6.3202606641150599E-2</v>
      </c>
      <c r="P439" s="572"/>
      <c r="Q439" s="572"/>
      <c r="U439" s="341"/>
      <c r="V439" s="341"/>
      <c r="W439" s="341"/>
      <c r="X439" s="341"/>
      <c r="Y439" s="34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3"/>
      <c r="BC439" s="343"/>
      <c r="BD439" s="343"/>
      <c r="BE439" s="343"/>
      <c r="BF439" s="343"/>
      <c r="BG439" s="343"/>
      <c r="BH439" s="343"/>
      <c r="BI439" s="343"/>
      <c r="BJ439" s="343"/>
      <c r="BK439" s="343"/>
      <c r="BL439" s="343"/>
      <c r="BM439" s="343"/>
      <c r="BN439" s="343"/>
      <c r="BO439" s="343"/>
      <c r="BP439" s="343"/>
      <c r="BQ439" s="343"/>
      <c r="BR439" s="343"/>
      <c r="BS439" s="343"/>
      <c r="BT439" s="343"/>
      <c r="BU439" s="344"/>
      <c r="BV439" s="344"/>
      <c r="BW439" s="344"/>
      <c r="BX439" s="344"/>
      <c r="BY439" s="344"/>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889"/>
      <c r="C440" s="994" t="s">
        <v>384</v>
      </c>
      <c r="D440" s="995"/>
      <c r="E440" s="664">
        <v>-8.9273193009211341E-2</v>
      </c>
      <c r="F440" s="572"/>
      <c r="G440" s="572"/>
      <c r="H440" s="995" t="s">
        <v>204</v>
      </c>
      <c r="I440" s="995"/>
      <c r="J440" s="665">
        <v>-9.9112338309642431E-2</v>
      </c>
      <c r="K440" s="572"/>
      <c r="L440" s="572"/>
      <c r="M440" s="995" t="s">
        <v>380</v>
      </c>
      <c r="N440" s="995"/>
      <c r="O440" s="666">
        <v>-4.5863126373726498E-2</v>
      </c>
      <c r="P440" s="572"/>
      <c r="Q440" s="572"/>
      <c r="U440" s="341"/>
      <c r="V440" s="341"/>
      <c r="W440" s="341"/>
      <c r="X440" s="341"/>
      <c r="Y440" s="34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3"/>
      <c r="BC440" s="343"/>
      <c r="BD440" s="343"/>
      <c r="BE440" s="343"/>
      <c r="BF440" s="343"/>
      <c r="BG440" s="343"/>
      <c r="BH440" s="343"/>
      <c r="BI440" s="343"/>
      <c r="BJ440" s="343"/>
      <c r="BK440" s="343"/>
      <c r="BL440" s="343"/>
      <c r="BM440" s="343"/>
      <c r="BN440" s="343"/>
      <c r="BO440" s="343"/>
      <c r="BP440" s="343"/>
      <c r="BQ440" s="343"/>
      <c r="BR440" s="343"/>
      <c r="BS440" s="343"/>
      <c r="BT440" s="343"/>
      <c r="BU440" s="344"/>
      <c r="BV440" s="344"/>
      <c r="BW440" s="344"/>
      <c r="BX440" s="344"/>
      <c r="BY440" s="344"/>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889"/>
      <c r="C441" s="994" t="s">
        <v>380</v>
      </c>
      <c r="D441" s="995"/>
      <c r="E441" s="664">
        <v>-8.7737706271449487E-2</v>
      </c>
      <c r="F441" s="572"/>
      <c r="G441" s="572"/>
      <c r="H441" s="995" t="s">
        <v>331</v>
      </c>
      <c r="I441" s="995"/>
      <c r="J441" s="665">
        <v>-8.0742608993145115E-2</v>
      </c>
      <c r="K441" s="572"/>
      <c r="L441" s="572"/>
      <c r="M441" s="995" t="s">
        <v>346</v>
      </c>
      <c r="N441" s="995"/>
      <c r="O441" s="666">
        <v>4.2842330103535595E-2</v>
      </c>
      <c r="P441" s="572"/>
      <c r="Q441" s="572"/>
      <c r="U441" s="341"/>
      <c r="V441" s="341"/>
      <c r="W441" s="341"/>
      <c r="X441" s="341"/>
      <c r="Y441" s="34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3"/>
      <c r="BC441" s="343"/>
      <c r="BD441" s="343"/>
      <c r="BE441" s="343"/>
      <c r="BF441" s="343"/>
      <c r="BG441" s="343"/>
      <c r="BH441" s="343"/>
      <c r="BI441" s="343"/>
      <c r="BJ441" s="343"/>
      <c r="BK441" s="343"/>
      <c r="BL441" s="343"/>
      <c r="BM441" s="343"/>
      <c r="BN441" s="343"/>
      <c r="BO441" s="343"/>
      <c r="BP441" s="343"/>
      <c r="BQ441" s="343"/>
      <c r="BR441" s="343"/>
      <c r="BS441" s="343"/>
      <c r="BT441" s="343"/>
      <c r="BU441" s="344"/>
      <c r="BV441" s="344"/>
      <c r="BW441" s="344"/>
      <c r="BX441" s="344"/>
      <c r="BY441" s="344"/>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889"/>
      <c r="C442" s="994" t="s">
        <v>369</v>
      </c>
      <c r="D442" s="995"/>
      <c r="E442" s="664">
        <v>-8.6370346790985583E-2</v>
      </c>
      <c r="F442" s="572"/>
      <c r="G442" s="572"/>
      <c r="H442" s="995" t="s">
        <v>390</v>
      </c>
      <c r="I442" s="995"/>
      <c r="J442" s="665">
        <v>-6.2089973638180286E-2</v>
      </c>
      <c r="K442" s="572"/>
      <c r="L442" s="572"/>
      <c r="M442" s="995" t="s">
        <v>414</v>
      </c>
      <c r="N442" s="995"/>
      <c r="O442" s="666">
        <v>4.1757501078600115E-2</v>
      </c>
      <c r="P442" s="572"/>
      <c r="Q442" s="572"/>
      <c r="U442" s="341"/>
      <c r="V442" s="341"/>
      <c r="W442" s="341"/>
      <c r="X442" s="341"/>
      <c r="Y442" s="34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3"/>
      <c r="BC442" s="343"/>
      <c r="BD442" s="343"/>
      <c r="BE442" s="343"/>
      <c r="BF442" s="343"/>
      <c r="BG442" s="343"/>
      <c r="BH442" s="343"/>
      <c r="BI442" s="343"/>
      <c r="BJ442" s="343"/>
      <c r="BK442" s="343"/>
      <c r="BL442" s="343"/>
      <c r="BM442" s="343"/>
      <c r="BN442" s="343"/>
      <c r="BO442" s="343"/>
      <c r="BP442" s="343"/>
      <c r="BQ442" s="343"/>
      <c r="BR442" s="343"/>
      <c r="BS442" s="343"/>
      <c r="BT442" s="343"/>
      <c r="BU442" s="344"/>
      <c r="BV442" s="344"/>
      <c r="BW442" s="344"/>
      <c r="BX442" s="344"/>
      <c r="BY442" s="344"/>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889"/>
      <c r="C443" s="994" t="s">
        <v>417</v>
      </c>
      <c r="D443" s="995"/>
      <c r="E443" s="664">
        <v>-7.6544080197476133E-2</v>
      </c>
      <c r="F443" s="572"/>
      <c r="G443" s="572"/>
      <c r="H443" s="995" t="s">
        <v>416</v>
      </c>
      <c r="I443" s="995"/>
      <c r="J443" s="665">
        <v>-5.9689594167504807E-2</v>
      </c>
      <c r="K443" s="572"/>
      <c r="L443" s="572"/>
      <c r="M443" s="995" t="s">
        <v>422</v>
      </c>
      <c r="N443" s="995"/>
      <c r="O443" s="666">
        <v>4.1297049375228594E-2</v>
      </c>
      <c r="P443" s="572"/>
      <c r="Q443" s="572"/>
      <c r="U443" s="341"/>
      <c r="V443" s="341"/>
      <c r="W443" s="341"/>
      <c r="X443" s="341"/>
      <c r="Y443" s="34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3"/>
      <c r="BC443" s="343"/>
      <c r="BD443" s="343"/>
      <c r="BE443" s="343"/>
      <c r="BF443" s="343"/>
      <c r="BG443" s="343"/>
      <c r="BH443" s="343"/>
      <c r="BI443" s="343"/>
      <c r="BJ443" s="343"/>
      <c r="BK443" s="343"/>
      <c r="BL443" s="343"/>
      <c r="BM443" s="343"/>
      <c r="BN443" s="343"/>
      <c r="BO443" s="343"/>
      <c r="BP443" s="343"/>
      <c r="BQ443" s="343"/>
      <c r="BR443" s="343"/>
      <c r="BS443" s="343"/>
      <c r="BT443" s="343"/>
      <c r="BU443" s="344"/>
      <c r="BV443" s="344"/>
      <c r="BW443" s="344"/>
      <c r="BX443" s="344"/>
      <c r="BY443" s="344"/>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889"/>
      <c r="C444" s="994" t="s">
        <v>375</v>
      </c>
      <c r="D444" s="995"/>
      <c r="E444" s="664">
        <v>-4.526988888091521E-2</v>
      </c>
      <c r="F444" s="572"/>
      <c r="G444" s="572"/>
      <c r="H444" s="995" t="s">
        <v>380</v>
      </c>
      <c r="I444" s="995"/>
      <c r="J444" s="665">
        <v>-5.7796603355435246E-2</v>
      </c>
      <c r="K444" s="572"/>
      <c r="L444" s="572"/>
      <c r="M444" s="995" t="s">
        <v>391</v>
      </c>
      <c r="N444" s="995"/>
      <c r="O444" s="666">
        <v>3.9045954434156725E-2</v>
      </c>
      <c r="P444" s="572"/>
      <c r="Q444" s="572"/>
      <c r="U444" s="341"/>
      <c r="V444" s="341"/>
      <c r="W444" s="341"/>
      <c r="X444" s="341"/>
      <c r="Y444" s="34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3"/>
      <c r="BC444" s="343"/>
      <c r="BD444" s="343"/>
      <c r="BE444" s="343"/>
      <c r="BF444" s="343"/>
      <c r="BG444" s="343"/>
      <c r="BH444" s="343"/>
      <c r="BI444" s="343"/>
      <c r="BJ444" s="343"/>
      <c r="BK444" s="343"/>
      <c r="BL444" s="343"/>
      <c r="BM444" s="343"/>
      <c r="BN444" s="343"/>
      <c r="BO444" s="343"/>
      <c r="BP444" s="343"/>
      <c r="BQ444" s="343"/>
      <c r="BR444" s="343"/>
      <c r="BS444" s="343"/>
      <c r="BT444" s="343"/>
      <c r="BU444" s="344"/>
      <c r="BV444" s="344"/>
      <c r="BW444" s="344"/>
      <c r="BX444" s="344"/>
      <c r="BY444" s="344"/>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889"/>
      <c r="C445" s="994" t="s">
        <v>422</v>
      </c>
      <c r="D445" s="995"/>
      <c r="E445" s="664">
        <v>4.0970294343417257E-2</v>
      </c>
      <c r="F445" s="572"/>
      <c r="G445" s="572"/>
      <c r="H445" s="995" t="s">
        <v>391</v>
      </c>
      <c r="I445" s="995"/>
      <c r="J445" s="665">
        <v>-4.6714127762721235E-2</v>
      </c>
      <c r="K445" s="572"/>
      <c r="L445" s="572"/>
      <c r="M445" s="995" t="s">
        <v>358</v>
      </c>
      <c r="N445" s="995"/>
      <c r="O445" s="666">
        <v>3.8141458399858622E-2</v>
      </c>
      <c r="P445" s="572"/>
      <c r="Q445" s="572"/>
      <c r="U445" s="341"/>
      <c r="V445" s="341"/>
      <c r="W445" s="341"/>
      <c r="X445" s="341"/>
      <c r="Y445" s="34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3"/>
      <c r="BC445" s="343"/>
      <c r="BD445" s="343"/>
      <c r="BE445" s="343"/>
      <c r="BF445" s="343"/>
      <c r="BG445" s="343"/>
      <c r="BH445" s="343"/>
      <c r="BI445" s="343"/>
      <c r="BJ445" s="343"/>
      <c r="BK445" s="343"/>
      <c r="BL445" s="343"/>
      <c r="BM445" s="343"/>
      <c r="BN445" s="343"/>
      <c r="BO445" s="343"/>
      <c r="BP445" s="343"/>
      <c r="BQ445" s="343"/>
      <c r="BR445" s="343"/>
      <c r="BS445" s="343"/>
      <c r="BT445" s="343"/>
      <c r="BU445" s="344"/>
      <c r="BV445" s="344"/>
      <c r="BW445" s="344"/>
      <c r="BX445" s="344"/>
      <c r="BY445" s="344"/>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994" t="s">
        <v>388</v>
      </c>
      <c r="D446" s="995"/>
      <c r="E446" s="664">
        <v>-3.5488446173333563E-2</v>
      </c>
      <c r="F446" s="572"/>
      <c r="G446" s="572"/>
      <c r="H446" s="995" t="s">
        <v>366</v>
      </c>
      <c r="I446" s="995"/>
      <c r="J446" s="665">
        <v>-3.462016965337468E-2</v>
      </c>
      <c r="K446" s="572"/>
      <c r="L446" s="572"/>
      <c r="M446" s="995" t="s">
        <v>388</v>
      </c>
      <c r="N446" s="995"/>
      <c r="O446" s="666">
        <v>-3.6405097059497411E-2</v>
      </c>
      <c r="P446" s="572"/>
      <c r="Q446" s="572"/>
      <c r="U446" s="341"/>
      <c r="V446" s="341"/>
      <c r="W446" s="341"/>
      <c r="X446" s="341"/>
      <c r="Y446" s="34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3"/>
      <c r="BC446" s="343"/>
      <c r="BD446" s="343"/>
      <c r="BE446" s="343"/>
      <c r="BF446" s="343"/>
      <c r="BG446" s="343"/>
      <c r="BH446" s="343"/>
      <c r="BI446" s="343"/>
      <c r="BJ446" s="343"/>
      <c r="BK446" s="343"/>
      <c r="BL446" s="343"/>
      <c r="BM446" s="343"/>
      <c r="BN446" s="343"/>
      <c r="BO446" s="343"/>
      <c r="BP446" s="343"/>
      <c r="BQ446" s="343"/>
      <c r="BR446" s="343"/>
      <c r="BS446" s="343"/>
      <c r="BT446" s="343"/>
      <c r="BU446" s="344"/>
      <c r="BV446" s="344"/>
      <c r="BW446" s="344"/>
      <c r="BX446" s="344"/>
      <c r="BY446" s="344"/>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994" t="s">
        <v>366</v>
      </c>
      <c r="D447" s="995"/>
      <c r="E447" s="664">
        <v>-3.2878290866156921E-2</v>
      </c>
      <c r="F447" s="572"/>
      <c r="G447" s="572"/>
      <c r="H447" s="995" t="s">
        <v>418</v>
      </c>
      <c r="I447" s="995"/>
      <c r="J447" s="665">
        <v>-2.6982259344029039E-2</v>
      </c>
      <c r="K447" s="572"/>
      <c r="L447" s="572"/>
      <c r="M447" s="995" t="s">
        <v>386</v>
      </c>
      <c r="N447" s="995"/>
      <c r="O447" s="666">
        <v>-3.6268479861677534E-2</v>
      </c>
      <c r="P447" s="572"/>
      <c r="Q447" s="572"/>
      <c r="U447" s="341"/>
      <c r="V447" s="341"/>
      <c r="W447" s="341"/>
      <c r="X447" s="341"/>
      <c r="Y447" s="34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3"/>
      <c r="BC447" s="343"/>
      <c r="BD447" s="343"/>
      <c r="BE447" s="343"/>
      <c r="BF447" s="343"/>
      <c r="BG447" s="343"/>
      <c r="BH447" s="343"/>
      <c r="BI447" s="343"/>
      <c r="BJ447" s="343"/>
      <c r="BK447" s="343"/>
      <c r="BL447" s="343"/>
      <c r="BM447" s="343"/>
      <c r="BN447" s="343"/>
      <c r="BO447" s="343"/>
      <c r="BP447" s="343"/>
      <c r="BQ447" s="343"/>
      <c r="BR447" s="343"/>
      <c r="BS447" s="343"/>
      <c r="BT447" s="343"/>
      <c r="BU447" s="344"/>
      <c r="BV447" s="344"/>
      <c r="BW447" s="344"/>
      <c r="BX447" s="344"/>
      <c r="BY447" s="344"/>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994" t="s">
        <v>392</v>
      </c>
      <c r="D448" s="995"/>
      <c r="E448" s="664">
        <v>-3.1978187559186869E-2</v>
      </c>
      <c r="F448" s="572"/>
      <c r="G448" s="572"/>
      <c r="H448" s="995" t="s">
        <v>422</v>
      </c>
      <c r="I448" s="995"/>
      <c r="J448" s="665">
        <v>2.1728789458334754E-2</v>
      </c>
      <c r="K448" s="572"/>
      <c r="L448" s="572"/>
      <c r="M448" s="995" t="s">
        <v>375</v>
      </c>
      <c r="N448" s="995"/>
      <c r="O448" s="666">
        <v>-3.4128803858892241E-2</v>
      </c>
      <c r="P448" s="572"/>
      <c r="Q448" s="572"/>
      <c r="U448" s="341"/>
      <c r="V448" s="341"/>
      <c r="W448" s="341"/>
      <c r="X448" s="341"/>
      <c r="Y448" s="34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3"/>
      <c r="BC448" s="343"/>
      <c r="BD448" s="343"/>
      <c r="BE448" s="343"/>
      <c r="BF448" s="343"/>
      <c r="BG448" s="343"/>
      <c r="BH448" s="343"/>
      <c r="BI448" s="343"/>
      <c r="BJ448" s="343"/>
      <c r="BK448" s="343"/>
      <c r="BL448" s="343"/>
      <c r="BM448" s="343"/>
      <c r="BN448" s="343"/>
      <c r="BO448" s="343"/>
      <c r="BP448" s="343"/>
      <c r="BQ448" s="343"/>
      <c r="BR448" s="343"/>
      <c r="BS448" s="343"/>
      <c r="BT448" s="343"/>
      <c r="BU448" s="344"/>
      <c r="BV448" s="344"/>
      <c r="BW448" s="344"/>
      <c r="BX448" s="344"/>
      <c r="BY448" s="344"/>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994" t="s">
        <v>386</v>
      </c>
      <c r="D449" s="995"/>
      <c r="E449" s="664">
        <v>-3.0597716028930119E-2</v>
      </c>
      <c r="F449" s="572"/>
      <c r="G449" s="572"/>
      <c r="H449" s="995" t="s">
        <v>379</v>
      </c>
      <c r="I449" s="995"/>
      <c r="J449" s="665">
        <v>-1.9723669030674899E-2</v>
      </c>
      <c r="K449" s="572"/>
      <c r="L449" s="572"/>
      <c r="M449" s="995" t="s">
        <v>392</v>
      </c>
      <c r="N449" s="995"/>
      <c r="O449" s="666">
        <v>-3.3147411572471981E-2</v>
      </c>
      <c r="P449" s="572"/>
      <c r="Q449" s="572"/>
      <c r="U449" s="341"/>
      <c r="V449" s="341"/>
      <c r="W449" s="341"/>
      <c r="X449" s="341"/>
      <c r="Y449" s="34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3"/>
      <c r="BC449" s="343"/>
      <c r="BD449" s="343"/>
      <c r="BE449" s="343"/>
      <c r="BF449" s="343"/>
      <c r="BG449" s="343"/>
      <c r="BH449" s="343"/>
      <c r="BI449" s="343"/>
      <c r="BJ449" s="343"/>
      <c r="BK449" s="343"/>
      <c r="BL449" s="343"/>
      <c r="BM449" s="343"/>
      <c r="BN449" s="343"/>
      <c r="BO449" s="343"/>
      <c r="BP449" s="343"/>
      <c r="BQ449" s="343"/>
      <c r="BR449" s="343"/>
      <c r="BS449" s="343"/>
      <c r="BT449" s="343"/>
      <c r="BU449" s="344"/>
      <c r="BV449" s="344"/>
      <c r="BW449" s="344"/>
      <c r="BX449" s="344"/>
      <c r="BY449" s="344"/>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994" t="s">
        <v>423</v>
      </c>
      <c r="D450" s="995"/>
      <c r="E450" s="664">
        <v>-1.909450151860511E-2</v>
      </c>
      <c r="F450" s="572"/>
      <c r="G450" s="572"/>
      <c r="H450" s="995" t="s">
        <v>389</v>
      </c>
      <c r="I450" s="995"/>
      <c r="J450" s="665">
        <v>-5.2479896929846434E-3</v>
      </c>
      <c r="K450" s="572"/>
      <c r="L450" s="572"/>
      <c r="M450" s="995" t="s">
        <v>419</v>
      </c>
      <c r="N450" s="995"/>
      <c r="O450" s="666">
        <v>-3.0904188160085562E-2</v>
      </c>
      <c r="P450" s="572"/>
      <c r="Q450" s="572"/>
      <c r="U450" s="341"/>
      <c r="V450" s="341"/>
      <c r="W450" s="341"/>
      <c r="X450" s="341"/>
      <c r="Y450" s="34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3"/>
      <c r="BC450" s="343"/>
      <c r="BD450" s="343"/>
      <c r="BE450" s="343"/>
      <c r="BF450" s="343"/>
      <c r="BG450" s="343"/>
      <c r="BH450" s="343"/>
      <c r="BI450" s="343"/>
      <c r="BJ450" s="343"/>
      <c r="BK450" s="343"/>
      <c r="BL450" s="343"/>
      <c r="BM450" s="343"/>
      <c r="BN450" s="343"/>
      <c r="BO450" s="343"/>
      <c r="BP450" s="343"/>
      <c r="BQ450" s="343"/>
      <c r="BR450" s="343"/>
      <c r="BS450" s="343"/>
      <c r="BT450" s="343"/>
      <c r="BU450" s="344"/>
      <c r="BV450" s="344"/>
      <c r="BW450" s="344"/>
      <c r="BX450" s="344"/>
      <c r="BY450" s="344"/>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994" t="s">
        <v>420</v>
      </c>
      <c r="D451" s="995"/>
      <c r="E451" s="664">
        <v>-1.7897139522292625E-2</v>
      </c>
      <c r="F451" s="572"/>
      <c r="G451" s="572"/>
      <c r="H451" s="995" t="s">
        <v>394</v>
      </c>
      <c r="I451" s="995"/>
      <c r="J451" s="667">
        <v>-2.1765211229994494E-3</v>
      </c>
      <c r="K451" s="572"/>
      <c r="L451" s="572"/>
      <c r="M451" s="995" t="s">
        <v>331</v>
      </c>
      <c r="N451" s="995"/>
      <c r="O451" s="666">
        <v>2.2349131766959095E-2</v>
      </c>
      <c r="P451" s="572"/>
      <c r="Q451" s="572"/>
      <c r="U451" s="341"/>
      <c r="V451" s="341"/>
      <c r="W451" s="341"/>
      <c r="X451" s="341"/>
      <c r="Y451" s="34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3"/>
      <c r="BC451" s="343"/>
      <c r="BD451" s="343"/>
      <c r="BE451" s="343"/>
      <c r="BF451" s="343"/>
      <c r="BG451" s="343"/>
      <c r="BH451" s="343"/>
      <c r="BI451" s="343"/>
      <c r="BJ451" s="343"/>
      <c r="BK451" s="343"/>
      <c r="BL451" s="343"/>
      <c r="BM451" s="343"/>
      <c r="BN451" s="343"/>
      <c r="BO451" s="343"/>
      <c r="BP451" s="343"/>
      <c r="BQ451" s="343"/>
      <c r="BR451" s="343"/>
      <c r="BS451" s="343"/>
      <c r="BT451" s="343"/>
      <c r="BU451" s="344"/>
      <c r="BV451" s="344"/>
      <c r="BW451" s="344"/>
      <c r="BX451" s="344"/>
      <c r="BY451" s="344"/>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994" t="s">
        <v>391</v>
      </c>
      <c r="D452" s="995"/>
      <c r="E452" s="664">
        <v>1.7576441245879863E-2</v>
      </c>
      <c r="F452" s="572"/>
      <c r="G452" s="572"/>
      <c r="H452" s="995"/>
      <c r="I452" s="995"/>
      <c r="J452" s="572"/>
      <c r="K452" s="572"/>
      <c r="L452" s="572"/>
      <c r="M452" s="995" t="s">
        <v>394</v>
      </c>
      <c r="N452" s="995"/>
      <c r="O452" s="666">
        <v>-1.570825125204971E-2</v>
      </c>
      <c r="P452" s="572"/>
      <c r="Q452" s="572"/>
      <c r="U452" s="341"/>
      <c r="V452" s="341"/>
      <c r="W452" s="341"/>
      <c r="X452" s="341"/>
      <c r="Y452" s="34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3"/>
      <c r="BC452" s="343"/>
      <c r="BD452" s="343"/>
      <c r="BE452" s="343"/>
      <c r="BF452" s="343"/>
      <c r="BG452" s="343"/>
      <c r="BH452" s="343"/>
      <c r="BI452" s="343"/>
      <c r="BJ452" s="343"/>
      <c r="BK452" s="343"/>
      <c r="BL452" s="343"/>
      <c r="BM452" s="343"/>
      <c r="BN452" s="343"/>
      <c r="BO452" s="343"/>
      <c r="BP452" s="343"/>
      <c r="BQ452" s="343"/>
      <c r="BR452" s="343"/>
      <c r="BS452" s="343"/>
      <c r="BT452" s="343"/>
      <c r="BU452" s="344"/>
      <c r="BV452" s="344"/>
      <c r="BW452" s="344"/>
      <c r="BX452" s="344"/>
      <c r="BY452" s="344"/>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994" t="s">
        <v>379</v>
      </c>
      <c r="D453" s="995"/>
      <c r="E453" s="664">
        <v>-1.7380263217758585E-2</v>
      </c>
      <c r="F453" s="572"/>
      <c r="G453" s="572"/>
      <c r="H453" s="995"/>
      <c r="I453" s="995"/>
      <c r="J453" s="572"/>
      <c r="K453" s="572"/>
      <c r="L453" s="572"/>
      <c r="M453" s="995" t="s">
        <v>423</v>
      </c>
      <c r="N453" s="995"/>
      <c r="O453" s="666">
        <v>-1.5425571677005943E-2</v>
      </c>
      <c r="P453" s="572"/>
      <c r="Q453" s="572"/>
      <c r="U453" s="341"/>
      <c r="V453" s="341"/>
      <c r="W453" s="341"/>
      <c r="X453" s="341"/>
      <c r="Y453" s="34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3"/>
      <c r="BC453" s="343"/>
      <c r="BD453" s="343"/>
      <c r="BE453" s="343"/>
      <c r="BF453" s="343"/>
      <c r="BG453" s="343"/>
      <c r="BH453" s="343"/>
      <c r="BI453" s="343"/>
      <c r="BJ453" s="343"/>
      <c r="BK453" s="343"/>
      <c r="BL453" s="343"/>
      <c r="BM453" s="343"/>
      <c r="BN453" s="343"/>
      <c r="BO453" s="343"/>
      <c r="BP453" s="343"/>
      <c r="BQ453" s="343"/>
      <c r="BR453" s="343"/>
      <c r="BS453" s="343"/>
      <c r="BT453" s="343"/>
      <c r="BU453" s="344"/>
      <c r="BV453" s="344"/>
      <c r="BW453" s="344"/>
      <c r="BX453" s="344"/>
      <c r="BY453" s="344"/>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994" t="s">
        <v>387</v>
      </c>
      <c r="D454" s="995"/>
      <c r="E454" s="664">
        <v>9.8604456922134261E-3</v>
      </c>
      <c r="F454" s="572"/>
      <c r="G454" s="572"/>
      <c r="H454" s="995"/>
      <c r="I454" s="995"/>
      <c r="J454" s="572"/>
      <c r="K454" s="572"/>
      <c r="L454" s="572"/>
      <c r="M454" s="995" t="s">
        <v>379</v>
      </c>
      <c r="N454" s="995"/>
      <c r="O454" s="666">
        <v>-1.1543941112823057E-2</v>
      </c>
      <c r="P454" s="572"/>
      <c r="Q454" s="572"/>
      <c r="U454" s="341"/>
      <c r="V454" s="341"/>
      <c r="W454" s="341"/>
      <c r="X454" s="341"/>
      <c r="Y454" s="34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3"/>
      <c r="BC454" s="343"/>
      <c r="BD454" s="343"/>
      <c r="BE454" s="343"/>
      <c r="BF454" s="343"/>
      <c r="BG454" s="343"/>
      <c r="BH454" s="343"/>
      <c r="BI454" s="343"/>
      <c r="BJ454" s="343"/>
      <c r="BK454" s="343"/>
      <c r="BL454" s="343"/>
      <c r="BM454" s="343"/>
      <c r="BN454" s="343"/>
      <c r="BO454" s="343"/>
      <c r="BP454" s="343"/>
      <c r="BQ454" s="343"/>
      <c r="BR454" s="343"/>
      <c r="BS454" s="343"/>
      <c r="BT454" s="343"/>
      <c r="BU454" s="344"/>
      <c r="BV454" s="344"/>
      <c r="BW454" s="344"/>
      <c r="BX454" s="344"/>
      <c r="BY454" s="344"/>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994" t="s">
        <v>390</v>
      </c>
      <c r="D455" s="995"/>
      <c r="E455" s="664">
        <v>6.3952568317847654E-3</v>
      </c>
      <c r="F455" s="572"/>
      <c r="G455" s="572"/>
      <c r="H455" s="995" t="s">
        <v>217</v>
      </c>
      <c r="I455" s="995"/>
      <c r="J455" s="995"/>
      <c r="K455" s="572"/>
      <c r="L455" s="572"/>
      <c r="M455" s="995" t="s">
        <v>366</v>
      </c>
      <c r="N455" s="995"/>
      <c r="O455" s="666">
        <v>-1.0701968044002098E-2</v>
      </c>
      <c r="P455" s="572"/>
      <c r="Q455" s="572"/>
      <c r="U455" s="341"/>
      <c r="V455" s="341"/>
      <c r="W455" s="341"/>
      <c r="X455" s="341"/>
      <c r="Y455" s="34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3"/>
      <c r="BC455" s="343"/>
      <c r="BD455" s="343"/>
      <c r="BE455" s="343"/>
      <c r="BF455" s="343"/>
      <c r="BG455" s="343"/>
      <c r="BH455" s="343"/>
      <c r="BI455" s="343"/>
      <c r="BJ455" s="343"/>
      <c r="BK455" s="343"/>
      <c r="BL455" s="343"/>
      <c r="BM455" s="343"/>
      <c r="BN455" s="343"/>
      <c r="BO455" s="343"/>
      <c r="BP455" s="343"/>
      <c r="BQ455" s="343"/>
      <c r="BR455" s="343"/>
      <c r="BS455" s="343"/>
      <c r="BT455" s="343"/>
      <c r="BU455" s="344"/>
      <c r="BV455" s="344"/>
      <c r="BW455" s="344"/>
      <c r="BX455" s="344"/>
      <c r="BY455" s="344"/>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994" t="s">
        <v>331</v>
      </c>
      <c r="D456" s="995"/>
      <c r="E456" s="664">
        <v>-5.1387327274729213E-3</v>
      </c>
      <c r="F456" s="572"/>
      <c r="G456" s="572"/>
      <c r="H456" s="995"/>
      <c r="I456" s="995"/>
      <c r="J456" s="646" t="s">
        <v>218</v>
      </c>
      <c r="K456" s="572"/>
      <c r="L456" s="572"/>
      <c r="M456" s="995" t="s">
        <v>390</v>
      </c>
      <c r="N456" s="995"/>
      <c r="O456" s="666">
        <v>1.0143215507840635E-2</v>
      </c>
      <c r="P456" s="572"/>
      <c r="Q456" s="572"/>
      <c r="U456" s="341"/>
      <c r="V456" s="341"/>
      <c r="W456" s="341"/>
      <c r="X456" s="341"/>
      <c r="Y456" s="34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3"/>
      <c r="BC456" s="343"/>
      <c r="BD456" s="343"/>
      <c r="BE456" s="343"/>
      <c r="BF456" s="343"/>
      <c r="BG456" s="343"/>
      <c r="BH456" s="343"/>
      <c r="BI456" s="343"/>
      <c r="BJ456" s="343"/>
      <c r="BK456" s="343"/>
      <c r="BL456" s="343"/>
      <c r="BM456" s="343"/>
      <c r="BN456" s="343"/>
      <c r="BO456" s="343"/>
      <c r="BP456" s="343"/>
      <c r="BQ456" s="343"/>
      <c r="BR456" s="343"/>
      <c r="BS456" s="343"/>
      <c r="BT456" s="343"/>
      <c r="BU456" s="344"/>
      <c r="BV456" s="344"/>
      <c r="BW456" s="344"/>
      <c r="BX456" s="344"/>
      <c r="BY456" s="344"/>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994" t="s">
        <v>394</v>
      </c>
      <c r="D457" s="995"/>
      <c r="E457" s="664">
        <v>3.3886874705895747E-3</v>
      </c>
      <c r="F457" s="572"/>
      <c r="G457" s="572"/>
      <c r="H457" s="995" t="s">
        <v>201</v>
      </c>
      <c r="I457" s="995"/>
      <c r="J457" s="662">
        <v>3.0316217152285951E-2</v>
      </c>
      <c r="K457" s="572"/>
      <c r="L457" s="572"/>
      <c r="M457" s="995" t="s">
        <v>387</v>
      </c>
      <c r="N457" s="995"/>
      <c r="O457" s="668">
        <v>-6.2301027752138249E-3</v>
      </c>
      <c r="P457" s="572"/>
      <c r="Q457" s="572"/>
      <c r="U457" s="341"/>
      <c r="V457" s="341"/>
      <c r="W457" s="341"/>
      <c r="X457" s="341"/>
      <c r="Y457" s="34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3"/>
      <c r="BC457" s="343"/>
      <c r="BD457" s="343"/>
      <c r="BE457" s="343"/>
      <c r="BF457" s="343"/>
      <c r="BG457" s="343"/>
      <c r="BH457" s="343"/>
      <c r="BI457" s="343"/>
      <c r="BJ457" s="343"/>
      <c r="BK457" s="343"/>
      <c r="BL457" s="343"/>
      <c r="BM457" s="343"/>
      <c r="BN457" s="343"/>
      <c r="BO457" s="343"/>
      <c r="BP457" s="343"/>
      <c r="BQ457" s="343"/>
      <c r="BR457" s="343"/>
      <c r="BS457" s="343"/>
      <c r="BT457" s="343"/>
      <c r="BU457" s="344"/>
      <c r="BV457" s="344"/>
      <c r="BW457" s="344"/>
      <c r="BX457" s="344"/>
      <c r="BY457" s="344"/>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994" t="s">
        <v>389</v>
      </c>
      <c r="D458" s="995"/>
      <c r="E458" s="669">
        <v>3.2488573534697291E-3</v>
      </c>
      <c r="F458" s="572"/>
      <c r="G458" s="572"/>
      <c r="H458" s="995" t="s">
        <v>205</v>
      </c>
      <c r="I458" s="995"/>
      <c r="J458" s="665">
        <v>5.4164617309130865E-2</v>
      </c>
      <c r="K458" s="572"/>
      <c r="L458" s="572"/>
      <c r="M458" s="995"/>
      <c r="N458" s="995"/>
      <c r="O458" s="572"/>
      <c r="P458" s="572"/>
      <c r="Q458" s="572"/>
      <c r="U458" s="341"/>
      <c r="V458" s="341"/>
      <c r="W458" s="341"/>
      <c r="X458" s="341"/>
      <c r="Y458" s="34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3"/>
      <c r="BC458" s="343"/>
      <c r="BD458" s="343"/>
      <c r="BE458" s="343"/>
      <c r="BF458" s="343"/>
      <c r="BG458" s="343"/>
      <c r="BH458" s="343"/>
      <c r="BI458" s="343"/>
      <c r="BJ458" s="343"/>
      <c r="BK458" s="343"/>
      <c r="BL458" s="343"/>
      <c r="BM458" s="343"/>
      <c r="BN458" s="343"/>
      <c r="BO458" s="343"/>
      <c r="BP458" s="343"/>
      <c r="BQ458" s="343"/>
      <c r="BR458" s="343"/>
      <c r="BS458" s="343"/>
      <c r="BT458" s="343"/>
      <c r="BU458" s="344"/>
      <c r="BV458" s="344"/>
      <c r="BW458" s="344"/>
      <c r="BX458" s="344"/>
      <c r="BY458" s="344"/>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994"/>
      <c r="D459" s="995"/>
      <c r="E459" s="572"/>
      <c r="F459" s="572"/>
      <c r="G459" s="572"/>
      <c r="H459" s="995" t="s">
        <v>200</v>
      </c>
      <c r="I459" s="995"/>
      <c r="J459" s="665">
        <v>0.1623771468630843</v>
      </c>
      <c r="K459" s="572"/>
      <c r="L459" s="572"/>
      <c r="M459" s="995"/>
      <c r="N459" s="995"/>
      <c r="O459" s="572"/>
      <c r="P459" s="572"/>
      <c r="Q459" s="572"/>
      <c r="U459" s="341"/>
      <c r="V459" s="341"/>
      <c r="W459" s="341"/>
      <c r="X459" s="341"/>
      <c r="Y459" s="34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3"/>
      <c r="BC459" s="343"/>
      <c r="BD459" s="343"/>
      <c r="BE459" s="343"/>
      <c r="BF459" s="343"/>
      <c r="BG459" s="343"/>
      <c r="BH459" s="343"/>
      <c r="BI459" s="343"/>
      <c r="BJ459" s="343"/>
      <c r="BK459" s="343"/>
      <c r="BL459" s="343"/>
      <c r="BM459" s="343"/>
      <c r="BN459" s="343"/>
      <c r="BO459" s="343"/>
      <c r="BP459" s="343"/>
      <c r="BQ459" s="343"/>
      <c r="BR459" s="343"/>
      <c r="BS459" s="343"/>
      <c r="BT459" s="343"/>
      <c r="BU459" s="344"/>
      <c r="BV459" s="344"/>
      <c r="BW459" s="344"/>
      <c r="BX459" s="344"/>
      <c r="BY459" s="344"/>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994"/>
      <c r="D460" s="995"/>
      <c r="E460" s="572"/>
      <c r="F460" s="572"/>
      <c r="G460" s="572"/>
      <c r="H460" s="995" t="s">
        <v>196</v>
      </c>
      <c r="I460" s="995"/>
      <c r="J460" s="665">
        <v>0.45048245245752727</v>
      </c>
      <c r="K460" s="572"/>
      <c r="L460" s="572"/>
      <c r="M460" s="995"/>
      <c r="N460" s="995"/>
      <c r="O460" s="572"/>
      <c r="P460" s="572"/>
      <c r="Q460" s="572"/>
      <c r="U460" s="341"/>
      <c r="V460" s="341"/>
      <c r="W460" s="341"/>
      <c r="X460" s="341"/>
      <c r="Y460" s="34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3"/>
      <c r="BC460" s="343"/>
      <c r="BD460" s="343"/>
      <c r="BE460" s="343"/>
      <c r="BF460" s="343"/>
      <c r="BG460" s="343"/>
      <c r="BH460" s="343"/>
      <c r="BI460" s="343"/>
      <c r="BJ460" s="343"/>
      <c r="BK460" s="343"/>
      <c r="BL460" s="343"/>
      <c r="BM460" s="343"/>
      <c r="BN460" s="343"/>
      <c r="BO460" s="343"/>
      <c r="BP460" s="343"/>
      <c r="BQ460" s="343"/>
      <c r="BR460" s="343"/>
      <c r="BS460" s="343"/>
      <c r="BT460" s="343"/>
      <c r="BU460" s="344"/>
      <c r="BV460" s="344"/>
      <c r="BW460" s="344"/>
      <c r="BX460" s="344"/>
      <c r="BY460" s="344"/>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994"/>
      <c r="D461" s="995"/>
      <c r="E461" s="572"/>
      <c r="F461" s="572"/>
      <c r="G461" s="572"/>
      <c r="H461" s="995" t="s">
        <v>204</v>
      </c>
      <c r="I461" s="995"/>
      <c r="J461" s="665">
        <v>9.8232556052050141E-3</v>
      </c>
      <c r="K461" s="572"/>
      <c r="L461" s="572"/>
      <c r="M461" s="995" t="s">
        <v>217</v>
      </c>
      <c r="N461" s="995"/>
      <c r="O461" s="995"/>
      <c r="P461" s="572"/>
      <c r="Q461" s="572"/>
      <c r="U461" s="341"/>
      <c r="V461" s="341"/>
      <c r="W461" s="341"/>
      <c r="X461" s="341"/>
      <c r="Y461" s="34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3"/>
      <c r="BC461" s="343"/>
      <c r="BD461" s="343"/>
      <c r="BE461" s="343"/>
      <c r="BF461" s="343"/>
      <c r="BG461" s="343"/>
      <c r="BH461" s="343"/>
      <c r="BI461" s="343"/>
      <c r="BJ461" s="343"/>
      <c r="BK461" s="343"/>
      <c r="BL461" s="343"/>
      <c r="BM461" s="343"/>
      <c r="BN461" s="343"/>
      <c r="BO461" s="343"/>
      <c r="BP461" s="343"/>
      <c r="BQ461" s="343"/>
      <c r="BR461" s="343"/>
      <c r="BS461" s="343"/>
      <c r="BT461" s="343"/>
      <c r="BU461" s="344"/>
      <c r="BV461" s="344"/>
      <c r="BW461" s="344"/>
      <c r="BX461" s="344"/>
      <c r="BY461" s="344"/>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994" t="s">
        <v>217</v>
      </c>
      <c r="D462" s="995"/>
      <c r="E462" s="995"/>
      <c r="F462" s="572"/>
      <c r="G462" s="572"/>
      <c r="H462" s="995" t="s">
        <v>411</v>
      </c>
      <c r="I462" s="995"/>
      <c r="J462" s="665">
        <v>0.27711079961681212</v>
      </c>
      <c r="K462" s="572"/>
      <c r="L462" s="572"/>
      <c r="M462" s="995"/>
      <c r="N462" s="995"/>
      <c r="O462" s="647" t="s">
        <v>218</v>
      </c>
      <c r="P462" s="572"/>
      <c r="Q462" s="572"/>
      <c r="U462" s="341"/>
      <c r="V462" s="341"/>
      <c r="W462" s="341"/>
      <c r="X462" s="341"/>
      <c r="Y462" s="34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3"/>
      <c r="BC462" s="343"/>
      <c r="BD462" s="343"/>
      <c r="BE462" s="343"/>
      <c r="BF462" s="343"/>
      <c r="BG462" s="343"/>
      <c r="BH462" s="343"/>
      <c r="BI462" s="343"/>
      <c r="BJ462" s="343"/>
      <c r="BK462" s="343"/>
      <c r="BL462" s="343"/>
      <c r="BM462" s="343"/>
      <c r="BN462" s="343"/>
      <c r="BO462" s="343"/>
      <c r="BP462" s="343"/>
      <c r="BQ462" s="343"/>
      <c r="BR462" s="343"/>
      <c r="BS462" s="343"/>
      <c r="BT462" s="343"/>
      <c r="BU462" s="344"/>
      <c r="BV462" s="344"/>
      <c r="BW462" s="344"/>
      <c r="BX462" s="344"/>
      <c r="BY462" s="344"/>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994"/>
      <c r="D463" s="995"/>
      <c r="E463" s="648" t="s">
        <v>218</v>
      </c>
      <c r="F463" s="572"/>
      <c r="G463" s="572"/>
      <c r="H463" s="995" t="s">
        <v>415</v>
      </c>
      <c r="I463" s="995"/>
      <c r="J463" s="665">
        <v>2.5720283964678525E-2</v>
      </c>
      <c r="K463" s="572"/>
      <c r="L463" s="572"/>
      <c r="M463" s="995" t="s">
        <v>201</v>
      </c>
      <c r="N463" s="995"/>
      <c r="O463" s="663">
        <v>0.20090387306127941</v>
      </c>
      <c r="P463" s="572"/>
      <c r="Q463" s="572"/>
      <c r="U463" s="341"/>
      <c r="V463" s="341"/>
      <c r="W463" s="341"/>
      <c r="X463" s="341"/>
      <c r="Y463" s="34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3"/>
      <c r="BC463" s="343"/>
      <c r="BD463" s="343"/>
      <c r="BE463" s="343"/>
      <c r="BF463" s="343"/>
      <c r="BG463" s="343"/>
      <c r="BH463" s="343"/>
      <c r="BI463" s="343"/>
      <c r="BJ463" s="343"/>
      <c r="BK463" s="343"/>
      <c r="BL463" s="343"/>
      <c r="BM463" s="343"/>
      <c r="BN463" s="343"/>
      <c r="BO463" s="343"/>
      <c r="BP463" s="343"/>
      <c r="BQ463" s="343"/>
      <c r="BR463" s="343"/>
      <c r="BS463" s="343"/>
      <c r="BT463" s="343"/>
      <c r="BU463" s="344"/>
      <c r="BV463" s="344"/>
      <c r="BW463" s="344"/>
      <c r="BX463" s="344"/>
      <c r="BY463" s="344"/>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994" t="s">
        <v>201</v>
      </c>
      <c r="D464" s="995"/>
      <c r="E464" s="661">
        <v>0.1582437702323061</v>
      </c>
      <c r="F464" s="572"/>
      <c r="G464" s="572"/>
      <c r="H464" s="995" t="s">
        <v>195</v>
      </c>
      <c r="I464" s="995"/>
      <c r="J464" s="665">
        <v>0.47163893714402999</v>
      </c>
      <c r="K464" s="572"/>
      <c r="L464" s="572"/>
      <c r="M464" s="995" t="s">
        <v>205</v>
      </c>
      <c r="N464" s="995"/>
      <c r="O464" s="666">
        <v>4.6763992231184139E-2</v>
      </c>
      <c r="P464" s="572"/>
      <c r="Q464" s="572"/>
      <c r="U464" s="341"/>
      <c r="V464" s="341"/>
      <c r="W464" s="341"/>
      <c r="X464" s="341"/>
      <c r="Y464" s="34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3"/>
      <c r="BC464" s="343"/>
      <c r="BD464" s="343"/>
      <c r="BE464" s="343"/>
      <c r="BF464" s="343"/>
      <c r="BG464" s="343"/>
      <c r="BH464" s="343"/>
      <c r="BI464" s="343"/>
      <c r="BJ464" s="343"/>
      <c r="BK464" s="343"/>
      <c r="BL464" s="343"/>
      <c r="BM464" s="343"/>
      <c r="BN464" s="343"/>
      <c r="BO464" s="343"/>
      <c r="BP464" s="343"/>
      <c r="BQ464" s="343"/>
      <c r="BR464" s="343"/>
      <c r="BS464" s="343"/>
      <c r="BT464" s="343"/>
      <c r="BU464" s="344"/>
      <c r="BV464" s="344"/>
      <c r="BW464" s="344"/>
      <c r="BX464" s="344"/>
      <c r="BY464" s="344"/>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994" t="s">
        <v>205</v>
      </c>
      <c r="D465" s="995"/>
      <c r="E465" s="664">
        <v>6.6648477412290061E-2</v>
      </c>
      <c r="F465" s="572"/>
      <c r="G465" s="572"/>
      <c r="H465" s="995" t="s">
        <v>414</v>
      </c>
      <c r="I465" s="995"/>
      <c r="J465" s="665">
        <v>3.8794227433078483E-2</v>
      </c>
      <c r="K465" s="572"/>
      <c r="L465" s="572"/>
      <c r="M465" s="995" t="s">
        <v>200</v>
      </c>
      <c r="N465" s="995"/>
      <c r="O465" s="666">
        <v>0.34767761898341071</v>
      </c>
      <c r="P465" s="572"/>
      <c r="Q465" s="572"/>
      <c r="U465" s="341"/>
      <c r="V465" s="341"/>
      <c r="W465" s="341"/>
      <c r="X465" s="341"/>
      <c r="Y465" s="34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3"/>
      <c r="BC465" s="343"/>
      <c r="BD465" s="343"/>
      <c r="BE465" s="343"/>
      <c r="BF465" s="343"/>
      <c r="BG465" s="343"/>
      <c r="BH465" s="343"/>
      <c r="BI465" s="343"/>
      <c r="BJ465" s="343"/>
      <c r="BK465" s="343"/>
      <c r="BL465" s="343"/>
      <c r="BM465" s="343"/>
      <c r="BN465" s="343"/>
      <c r="BO465" s="343"/>
      <c r="BP465" s="343"/>
      <c r="BQ465" s="343"/>
      <c r="BR465" s="343"/>
      <c r="BS465" s="343"/>
      <c r="BT465" s="343"/>
      <c r="BU465" s="344"/>
      <c r="BV465" s="344"/>
      <c r="BW465" s="344"/>
      <c r="BX465" s="344"/>
      <c r="BY465" s="344"/>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994" t="s">
        <v>200</v>
      </c>
      <c r="D466" s="995"/>
      <c r="E466" s="664">
        <v>0.31860425497545158</v>
      </c>
      <c r="F466" s="572"/>
      <c r="G466" s="572"/>
      <c r="H466" s="995" t="s">
        <v>420</v>
      </c>
      <c r="I466" s="995"/>
      <c r="J466" s="665">
        <v>1.6181412781372331E-2</v>
      </c>
      <c r="K466" s="572"/>
      <c r="L466" s="572"/>
      <c r="M466" s="995" t="s">
        <v>196</v>
      </c>
      <c r="N466" s="995"/>
      <c r="O466" s="666">
        <v>0.25006836450362019</v>
      </c>
      <c r="P466" s="572"/>
      <c r="Q466" s="572"/>
      <c r="U466" s="341"/>
      <c r="V466" s="341"/>
      <c r="W466" s="341"/>
      <c r="X466" s="341"/>
      <c r="Y466" s="34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3"/>
      <c r="BC466" s="343"/>
      <c r="BD466" s="343"/>
      <c r="BE466" s="343"/>
      <c r="BF466" s="343"/>
      <c r="BG466" s="343"/>
      <c r="BH466" s="343"/>
      <c r="BI466" s="343"/>
      <c r="BJ466" s="343"/>
      <c r="BK466" s="343"/>
      <c r="BL466" s="343"/>
      <c r="BM466" s="343"/>
      <c r="BN466" s="343"/>
      <c r="BO466" s="343"/>
      <c r="BP466" s="343"/>
      <c r="BQ466" s="343"/>
      <c r="BR466" s="343"/>
      <c r="BS466" s="343"/>
      <c r="BT466" s="343"/>
      <c r="BU466" s="344"/>
      <c r="BV466" s="344"/>
      <c r="BW466" s="344"/>
      <c r="BX466" s="344"/>
      <c r="BY466" s="344"/>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994" t="s">
        <v>196</v>
      </c>
      <c r="D467" s="995"/>
      <c r="E467" s="664">
        <v>0.44221963463351038</v>
      </c>
      <c r="F467" s="572"/>
      <c r="G467" s="572"/>
      <c r="H467" s="995" t="s">
        <v>419</v>
      </c>
      <c r="I467" s="995"/>
      <c r="J467" s="665">
        <v>1.8650564252366948E-2</v>
      </c>
      <c r="K467" s="572"/>
      <c r="L467" s="572"/>
      <c r="M467" s="995" t="s">
        <v>204</v>
      </c>
      <c r="N467" s="995"/>
      <c r="O467" s="666">
        <v>0.1933303220692863</v>
      </c>
      <c r="P467" s="572"/>
      <c r="Q467" s="572"/>
      <c r="U467" s="341"/>
      <c r="V467" s="341"/>
      <c r="W467" s="341"/>
      <c r="X467" s="341"/>
      <c r="Y467" s="34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3"/>
      <c r="BC467" s="343"/>
      <c r="BD467" s="343"/>
      <c r="BE467" s="343"/>
      <c r="BF467" s="343"/>
      <c r="BG467" s="343"/>
      <c r="BH467" s="343"/>
      <c r="BI467" s="343"/>
      <c r="BJ467" s="343"/>
      <c r="BK467" s="343"/>
      <c r="BL467" s="343"/>
      <c r="BM467" s="343"/>
      <c r="BN467" s="343"/>
      <c r="BO467" s="343"/>
      <c r="BP467" s="343"/>
      <c r="BQ467" s="343"/>
      <c r="BR467" s="343"/>
      <c r="BS467" s="343"/>
      <c r="BT467" s="343"/>
      <c r="BU467" s="344"/>
      <c r="BV467" s="344"/>
      <c r="BW467" s="344"/>
      <c r="BX467" s="344"/>
      <c r="BY467" s="344"/>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994" t="s">
        <v>204</v>
      </c>
      <c r="D468" s="995"/>
      <c r="E468" s="664">
        <v>5.1641083769721575E-2</v>
      </c>
      <c r="F468" s="572"/>
      <c r="G468" s="572"/>
      <c r="H468" s="995" t="s">
        <v>334</v>
      </c>
      <c r="I468" s="995"/>
      <c r="J468" s="665">
        <v>0.28637558140682845</v>
      </c>
      <c r="K468" s="572"/>
      <c r="L468" s="572"/>
      <c r="M468" s="995" t="s">
        <v>411</v>
      </c>
      <c r="N468" s="995"/>
      <c r="O468" s="666">
        <v>0.25381456766461646</v>
      </c>
      <c r="P468" s="572"/>
      <c r="Q468" s="572"/>
      <c r="U468" s="341"/>
      <c r="V468" s="341"/>
      <c r="W468" s="341"/>
      <c r="X468" s="341"/>
      <c r="Y468" s="34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3"/>
      <c r="BC468" s="343"/>
      <c r="BD468" s="343"/>
      <c r="BE468" s="343"/>
      <c r="BF468" s="343"/>
      <c r="BG468" s="343"/>
      <c r="BH468" s="343"/>
      <c r="BI468" s="343"/>
      <c r="BJ468" s="343"/>
      <c r="BK468" s="343"/>
      <c r="BL468" s="343"/>
      <c r="BM468" s="343"/>
      <c r="BN468" s="343"/>
      <c r="BO468" s="343"/>
      <c r="BP468" s="343"/>
      <c r="BQ468" s="343"/>
      <c r="BR468" s="343"/>
      <c r="BS468" s="343"/>
      <c r="BT468" s="343"/>
      <c r="BU468" s="344"/>
      <c r="BV468" s="344"/>
      <c r="BW468" s="344"/>
      <c r="BX468" s="344"/>
      <c r="BY468" s="344"/>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994" t="s">
        <v>411</v>
      </c>
      <c r="D469" s="995"/>
      <c r="E469" s="664">
        <v>0.32499155057646689</v>
      </c>
      <c r="F469" s="572"/>
      <c r="G469" s="572"/>
      <c r="H469" s="995" t="s">
        <v>410</v>
      </c>
      <c r="I469" s="995"/>
      <c r="J469" s="665">
        <v>6.1749350883648947E-2</v>
      </c>
      <c r="K469" s="572"/>
      <c r="L469" s="572"/>
      <c r="M469" s="995" t="s">
        <v>415</v>
      </c>
      <c r="N469" s="995"/>
      <c r="O469" s="666">
        <v>1.8998130800436892E-2</v>
      </c>
      <c r="P469" s="572"/>
      <c r="Q469" s="572"/>
      <c r="U469" s="341"/>
      <c r="V469" s="341"/>
      <c r="W469" s="341"/>
      <c r="X469" s="341"/>
      <c r="Y469" s="34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3"/>
      <c r="BC469" s="343"/>
      <c r="BD469" s="343"/>
      <c r="BE469" s="343"/>
      <c r="BF469" s="343"/>
      <c r="BG469" s="343"/>
      <c r="BH469" s="343"/>
      <c r="BI469" s="343"/>
      <c r="BJ469" s="343"/>
      <c r="BK469" s="343"/>
      <c r="BL469" s="343"/>
      <c r="BM469" s="343"/>
      <c r="BN469" s="343"/>
      <c r="BO469" s="343"/>
      <c r="BP469" s="343"/>
      <c r="BQ469" s="343"/>
      <c r="BR469" s="343"/>
      <c r="BS469" s="343"/>
      <c r="BT469" s="343"/>
      <c r="BU469" s="344"/>
      <c r="BV469" s="344"/>
      <c r="BW469" s="344"/>
      <c r="BX469" s="344"/>
      <c r="BY469" s="344"/>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994" t="s">
        <v>415</v>
      </c>
      <c r="D470" s="995"/>
      <c r="E470" s="664">
        <v>2.7273292482743811E-2</v>
      </c>
      <c r="F470" s="572"/>
      <c r="G470" s="572"/>
      <c r="H470" s="995" t="s">
        <v>409</v>
      </c>
      <c r="I470" s="995"/>
      <c r="J470" s="665">
        <v>0.12799473276380707</v>
      </c>
      <c r="K470" s="572"/>
      <c r="L470" s="572"/>
      <c r="M470" s="995" t="s">
        <v>195</v>
      </c>
      <c r="N470" s="995"/>
      <c r="O470" s="666">
        <v>0.33353634422983924</v>
      </c>
      <c r="P470" s="572"/>
      <c r="Q470" s="572"/>
      <c r="U470" s="341"/>
      <c r="V470" s="341"/>
      <c r="W470" s="341"/>
      <c r="X470" s="341"/>
      <c r="Y470" s="34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3"/>
      <c r="BC470" s="343"/>
      <c r="BD470" s="343"/>
      <c r="BE470" s="343"/>
      <c r="BF470" s="343"/>
      <c r="BG470" s="343"/>
      <c r="BH470" s="343"/>
      <c r="BI470" s="343"/>
      <c r="BJ470" s="343"/>
      <c r="BK470" s="343"/>
      <c r="BL470" s="343"/>
      <c r="BM470" s="343"/>
      <c r="BN470" s="343"/>
      <c r="BO470" s="343"/>
      <c r="BP470" s="343"/>
      <c r="BQ470" s="343"/>
      <c r="BR470" s="343"/>
      <c r="BS470" s="343"/>
      <c r="BT470" s="343"/>
      <c r="BU470" s="344"/>
      <c r="BV470" s="344"/>
      <c r="BW470" s="344"/>
      <c r="BX470" s="344"/>
      <c r="BY470" s="344"/>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994" t="s">
        <v>195</v>
      </c>
      <c r="D471" s="995"/>
      <c r="E471" s="664">
        <v>0.50977265167142483</v>
      </c>
      <c r="F471" s="572"/>
      <c r="G471" s="572"/>
      <c r="H471" s="995" t="s">
        <v>412</v>
      </c>
      <c r="I471" s="995"/>
      <c r="J471" s="665">
        <v>8.8777294862562153E-2</v>
      </c>
      <c r="K471" s="572"/>
      <c r="L471" s="572"/>
      <c r="M471" s="995" t="s">
        <v>414</v>
      </c>
      <c r="N471" s="995"/>
      <c r="O471" s="666">
        <v>1.7436888963292898E-3</v>
      </c>
      <c r="P471" s="572"/>
      <c r="Q471" s="572"/>
      <c r="U471" s="341"/>
      <c r="V471" s="341"/>
      <c r="W471" s="341"/>
      <c r="X471" s="341"/>
      <c r="Y471" s="34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3"/>
      <c r="BC471" s="343"/>
      <c r="BD471" s="343"/>
      <c r="BE471" s="343"/>
      <c r="BF471" s="343"/>
      <c r="BG471" s="343"/>
      <c r="BH471" s="343"/>
      <c r="BI471" s="343"/>
      <c r="BJ471" s="343"/>
      <c r="BK471" s="343"/>
      <c r="BL471" s="343"/>
      <c r="BM471" s="343"/>
      <c r="BN471" s="343"/>
      <c r="BO471" s="343"/>
      <c r="BP471" s="343"/>
      <c r="BQ471" s="343"/>
      <c r="BR471" s="343"/>
      <c r="BS471" s="343"/>
      <c r="BT471" s="343"/>
      <c r="BU471" s="344"/>
      <c r="BV471" s="344"/>
      <c r="BW471" s="344"/>
      <c r="BX471" s="344"/>
      <c r="BY471" s="344"/>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994" t="s">
        <v>414</v>
      </c>
      <c r="D472" s="995"/>
      <c r="E472" s="664">
        <v>2.7326794894337553E-2</v>
      </c>
      <c r="F472" s="572"/>
      <c r="G472" s="572"/>
      <c r="H472" s="995" t="s">
        <v>418</v>
      </c>
      <c r="I472" s="995"/>
      <c r="J472" s="665">
        <v>7.2804231930844246E-4</v>
      </c>
      <c r="K472" s="572"/>
      <c r="L472" s="572"/>
      <c r="M472" s="995" t="s">
        <v>420</v>
      </c>
      <c r="N472" s="995"/>
      <c r="O472" s="666">
        <v>4.9318075586276926E-3</v>
      </c>
      <c r="P472" s="572"/>
      <c r="Q472" s="572"/>
      <c r="U472" s="341"/>
      <c r="V472" s="341"/>
      <c r="W472" s="341"/>
      <c r="X472" s="341"/>
      <c r="Y472" s="34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3"/>
      <c r="BC472" s="343"/>
      <c r="BD472" s="343"/>
      <c r="BE472" s="343"/>
      <c r="BF472" s="343"/>
      <c r="BG472" s="343"/>
      <c r="BH472" s="343"/>
      <c r="BI472" s="343"/>
      <c r="BJ472" s="343"/>
      <c r="BK472" s="343"/>
      <c r="BL472" s="343"/>
      <c r="BM472" s="343"/>
      <c r="BN472" s="343"/>
      <c r="BO472" s="343"/>
      <c r="BP472" s="343"/>
      <c r="BQ472" s="343"/>
      <c r="BR472" s="343"/>
      <c r="BS472" s="343"/>
      <c r="BT472" s="343"/>
      <c r="BU472" s="344"/>
      <c r="BV472" s="344"/>
      <c r="BW472" s="344"/>
      <c r="BX472" s="344"/>
      <c r="BY472" s="344"/>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994" t="s">
        <v>420</v>
      </c>
      <c r="D473" s="995"/>
      <c r="E473" s="664">
        <v>3.2030760308040867E-4</v>
      </c>
      <c r="F473" s="572"/>
      <c r="G473" s="572"/>
      <c r="H473" s="995" t="s">
        <v>206</v>
      </c>
      <c r="I473" s="995"/>
      <c r="J473" s="665">
        <v>6.6218776539459553E-2</v>
      </c>
      <c r="K473" s="572"/>
      <c r="L473" s="572"/>
      <c r="M473" s="995" t="s">
        <v>419</v>
      </c>
      <c r="N473" s="995"/>
      <c r="O473" s="666">
        <v>9.5506884583397263E-4</v>
      </c>
      <c r="P473" s="572"/>
      <c r="Q473" s="572"/>
      <c r="U473" s="341"/>
      <c r="V473" s="341"/>
      <c r="W473" s="341"/>
      <c r="X473" s="341"/>
      <c r="Y473" s="34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3"/>
      <c r="BC473" s="343"/>
      <c r="BD473" s="343"/>
      <c r="BE473" s="343"/>
      <c r="BF473" s="343"/>
      <c r="BG473" s="343"/>
      <c r="BH473" s="343"/>
      <c r="BI473" s="343"/>
      <c r="BJ473" s="343"/>
      <c r="BK473" s="343"/>
      <c r="BL473" s="343"/>
      <c r="BM473" s="343"/>
      <c r="BN473" s="343"/>
      <c r="BO473" s="343"/>
      <c r="BP473" s="343"/>
      <c r="BQ473" s="343"/>
      <c r="BR473" s="343"/>
      <c r="BS473" s="343"/>
      <c r="BT473" s="343"/>
      <c r="BU473" s="344"/>
      <c r="BV473" s="344"/>
      <c r="BW473" s="344"/>
      <c r="BX473" s="344"/>
      <c r="BY473" s="344"/>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994" t="s">
        <v>419</v>
      </c>
      <c r="D474" s="995"/>
      <c r="E474" s="664">
        <v>8.7048784841338156E-3</v>
      </c>
      <c r="F474" s="572"/>
      <c r="G474" s="572"/>
      <c r="H474" s="995" t="s">
        <v>347</v>
      </c>
      <c r="I474" s="995"/>
      <c r="J474" s="665">
        <v>0.22605603790709622</v>
      </c>
      <c r="K474" s="572"/>
      <c r="L474" s="572"/>
      <c r="M474" s="995" t="s">
        <v>334</v>
      </c>
      <c r="N474" s="995"/>
      <c r="O474" s="666">
        <v>0.11735507242803188</v>
      </c>
      <c r="P474" s="572"/>
      <c r="Q474" s="572"/>
      <c r="U474" s="341"/>
      <c r="V474" s="341"/>
      <c r="W474" s="341"/>
      <c r="X474" s="341"/>
      <c r="Y474" s="34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3"/>
      <c r="BC474" s="343"/>
      <c r="BD474" s="343"/>
      <c r="BE474" s="343"/>
      <c r="BF474" s="343"/>
      <c r="BG474" s="343"/>
      <c r="BH474" s="343"/>
      <c r="BI474" s="343"/>
      <c r="BJ474" s="343"/>
      <c r="BK474" s="343"/>
      <c r="BL474" s="343"/>
      <c r="BM474" s="343"/>
      <c r="BN474" s="343"/>
      <c r="BO474" s="343"/>
      <c r="BP474" s="343"/>
      <c r="BQ474" s="343"/>
      <c r="BR474" s="343"/>
      <c r="BS474" s="343"/>
      <c r="BT474" s="343"/>
      <c r="BU474" s="344"/>
      <c r="BV474" s="344"/>
      <c r="BW474" s="344"/>
      <c r="BX474" s="344"/>
      <c r="BY474" s="344"/>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994" t="s">
        <v>334</v>
      </c>
      <c r="D475" s="995"/>
      <c r="E475" s="664">
        <v>0.26453879556901871</v>
      </c>
      <c r="F475" s="572"/>
      <c r="G475" s="572"/>
      <c r="H475" s="995" t="s">
        <v>345</v>
      </c>
      <c r="I475" s="995"/>
      <c r="J475" s="665">
        <v>1.4182337238770803E-2</v>
      </c>
      <c r="K475" s="572"/>
      <c r="L475" s="572"/>
      <c r="M475" s="995" t="s">
        <v>410</v>
      </c>
      <c r="N475" s="995"/>
      <c r="O475" s="666">
        <v>0.3146198593101911</v>
      </c>
      <c r="P475" s="572"/>
      <c r="Q475" s="572"/>
      <c r="U475" s="341"/>
      <c r="V475" s="341"/>
      <c r="W475" s="341"/>
      <c r="X475" s="341"/>
      <c r="Y475" s="34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3"/>
      <c r="BC475" s="343"/>
      <c r="BD475" s="343"/>
      <c r="BE475" s="343"/>
      <c r="BF475" s="343"/>
      <c r="BG475" s="343"/>
      <c r="BH475" s="343"/>
      <c r="BI475" s="343"/>
      <c r="BJ475" s="343"/>
      <c r="BK475" s="343"/>
      <c r="BL475" s="343"/>
      <c r="BM475" s="343"/>
      <c r="BN475" s="343"/>
      <c r="BO475" s="343"/>
      <c r="BP475" s="343"/>
      <c r="BQ475" s="343"/>
      <c r="BR475" s="343"/>
      <c r="BS475" s="343"/>
      <c r="BT475" s="343"/>
      <c r="BU475" s="344"/>
      <c r="BV475" s="344"/>
      <c r="BW475" s="344"/>
      <c r="BX475" s="344"/>
      <c r="BY475" s="344"/>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994" t="s">
        <v>410</v>
      </c>
      <c r="D476" s="995"/>
      <c r="E476" s="664">
        <v>0.17493152022401356</v>
      </c>
      <c r="F476" s="572"/>
      <c r="G476" s="572"/>
      <c r="H476" s="995" t="s">
        <v>379</v>
      </c>
      <c r="I476" s="995"/>
      <c r="J476" s="665">
        <v>3.8902312003160413E-4</v>
      </c>
      <c r="K476" s="572"/>
      <c r="L476" s="572"/>
      <c r="M476" s="995" t="s">
        <v>409</v>
      </c>
      <c r="N476" s="995"/>
      <c r="O476" s="666">
        <v>0.35945213641774432</v>
      </c>
      <c r="P476" s="572"/>
      <c r="Q476" s="572"/>
      <c r="U476" s="341"/>
      <c r="V476" s="341"/>
      <c r="W476" s="341"/>
      <c r="X476" s="341"/>
      <c r="Y476" s="34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3"/>
      <c r="BC476" s="343"/>
      <c r="BD476" s="343"/>
      <c r="BE476" s="343"/>
      <c r="BF476" s="343"/>
      <c r="BG476" s="343"/>
      <c r="BH476" s="343"/>
      <c r="BI476" s="343"/>
      <c r="BJ476" s="343"/>
      <c r="BK476" s="343"/>
      <c r="BL476" s="343"/>
      <c r="BM476" s="343"/>
      <c r="BN476" s="343"/>
      <c r="BO476" s="343"/>
      <c r="BP476" s="343"/>
      <c r="BQ476" s="343"/>
      <c r="BR476" s="343"/>
      <c r="BS476" s="343"/>
      <c r="BT476" s="343"/>
      <c r="BU476" s="344"/>
      <c r="BV476" s="344"/>
      <c r="BW476" s="344"/>
      <c r="BX476" s="344"/>
      <c r="BY476" s="344"/>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994" t="s">
        <v>409</v>
      </c>
      <c r="D477" s="995"/>
      <c r="E477" s="664">
        <v>0.3386377167041339</v>
      </c>
      <c r="F477" s="572"/>
      <c r="G477" s="572"/>
      <c r="H477" s="995" t="s">
        <v>331</v>
      </c>
      <c r="I477" s="995"/>
      <c r="J477" s="665">
        <v>6.5193689070199186E-3</v>
      </c>
      <c r="K477" s="572"/>
      <c r="L477" s="572"/>
      <c r="M477" s="995" t="s">
        <v>412</v>
      </c>
      <c r="N477" s="995"/>
      <c r="O477" s="666">
        <v>0.27417570088063953</v>
      </c>
      <c r="P477" s="572"/>
      <c r="Q477" s="572"/>
      <c r="U477" s="341"/>
      <c r="V477" s="341"/>
      <c r="W477" s="341"/>
      <c r="X477" s="341"/>
      <c r="Y477" s="34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3"/>
      <c r="BC477" s="343"/>
      <c r="BD477" s="343"/>
      <c r="BE477" s="343"/>
      <c r="BF477" s="343"/>
      <c r="BG477" s="343"/>
      <c r="BH477" s="343"/>
      <c r="BI477" s="343"/>
      <c r="BJ477" s="343"/>
      <c r="BK477" s="343"/>
      <c r="BL477" s="343"/>
      <c r="BM477" s="343"/>
      <c r="BN477" s="343"/>
      <c r="BO477" s="343"/>
      <c r="BP477" s="343"/>
      <c r="BQ477" s="343"/>
      <c r="BR477" s="343"/>
      <c r="BS477" s="343"/>
      <c r="BT477" s="343"/>
      <c r="BU477" s="344"/>
      <c r="BV477" s="344"/>
      <c r="BW477" s="344"/>
      <c r="BX477" s="344"/>
      <c r="BY477" s="344"/>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994" t="s">
        <v>412</v>
      </c>
      <c r="D478" s="995"/>
      <c r="E478" s="664">
        <v>0.23082453867144737</v>
      </c>
      <c r="F478" s="572"/>
      <c r="G478" s="572"/>
      <c r="H478" s="995" t="s">
        <v>376</v>
      </c>
      <c r="I478" s="995"/>
      <c r="J478" s="665">
        <v>0.45774210463326542</v>
      </c>
      <c r="K478" s="572"/>
      <c r="L478" s="572"/>
      <c r="M478" s="995" t="s">
        <v>418</v>
      </c>
      <c r="N478" s="995"/>
      <c r="O478" s="666">
        <v>4.9396318229308891E-3</v>
      </c>
      <c r="P478" s="572"/>
      <c r="Q478" s="572"/>
      <c r="U478" s="341"/>
      <c r="V478" s="341"/>
      <c r="W478" s="341"/>
      <c r="X478" s="341"/>
      <c r="Y478" s="34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3"/>
      <c r="BC478" s="343"/>
      <c r="BD478" s="343"/>
      <c r="BE478" s="343"/>
      <c r="BF478" s="343"/>
      <c r="BG478" s="343"/>
      <c r="BH478" s="343"/>
      <c r="BI478" s="343"/>
      <c r="BJ478" s="343"/>
      <c r="BK478" s="343"/>
      <c r="BL478" s="343"/>
      <c r="BM478" s="343"/>
      <c r="BN478" s="343"/>
      <c r="BO478" s="343"/>
      <c r="BP478" s="343"/>
      <c r="BQ478" s="343"/>
      <c r="BR478" s="343"/>
      <c r="BS478" s="343"/>
      <c r="BT478" s="343"/>
      <c r="BU478" s="344"/>
      <c r="BV478" s="344"/>
      <c r="BW478" s="344"/>
      <c r="BX478" s="344"/>
      <c r="BY478" s="344"/>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994" t="s">
        <v>418</v>
      </c>
      <c r="D479" s="995"/>
      <c r="E479" s="664">
        <v>1.6102019871745719E-2</v>
      </c>
      <c r="F479" s="572"/>
      <c r="G479" s="572"/>
      <c r="H479" s="995" t="s">
        <v>346</v>
      </c>
      <c r="I479" s="995"/>
      <c r="J479" s="665">
        <v>0.24211768308404918</v>
      </c>
      <c r="K479" s="572"/>
      <c r="L479" s="572"/>
      <c r="M479" s="995" t="s">
        <v>206</v>
      </c>
      <c r="N479" s="995"/>
      <c r="O479" s="666">
        <v>0.16854668082586549</v>
      </c>
      <c r="P479" s="572"/>
      <c r="Q479" s="572"/>
      <c r="U479" s="341"/>
      <c r="V479" s="341"/>
      <c r="W479" s="341"/>
      <c r="X479" s="341"/>
      <c r="Y479" s="34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3"/>
      <c r="BC479" s="343"/>
      <c r="BD479" s="343"/>
      <c r="BE479" s="343"/>
      <c r="BF479" s="343"/>
      <c r="BG479" s="343"/>
      <c r="BH479" s="343"/>
      <c r="BI479" s="343"/>
      <c r="BJ479" s="343"/>
      <c r="BK479" s="343"/>
      <c r="BL479" s="343"/>
      <c r="BM479" s="343"/>
      <c r="BN479" s="343"/>
      <c r="BO479" s="343"/>
      <c r="BP479" s="343"/>
      <c r="BQ479" s="343"/>
      <c r="BR479" s="343"/>
      <c r="BS479" s="343"/>
      <c r="BT479" s="343"/>
      <c r="BU479" s="344"/>
      <c r="BV479" s="344"/>
      <c r="BW479" s="344"/>
      <c r="BX479" s="344"/>
      <c r="BY479" s="344"/>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994" t="s">
        <v>206</v>
      </c>
      <c r="D480" s="995"/>
      <c r="E480" s="664">
        <v>0.15513048077982097</v>
      </c>
      <c r="F480" s="572"/>
      <c r="G480" s="572"/>
      <c r="H480" s="995" t="s">
        <v>362</v>
      </c>
      <c r="I480" s="995"/>
      <c r="J480" s="665">
        <v>0.13539344101338183</v>
      </c>
      <c r="K480" s="572"/>
      <c r="L480" s="572"/>
      <c r="M480" s="995" t="s">
        <v>347</v>
      </c>
      <c r="N480" s="995"/>
      <c r="O480" s="666">
        <v>0.2890569600277324</v>
      </c>
      <c r="P480" s="572"/>
      <c r="Q480" s="572"/>
      <c r="U480" s="341"/>
      <c r="V480" s="341"/>
      <c r="W480" s="341"/>
      <c r="X480" s="341"/>
      <c r="Y480" s="34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3"/>
      <c r="BC480" s="343"/>
      <c r="BD480" s="343"/>
      <c r="BE480" s="343"/>
      <c r="BF480" s="343"/>
      <c r="BG480" s="343"/>
      <c r="BH480" s="343"/>
      <c r="BI480" s="343"/>
      <c r="BJ480" s="343"/>
      <c r="BK480" s="343"/>
      <c r="BL480" s="343"/>
      <c r="BM480" s="343"/>
      <c r="BN480" s="343"/>
      <c r="BO480" s="343"/>
      <c r="BP480" s="343"/>
      <c r="BQ480" s="343"/>
      <c r="BR480" s="343"/>
      <c r="BS480" s="343"/>
      <c r="BT480" s="343"/>
      <c r="BU480" s="344"/>
      <c r="BV480" s="344"/>
      <c r="BW480" s="344"/>
      <c r="BX480" s="344"/>
      <c r="BY480" s="344"/>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994" t="s">
        <v>347</v>
      </c>
      <c r="D481" s="995"/>
      <c r="E481" s="664">
        <v>0.28385997435365862</v>
      </c>
      <c r="F481" s="572"/>
      <c r="G481" s="572"/>
      <c r="H481" s="995" t="s">
        <v>371</v>
      </c>
      <c r="I481" s="995"/>
      <c r="J481" s="665">
        <v>1.121055321762583E-2</v>
      </c>
      <c r="K481" s="572"/>
      <c r="L481" s="572"/>
      <c r="M481" s="995" t="s">
        <v>345</v>
      </c>
      <c r="N481" s="995"/>
      <c r="O481" s="666">
        <v>7.9483455796166461E-2</v>
      </c>
      <c r="P481" s="572"/>
      <c r="Q481" s="572"/>
      <c r="U481" s="341"/>
      <c r="V481" s="341"/>
      <c r="W481" s="341"/>
      <c r="X481" s="341"/>
      <c r="Y481" s="34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3"/>
      <c r="BC481" s="343"/>
      <c r="BD481" s="343"/>
      <c r="BE481" s="343"/>
      <c r="BF481" s="343"/>
      <c r="BG481" s="343"/>
      <c r="BH481" s="343"/>
      <c r="BI481" s="343"/>
      <c r="BJ481" s="343"/>
      <c r="BK481" s="343"/>
      <c r="BL481" s="343"/>
      <c r="BM481" s="343"/>
      <c r="BN481" s="343"/>
      <c r="BO481" s="343"/>
      <c r="BP481" s="343"/>
      <c r="BQ481" s="343"/>
      <c r="BR481" s="343"/>
      <c r="BS481" s="343"/>
      <c r="BT481" s="343"/>
      <c r="BU481" s="344"/>
      <c r="BV481" s="344"/>
      <c r="BW481" s="344"/>
      <c r="BX481" s="344"/>
      <c r="BY481" s="344"/>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994" t="s">
        <v>345</v>
      </c>
      <c r="D482" s="995"/>
      <c r="E482" s="664">
        <v>7.6029847867361555E-2</v>
      </c>
      <c r="F482" s="572"/>
      <c r="G482" s="572"/>
      <c r="H482" s="995" t="s">
        <v>368</v>
      </c>
      <c r="I482" s="995"/>
      <c r="J482" s="665">
        <v>2.887427883787062E-2</v>
      </c>
      <c r="K482" s="572"/>
      <c r="L482" s="572"/>
      <c r="M482" s="995" t="s">
        <v>413</v>
      </c>
      <c r="N482" s="995"/>
      <c r="O482" s="666">
        <v>6.2294357327537256E-2</v>
      </c>
      <c r="P482" s="572"/>
      <c r="Q482" s="572"/>
      <c r="U482" s="341"/>
      <c r="V482" s="341"/>
      <c r="W482" s="341"/>
      <c r="X482" s="341"/>
      <c r="Y482" s="34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3"/>
      <c r="BC482" s="343"/>
      <c r="BD482" s="343"/>
      <c r="BE482" s="343"/>
      <c r="BF482" s="343"/>
      <c r="BG482" s="343"/>
      <c r="BH482" s="343"/>
      <c r="BI482" s="343"/>
      <c r="BJ482" s="343"/>
      <c r="BK482" s="343"/>
      <c r="BL482" s="343"/>
      <c r="BM482" s="343"/>
      <c r="BN482" s="343"/>
      <c r="BO482" s="343"/>
      <c r="BP482" s="343"/>
      <c r="BQ482" s="343"/>
      <c r="BR482" s="343"/>
      <c r="BS482" s="343"/>
      <c r="BT482" s="343"/>
      <c r="BU482" s="344"/>
      <c r="BV482" s="344"/>
      <c r="BW482" s="344"/>
      <c r="BX482" s="344"/>
      <c r="BY482" s="344"/>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994" t="s">
        <v>413</v>
      </c>
      <c r="D483" s="995"/>
      <c r="E483" s="664">
        <v>5.4728263245153438E-2</v>
      </c>
      <c r="F483" s="572"/>
      <c r="G483" s="572"/>
      <c r="H483" s="995" t="s">
        <v>380</v>
      </c>
      <c r="I483" s="995"/>
      <c r="J483" s="665">
        <v>3.3404473594255087E-3</v>
      </c>
      <c r="K483" s="572"/>
      <c r="L483" s="572"/>
      <c r="M483" s="995" t="s">
        <v>379</v>
      </c>
      <c r="N483" s="995"/>
      <c r="O483" s="666">
        <v>1.3326257641632644E-4</v>
      </c>
      <c r="P483" s="572"/>
      <c r="Q483" s="572"/>
      <c r="U483" s="341"/>
      <c r="V483" s="341"/>
      <c r="W483" s="341"/>
      <c r="X483" s="341"/>
      <c r="Y483" s="34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3"/>
      <c r="BC483" s="343"/>
      <c r="BD483" s="343"/>
      <c r="BE483" s="343"/>
      <c r="BF483" s="343"/>
      <c r="BG483" s="343"/>
      <c r="BH483" s="343"/>
      <c r="BI483" s="343"/>
      <c r="BJ483" s="343"/>
      <c r="BK483" s="343"/>
      <c r="BL483" s="343"/>
      <c r="BM483" s="343"/>
      <c r="BN483" s="343"/>
      <c r="BO483" s="343"/>
      <c r="BP483" s="343"/>
      <c r="BQ483" s="343"/>
      <c r="BR483" s="343"/>
      <c r="BS483" s="343"/>
      <c r="BT483" s="343"/>
      <c r="BU483" s="344"/>
      <c r="BV483" s="344"/>
      <c r="BW483" s="344"/>
      <c r="BX483" s="344"/>
      <c r="BY483" s="344"/>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994" t="s">
        <v>379</v>
      </c>
      <c r="D484" s="995"/>
      <c r="E484" s="664">
        <v>3.0207354951857201E-4</v>
      </c>
      <c r="F484" s="572"/>
      <c r="G484" s="572"/>
      <c r="H484" s="995" t="s">
        <v>421</v>
      </c>
      <c r="I484" s="995"/>
      <c r="J484" s="665">
        <v>1.2656470306945704E-2</v>
      </c>
      <c r="K484" s="572"/>
      <c r="L484" s="572"/>
      <c r="M484" s="995" t="s">
        <v>331</v>
      </c>
      <c r="N484" s="995"/>
      <c r="O484" s="666">
        <v>4.9948369073690019E-4</v>
      </c>
      <c r="P484" s="572"/>
      <c r="Q484" s="572"/>
      <c r="U484" s="341"/>
      <c r="V484" s="341"/>
      <c r="W484" s="341"/>
      <c r="X484" s="341"/>
      <c r="Y484" s="34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3"/>
      <c r="BC484" s="343"/>
      <c r="BD484" s="343"/>
      <c r="BE484" s="343"/>
      <c r="BF484" s="343"/>
      <c r="BG484" s="343"/>
      <c r="BH484" s="343"/>
      <c r="BI484" s="343"/>
      <c r="BJ484" s="343"/>
      <c r="BK484" s="343"/>
      <c r="BL484" s="343"/>
      <c r="BM484" s="343"/>
      <c r="BN484" s="343"/>
      <c r="BO484" s="343"/>
      <c r="BP484" s="343"/>
      <c r="BQ484" s="343"/>
      <c r="BR484" s="343"/>
      <c r="BS484" s="343"/>
      <c r="BT484" s="343"/>
      <c r="BU484" s="344"/>
      <c r="BV484" s="344"/>
      <c r="BW484" s="344"/>
      <c r="BX484" s="344"/>
      <c r="BY484" s="344"/>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994" t="s">
        <v>331</v>
      </c>
      <c r="D485" s="995"/>
      <c r="E485" s="664">
        <v>2.6406574044401289E-5</v>
      </c>
      <c r="F485" s="572"/>
      <c r="G485" s="572"/>
      <c r="H485" s="995" t="s">
        <v>381</v>
      </c>
      <c r="I485" s="995"/>
      <c r="J485" s="665">
        <v>3.645291302913832E-2</v>
      </c>
      <c r="K485" s="572"/>
      <c r="L485" s="572"/>
      <c r="M485" s="995" t="s">
        <v>376</v>
      </c>
      <c r="N485" s="995"/>
      <c r="O485" s="666">
        <v>0.35205147437520723</v>
      </c>
      <c r="P485" s="572"/>
      <c r="Q485" s="572"/>
      <c r="U485" s="341"/>
      <c r="V485" s="341"/>
      <c r="W485" s="341"/>
      <c r="X485" s="341"/>
      <c r="Y485" s="34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3"/>
      <c r="BC485" s="343"/>
      <c r="BD485" s="343"/>
      <c r="BE485" s="343"/>
      <c r="BF485" s="343"/>
      <c r="BG485" s="343"/>
      <c r="BH485" s="343"/>
      <c r="BI485" s="343"/>
      <c r="BJ485" s="343"/>
      <c r="BK485" s="343"/>
      <c r="BL485" s="343"/>
      <c r="BM485" s="343"/>
      <c r="BN485" s="343"/>
      <c r="BO485" s="343"/>
      <c r="BP485" s="343"/>
      <c r="BQ485" s="343"/>
      <c r="BR485" s="343"/>
      <c r="BS485" s="343"/>
      <c r="BT485" s="343"/>
      <c r="BU485" s="344"/>
      <c r="BV485" s="344"/>
      <c r="BW485" s="344"/>
      <c r="BX485" s="344"/>
      <c r="BY485" s="344"/>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994" t="s">
        <v>376</v>
      </c>
      <c r="D486" s="995"/>
      <c r="E486" s="664">
        <v>0.48660076217513293</v>
      </c>
      <c r="F486" s="572"/>
      <c r="G486" s="572"/>
      <c r="H486" s="995" t="s">
        <v>394</v>
      </c>
      <c r="I486" s="995"/>
      <c r="J486" s="665">
        <v>4.7372441988627841E-6</v>
      </c>
      <c r="K486" s="572"/>
      <c r="L486" s="572"/>
      <c r="M486" s="995" t="s">
        <v>346</v>
      </c>
      <c r="N486" s="995"/>
      <c r="O486" s="666">
        <v>1.8354652487003122E-3</v>
      </c>
      <c r="P486" s="572"/>
      <c r="Q486" s="572"/>
      <c r="U486" s="341"/>
      <c r="V486" s="341"/>
      <c r="W486" s="341"/>
      <c r="X486" s="341"/>
      <c r="Y486" s="34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3"/>
      <c r="BC486" s="343"/>
      <c r="BD486" s="343"/>
      <c r="BE486" s="343"/>
      <c r="BF486" s="343"/>
      <c r="BG486" s="343"/>
      <c r="BH486" s="343"/>
      <c r="BI486" s="343"/>
      <c r="BJ486" s="343"/>
      <c r="BK486" s="343"/>
      <c r="BL486" s="343"/>
      <c r="BM486" s="343"/>
      <c r="BN486" s="343"/>
      <c r="BO486" s="343"/>
      <c r="BP486" s="343"/>
      <c r="BQ486" s="343"/>
      <c r="BR486" s="343"/>
      <c r="BS486" s="343"/>
      <c r="BT486" s="343"/>
      <c r="BU486" s="344"/>
      <c r="BV486" s="344"/>
      <c r="BW486" s="344"/>
      <c r="BX486" s="344"/>
      <c r="BY486" s="344"/>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994" t="s">
        <v>346</v>
      </c>
      <c r="D487" s="995"/>
      <c r="E487" s="664">
        <v>3.6188127896010003E-2</v>
      </c>
      <c r="F487" s="572"/>
      <c r="G487" s="572"/>
      <c r="H487" s="995" t="s">
        <v>330</v>
      </c>
      <c r="I487" s="995"/>
      <c r="J487" s="665">
        <v>0.29648056086141117</v>
      </c>
      <c r="K487" s="572"/>
      <c r="L487" s="572"/>
      <c r="M487" s="995" t="s">
        <v>386</v>
      </c>
      <c r="N487" s="995"/>
      <c r="O487" s="666">
        <v>1.3154026314769088E-3</v>
      </c>
      <c r="P487" s="572"/>
      <c r="Q487" s="572"/>
      <c r="U487" s="341"/>
      <c r="V487" s="341"/>
      <c r="W487" s="341"/>
      <c r="X487" s="341"/>
      <c r="Y487" s="34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3"/>
      <c r="BC487" s="343"/>
      <c r="BD487" s="343"/>
      <c r="BE487" s="343"/>
      <c r="BF487" s="343"/>
      <c r="BG487" s="343"/>
      <c r="BH487" s="343"/>
      <c r="BI487" s="343"/>
      <c r="BJ487" s="343"/>
      <c r="BK487" s="343"/>
      <c r="BL487" s="343"/>
      <c r="BM487" s="343"/>
      <c r="BN487" s="343"/>
      <c r="BO487" s="343"/>
      <c r="BP487" s="343"/>
      <c r="BQ487" s="343"/>
      <c r="BR487" s="343"/>
      <c r="BS487" s="343"/>
      <c r="BT487" s="343"/>
      <c r="BU487" s="344"/>
      <c r="BV487" s="344"/>
      <c r="BW487" s="344"/>
      <c r="BX487" s="344"/>
      <c r="BY487" s="344"/>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994" t="s">
        <v>386</v>
      </c>
      <c r="D488" s="995"/>
      <c r="E488" s="664">
        <v>9.3622022618704715E-4</v>
      </c>
      <c r="F488" s="572"/>
      <c r="G488" s="572"/>
      <c r="H488" s="995" t="s">
        <v>366</v>
      </c>
      <c r="I488" s="995"/>
      <c r="J488" s="665">
        <v>1.1985561468284452E-3</v>
      </c>
      <c r="K488" s="572"/>
      <c r="L488" s="572"/>
      <c r="M488" s="995" t="s">
        <v>388</v>
      </c>
      <c r="N488" s="995"/>
      <c r="O488" s="666">
        <v>1.3253310919114272E-3</v>
      </c>
      <c r="P488" s="572"/>
      <c r="Q488" s="572"/>
      <c r="U488" s="341"/>
      <c r="V488" s="341"/>
      <c r="W488" s="341"/>
      <c r="X488" s="341"/>
      <c r="Y488" s="34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3"/>
      <c r="BC488" s="343"/>
      <c r="BD488" s="343"/>
      <c r="BE488" s="343"/>
      <c r="BF488" s="343"/>
      <c r="BG488" s="343"/>
      <c r="BH488" s="343"/>
      <c r="BI488" s="343"/>
      <c r="BJ488" s="343"/>
      <c r="BK488" s="343"/>
      <c r="BL488" s="343"/>
      <c r="BM488" s="343"/>
      <c r="BN488" s="343"/>
      <c r="BO488" s="343"/>
      <c r="BP488" s="343"/>
      <c r="BQ488" s="343"/>
      <c r="BR488" s="343"/>
      <c r="BS488" s="343"/>
      <c r="BT488" s="343"/>
      <c r="BU488" s="344"/>
      <c r="BV488" s="344"/>
      <c r="BW488" s="344"/>
      <c r="BX488" s="344"/>
      <c r="BY488" s="344"/>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994" t="s">
        <v>388</v>
      </c>
      <c r="D489" s="995"/>
      <c r="E489" s="664">
        <v>1.2594298117975936E-3</v>
      </c>
      <c r="F489" s="572"/>
      <c r="G489" s="572"/>
      <c r="H489" s="995" t="s">
        <v>384</v>
      </c>
      <c r="I489" s="995"/>
      <c r="J489" s="665">
        <v>3.8842813736900073E-2</v>
      </c>
      <c r="K489" s="572"/>
      <c r="L489" s="572"/>
      <c r="M489" s="995" t="s">
        <v>362</v>
      </c>
      <c r="N489" s="995"/>
      <c r="O489" s="666">
        <v>0.21009705247932911</v>
      </c>
      <c r="P489" s="572"/>
      <c r="Q489" s="572"/>
      <c r="U489" s="341"/>
      <c r="V489" s="341"/>
      <c r="W489" s="341"/>
      <c r="X489" s="341"/>
      <c r="Y489" s="34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3"/>
      <c r="BC489" s="343"/>
      <c r="BD489" s="343"/>
      <c r="BE489" s="343"/>
      <c r="BF489" s="343"/>
      <c r="BG489" s="343"/>
      <c r="BH489" s="343"/>
      <c r="BI489" s="343"/>
      <c r="BJ489" s="343"/>
      <c r="BK489" s="343"/>
      <c r="BL489" s="343"/>
      <c r="BM489" s="343"/>
      <c r="BN489" s="343"/>
      <c r="BO489" s="343"/>
      <c r="BP489" s="343"/>
      <c r="BQ489" s="343"/>
      <c r="BR489" s="343"/>
      <c r="BS489" s="343"/>
      <c r="BT489" s="343"/>
      <c r="BU489" s="344"/>
      <c r="BV489" s="344"/>
      <c r="BW489" s="344"/>
      <c r="BX489" s="344"/>
      <c r="BY489" s="344"/>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994" t="s">
        <v>362</v>
      </c>
      <c r="D490" s="995"/>
      <c r="E490" s="664">
        <v>0.18812107988359333</v>
      </c>
      <c r="F490" s="572"/>
      <c r="G490" s="572"/>
      <c r="H490" s="995" t="s">
        <v>344</v>
      </c>
      <c r="I490" s="995"/>
      <c r="J490" s="665">
        <v>6.1174085673823202E-2</v>
      </c>
      <c r="K490" s="572"/>
      <c r="L490" s="572"/>
      <c r="M490" s="995" t="s">
        <v>371</v>
      </c>
      <c r="N490" s="995"/>
      <c r="O490" s="666">
        <v>1.3950199336986362E-2</v>
      </c>
      <c r="P490" s="572"/>
      <c r="Q490" s="572"/>
      <c r="U490" s="341"/>
      <c r="V490" s="341"/>
      <c r="W490" s="341"/>
      <c r="X490" s="341"/>
      <c r="Y490" s="34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3"/>
      <c r="BC490" s="343"/>
      <c r="BD490" s="343"/>
      <c r="BE490" s="343"/>
      <c r="BF490" s="343"/>
      <c r="BG490" s="343"/>
      <c r="BH490" s="343"/>
      <c r="BI490" s="343"/>
      <c r="BJ490" s="343"/>
      <c r="BK490" s="343"/>
      <c r="BL490" s="343"/>
      <c r="BM490" s="343"/>
      <c r="BN490" s="343"/>
      <c r="BO490" s="343"/>
      <c r="BP490" s="343"/>
      <c r="BQ490" s="343"/>
      <c r="BR490" s="343"/>
      <c r="BS490" s="343"/>
      <c r="BT490" s="343"/>
      <c r="BU490" s="344"/>
      <c r="BV490" s="344"/>
      <c r="BW490" s="344"/>
      <c r="BX490" s="344"/>
      <c r="BY490" s="344"/>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994" t="s">
        <v>371</v>
      </c>
      <c r="D491" s="995"/>
      <c r="E491" s="664">
        <v>1.352245175362838E-2</v>
      </c>
      <c r="F491" s="572"/>
      <c r="G491" s="572"/>
      <c r="H491" s="995" t="s">
        <v>355</v>
      </c>
      <c r="I491" s="995"/>
      <c r="J491" s="665">
        <v>8.6239300427800189E-2</v>
      </c>
      <c r="K491" s="572"/>
      <c r="L491" s="572"/>
      <c r="M491" s="995" t="s">
        <v>368</v>
      </c>
      <c r="N491" s="995"/>
      <c r="O491" s="666">
        <v>5.593781292523578E-2</v>
      </c>
      <c r="P491" s="572"/>
      <c r="Q491" s="572"/>
      <c r="U491" s="341"/>
      <c r="V491" s="341"/>
      <c r="W491" s="341"/>
      <c r="X491" s="341"/>
      <c r="Y491" s="34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3"/>
      <c r="BC491" s="343"/>
      <c r="BD491" s="343"/>
      <c r="BE491" s="343"/>
      <c r="BF491" s="343"/>
      <c r="BG491" s="343"/>
      <c r="BH491" s="343"/>
      <c r="BI491" s="343"/>
      <c r="BJ491" s="343"/>
      <c r="BK491" s="343"/>
      <c r="BL491" s="343"/>
      <c r="BM491" s="343"/>
      <c r="BN491" s="343"/>
      <c r="BO491" s="343"/>
      <c r="BP491" s="343"/>
      <c r="BQ491" s="343"/>
      <c r="BR491" s="343"/>
      <c r="BS491" s="343"/>
      <c r="BT491" s="343"/>
      <c r="BU491" s="344"/>
      <c r="BV491" s="344"/>
      <c r="BW491" s="344"/>
      <c r="BX491" s="344"/>
      <c r="BY491" s="344"/>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994" t="s">
        <v>368</v>
      </c>
      <c r="D492" s="995"/>
      <c r="E492" s="664">
        <v>5.750720534382657E-2</v>
      </c>
      <c r="F492" s="572"/>
      <c r="G492" s="572"/>
      <c r="H492" s="995" t="s">
        <v>416</v>
      </c>
      <c r="I492" s="995"/>
      <c r="J492" s="665">
        <v>3.5628476518814239E-3</v>
      </c>
      <c r="K492" s="572"/>
      <c r="L492" s="572"/>
      <c r="M492" s="995" t="s">
        <v>380</v>
      </c>
      <c r="N492" s="995"/>
      <c r="O492" s="666">
        <v>2.103426360772407E-3</v>
      </c>
      <c r="P492" s="572"/>
      <c r="Q492" s="572"/>
      <c r="U492" s="341"/>
      <c r="V492" s="341"/>
      <c r="W492" s="341"/>
      <c r="X492" s="341"/>
      <c r="Y492" s="34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3"/>
      <c r="BC492" s="343"/>
      <c r="BD492" s="343"/>
      <c r="BE492" s="343"/>
      <c r="BF492" s="343"/>
      <c r="BG492" s="343"/>
      <c r="BH492" s="343"/>
      <c r="BI492" s="343"/>
      <c r="BJ492" s="343"/>
      <c r="BK492" s="343"/>
      <c r="BL492" s="343"/>
      <c r="BM492" s="343"/>
      <c r="BN492" s="343"/>
      <c r="BO492" s="343"/>
      <c r="BP492" s="343"/>
      <c r="BQ492" s="343"/>
      <c r="BR492" s="343"/>
      <c r="BS492" s="343"/>
      <c r="BT492" s="343"/>
      <c r="BU492" s="344"/>
      <c r="BV492" s="344"/>
      <c r="BW492" s="344"/>
      <c r="BX492" s="344"/>
      <c r="BY492" s="344"/>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994" t="s">
        <v>380</v>
      </c>
      <c r="D493" s="995"/>
      <c r="E493" s="664">
        <v>7.6979051017751461E-3</v>
      </c>
      <c r="F493" s="572"/>
      <c r="G493" s="572"/>
      <c r="H493" s="995" t="s">
        <v>389</v>
      </c>
      <c r="I493" s="995"/>
      <c r="J493" s="665">
        <v>2.7541395817673051E-5</v>
      </c>
      <c r="K493" s="572"/>
      <c r="L493" s="572"/>
      <c r="M493" s="995" t="s">
        <v>375</v>
      </c>
      <c r="N493" s="995"/>
      <c r="O493" s="666">
        <v>1.1647752528387378E-3</v>
      </c>
      <c r="P493" s="572"/>
      <c r="Q493" s="572"/>
      <c r="U493" s="341"/>
      <c r="V493" s="341"/>
      <c r="W493" s="341"/>
      <c r="X493" s="341"/>
      <c r="Y493" s="34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3"/>
      <c r="BC493" s="343"/>
      <c r="BD493" s="343"/>
      <c r="BE493" s="343"/>
      <c r="BF493" s="343"/>
      <c r="BG493" s="343"/>
      <c r="BH493" s="343"/>
      <c r="BI493" s="343"/>
      <c r="BJ493" s="343"/>
      <c r="BK493" s="343"/>
      <c r="BL493" s="343"/>
      <c r="BM493" s="343"/>
      <c r="BN493" s="343"/>
      <c r="BO493" s="343"/>
      <c r="BP493" s="343"/>
      <c r="BQ493" s="343"/>
      <c r="BR493" s="343"/>
      <c r="BS493" s="343"/>
      <c r="BT493" s="343"/>
      <c r="BU493" s="344"/>
      <c r="BV493" s="344"/>
      <c r="BW493" s="344"/>
      <c r="BX493" s="344"/>
      <c r="BY493" s="344"/>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994" t="s">
        <v>375</v>
      </c>
      <c r="D494" s="995"/>
      <c r="E494" s="664">
        <v>2.0493628392904105E-3</v>
      </c>
      <c r="F494" s="572"/>
      <c r="G494" s="572"/>
      <c r="H494" s="995" t="s">
        <v>361</v>
      </c>
      <c r="I494" s="995"/>
      <c r="J494" s="665">
        <v>3.8180202192170144E-2</v>
      </c>
      <c r="K494" s="572"/>
      <c r="L494" s="572"/>
      <c r="M494" s="995" t="s">
        <v>421</v>
      </c>
      <c r="N494" s="995"/>
      <c r="O494" s="666">
        <v>4.7735136528653998E-3</v>
      </c>
      <c r="P494" s="572"/>
      <c r="Q494" s="572"/>
      <c r="U494" s="341"/>
      <c r="V494" s="341"/>
      <c r="W494" s="341"/>
      <c r="X494" s="341"/>
      <c r="Y494" s="34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3"/>
      <c r="BC494" s="343"/>
      <c r="BD494" s="343"/>
      <c r="BE494" s="343"/>
      <c r="BF494" s="343"/>
      <c r="BG494" s="343"/>
      <c r="BH494" s="343"/>
      <c r="BI494" s="343"/>
      <c r="BJ494" s="343"/>
      <c r="BK494" s="343"/>
      <c r="BL494" s="343"/>
      <c r="BM494" s="343"/>
      <c r="BN494" s="343"/>
      <c r="BO494" s="343"/>
      <c r="BP494" s="343"/>
      <c r="BQ494" s="343"/>
      <c r="BR494" s="343"/>
      <c r="BS494" s="343"/>
      <c r="BT494" s="343"/>
      <c r="BU494" s="344"/>
      <c r="BV494" s="344"/>
      <c r="BW494" s="344"/>
      <c r="BX494" s="344"/>
      <c r="BY494" s="344"/>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994" t="s">
        <v>421</v>
      </c>
      <c r="D495" s="995"/>
      <c r="E495" s="664">
        <v>8.0527813667638556E-3</v>
      </c>
      <c r="F495" s="572"/>
      <c r="G495" s="572"/>
      <c r="H495" s="995" t="s">
        <v>369</v>
      </c>
      <c r="I495" s="995"/>
      <c r="J495" s="665">
        <v>2.1953066247612427E-2</v>
      </c>
      <c r="K495" s="572"/>
      <c r="L495" s="572"/>
      <c r="M495" s="995" t="s">
        <v>423</v>
      </c>
      <c r="N495" s="995"/>
      <c r="O495" s="666">
        <v>2.3794826156244795E-4</v>
      </c>
      <c r="P495" s="572"/>
      <c r="Q495" s="572"/>
      <c r="U495" s="341"/>
      <c r="V495" s="341"/>
      <c r="W495" s="341"/>
      <c r="X495" s="341"/>
      <c r="Y495" s="34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3"/>
      <c r="BC495" s="343"/>
      <c r="BD495" s="343"/>
      <c r="BE495" s="343"/>
      <c r="BF495" s="343"/>
      <c r="BG495" s="343"/>
      <c r="BH495" s="343"/>
      <c r="BI495" s="343"/>
      <c r="BJ495" s="343"/>
      <c r="BK495" s="343"/>
      <c r="BL495" s="343"/>
      <c r="BM495" s="343"/>
      <c r="BN495" s="343"/>
      <c r="BO495" s="343"/>
      <c r="BP495" s="343"/>
      <c r="BQ495" s="343"/>
      <c r="BR495" s="343"/>
      <c r="BS495" s="343"/>
      <c r="BT495" s="343"/>
      <c r="BU495" s="344"/>
      <c r="BV495" s="344"/>
      <c r="BW495" s="344"/>
      <c r="BX495" s="344"/>
      <c r="BY495" s="344"/>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994" t="s">
        <v>423</v>
      </c>
      <c r="D496" s="995"/>
      <c r="E496" s="664">
        <v>3.6459998824401284E-4</v>
      </c>
      <c r="F496" s="572"/>
      <c r="G496" s="572"/>
      <c r="H496" s="995" t="s">
        <v>358</v>
      </c>
      <c r="I496" s="995"/>
      <c r="J496" s="665">
        <v>0.12894091339118038</v>
      </c>
      <c r="K496" s="572"/>
      <c r="L496" s="572"/>
      <c r="M496" s="995" t="s">
        <v>381</v>
      </c>
      <c r="N496" s="995"/>
      <c r="O496" s="666">
        <v>5.1147233383369031E-2</v>
      </c>
      <c r="P496" s="572"/>
      <c r="Q496" s="572"/>
      <c r="U496" s="341"/>
      <c r="V496" s="341"/>
      <c r="W496" s="341"/>
      <c r="X496" s="341"/>
      <c r="Y496" s="341"/>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3"/>
      <c r="BC496" s="343"/>
      <c r="BD496" s="343"/>
      <c r="BE496" s="343"/>
      <c r="BF496" s="343"/>
      <c r="BG496" s="343"/>
      <c r="BH496" s="343"/>
      <c r="BI496" s="343"/>
      <c r="BJ496" s="343"/>
      <c r="BK496" s="343"/>
      <c r="BL496" s="343"/>
      <c r="BM496" s="343"/>
      <c r="BN496" s="343"/>
      <c r="BO496" s="343"/>
      <c r="BP496" s="343"/>
      <c r="BQ496" s="343"/>
      <c r="BR496" s="343"/>
      <c r="BS496" s="343"/>
      <c r="BT496" s="343"/>
      <c r="BU496" s="344"/>
      <c r="BV496" s="344"/>
      <c r="BW496" s="344"/>
      <c r="BX496" s="344"/>
      <c r="BY496" s="344"/>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994" t="s">
        <v>381</v>
      </c>
      <c r="D497" s="995"/>
      <c r="E497" s="664">
        <v>5.599389736761104E-2</v>
      </c>
      <c r="F497" s="572"/>
      <c r="G497" s="572"/>
      <c r="H497" s="995" t="s">
        <v>352</v>
      </c>
      <c r="I497" s="995"/>
      <c r="J497" s="665">
        <v>7.9077703586095061E-2</v>
      </c>
      <c r="K497" s="572"/>
      <c r="L497" s="572"/>
      <c r="M497" s="995" t="s">
        <v>394</v>
      </c>
      <c r="N497" s="995"/>
      <c r="O497" s="666">
        <v>2.4674915739752128E-4</v>
      </c>
      <c r="P497" s="572"/>
      <c r="Q497" s="572"/>
      <c r="U497" s="341"/>
      <c r="V497" s="341"/>
      <c r="W497" s="341"/>
      <c r="X497" s="341"/>
      <c r="Y497" s="341"/>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3"/>
      <c r="BC497" s="343"/>
      <c r="BD497" s="343"/>
      <c r="BE497" s="343"/>
      <c r="BF497" s="343"/>
      <c r="BG497" s="343"/>
      <c r="BH497" s="343"/>
      <c r="BI497" s="343"/>
      <c r="BJ497" s="343"/>
      <c r="BK497" s="343"/>
      <c r="BL497" s="343"/>
      <c r="BM497" s="343"/>
      <c r="BN497" s="343"/>
      <c r="BO497" s="343"/>
      <c r="BP497" s="343"/>
      <c r="BQ497" s="343"/>
      <c r="BR497" s="343"/>
      <c r="BS497" s="343"/>
      <c r="BT497" s="343"/>
      <c r="BU497" s="344"/>
      <c r="BV497" s="344"/>
      <c r="BW497" s="344"/>
      <c r="BX497" s="344"/>
      <c r="BY497" s="344"/>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994" t="s">
        <v>394</v>
      </c>
      <c r="D498" s="995"/>
      <c r="E498" s="664">
        <v>1.148320277333077E-5</v>
      </c>
      <c r="F498" s="572"/>
      <c r="G498" s="572"/>
      <c r="H498" s="995" t="s">
        <v>422</v>
      </c>
      <c r="I498" s="995"/>
      <c r="J498" s="665">
        <v>4.721402913246395E-4</v>
      </c>
      <c r="K498" s="572"/>
      <c r="L498" s="572"/>
      <c r="M498" s="995" t="s">
        <v>330</v>
      </c>
      <c r="N498" s="995"/>
      <c r="O498" s="666">
        <v>0.52913217876079643</v>
      </c>
      <c r="P498" s="572"/>
      <c r="Q498" s="572"/>
      <c r="U498" s="341"/>
      <c r="V498" s="341"/>
      <c r="W498" s="341"/>
      <c r="X498" s="341"/>
      <c r="Y498" s="341"/>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3"/>
      <c r="BC498" s="343"/>
      <c r="BD498" s="343"/>
      <c r="BE498" s="343"/>
      <c r="BF498" s="343"/>
      <c r="BG498" s="343"/>
      <c r="BH498" s="343"/>
      <c r="BI498" s="343"/>
      <c r="BJ498" s="343"/>
      <c r="BK498" s="343"/>
      <c r="BL498" s="343"/>
      <c r="BM498" s="343"/>
      <c r="BN498" s="343"/>
      <c r="BO498" s="343"/>
      <c r="BP498" s="343"/>
      <c r="BQ498" s="343"/>
      <c r="BR498" s="343"/>
      <c r="BS498" s="343"/>
      <c r="BT498" s="343"/>
      <c r="BU498" s="344"/>
      <c r="BV498" s="344"/>
      <c r="BW498" s="344"/>
      <c r="BX498" s="344"/>
      <c r="BY498" s="344"/>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994" t="s">
        <v>330</v>
      </c>
      <c r="D499" s="995"/>
      <c r="E499" s="664">
        <v>0.48804926804875048</v>
      </c>
      <c r="F499" s="572"/>
      <c r="G499" s="572"/>
      <c r="H499" s="995" t="s">
        <v>390</v>
      </c>
      <c r="I499" s="995"/>
      <c r="J499" s="665">
        <v>3.855164826389923E-3</v>
      </c>
      <c r="K499" s="572"/>
      <c r="L499" s="572"/>
      <c r="M499" s="995" t="s">
        <v>366</v>
      </c>
      <c r="N499" s="995"/>
      <c r="O499" s="666">
        <v>1.1453212001484209E-4</v>
      </c>
      <c r="P499" s="572"/>
      <c r="Q499" s="572"/>
      <c r="U499" s="341"/>
      <c r="V499" s="341"/>
      <c r="W499" s="341"/>
      <c r="X499" s="341"/>
      <c r="Y499" s="341"/>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3"/>
      <c r="BC499" s="343"/>
      <c r="BD499" s="343"/>
      <c r="BE499" s="343"/>
      <c r="BF499" s="343"/>
      <c r="BG499" s="343"/>
      <c r="BH499" s="343"/>
      <c r="BI499" s="343"/>
      <c r="BJ499" s="343"/>
      <c r="BK499" s="343"/>
      <c r="BL499" s="343"/>
      <c r="BM499" s="343"/>
      <c r="BN499" s="343"/>
      <c r="BO499" s="343"/>
      <c r="BP499" s="343"/>
      <c r="BQ499" s="343"/>
      <c r="BR499" s="343"/>
      <c r="BS499" s="343"/>
      <c r="BT499" s="343"/>
      <c r="BU499" s="344"/>
      <c r="BV499" s="344"/>
      <c r="BW499" s="344"/>
      <c r="BX499" s="344"/>
      <c r="BY499" s="344"/>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994" t="s">
        <v>366</v>
      </c>
      <c r="D500" s="995"/>
      <c r="E500" s="664">
        <v>1.0809820102796177E-3</v>
      </c>
      <c r="F500" s="572"/>
      <c r="G500" s="572"/>
      <c r="H500" s="995" t="s">
        <v>407</v>
      </c>
      <c r="I500" s="995"/>
      <c r="J500" s="665">
        <v>0.46606490117074223</v>
      </c>
      <c r="K500" s="572"/>
      <c r="L500" s="572"/>
      <c r="M500" s="995" t="s">
        <v>384</v>
      </c>
      <c r="N500" s="995"/>
      <c r="O500" s="666">
        <v>7.0726837826727467E-3</v>
      </c>
      <c r="P500" s="572"/>
      <c r="Q500" s="572"/>
      <c r="U500" s="341"/>
      <c r="V500" s="341"/>
      <c r="W500" s="341"/>
      <c r="X500" s="341"/>
      <c r="Y500" s="341"/>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3"/>
      <c r="BC500" s="343"/>
      <c r="BD500" s="343"/>
      <c r="BE500" s="343"/>
      <c r="BF500" s="343"/>
      <c r="BG500" s="343"/>
      <c r="BH500" s="343"/>
      <c r="BI500" s="343"/>
      <c r="BJ500" s="343"/>
      <c r="BK500" s="343"/>
      <c r="BL500" s="343"/>
      <c r="BM500" s="343"/>
      <c r="BN500" s="343"/>
      <c r="BO500" s="343"/>
      <c r="BP500" s="343"/>
      <c r="BQ500" s="343"/>
      <c r="BR500" s="343"/>
      <c r="BS500" s="343"/>
      <c r="BT500" s="343"/>
      <c r="BU500" s="344"/>
      <c r="BV500" s="344"/>
      <c r="BW500" s="344"/>
      <c r="BX500" s="344"/>
      <c r="BY500" s="344"/>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994" t="s">
        <v>384</v>
      </c>
      <c r="D501" s="995"/>
      <c r="E501" s="664">
        <v>7.9697029900599008E-3</v>
      </c>
      <c r="F501" s="572"/>
      <c r="G501" s="572"/>
      <c r="H501" s="995" t="s">
        <v>391</v>
      </c>
      <c r="I501" s="995"/>
      <c r="J501" s="665">
        <v>2.1822097326318428E-3</v>
      </c>
      <c r="K501" s="572"/>
      <c r="L501" s="572"/>
      <c r="M501" s="995" t="s">
        <v>344</v>
      </c>
      <c r="N501" s="995"/>
      <c r="O501" s="666">
        <v>6.4948938802163916E-2</v>
      </c>
      <c r="P501" s="572"/>
      <c r="Q501" s="572"/>
      <c r="U501" s="341"/>
      <c r="V501" s="341"/>
      <c r="W501" s="341"/>
      <c r="X501" s="341"/>
      <c r="Y501" s="34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3"/>
      <c r="BC501" s="343"/>
      <c r="BD501" s="343"/>
      <c r="BE501" s="343"/>
      <c r="BF501" s="343"/>
      <c r="BG501" s="343"/>
      <c r="BH501" s="343"/>
      <c r="BI501" s="343"/>
      <c r="BJ501" s="343"/>
      <c r="BK501" s="343"/>
      <c r="BL501" s="343"/>
      <c r="BM501" s="343"/>
      <c r="BN501" s="343"/>
      <c r="BO501" s="343"/>
      <c r="BP501" s="343"/>
      <c r="BQ501" s="343"/>
      <c r="BR501" s="343"/>
      <c r="BS501" s="343"/>
      <c r="BT501" s="343"/>
      <c r="BU501" s="344"/>
      <c r="BV501" s="344"/>
      <c r="BW501" s="344"/>
      <c r="BX501" s="344"/>
      <c r="BY501" s="344"/>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994" t="s">
        <v>344</v>
      </c>
      <c r="D502" s="995"/>
      <c r="E502" s="664">
        <v>7.0001254449239991E-2</v>
      </c>
      <c r="F502" s="572"/>
      <c r="G502" s="572"/>
      <c r="H502" s="995" t="s">
        <v>387</v>
      </c>
      <c r="I502" s="995"/>
      <c r="J502" s="665">
        <v>3.1322828553392842E-2</v>
      </c>
      <c r="K502" s="572"/>
      <c r="L502" s="572"/>
      <c r="M502" s="995" t="s">
        <v>355</v>
      </c>
      <c r="N502" s="995"/>
      <c r="O502" s="666">
        <v>0.16877432388990823</v>
      </c>
      <c r="P502" s="572"/>
      <c r="Q502" s="572"/>
      <c r="U502" s="341"/>
      <c r="V502" s="341"/>
      <c r="W502" s="341"/>
      <c r="X502" s="341"/>
      <c r="Y502" s="34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3"/>
      <c r="BC502" s="343"/>
      <c r="BD502" s="343"/>
      <c r="BE502" s="343"/>
      <c r="BF502" s="343"/>
      <c r="BG502" s="343"/>
      <c r="BH502" s="343"/>
      <c r="BI502" s="343"/>
      <c r="BJ502" s="343"/>
      <c r="BK502" s="343"/>
      <c r="BL502" s="343"/>
      <c r="BM502" s="343"/>
      <c r="BN502" s="343"/>
      <c r="BO502" s="343"/>
      <c r="BP502" s="343"/>
      <c r="BQ502" s="343"/>
      <c r="BR502" s="343"/>
      <c r="BS502" s="343"/>
      <c r="BT502" s="343"/>
      <c r="BU502" s="344"/>
      <c r="BV502" s="344"/>
      <c r="BW502" s="344"/>
      <c r="BX502" s="344"/>
      <c r="BY502" s="344"/>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994" t="s">
        <v>355</v>
      </c>
      <c r="D503" s="995"/>
      <c r="E503" s="664">
        <v>0.1521118596466241</v>
      </c>
      <c r="F503" s="572"/>
      <c r="G503" s="572"/>
      <c r="H503" s="995" t="s">
        <v>373</v>
      </c>
      <c r="I503" s="995"/>
      <c r="J503" s="665">
        <v>4.2470049654119657E-2</v>
      </c>
      <c r="K503" s="572"/>
      <c r="L503" s="572"/>
      <c r="M503" s="995" t="s">
        <v>417</v>
      </c>
      <c r="N503" s="995"/>
      <c r="O503" s="666">
        <v>7.8157422258990725E-3</v>
      </c>
      <c r="P503" s="572"/>
      <c r="Q503" s="572"/>
      <c r="U503" s="341"/>
      <c r="V503" s="341"/>
      <c r="W503" s="341"/>
      <c r="X503" s="341"/>
      <c r="Y503" s="34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3"/>
      <c r="BC503" s="343"/>
      <c r="BD503" s="343"/>
      <c r="BE503" s="343"/>
      <c r="BF503" s="343"/>
      <c r="BG503" s="343"/>
      <c r="BH503" s="343"/>
      <c r="BI503" s="343"/>
      <c r="BJ503" s="343"/>
      <c r="BK503" s="343"/>
      <c r="BL503" s="343"/>
      <c r="BM503" s="343"/>
      <c r="BN503" s="343"/>
      <c r="BO503" s="343"/>
      <c r="BP503" s="343"/>
      <c r="BQ503" s="343"/>
      <c r="BR503" s="343"/>
      <c r="BS503" s="343"/>
      <c r="BT503" s="343"/>
      <c r="BU503" s="344"/>
      <c r="BV503" s="344"/>
      <c r="BW503" s="344"/>
      <c r="BX503" s="344"/>
      <c r="BY503" s="344"/>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994" t="s">
        <v>417</v>
      </c>
      <c r="D504" s="995"/>
      <c r="E504" s="664">
        <v>5.8589962132776577E-3</v>
      </c>
      <c r="F504" s="572"/>
      <c r="G504" s="572"/>
      <c r="H504" s="995" t="s">
        <v>408</v>
      </c>
      <c r="I504" s="995"/>
      <c r="J504" s="665">
        <v>0.35102012028026053</v>
      </c>
      <c r="K504" s="572"/>
      <c r="L504" s="572"/>
      <c r="M504" s="995" t="s">
        <v>392</v>
      </c>
      <c r="N504" s="995"/>
      <c r="O504" s="666">
        <v>1.0987508939548495E-3</v>
      </c>
      <c r="P504" s="572"/>
      <c r="Q504" s="572"/>
      <c r="U504" s="341"/>
      <c r="V504" s="341"/>
      <c r="W504" s="341"/>
      <c r="X504" s="341"/>
      <c r="Y504" s="34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3"/>
      <c r="BC504" s="343"/>
      <c r="BD504" s="343"/>
      <c r="BE504" s="343"/>
      <c r="BF504" s="343"/>
      <c r="BG504" s="343"/>
      <c r="BH504" s="343"/>
      <c r="BI504" s="343"/>
      <c r="BJ504" s="343"/>
      <c r="BK504" s="343"/>
      <c r="BL504" s="343"/>
      <c r="BM504" s="343"/>
      <c r="BN504" s="343"/>
      <c r="BO504" s="343"/>
      <c r="BP504" s="343"/>
      <c r="BQ504" s="343"/>
      <c r="BR504" s="343"/>
      <c r="BS504" s="343"/>
      <c r="BT504" s="343"/>
      <c r="BU504" s="344"/>
      <c r="BV504" s="344"/>
      <c r="BW504" s="344"/>
      <c r="BX504" s="344"/>
      <c r="BY504" s="344"/>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994" t="s">
        <v>392</v>
      </c>
      <c r="D505" s="995"/>
      <c r="E505" s="664">
        <v>1.0226044795705338E-3</v>
      </c>
      <c r="F505" s="572"/>
      <c r="G505" s="572"/>
      <c r="H505" s="995" t="s">
        <v>377</v>
      </c>
      <c r="I505" s="995"/>
      <c r="J505" s="667">
        <v>2.3056959481935934E-2</v>
      </c>
      <c r="K505" s="572"/>
      <c r="L505" s="572"/>
      <c r="M505" s="995" t="s">
        <v>416</v>
      </c>
      <c r="N505" s="995"/>
      <c r="O505" s="666">
        <v>1.8932106647307146E-2</v>
      </c>
      <c r="P505" s="572"/>
      <c r="Q505" s="572"/>
      <c r="U505" s="341"/>
      <c r="V505" s="341"/>
      <c r="W505" s="341"/>
      <c r="X505" s="341"/>
      <c r="Y505" s="34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3"/>
      <c r="BC505" s="343"/>
      <c r="BD505" s="343"/>
      <c r="BE505" s="343"/>
      <c r="BF505" s="343"/>
      <c r="BG505" s="343"/>
      <c r="BH505" s="343"/>
      <c r="BI505" s="343"/>
      <c r="BJ505" s="343"/>
      <c r="BK505" s="343"/>
      <c r="BL505" s="343"/>
      <c r="BM505" s="343"/>
      <c r="BN505" s="343"/>
      <c r="BO505" s="343"/>
      <c r="BP505" s="343"/>
      <c r="BQ505" s="343"/>
      <c r="BR505" s="343"/>
      <c r="BS505" s="343"/>
      <c r="BT505" s="343"/>
      <c r="BU505" s="344"/>
      <c r="BV505" s="344"/>
      <c r="BW505" s="344"/>
      <c r="BX505" s="344"/>
      <c r="BY505" s="344"/>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994" t="s">
        <v>416</v>
      </c>
      <c r="D506" s="995"/>
      <c r="E506" s="664">
        <v>1.7159633576472252E-2</v>
      </c>
      <c r="F506" s="572"/>
      <c r="G506" s="572"/>
      <c r="H506" s="995"/>
      <c r="I506" s="995"/>
      <c r="J506" s="572"/>
      <c r="K506" s="572"/>
      <c r="L506" s="572"/>
      <c r="M506" s="995" t="s">
        <v>361</v>
      </c>
      <c r="N506" s="995"/>
      <c r="O506" s="666">
        <v>3.994569486236014E-3</v>
      </c>
      <c r="P506" s="572"/>
      <c r="Q506" s="572"/>
      <c r="U506" s="341"/>
      <c r="V506" s="341"/>
      <c r="W506" s="341"/>
      <c r="X506" s="341"/>
      <c r="Y506" s="34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3"/>
      <c r="BC506" s="343"/>
      <c r="BD506" s="343"/>
      <c r="BE506" s="343"/>
      <c r="BF506" s="343"/>
      <c r="BG506" s="343"/>
      <c r="BH506" s="343"/>
      <c r="BI506" s="343"/>
      <c r="BJ506" s="343"/>
      <c r="BK506" s="343"/>
      <c r="BL506" s="343"/>
      <c r="BM506" s="343"/>
      <c r="BN506" s="343"/>
      <c r="BO506" s="343"/>
      <c r="BP506" s="343"/>
      <c r="BQ506" s="343"/>
      <c r="BR506" s="343"/>
      <c r="BS506" s="343"/>
      <c r="BT506" s="343"/>
      <c r="BU506" s="344"/>
      <c r="BV506" s="344"/>
      <c r="BW506" s="344"/>
      <c r="BX506" s="344"/>
      <c r="BY506" s="344"/>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994" t="s">
        <v>389</v>
      </c>
      <c r="D507" s="995"/>
      <c r="E507" s="664">
        <v>1.0555074103194333E-5</v>
      </c>
      <c r="F507" s="572"/>
      <c r="G507" s="572"/>
      <c r="H507" s="995"/>
      <c r="I507" s="995"/>
      <c r="J507" s="572"/>
      <c r="K507" s="572"/>
      <c r="L507" s="572"/>
      <c r="M507" s="995" t="s">
        <v>369</v>
      </c>
      <c r="N507" s="995"/>
      <c r="O507" s="666">
        <v>8.3058126358484738E-3</v>
      </c>
      <c r="P507" s="572"/>
      <c r="Q507" s="572"/>
      <c r="U507" s="341"/>
      <c r="V507" s="341"/>
      <c r="W507" s="341"/>
      <c r="X507" s="341"/>
      <c r="Y507" s="34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3"/>
      <c r="BC507" s="343"/>
      <c r="BD507" s="343"/>
      <c r="BE507" s="343"/>
      <c r="BF507" s="343"/>
      <c r="BG507" s="343"/>
      <c r="BH507" s="343"/>
      <c r="BI507" s="343"/>
      <c r="BJ507" s="343"/>
      <c r="BK507" s="343"/>
      <c r="BL507" s="343"/>
      <c r="BM507" s="343"/>
      <c r="BN507" s="343"/>
      <c r="BO507" s="343"/>
      <c r="BP507" s="343"/>
      <c r="BQ507" s="343"/>
      <c r="BR507" s="343"/>
      <c r="BS507" s="343"/>
      <c r="BT507" s="343"/>
      <c r="BU507" s="344"/>
      <c r="BV507" s="344"/>
      <c r="BW507" s="344"/>
      <c r="BX507" s="344"/>
      <c r="BY507" s="344"/>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994" t="s">
        <v>361</v>
      </c>
      <c r="D508" s="995"/>
      <c r="E508" s="664">
        <v>4.7787527398955441E-2</v>
      </c>
      <c r="F508" s="572"/>
      <c r="G508" s="572"/>
      <c r="H508" s="995" t="s">
        <v>219</v>
      </c>
      <c r="I508" s="995"/>
      <c r="J508" s="995"/>
      <c r="K508" s="995"/>
      <c r="L508" s="995"/>
      <c r="M508" s="995" t="s">
        <v>358</v>
      </c>
      <c r="N508" s="995"/>
      <c r="O508" s="666">
        <v>1.4547708488681459E-3</v>
      </c>
      <c r="P508" s="572"/>
      <c r="Q508" s="572"/>
      <c r="U508" s="341"/>
      <c r="V508" s="341"/>
      <c r="W508" s="341"/>
      <c r="X508" s="341"/>
      <c r="Y508" s="34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3"/>
      <c r="BC508" s="343"/>
      <c r="BD508" s="343"/>
      <c r="BE508" s="343"/>
      <c r="BF508" s="343"/>
      <c r="BG508" s="343"/>
      <c r="BH508" s="343"/>
      <c r="BI508" s="343"/>
      <c r="BJ508" s="343"/>
      <c r="BK508" s="343"/>
      <c r="BL508" s="343"/>
      <c r="BM508" s="343"/>
      <c r="BN508" s="343"/>
      <c r="BO508" s="343"/>
      <c r="BP508" s="343"/>
      <c r="BQ508" s="343"/>
      <c r="BR508" s="343"/>
      <c r="BS508" s="343"/>
      <c r="BT508" s="343"/>
      <c r="BU508" s="344"/>
      <c r="BV508" s="344"/>
      <c r="BW508" s="344"/>
      <c r="BX508" s="344"/>
      <c r="BY508" s="344"/>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994" t="s">
        <v>369</v>
      </c>
      <c r="D509" s="995"/>
      <c r="E509" s="664">
        <v>7.4598368047951134E-3</v>
      </c>
      <c r="F509" s="572"/>
      <c r="G509" s="572"/>
      <c r="H509" s="995" t="s">
        <v>192</v>
      </c>
      <c r="I509" s="995"/>
      <c r="J509" s="996" t="s">
        <v>220</v>
      </c>
      <c r="K509" s="999"/>
      <c r="L509" s="1000"/>
      <c r="M509" s="995" t="s">
        <v>352</v>
      </c>
      <c r="N509" s="995"/>
      <c r="O509" s="666">
        <v>0.11430029702656201</v>
      </c>
      <c r="P509" s="572"/>
      <c r="Q509" s="572"/>
      <c r="U509" s="341"/>
      <c r="V509" s="341"/>
      <c r="W509" s="341"/>
      <c r="X509" s="341"/>
      <c r="Y509" s="34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3"/>
      <c r="BC509" s="343"/>
      <c r="BD509" s="343"/>
      <c r="BE509" s="343"/>
      <c r="BF509" s="343"/>
      <c r="BG509" s="343"/>
      <c r="BH509" s="343"/>
      <c r="BI509" s="343"/>
      <c r="BJ509" s="343"/>
      <c r="BK509" s="343"/>
      <c r="BL509" s="343"/>
      <c r="BM509" s="343"/>
      <c r="BN509" s="343"/>
      <c r="BO509" s="343"/>
      <c r="BP509" s="343"/>
      <c r="BQ509" s="343"/>
      <c r="BR509" s="343"/>
      <c r="BS509" s="343"/>
      <c r="BT509" s="343"/>
      <c r="BU509" s="344"/>
      <c r="BV509" s="344"/>
      <c r="BW509" s="344"/>
      <c r="BX509" s="344"/>
      <c r="BY509" s="344"/>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994" t="s">
        <v>358</v>
      </c>
      <c r="D510" s="995"/>
      <c r="E510" s="664">
        <v>4.5127604015820319E-2</v>
      </c>
      <c r="F510" s="572"/>
      <c r="G510" s="572"/>
      <c r="H510" s="995"/>
      <c r="I510" s="995"/>
      <c r="J510" s="649" t="s">
        <v>175</v>
      </c>
      <c r="K510" s="650" t="s">
        <v>221</v>
      </c>
      <c r="L510" s="651" t="s">
        <v>222</v>
      </c>
      <c r="M510" s="995" t="s">
        <v>422</v>
      </c>
      <c r="N510" s="995"/>
      <c r="O510" s="666">
        <v>1.7054462871000683E-3</v>
      </c>
      <c r="P510" s="572"/>
      <c r="Q510" s="572"/>
      <c r="U510" s="341"/>
      <c r="V510" s="341"/>
      <c r="W510" s="341"/>
      <c r="X510" s="341"/>
      <c r="Y510" s="34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3"/>
      <c r="BC510" s="343"/>
      <c r="BD510" s="343"/>
      <c r="BE510" s="343"/>
      <c r="BF510" s="343"/>
      <c r="BG510" s="343"/>
      <c r="BH510" s="343"/>
      <c r="BI510" s="343"/>
      <c r="BJ510" s="343"/>
      <c r="BK510" s="343"/>
      <c r="BL510" s="343"/>
      <c r="BM510" s="343"/>
      <c r="BN510" s="343"/>
      <c r="BO510" s="343"/>
      <c r="BP510" s="343"/>
      <c r="BQ510" s="343"/>
      <c r="BR510" s="343"/>
      <c r="BS510" s="343"/>
      <c r="BT510" s="343"/>
      <c r="BU510" s="344"/>
      <c r="BV510" s="344"/>
      <c r="BW510" s="344"/>
      <c r="BX510" s="344"/>
      <c r="BY510" s="344"/>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994" t="s">
        <v>352</v>
      </c>
      <c r="D511" s="995"/>
      <c r="E511" s="664">
        <v>0.13147405994164924</v>
      </c>
      <c r="F511" s="572"/>
      <c r="G511" s="572"/>
      <c r="H511" s="995" t="s">
        <v>193</v>
      </c>
      <c r="I511" s="995"/>
      <c r="J511" s="670">
        <v>5.0381650545563241</v>
      </c>
      <c r="K511" s="671">
        <v>10.281969499094538</v>
      </c>
      <c r="L511" s="672">
        <v>10.281969499094538</v>
      </c>
      <c r="M511" s="995" t="s">
        <v>390</v>
      </c>
      <c r="N511" s="995"/>
      <c r="O511" s="666">
        <v>1.0288482083849875E-4</v>
      </c>
      <c r="P511" s="572"/>
      <c r="Q511" s="572"/>
      <c r="U511" s="341"/>
      <c r="V511" s="341"/>
      <c r="W511" s="341"/>
      <c r="X511" s="341"/>
      <c r="Y511" s="34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3"/>
      <c r="BC511" s="343"/>
      <c r="BD511" s="343"/>
      <c r="BE511" s="343"/>
      <c r="BF511" s="343"/>
      <c r="BG511" s="343"/>
      <c r="BH511" s="343"/>
      <c r="BI511" s="343"/>
      <c r="BJ511" s="343"/>
      <c r="BK511" s="343"/>
      <c r="BL511" s="343"/>
      <c r="BM511" s="343"/>
      <c r="BN511" s="343"/>
      <c r="BO511" s="343"/>
      <c r="BP511" s="343"/>
      <c r="BQ511" s="343"/>
      <c r="BR511" s="343"/>
      <c r="BS511" s="343"/>
      <c r="BT511" s="343"/>
      <c r="BU511" s="344"/>
      <c r="BV511" s="344"/>
      <c r="BW511" s="344"/>
      <c r="BX511" s="344"/>
      <c r="BY511" s="344"/>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994" t="s">
        <v>422</v>
      </c>
      <c r="D512" s="995"/>
      <c r="E512" s="664">
        <v>1.6785650185862481E-3</v>
      </c>
      <c r="F512" s="572"/>
      <c r="G512" s="572"/>
      <c r="H512" s="995"/>
      <c r="I512" s="995"/>
      <c r="J512" s="572"/>
      <c r="K512" s="572"/>
      <c r="L512" s="572"/>
      <c r="M512" s="995" t="s">
        <v>407</v>
      </c>
      <c r="N512" s="995"/>
      <c r="O512" s="666">
        <v>0.28060662345213827</v>
      </c>
      <c r="P512" s="572"/>
      <c r="Q512" s="572"/>
      <c r="U512" s="341"/>
      <c r="V512" s="341"/>
      <c r="W512" s="341"/>
      <c r="X512" s="341"/>
      <c r="Y512" s="34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3"/>
      <c r="BC512" s="343"/>
      <c r="BD512" s="343"/>
      <c r="BE512" s="343"/>
      <c r="BF512" s="343"/>
      <c r="BG512" s="343"/>
      <c r="BH512" s="343"/>
      <c r="BI512" s="343"/>
      <c r="BJ512" s="343"/>
      <c r="BK512" s="343"/>
      <c r="BL512" s="343"/>
      <c r="BM512" s="343"/>
      <c r="BN512" s="343"/>
      <c r="BO512" s="343"/>
      <c r="BP512" s="343"/>
      <c r="BQ512" s="343"/>
      <c r="BR512" s="343"/>
      <c r="BS512" s="343"/>
      <c r="BT512" s="343"/>
      <c r="BU512" s="344"/>
      <c r="BV512" s="344"/>
      <c r="BW512" s="344"/>
      <c r="BX512" s="344"/>
      <c r="BY512" s="344"/>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994" t="s">
        <v>390</v>
      </c>
      <c r="D513" s="995"/>
      <c r="E513" s="664">
        <v>4.0899309944489713E-5</v>
      </c>
      <c r="F513" s="572"/>
      <c r="G513" s="572"/>
      <c r="H513" s="995"/>
      <c r="I513" s="995"/>
      <c r="J513" s="572"/>
      <c r="K513" s="572"/>
      <c r="L513" s="572"/>
      <c r="M513" s="995" t="s">
        <v>391</v>
      </c>
      <c r="N513" s="995"/>
      <c r="O513" s="666">
        <v>1.5245865576742432E-3</v>
      </c>
      <c r="P513" s="572"/>
      <c r="Q513" s="572"/>
      <c r="U513" s="341"/>
      <c r="V513" s="341"/>
      <c r="W513" s="341"/>
      <c r="X513" s="341"/>
      <c r="Y513" s="34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3"/>
      <c r="BC513" s="343"/>
      <c r="BD513" s="343"/>
      <c r="BE513" s="343"/>
      <c r="BF513" s="343"/>
      <c r="BG513" s="343"/>
      <c r="BH513" s="343"/>
      <c r="BI513" s="343"/>
      <c r="BJ513" s="343"/>
      <c r="BK513" s="343"/>
      <c r="BL513" s="343"/>
      <c r="BM513" s="343"/>
      <c r="BN513" s="343"/>
      <c r="BO513" s="343"/>
      <c r="BP513" s="343"/>
      <c r="BQ513" s="343"/>
      <c r="BR513" s="343"/>
      <c r="BS513" s="343"/>
      <c r="BT513" s="343"/>
      <c r="BU513" s="344"/>
      <c r="BV513" s="344"/>
      <c r="BW513" s="344"/>
      <c r="BX513" s="344"/>
      <c r="BY513" s="344"/>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994" t="s">
        <v>407</v>
      </c>
      <c r="D514" s="995"/>
      <c r="E514" s="664">
        <v>0.44441626025114939</v>
      </c>
      <c r="F514" s="572"/>
      <c r="G514" s="572"/>
      <c r="H514" s="995" t="s">
        <v>223</v>
      </c>
      <c r="I514" s="995"/>
      <c r="J514" s="995"/>
      <c r="K514" s="572"/>
      <c r="L514" s="572"/>
      <c r="M514" s="995" t="s">
        <v>387</v>
      </c>
      <c r="N514" s="995"/>
      <c r="O514" s="666">
        <v>3.8814180589727002E-5</v>
      </c>
      <c r="P514" s="572"/>
      <c r="Q514" s="572"/>
      <c r="U514" s="341"/>
      <c r="V514" s="341"/>
      <c r="W514" s="341"/>
      <c r="X514" s="341"/>
      <c r="Y514" s="34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3"/>
      <c r="BC514" s="343"/>
      <c r="BD514" s="343"/>
      <c r="BE514" s="343"/>
      <c r="BF514" s="343"/>
      <c r="BG514" s="343"/>
      <c r="BH514" s="343"/>
      <c r="BI514" s="343"/>
      <c r="BJ514" s="343"/>
      <c r="BK514" s="343"/>
      <c r="BL514" s="343"/>
      <c r="BM514" s="343"/>
      <c r="BN514" s="343"/>
      <c r="BO514" s="343"/>
      <c r="BP514" s="343"/>
      <c r="BQ514" s="343"/>
      <c r="BR514" s="343"/>
      <c r="BS514" s="343"/>
      <c r="BT514" s="343"/>
      <c r="BU514" s="344"/>
      <c r="BV514" s="344"/>
      <c r="BW514" s="344"/>
      <c r="BX514" s="344"/>
      <c r="BY514" s="344"/>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994" t="s">
        <v>391</v>
      </c>
      <c r="D515" s="995"/>
      <c r="E515" s="664">
        <v>3.0893128686986686E-4</v>
      </c>
      <c r="F515" s="572"/>
      <c r="G515" s="572"/>
      <c r="H515" s="995"/>
      <c r="I515" s="995"/>
      <c r="J515" s="652" t="s">
        <v>192</v>
      </c>
      <c r="K515" s="572"/>
      <c r="L515" s="572"/>
      <c r="M515" s="995" t="s">
        <v>373</v>
      </c>
      <c r="N515" s="995"/>
      <c r="O515" s="666">
        <v>4.130321851930481E-2</v>
      </c>
      <c r="P515" s="572"/>
      <c r="Q515" s="572"/>
      <c r="U515" s="341"/>
      <c r="V515" s="341"/>
      <c r="W515" s="341"/>
      <c r="X515" s="341"/>
      <c r="Y515" s="34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3"/>
      <c r="BC515" s="343"/>
      <c r="BD515" s="343"/>
      <c r="BE515" s="343"/>
      <c r="BF515" s="343"/>
      <c r="BG515" s="343"/>
      <c r="BH515" s="343"/>
      <c r="BI515" s="343"/>
      <c r="BJ515" s="343"/>
      <c r="BK515" s="343"/>
      <c r="BL515" s="343"/>
      <c r="BM515" s="343"/>
      <c r="BN515" s="343"/>
      <c r="BO515" s="343"/>
      <c r="BP515" s="343"/>
      <c r="BQ515" s="343"/>
      <c r="BR515" s="343"/>
      <c r="BS515" s="343"/>
      <c r="BT515" s="343"/>
      <c r="BU515" s="344"/>
      <c r="BV515" s="344"/>
      <c r="BW515" s="344"/>
      <c r="BX515" s="344"/>
      <c r="BY515" s="344"/>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994" t="s">
        <v>387</v>
      </c>
      <c r="D516" s="995"/>
      <c r="E516" s="664">
        <v>9.7228389249090315E-5</v>
      </c>
      <c r="F516" s="572"/>
      <c r="G516" s="572"/>
      <c r="H516" s="995"/>
      <c r="I516" s="995"/>
      <c r="J516" s="673" t="s">
        <v>193</v>
      </c>
      <c r="K516" s="572"/>
      <c r="L516" s="572"/>
      <c r="M516" s="995" t="s">
        <v>408</v>
      </c>
      <c r="N516" s="995"/>
      <c r="O516" s="666">
        <v>0.36226308877339469</v>
      </c>
      <c r="P516" s="572"/>
      <c r="Q516" s="572"/>
      <c r="U516" s="341"/>
      <c r="V516" s="341"/>
      <c r="W516" s="341"/>
      <c r="X516" s="341"/>
      <c r="Y516" s="34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3"/>
      <c r="BC516" s="343"/>
      <c r="BD516" s="343"/>
      <c r="BE516" s="343"/>
      <c r="BF516" s="343"/>
      <c r="BG516" s="343"/>
      <c r="BH516" s="343"/>
      <c r="BI516" s="343"/>
      <c r="BJ516" s="343"/>
      <c r="BK516" s="343"/>
      <c r="BL516" s="343"/>
      <c r="BM516" s="343"/>
      <c r="BN516" s="343"/>
      <c r="BO516" s="343"/>
      <c r="BP516" s="343"/>
      <c r="BQ516" s="343"/>
      <c r="BR516" s="343"/>
      <c r="BS516" s="343"/>
      <c r="BT516" s="343"/>
      <c r="BU516" s="344"/>
      <c r="BV516" s="344"/>
      <c r="BW516" s="344"/>
      <c r="BX516" s="344"/>
      <c r="BY516" s="344"/>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994" t="s">
        <v>373</v>
      </c>
      <c r="D517" s="995"/>
      <c r="E517" s="664">
        <v>1.3498119693358117E-2</v>
      </c>
      <c r="F517" s="572"/>
      <c r="G517" s="572"/>
      <c r="H517" s="995" t="s">
        <v>201</v>
      </c>
      <c r="I517" s="995"/>
      <c r="J517" s="662">
        <v>3.4559314014402195E-2</v>
      </c>
      <c r="K517" s="572"/>
      <c r="L517" s="572"/>
      <c r="M517" s="995" t="s">
        <v>377</v>
      </c>
      <c r="N517" s="995"/>
      <c r="O517" s="668">
        <v>4.2621691701737758E-3</v>
      </c>
      <c r="P517" s="572"/>
      <c r="Q517" s="572"/>
      <c r="U517" s="341"/>
      <c r="V517" s="341"/>
      <c r="W517" s="341"/>
      <c r="X517" s="341"/>
      <c r="Y517" s="34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3"/>
      <c r="BC517" s="343"/>
      <c r="BD517" s="343"/>
      <c r="BE517" s="343"/>
      <c r="BF517" s="343"/>
      <c r="BG517" s="343"/>
      <c r="BH517" s="343"/>
      <c r="BI517" s="343"/>
      <c r="BJ517" s="343"/>
      <c r="BK517" s="343"/>
      <c r="BL517" s="343"/>
      <c r="BM517" s="343"/>
      <c r="BN517" s="343"/>
      <c r="BO517" s="343"/>
      <c r="BP517" s="343"/>
      <c r="BQ517" s="343"/>
      <c r="BR517" s="343"/>
      <c r="BS517" s="343"/>
      <c r="BT517" s="343"/>
      <c r="BU517" s="344"/>
      <c r="BV517" s="344"/>
      <c r="BW517" s="344"/>
      <c r="BX517" s="344"/>
      <c r="BY517" s="344"/>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994" t="s">
        <v>408</v>
      </c>
      <c r="D518" s="995"/>
      <c r="E518" s="664">
        <v>0.45241495913961066</v>
      </c>
      <c r="F518" s="572"/>
      <c r="G518" s="572"/>
      <c r="H518" s="995" t="s">
        <v>205</v>
      </c>
      <c r="I518" s="995"/>
      <c r="J518" s="665">
        <v>4.619398705178502E-2</v>
      </c>
      <c r="K518" s="572"/>
      <c r="L518" s="572"/>
      <c r="M518" s="995"/>
      <c r="N518" s="995"/>
      <c r="O518" s="572"/>
      <c r="P518" s="572"/>
      <c r="Q518" s="572"/>
      <c r="U518" s="341"/>
      <c r="V518" s="341"/>
      <c r="W518" s="341"/>
      <c r="X518" s="341"/>
      <c r="Y518" s="34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3"/>
      <c r="BC518" s="343"/>
      <c r="BD518" s="343"/>
      <c r="BE518" s="343"/>
      <c r="BF518" s="343"/>
      <c r="BG518" s="343"/>
      <c r="BH518" s="343"/>
      <c r="BI518" s="343"/>
      <c r="BJ518" s="343"/>
      <c r="BK518" s="343"/>
      <c r="BL518" s="343"/>
      <c r="BM518" s="343"/>
      <c r="BN518" s="343"/>
      <c r="BO518" s="343"/>
      <c r="BP518" s="343"/>
      <c r="BQ518" s="343"/>
      <c r="BR518" s="343"/>
      <c r="BS518" s="343"/>
      <c r="BT518" s="343"/>
      <c r="BU518" s="344"/>
      <c r="BV518" s="344"/>
      <c r="BW518" s="344"/>
      <c r="BX518" s="344"/>
      <c r="BY518" s="344"/>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994" t="s">
        <v>377</v>
      </c>
      <c r="D519" s="995"/>
      <c r="E519" s="669">
        <v>9.8833462429819621E-3</v>
      </c>
      <c r="F519" s="572"/>
      <c r="G519" s="572"/>
      <c r="H519" s="995" t="s">
        <v>200</v>
      </c>
      <c r="I519" s="995"/>
      <c r="J519" s="665">
        <v>7.9981595219204629E-2</v>
      </c>
      <c r="K519" s="572"/>
      <c r="L519" s="572"/>
      <c r="M519" s="995"/>
      <c r="N519" s="995"/>
      <c r="O519" s="572"/>
      <c r="P519" s="572"/>
      <c r="Q519" s="572"/>
      <c r="U519" s="341"/>
      <c r="V519" s="341"/>
      <c r="W519" s="341"/>
      <c r="X519" s="341"/>
      <c r="Y519" s="34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3"/>
      <c r="BC519" s="343"/>
      <c r="BD519" s="343"/>
      <c r="BE519" s="343"/>
      <c r="BF519" s="343"/>
      <c r="BG519" s="343"/>
      <c r="BH519" s="343"/>
      <c r="BI519" s="343"/>
      <c r="BJ519" s="343"/>
      <c r="BK519" s="343"/>
      <c r="BL519" s="343"/>
      <c r="BM519" s="343"/>
      <c r="BN519" s="343"/>
      <c r="BO519" s="343"/>
      <c r="BP519" s="343"/>
      <c r="BQ519" s="343"/>
      <c r="BR519" s="343"/>
      <c r="BS519" s="343"/>
      <c r="BT519" s="343"/>
      <c r="BU519" s="344"/>
      <c r="BV519" s="344"/>
      <c r="BW519" s="344"/>
      <c r="BX519" s="344"/>
      <c r="BY519" s="344"/>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994"/>
      <c r="D520" s="995"/>
      <c r="E520" s="572"/>
      <c r="F520" s="572"/>
      <c r="G520" s="572"/>
      <c r="H520" s="995" t="s">
        <v>196</v>
      </c>
      <c r="I520" s="995"/>
      <c r="J520" s="665">
        <v>0.13321911618237434</v>
      </c>
      <c r="K520" s="572"/>
      <c r="L520" s="572"/>
      <c r="M520" s="995" t="s">
        <v>219</v>
      </c>
      <c r="N520" s="995"/>
      <c r="O520" s="995"/>
      <c r="P520" s="995"/>
      <c r="Q520" s="995"/>
      <c r="U520" s="341"/>
      <c r="V520" s="341"/>
      <c r="W520" s="341"/>
      <c r="X520" s="341"/>
      <c r="Y520" s="34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3"/>
      <c r="BC520" s="343"/>
      <c r="BD520" s="343"/>
      <c r="BE520" s="343"/>
      <c r="BF520" s="343"/>
      <c r="BG520" s="343"/>
      <c r="BH520" s="343"/>
      <c r="BI520" s="343"/>
      <c r="BJ520" s="343"/>
      <c r="BK520" s="343"/>
      <c r="BL520" s="343"/>
      <c r="BM520" s="343"/>
      <c r="BN520" s="343"/>
      <c r="BO520" s="343"/>
      <c r="BP520" s="343"/>
      <c r="BQ520" s="343"/>
      <c r="BR520" s="343"/>
      <c r="BS520" s="343"/>
      <c r="BT520" s="343"/>
      <c r="BU520" s="344"/>
      <c r="BV520" s="344"/>
      <c r="BW520" s="344"/>
      <c r="BX520" s="344"/>
      <c r="BY520" s="344"/>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994"/>
      <c r="D521" s="995"/>
      <c r="E521" s="572"/>
      <c r="F521" s="572"/>
      <c r="G521" s="572"/>
      <c r="H521" s="995" t="s">
        <v>204</v>
      </c>
      <c r="I521" s="995"/>
      <c r="J521" s="665">
        <v>-1.9672308714858207E-2</v>
      </c>
      <c r="K521" s="572"/>
      <c r="L521" s="572"/>
      <c r="M521" s="995" t="s">
        <v>192</v>
      </c>
      <c r="N521" s="995"/>
      <c r="O521" s="996" t="s">
        <v>220</v>
      </c>
      <c r="P521" s="999"/>
      <c r="Q521" s="1000"/>
      <c r="U521" s="341"/>
      <c r="V521" s="341"/>
      <c r="W521" s="341"/>
      <c r="X521" s="341"/>
      <c r="Y521" s="34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3"/>
      <c r="BC521" s="343"/>
      <c r="BD521" s="343"/>
      <c r="BE521" s="343"/>
      <c r="BF521" s="343"/>
      <c r="BG521" s="343"/>
      <c r="BH521" s="343"/>
      <c r="BI521" s="343"/>
      <c r="BJ521" s="343"/>
      <c r="BK521" s="343"/>
      <c r="BL521" s="343"/>
      <c r="BM521" s="343"/>
      <c r="BN521" s="343"/>
      <c r="BO521" s="343"/>
      <c r="BP521" s="343"/>
      <c r="BQ521" s="343"/>
      <c r="BR521" s="343"/>
      <c r="BS521" s="343"/>
      <c r="BT521" s="343"/>
      <c r="BU521" s="344"/>
      <c r="BV521" s="344"/>
      <c r="BW521" s="344"/>
      <c r="BX521" s="344"/>
      <c r="BY521" s="344"/>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994" t="s">
        <v>219</v>
      </c>
      <c r="D522" s="995"/>
      <c r="E522" s="995"/>
      <c r="F522" s="995"/>
      <c r="G522" s="995"/>
      <c r="H522" s="995" t="s">
        <v>411</v>
      </c>
      <c r="I522" s="995"/>
      <c r="J522" s="665">
        <v>0.1044850932171196</v>
      </c>
      <c r="K522" s="572"/>
      <c r="L522" s="572"/>
      <c r="M522" s="995"/>
      <c r="N522" s="995"/>
      <c r="O522" s="653" t="s">
        <v>175</v>
      </c>
      <c r="P522" s="654" t="s">
        <v>221</v>
      </c>
      <c r="Q522" s="655" t="s">
        <v>222</v>
      </c>
      <c r="U522" s="341"/>
      <c r="V522" s="341"/>
      <c r="W522" s="341"/>
      <c r="X522" s="341"/>
      <c r="Y522" s="34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3"/>
      <c r="BC522" s="343"/>
      <c r="BD522" s="343"/>
      <c r="BE522" s="343"/>
      <c r="BF522" s="343"/>
      <c r="BG522" s="343"/>
      <c r="BH522" s="343"/>
      <c r="BI522" s="343"/>
      <c r="BJ522" s="343"/>
      <c r="BK522" s="343"/>
      <c r="BL522" s="343"/>
      <c r="BM522" s="343"/>
      <c r="BN522" s="343"/>
      <c r="BO522" s="343"/>
      <c r="BP522" s="343"/>
      <c r="BQ522" s="343"/>
      <c r="BR522" s="343"/>
      <c r="BS522" s="343"/>
      <c r="BT522" s="343"/>
      <c r="BU522" s="344"/>
      <c r="BV522" s="344"/>
      <c r="BW522" s="344"/>
      <c r="BX522" s="344"/>
      <c r="BY522" s="344"/>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994" t="s">
        <v>192</v>
      </c>
      <c r="D523" s="995"/>
      <c r="E523" s="996" t="s">
        <v>220</v>
      </c>
      <c r="F523" s="999"/>
      <c r="G523" s="1000"/>
      <c r="H523" s="995" t="s">
        <v>415</v>
      </c>
      <c r="I523" s="995"/>
      <c r="J523" s="665">
        <v>3.1832114500385221E-2</v>
      </c>
      <c r="K523" s="572"/>
      <c r="L523" s="572"/>
      <c r="M523" s="995" t="s">
        <v>193</v>
      </c>
      <c r="N523" s="995"/>
      <c r="O523" s="674">
        <v>5.6372183029875558</v>
      </c>
      <c r="P523" s="675">
        <v>10.249487823613737</v>
      </c>
      <c r="Q523" s="676">
        <v>10.249487823613737</v>
      </c>
      <c r="U523" s="341"/>
      <c r="V523" s="341"/>
      <c r="W523" s="341"/>
      <c r="X523" s="341"/>
      <c r="Y523" s="34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3"/>
      <c r="BC523" s="343"/>
      <c r="BD523" s="343"/>
      <c r="BE523" s="343"/>
      <c r="BF523" s="343"/>
      <c r="BG523" s="343"/>
      <c r="BH523" s="343"/>
      <c r="BI523" s="343"/>
      <c r="BJ523" s="343"/>
      <c r="BK523" s="343"/>
      <c r="BL523" s="343"/>
      <c r="BM523" s="343"/>
      <c r="BN523" s="343"/>
      <c r="BO523" s="343"/>
      <c r="BP523" s="343"/>
      <c r="BQ523" s="343"/>
      <c r="BR523" s="343"/>
      <c r="BS523" s="343"/>
      <c r="BT523" s="343"/>
      <c r="BU523" s="344"/>
      <c r="BV523" s="344"/>
      <c r="BW523" s="344"/>
      <c r="BX523" s="344"/>
      <c r="BY523" s="344"/>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995"/>
      <c r="D524" s="995"/>
      <c r="E524" s="656" t="s">
        <v>175</v>
      </c>
      <c r="F524" s="657" t="s">
        <v>221</v>
      </c>
      <c r="G524" s="658" t="s">
        <v>222</v>
      </c>
      <c r="H524" s="995" t="s">
        <v>195</v>
      </c>
      <c r="I524" s="995"/>
      <c r="J524" s="665">
        <v>0.13631148049558275</v>
      </c>
      <c r="K524" s="572"/>
      <c r="L524" s="572"/>
      <c r="M524" s="995"/>
      <c r="N524" s="995"/>
      <c r="O524" s="572"/>
      <c r="P524" s="572"/>
      <c r="Q524" s="572"/>
      <c r="U524" s="341"/>
      <c r="V524" s="341"/>
      <c r="W524" s="341"/>
      <c r="X524" s="341"/>
      <c r="Y524" s="34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3"/>
      <c r="BC524" s="343"/>
      <c r="BD524" s="343"/>
      <c r="BE524" s="343"/>
      <c r="BF524" s="343"/>
      <c r="BG524" s="343"/>
      <c r="BH524" s="343"/>
      <c r="BI524" s="343"/>
      <c r="BJ524" s="343"/>
      <c r="BK524" s="343"/>
      <c r="BL524" s="343"/>
      <c r="BM524" s="343"/>
      <c r="BN524" s="343"/>
      <c r="BO524" s="343"/>
      <c r="BP524" s="343"/>
      <c r="BQ524" s="343"/>
      <c r="BR524" s="343"/>
      <c r="BS524" s="343"/>
      <c r="BT524" s="343"/>
      <c r="BU524" s="344"/>
      <c r="BV524" s="344"/>
      <c r="BW524" s="344"/>
      <c r="BX524" s="344"/>
      <c r="BY524" s="344"/>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994" t="s">
        <v>193</v>
      </c>
      <c r="D525" s="995"/>
      <c r="E525" s="677">
        <v>6.2866158350833654</v>
      </c>
      <c r="F525" s="678">
        <v>11.226099705506009</v>
      </c>
      <c r="G525" s="679">
        <v>11.226099705506009</v>
      </c>
      <c r="H525" s="995" t="s">
        <v>414</v>
      </c>
      <c r="I525" s="995"/>
      <c r="J525" s="665">
        <v>-3.9094094868633675E-2</v>
      </c>
      <c r="K525" s="572"/>
      <c r="L525" s="572"/>
      <c r="M525" s="995"/>
      <c r="N525" s="995"/>
      <c r="O525" s="572"/>
      <c r="P525" s="572"/>
      <c r="Q525" s="572"/>
      <c r="U525" s="341"/>
      <c r="V525" s="341"/>
      <c r="W525" s="341"/>
      <c r="X525" s="341"/>
      <c r="Y525" s="34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3"/>
      <c r="BC525" s="343"/>
      <c r="BD525" s="343"/>
      <c r="BE525" s="343"/>
      <c r="BF525" s="343"/>
      <c r="BG525" s="343"/>
      <c r="BH525" s="343"/>
      <c r="BI525" s="343"/>
      <c r="BJ525" s="343"/>
      <c r="BK525" s="343"/>
      <c r="BL525" s="343"/>
      <c r="BM525" s="343"/>
      <c r="BN525" s="343"/>
      <c r="BO525" s="343"/>
      <c r="BP525" s="343"/>
      <c r="BQ525" s="343"/>
      <c r="BR525" s="343"/>
      <c r="BS525" s="343"/>
      <c r="BT525" s="343"/>
      <c r="BU525" s="344"/>
      <c r="BV525" s="344"/>
      <c r="BW525" s="344"/>
      <c r="BX525" s="344"/>
      <c r="BY525" s="344"/>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994"/>
      <c r="D526" s="995"/>
      <c r="E526" s="572"/>
      <c r="F526" s="572"/>
      <c r="G526" s="572"/>
      <c r="H526" s="995" t="s">
        <v>420</v>
      </c>
      <c r="I526" s="995"/>
      <c r="J526" s="665">
        <v>-2.524851424854414E-2</v>
      </c>
      <c r="K526" s="572"/>
      <c r="L526" s="572"/>
      <c r="M526" s="995" t="s">
        <v>223</v>
      </c>
      <c r="N526" s="995"/>
      <c r="O526" s="995"/>
      <c r="P526" s="572"/>
      <c r="Q526" s="572"/>
      <c r="U526" s="341"/>
      <c r="V526" s="341"/>
      <c r="W526" s="341"/>
      <c r="X526" s="341"/>
      <c r="Y526" s="34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3"/>
      <c r="BC526" s="343"/>
      <c r="BD526" s="343"/>
      <c r="BE526" s="343"/>
      <c r="BF526" s="343"/>
      <c r="BG526" s="343"/>
      <c r="BH526" s="343"/>
      <c r="BI526" s="343"/>
      <c r="BJ526" s="343"/>
      <c r="BK526" s="343"/>
      <c r="BL526" s="343"/>
      <c r="BM526" s="343"/>
      <c r="BN526" s="343"/>
      <c r="BO526" s="343"/>
      <c r="BP526" s="343"/>
      <c r="BQ526" s="343"/>
      <c r="BR526" s="343"/>
      <c r="BS526" s="343"/>
      <c r="BT526" s="343"/>
      <c r="BU526" s="344"/>
      <c r="BV526" s="344"/>
      <c r="BW526" s="344"/>
      <c r="BX526" s="344"/>
      <c r="BY526" s="344"/>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994"/>
      <c r="D527" s="995"/>
      <c r="E527" s="572"/>
      <c r="F527" s="572"/>
      <c r="G527" s="572"/>
      <c r="H527" s="995" t="s">
        <v>419</v>
      </c>
      <c r="I527" s="995"/>
      <c r="J527" s="665">
        <v>-2.710650945685858E-2</v>
      </c>
      <c r="K527" s="572"/>
      <c r="L527" s="572"/>
      <c r="M527" s="995"/>
      <c r="N527" s="995"/>
      <c r="O527" s="659" t="s">
        <v>192</v>
      </c>
      <c r="P527" s="572"/>
      <c r="Q527" s="572"/>
      <c r="U527" s="341"/>
      <c r="V527" s="341"/>
      <c r="W527" s="341"/>
      <c r="X527" s="341"/>
      <c r="Y527" s="34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3"/>
      <c r="BC527" s="343"/>
      <c r="BD527" s="343"/>
      <c r="BE527" s="343"/>
      <c r="BF527" s="343"/>
      <c r="BG527" s="343"/>
      <c r="BH527" s="343"/>
      <c r="BI527" s="343"/>
      <c r="BJ527" s="343"/>
      <c r="BK527" s="343"/>
      <c r="BL527" s="343"/>
      <c r="BM527" s="343"/>
      <c r="BN527" s="343"/>
      <c r="BO527" s="343"/>
      <c r="BP527" s="343"/>
      <c r="BQ527" s="343"/>
      <c r="BR527" s="343"/>
      <c r="BS527" s="343"/>
      <c r="BT527" s="343"/>
      <c r="BU527" s="344"/>
      <c r="BV527" s="344"/>
      <c r="BW527" s="344"/>
      <c r="BX527" s="344"/>
      <c r="BY527" s="344"/>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994" t="s">
        <v>223</v>
      </c>
      <c r="D528" s="995"/>
      <c r="E528" s="995"/>
      <c r="F528" s="572"/>
      <c r="G528" s="572"/>
      <c r="H528" s="995" t="s">
        <v>334</v>
      </c>
      <c r="I528" s="995"/>
      <c r="J528" s="665">
        <v>0.10621738390613138</v>
      </c>
      <c r="K528" s="572"/>
      <c r="L528" s="572"/>
      <c r="M528" s="995"/>
      <c r="N528" s="995"/>
      <c r="O528" s="680" t="s">
        <v>193</v>
      </c>
      <c r="P528" s="572"/>
      <c r="Q528" s="572"/>
      <c r="U528" s="341"/>
      <c r="V528" s="341"/>
      <c r="W528" s="341"/>
      <c r="X528" s="341"/>
      <c r="Y528" s="34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3"/>
      <c r="BC528" s="343"/>
      <c r="BD528" s="343"/>
      <c r="BE528" s="343"/>
      <c r="BF528" s="343"/>
      <c r="BG528" s="343"/>
      <c r="BH528" s="343"/>
      <c r="BI528" s="343"/>
      <c r="BJ528" s="343"/>
      <c r="BK528" s="343"/>
      <c r="BL528" s="343"/>
      <c r="BM528" s="343"/>
      <c r="BN528" s="343"/>
      <c r="BO528" s="343"/>
      <c r="BP528" s="343"/>
      <c r="BQ528" s="343"/>
      <c r="BR528" s="343"/>
      <c r="BS528" s="343"/>
      <c r="BT528" s="343"/>
      <c r="BU528" s="344"/>
      <c r="BV528" s="344"/>
      <c r="BW528" s="344"/>
      <c r="BX528" s="344"/>
      <c r="BY528" s="344"/>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994"/>
      <c r="D529" s="995"/>
      <c r="E529" s="660" t="s">
        <v>192</v>
      </c>
      <c r="F529" s="572"/>
      <c r="G529" s="572"/>
      <c r="H529" s="995" t="s">
        <v>410</v>
      </c>
      <c r="I529" s="995"/>
      <c r="J529" s="665">
        <v>4.9322355263988649E-2</v>
      </c>
      <c r="K529" s="572"/>
      <c r="L529" s="572"/>
      <c r="M529" s="995" t="s">
        <v>201</v>
      </c>
      <c r="N529" s="995"/>
      <c r="O529" s="663">
        <v>7.9511381857583968E-2</v>
      </c>
      <c r="P529" s="572"/>
      <c r="Q529" s="572"/>
      <c r="U529" s="341"/>
      <c r="V529" s="341"/>
      <c r="W529" s="341"/>
      <c r="X529" s="341"/>
      <c r="Y529" s="34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3"/>
      <c r="BC529" s="343"/>
      <c r="BD529" s="343"/>
      <c r="BE529" s="343"/>
      <c r="BF529" s="343"/>
      <c r="BG529" s="343"/>
      <c r="BH529" s="343"/>
      <c r="BI529" s="343"/>
      <c r="BJ529" s="343"/>
      <c r="BK529" s="343"/>
      <c r="BL529" s="343"/>
      <c r="BM529" s="343"/>
      <c r="BN529" s="343"/>
      <c r="BO529" s="343"/>
      <c r="BP529" s="343"/>
      <c r="BQ529" s="343"/>
      <c r="BR529" s="343"/>
      <c r="BS529" s="343"/>
      <c r="BT529" s="343"/>
      <c r="BU529" s="344"/>
      <c r="BV529" s="344"/>
      <c r="BW529" s="344"/>
      <c r="BX529" s="344"/>
      <c r="BY529" s="344"/>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995"/>
      <c r="D530" s="995"/>
      <c r="E530" s="681" t="s">
        <v>193</v>
      </c>
      <c r="F530" s="572"/>
      <c r="G530" s="572"/>
      <c r="H530" s="995" t="s">
        <v>409</v>
      </c>
      <c r="I530" s="995"/>
      <c r="J530" s="665">
        <v>7.101067774949639E-2</v>
      </c>
      <c r="K530" s="572"/>
      <c r="L530" s="572"/>
      <c r="M530" s="995" t="s">
        <v>205</v>
      </c>
      <c r="N530" s="995"/>
      <c r="O530" s="666">
        <v>3.836108979744185E-2</v>
      </c>
      <c r="P530" s="572"/>
      <c r="Q530" s="572"/>
      <c r="U530" s="341"/>
      <c r="V530" s="341"/>
      <c r="W530" s="341"/>
      <c r="X530" s="341"/>
      <c r="Y530" s="34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3"/>
      <c r="BC530" s="343"/>
      <c r="BD530" s="343"/>
      <c r="BE530" s="343"/>
      <c r="BF530" s="343"/>
      <c r="BG530" s="343"/>
      <c r="BH530" s="343"/>
      <c r="BI530" s="343"/>
      <c r="BJ530" s="343"/>
      <c r="BK530" s="343"/>
      <c r="BL530" s="343"/>
      <c r="BM530" s="343"/>
      <c r="BN530" s="343"/>
      <c r="BO530" s="343"/>
      <c r="BP530" s="343"/>
      <c r="BQ530" s="343"/>
      <c r="BR530" s="343"/>
      <c r="BS530" s="343"/>
      <c r="BT530" s="343"/>
      <c r="BU530" s="344"/>
      <c r="BV530" s="344"/>
      <c r="BW530" s="344"/>
      <c r="BX530" s="344"/>
      <c r="BY530" s="344"/>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994" t="s">
        <v>201</v>
      </c>
      <c r="D531" s="995"/>
      <c r="E531" s="661">
        <v>6.3277073997875022E-2</v>
      </c>
      <c r="F531" s="572"/>
      <c r="G531" s="572"/>
      <c r="H531" s="995" t="s">
        <v>412</v>
      </c>
      <c r="I531" s="995"/>
      <c r="J531" s="665">
        <v>5.9139624471779249E-2</v>
      </c>
      <c r="K531" s="572"/>
      <c r="L531" s="572"/>
      <c r="M531" s="995" t="s">
        <v>200</v>
      </c>
      <c r="N531" s="995"/>
      <c r="O531" s="666">
        <v>0.10459803215786247</v>
      </c>
      <c r="P531" s="572"/>
      <c r="Q531" s="572"/>
      <c r="U531" s="341"/>
      <c r="V531" s="341"/>
      <c r="W531" s="341"/>
      <c r="X531" s="341"/>
      <c r="Y531" s="34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3"/>
      <c r="BC531" s="343"/>
      <c r="BD531" s="343"/>
      <c r="BE531" s="343"/>
      <c r="BF531" s="343"/>
      <c r="BG531" s="343"/>
      <c r="BH531" s="343"/>
      <c r="BI531" s="343"/>
      <c r="BJ531" s="343"/>
      <c r="BK531" s="343"/>
      <c r="BL531" s="343"/>
      <c r="BM531" s="343"/>
      <c r="BN531" s="343"/>
      <c r="BO531" s="343"/>
      <c r="BP531" s="343"/>
      <c r="BQ531" s="343"/>
      <c r="BR531" s="343"/>
      <c r="BS531" s="343"/>
      <c r="BT531" s="343"/>
      <c r="BU531" s="344"/>
      <c r="BV531" s="344"/>
      <c r="BW531" s="344"/>
      <c r="BX531" s="344"/>
      <c r="BY531" s="344"/>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994" t="s">
        <v>205</v>
      </c>
      <c r="D532" s="995"/>
      <c r="E532" s="664">
        <v>4.1065602030889173E-2</v>
      </c>
      <c r="F532" s="572"/>
      <c r="G532" s="572"/>
      <c r="H532" s="995" t="s">
        <v>418</v>
      </c>
      <c r="I532" s="995"/>
      <c r="J532" s="665">
        <v>-5.3555727237692063E-3</v>
      </c>
      <c r="K532" s="572"/>
      <c r="L532" s="572"/>
      <c r="M532" s="995" t="s">
        <v>196</v>
      </c>
      <c r="N532" s="995"/>
      <c r="O532" s="666">
        <v>8.8708354538182863E-2</v>
      </c>
      <c r="P532" s="572"/>
      <c r="Q532" s="572"/>
      <c r="U532" s="341"/>
      <c r="V532" s="341"/>
      <c r="W532" s="341"/>
      <c r="X532" s="341"/>
      <c r="Y532" s="34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3"/>
      <c r="BC532" s="343"/>
      <c r="BD532" s="343"/>
      <c r="BE532" s="343"/>
      <c r="BF532" s="343"/>
      <c r="BG532" s="343"/>
      <c r="BH532" s="343"/>
      <c r="BI532" s="343"/>
      <c r="BJ532" s="343"/>
      <c r="BK532" s="343"/>
      <c r="BL532" s="343"/>
      <c r="BM532" s="343"/>
      <c r="BN532" s="343"/>
      <c r="BO532" s="343"/>
      <c r="BP532" s="343"/>
      <c r="BQ532" s="343"/>
      <c r="BR532" s="343"/>
      <c r="BS532" s="343"/>
      <c r="BT532" s="343"/>
      <c r="BU532" s="344"/>
      <c r="BV532" s="344"/>
      <c r="BW532" s="344"/>
      <c r="BX532" s="344"/>
      <c r="BY532" s="344"/>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994" t="s">
        <v>200</v>
      </c>
      <c r="D533" s="995"/>
      <c r="E533" s="664">
        <v>8.9786049540483207E-2</v>
      </c>
      <c r="F533" s="572"/>
      <c r="G533" s="572"/>
      <c r="H533" s="995" t="s">
        <v>206</v>
      </c>
      <c r="I533" s="995"/>
      <c r="J533" s="665">
        <v>-5.1076153674675599E-2</v>
      </c>
      <c r="K533" s="572"/>
      <c r="L533" s="572"/>
      <c r="M533" s="995" t="s">
        <v>204</v>
      </c>
      <c r="N533" s="995"/>
      <c r="O533" s="666">
        <v>7.799829940581364E-2</v>
      </c>
      <c r="P533" s="572"/>
      <c r="Q533" s="572"/>
      <c r="U533" s="341"/>
      <c r="V533" s="341"/>
      <c r="W533" s="341"/>
      <c r="X533" s="341"/>
      <c r="Y533" s="34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3"/>
      <c r="BC533" s="343"/>
      <c r="BD533" s="343"/>
      <c r="BE533" s="343"/>
      <c r="BF533" s="343"/>
      <c r="BG533" s="343"/>
      <c r="BH533" s="343"/>
      <c r="BI533" s="343"/>
      <c r="BJ533" s="343"/>
      <c r="BK533" s="343"/>
      <c r="BL533" s="343"/>
      <c r="BM533" s="343"/>
      <c r="BN533" s="343"/>
      <c r="BO533" s="343"/>
      <c r="BP533" s="343"/>
      <c r="BQ533" s="343"/>
      <c r="BR533" s="343"/>
      <c r="BS533" s="343"/>
      <c r="BT533" s="343"/>
      <c r="BU533" s="344"/>
      <c r="BV533" s="344"/>
      <c r="BW533" s="344"/>
      <c r="BX533" s="344"/>
      <c r="BY533" s="344"/>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994" t="s">
        <v>196</v>
      </c>
      <c r="D534" s="995"/>
      <c r="E534" s="664">
        <v>0.10577964095825856</v>
      </c>
      <c r="F534" s="572"/>
      <c r="G534" s="572"/>
      <c r="H534" s="995" t="s">
        <v>347</v>
      </c>
      <c r="I534" s="995"/>
      <c r="J534" s="665">
        <v>-9.4370371448807125E-2</v>
      </c>
      <c r="K534" s="572"/>
      <c r="L534" s="572"/>
      <c r="M534" s="995" t="s">
        <v>411</v>
      </c>
      <c r="N534" s="995"/>
      <c r="O534" s="666">
        <v>8.9370341828818076E-2</v>
      </c>
      <c r="P534" s="572"/>
      <c r="Q534" s="572"/>
      <c r="U534" s="341"/>
      <c r="V534" s="341"/>
      <c r="W534" s="341"/>
      <c r="X534" s="341"/>
      <c r="Y534" s="34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3"/>
      <c r="BC534" s="343"/>
      <c r="BD534" s="343"/>
      <c r="BE534" s="343"/>
      <c r="BF534" s="343"/>
      <c r="BG534" s="343"/>
      <c r="BH534" s="343"/>
      <c r="BI534" s="343"/>
      <c r="BJ534" s="343"/>
      <c r="BK534" s="343"/>
      <c r="BL534" s="343"/>
      <c r="BM534" s="343"/>
      <c r="BN534" s="343"/>
      <c r="BO534" s="343"/>
      <c r="BP534" s="343"/>
      <c r="BQ534" s="343"/>
      <c r="BR534" s="343"/>
      <c r="BS534" s="343"/>
      <c r="BT534" s="343"/>
      <c r="BU534" s="344"/>
      <c r="BV534" s="344"/>
      <c r="BW534" s="344"/>
      <c r="BX534" s="344"/>
      <c r="BY534" s="344"/>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994" t="s">
        <v>204</v>
      </c>
      <c r="D535" s="995"/>
      <c r="E535" s="664">
        <v>3.6147706875384426E-2</v>
      </c>
      <c r="F535" s="572"/>
      <c r="G535" s="572"/>
      <c r="H535" s="995" t="s">
        <v>345</v>
      </c>
      <c r="I535" s="995"/>
      <c r="J535" s="665">
        <v>-2.3637498420249977E-2</v>
      </c>
      <c r="K535" s="572"/>
      <c r="L535" s="572"/>
      <c r="M535" s="995" t="s">
        <v>415</v>
      </c>
      <c r="N535" s="995"/>
      <c r="O535" s="666">
        <v>2.4450659819513797E-2</v>
      </c>
      <c r="P535" s="572"/>
      <c r="Q535" s="572"/>
      <c r="U535" s="341"/>
      <c r="V535" s="341"/>
      <c r="W535" s="341"/>
      <c r="X535" s="341"/>
      <c r="Y535" s="34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3"/>
      <c r="BC535" s="343"/>
      <c r="BD535" s="343"/>
      <c r="BE535" s="343"/>
      <c r="BF535" s="343"/>
      <c r="BG535" s="343"/>
      <c r="BH535" s="343"/>
      <c r="BI535" s="343"/>
      <c r="BJ535" s="343"/>
      <c r="BK535" s="343"/>
      <c r="BL535" s="343"/>
      <c r="BM535" s="343"/>
      <c r="BN535" s="343"/>
      <c r="BO535" s="343"/>
      <c r="BP535" s="343"/>
      <c r="BQ535" s="343"/>
      <c r="BR535" s="343"/>
      <c r="BS535" s="343"/>
      <c r="BT535" s="343"/>
      <c r="BU535" s="344"/>
      <c r="BV535" s="344"/>
      <c r="BW535" s="344"/>
      <c r="BX535" s="344"/>
      <c r="BY535" s="344"/>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994" t="s">
        <v>411</v>
      </c>
      <c r="D536" s="995"/>
      <c r="E536" s="664">
        <v>9.0681587172118758E-2</v>
      </c>
      <c r="F536" s="572"/>
      <c r="G536" s="572"/>
      <c r="H536" s="995" t="s">
        <v>379</v>
      </c>
      <c r="I536" s="995"/>
      <c r="J536" s="665">
        <v>-3.914851700389921E-3</v>
      </c>
      <c r="K536" s="572"/>
      <c r="L536" s="572"/>
      <c r="M536" s="995" t="s">
        <v>195</v>
      </c>
      <c r="N536" s="995"/>
      <c r="O536" s="666">
        <v>0.1024487653274697</v>
      </c>
      <c r="P536" s="572"/>
      <c r="Q536" s="572"/>
      <c r="U536" s="341"/>
      <c r="V536" s="341"/>
      <c r="W536" s="341"/>
      <c r="X536" s="341"/>
      <c r="Y536" s="34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3"/>
      <c r="BC536" s="343"/>
      <c r="BD536" s="343"/>
      <c r="BE536" s="343"/>
      <c r="BF536" s="343"/>
      <c r="BG536" s="343"/>
      <c r="BH536" s="343"/>
      <c r="BI536" s="343"/>
      <c r="BJ536" s="343"/>
      <c r="BK536" s="343"/>
      <c r="BL536" s="343"/>
      <c r="BM536" s="343"/>
      <c r="BN536" s="343"/>
      <c r="BO536" s="343"/>
      <c r="BP536" s="343"/>
      <c r="BQ536" s="343"/>
      <c r="BR536" s="343"/>
      <c r="BS536" s="343"/>
      <c r="BT536" s="343"/>
      <c r="BU536" s="344"/>
      <c r="BV536" s="344"/>
      <c r="BW536" s="344"/>
      <c r="BX536" s="344"/>
      <c r="BY536" s="344"/>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994" t="s">
        <v>415</v>
      </c>
      <c r="D537" s="995"/>
      <c r="E537" s="664">
        <v>2.6269503394301928E-2</v>
      </c>
      <c r="F537" s="572"/>
      <c r="G537" s="572"/>
      <c r="H537" s="995" t="s">
        <v>331</v>
      </c>
      <c r="I537" s="995"/>
      <c r="J537" s="665">
        <v>-1.6026193687347458E-2</v>
      </c>
      <c r="K537" s="572"/>
      <c r="L537" s="572"/>
      <c r="M537" s="995" t="s">
        <v>414</v>
      </c>
      <c r="N537" s="995"/>
      <c r="O537" s="666">
        <v>7.4074656744213523E-3</v>
      </c>
      <c r="P537" s="572"/>
      <c r="Q537" s="572"/>
      <c r="U537" s="341"/>
      <c r="V537" s="341"/>
      <c r="W537" s="341"/>
      <c r="X537" s="341"/>
      <c r="Y537" s="34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3"/>
      <c r="BC537" s="343"/>
      <c r="BD537" s="343"/>
      <c r="BE537" s="343"/>
      <c r="BF537" s="343"/>
      <c r="BG537" s="343"/>
      <c r="BH537" s="343"/>
      <c r="BI537" s="343"/>
      <c r="BJ537" s="343"/>
      <c r="BK537" s="343"/>
      <c r="BL537" s="343"/>
      <c r="BM537" s="343"/>
      <c r="BN537" s="343"/>
      <c r="BO537" s="343"/>
      <c r="BP537" s="343"/>
      <c r="BQ537" s="343"/>
      <c r="BR537" s="343"/>
      <c r="BS537" s="343"/>
      <c r="BT537" s="343"/>
      <c r="BU537" s="344"/>
      <c r="BV537" s="344"/>
      <c r="BW537" s="344"/>
      <c r="BX537" s="344"/>
      <c r="BY537" s="344"/>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994" t="s">
        <v>195</v>
      </c>
      <c r="D538" s="995"/>
      <c r="E538" s="664">
        <v>0.11357201842335383</v>
      </c>
      <c r="F538" s="572"/>
      <c r="G538" s="572"/>
      <c r="H538" s="995" t="s">
        <v>376</v>
      </c>
      <c r="I538" s="995"/>
      <c r="J538" s="665">
        <v>0.13428825789170701</v>
      </c>
      <c r="K538" s="572"/>
      <c r="L538" s="572"/>
      <c r="M538" s="995" t="s">
        <v>420</v>
      </c>
      <c r="N538" s="995"/>
      <c r="O538" s="666">
        <v>1.245770973585799E-2</v>
      </c>
      <c r="P538" s="572"/>
      <c r="Q538" s="572"/>
      <c r="U538" s="341"/>
      <c r="V538" s="341"/>
      <c r="W538" s="341"/>
      <c r="X538" s="341"/>
      <c r="Y538" s="34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3"/>
      <c r="BC538" s="343"/>
      <c r="BD538" s="343"/>
      <c r="BE538" s="343"/>
      <c r="BF538" s="343"/>
      <c r="BG538" s="343"/>
      <c r="BH538" s="343"/>
      <c r="BI538" s="343"/>
      <c r="BJ538" s="343"/>
      <c r="BK538" s="343"/>
      <c r="BL538" s="343"/>
      <c r="BM538" s="343"/>
      <c r="BN538" s="343"/>
      <c r="BO538" s="343"/>
      <c r="BP538" s="343"/>
      <c r="BQ538" s="343"/>
      <c r="BR538" s="343"/>
      <c r="BS538" s="343"/>
      <c r="BT538" s="343"/>
      <c r="BU538" s="344"/>
      <c r="BV538" s="344"/>
      <c r="BW538" s="344"/>
      <c r="BX538" s="344"/>
      <c r="BY538" s="344"/>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994" t="s">
        <v>414</v>
      </c>
      <c r="D539" s="995"/>
      <c r="E539" s="664">
        <v>-2.6295257402011923E-2</v>
      </c>
      <c r="F539" s="572"/>
      <c r="G539" s="572"/>
      <c r="H539" s="995" t="s">
        <v>346</v>
      </c>
      <c r="I539" s="995"/>
      <c r="J539" s="665">
        <v>-9.7665429303534612E-2</v>
      </c>
      <c r="K539" s="572"/>
      <c r="L539" s="572"/>
      <c r="M539" s="995" t="s">
        <v>419</v>
      </c>
      <c r="N539" s="995"/>
      <c r="O539" s="666">
        <v>-5.4821698396365576E-3</v>
      </c>
      <c r="P539" s="572"/>
      <c r="Q539" s="572"/>
      <c r="U539" s="341"/>
      <c r="V539" s="341"/>
      <c r="W539" s="341"/>
      <c r="X539" s="341"/>
      <c r="Y539" s="34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3"/>
      <c r="BC539" s="343"/>
      <c r="BD539" s="343"/>
      <c r="BE539" s="343"/>
      <c r="BF539" s="343"/>
      <c r="BG539" s="343"/>
      <c r="BH539" s="343"/>
      <c r="BI539" s="343"/>
      <c r="BJ539" s="343"/>
      <c r="BK539" s="343"/>
      <c r="BL539" s="343"/>
      <c r="BM539" s="343"/>
      <c r="BN539" s="343"/>
      <c r="BO539" s="343"/>
      <c r="BP539" s="343"/>
      <c r="BQ539" s="343"/>
      <c r="BR539" s="343"/>
      <c r="BS539" s="343"/>
      <c r="BT539" s="343"/>
      <c r="BU539" s="344"/>
      <c r="BV539" s="344"/>
      <c r="BW539" s="344"/>
      <c r="BX539" s="344"/>
      <c r="BY539" s="344"/>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994" t="s">
        <v>420</v>
      </c>
      <c r="D540" s="995"/>
      <c r="E540" s="664">
        <v>-2.84686387585751E-3</v>
      </c>
      <c r="F540" s="572"/>
      <c r="G540" s="572"/>
      <c r="H540" s="995" t="s">
        <v>362</v>
      </c>
      <c r="I540" s="995"/>
      <c r="J540" s="665">
        <v>-7.303422442708675E-2</v>
      </c>
      <c r="K540" s="572"/>
      <c r="L540" s="572"/>
      <c r="M540" s="995" t="s">
        <v>334</v>
      </c>
      <c r="N540" s="995"/>
      <c r="O540" s="666">
        <v>6.0769558280473368E-2</v>
      </c>
      <c r="P540" s="572"/>
      <c r="Q540" s="572"/>
      <c r="U540" s="341"/>
      <c r="V540" s="341"/>
      <c r="W540" s="341"/>
      <c r="X540" s="341"/>
      <c r="Y540" s="34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3"/>
      <c r="BC540" s="343"/>
      <c r="BD540" s="343"/>
      <c r="BE540" s="343"/>
      <c r="BF540" s="343"/>
      <c r="BG540" s="343"/>
      <c r="BH540" s="343"/>
      <c r="BI540" s="343"/>
      <c r="BJ540" s="343"/>
      <c r="BK540" s="343"/>
      <c r="BL540" s="343"/>
      <c r="BM540" s="343"/>
      <c r="BN540" s="343"/>
      <c r="BO540" s="343"/>
      <c r="BP540" s="343"/>
      <c r="BQ540" s="343"/>
      <c r="BR540" s="343"/>
      <c r="BS540" s="343"/>
      <c r="BT540" s="343"/>
      <c r="BU540" s="344"/>
      <c r="BV540" s="344"/>
      <c r="BW540" s="344"/>
      <c r="BX540" s="344"/>
      <c r="BY540" s="344"/>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994" t="s">
        <v>419</v>
      </c>
      <c r="D541" s="995"/>
      <c r="E541" s="664">
        <v>-1.4841043374262635E-2</v>
      </c>
      <c r="F541" s="572"/>
      <c r="G541" s="572"/>
      <c r="H541" s="995" t="s">
        <v>371</v>
      </c>
      <c r="I541" s="995"/>
      <c r="J541" s="665">
        <v>-2.1015567934618996E-2</v>
      </c>
      <c r="K541" s="572"/>
      <c r="L541" s="572"/>
      <c r="M541" s="995" t="s">
        <v>410</v>
      </c>
      <c r="N541" s="995"/>
      <c r="O541" s="666">
        <v>9.9501175826741797E-2</v>
      </c>
      <c r="P541" s="572"/>
      <c r="Q541" s="572"/>
      <c r="U541" s="341"/>
      <c r="V541" s="341"/>
      <c r="W541" s="341"/>
      <c r="X541" s="341"/>
      <c r="Y541" s="34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3"/>
      <c r="BC541" s="343"/>
      <c r="BD541" s="343"/>
      <c r="BE541" s="343"/>
      <c r="BF541" s="343"/>
      <c r="BG541" s="343"/>
      <c r="BH541" s="343"/>
      <c r="BI541" s="343"/>
      <c r="BJ541" s="343"/>
      <c r="BK541" s="343"/>
      <c r="BL541" s="343"/>
      <c r="BM541" s="343"/>
      <c r="BN541" s="343"/>
      <c r="BO541" s="343"/>
      <c r="BP541" s="343"/>
      <c r="BQ541" s="343"/>
      <c r="BR541" s="343"/>
      <c r="BS541" s="343"/>
      <c r="BT541" s="343"/>
      <c r="BU541" s="344"/>
      <c r="BV541" s="344"/>
      <c r="BW541" s="344"/>
      <c r="BX541" s="344"/>
      <c r="BY541" s="344"/>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994" t="s">
        <v>334</v>
      </c>
      <c r="D542" s="995"/>
      <c r="E542" s="664">
        <v>8.1814025879943242E-2</v>
      </c>
      <c r="F542" s="572"/>
      <c r="G542" s="572"/>
      <c r="H542" s="995" t="s">
        <v>368</v>
      </c>
      <c r="I542" s="995"/>
      <c r="J542" s="665">
        <v>-3.3727424735647361E-2</v>
      </c>
      <c r="K542" s="572"/>
      <c r="L542" s="572"/>
      <c r="M542" s="995" t="s">
        <v>409</v>
      </c>
      <c r="N542" s="995"/>
      <c r="O542" s="666">
        <v>0.10635445373194524</v>
      </c>
      <c r="P542" s="572"/>
      <c r="Q542" s="572"/>
      <c r="U542" s="341"/>
      <c r="V542" s="341"/>
      <c r="W542" s="341"/>
      <c r="X542" s="341"/>
      <c r="Y542" s="34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3"/>
      <c r="BC542" s="343"/>
      <c r="BD542" s="343"/>
      <c r="BE542" s="343"/>
      <c r="BF542" s="343"/>
      <c r="BG542" s="343"/>
      <c r="BH542" s="343"/>
      <c r="BI542" s="343"/>
      <c r="BJ542" s="343"/>
      <c r="BK542" s="343"/>
      <c r="BL542" s="343"/>
      <c r="BM542" s="343"/>
      <c r="BN542" s="343"/>
      <c r="BO542" s="343"/>
      <c r="BP542" s="343"/>
      <c r="BQ542" s="343"/>
      <c r="BR542" s="343"/>
      <c r="BS542" s="343"/>
      <c r="BT542" s="343"/>
      <c r="BU542" s="344"/>
      <c r="BV542" s="344"/>
      <c r="BW542" s="344"/>
      <c r="BX542" s="344"/>
      <c r="BY542" s="344"/>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994" t="s">
        <v>410</v>
      </c>
      <c r="D543" s="995"/>
      <c r="E543" s="664">
        <v>6.652993713037364E-2</v>
      </c>
      <c r="F543" s="572"/>
      <c r="G543" s="572"/>
      <c r="H543" s="995" t="s">
        <v>380</v>
      </c>
      <c r="I543" s="995"/>
      <c r="J543" s="665">
        <v>-1.1471756627577379E-2</v>
      </c>
      <c r="K543" s="572"/>
      <c r="L543" s="572"/>
      <c r="M543" s="995" t="s">
        <v>412</v>
      </c>
      <c r="N543" s="995"/>
      <c r="O543" s="666">
        <v>9.2885864575720234E-2</v>
      </c>
      <c r="P543" s="572"/>
      <c r="Q543" s="572"/>
      <c r="U543" s="341"/>
      <c r="V543" s="341"/>
      <c r="W543" s="341"/>
      <c r="X543" s="341"/>
      <c r="Y543" s="34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3"/>
      <c r="BC543" s="343"/>
      <c r="BD543" s="343"/>
      <c r="BE543" s="343"/>
      <c r="BF543" s="343"/>
      <c r="BG543" s="343"/>
      <c r="BH543" s="343"/>
      <c r="BI543" s="343"/>
      <c r="BJ543" s="343"/>
      <c r="BK543" s="343"/>
      <c r="BL543" s="343"/>
      <c r="BM543" s="343"/>
      <c r="BN543" s="343"/>
      <c r="BO543" s="343"/>
      <c r="BP543" s="343"/>
      <c r="BQ543" s="343"/>
      <c r="BR543" s="343"/>
      <c r="BS543" s="343"/>
      <c r="BT543" s="343"/>
      <c r="BU543" s="344"/>
      <c r="BV543" s="344"/>
      <c r="BW543" s="344"/>
      <c r="BX543" s="344"/>
      <c r="BY543" s="344"/>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994" t="s">
        <v>409</v>
      </c>
      <c r="D544" s="995"/>
      <c r="E544" s="664">
        <v>9.2565838919004162E-2</v>
      </c>
      <c r="F544" s="572"/>
      <c r="G544" s="572"/>
      <c r="H544" s="995" t="s">
        <v>421</v>
      </c>
      <c r="I544" s="995"/>
      <c r="J544" s="665">
        <v>-2.2329752582436416E-2</v>
      </c>
      <c r="K544" s="572"/>
      <c r="L544" s="572"/>
      <c r="M544" s="995" t="s">
        <v>418</v>
      </c>
      <c r="N544" s="995"/>
      <c r="O544" s="666">
        <v>-1.2467587836666561E-2</v>
      </c>
      <c r="P544" s="572"/>
      <c r="Q544" s="572"/>
      <c r="U544" s="341"/>
      <c r="V544" s="341"/>
      <c r="W544" s="341"/>
      <c r="X544" s="341"/>
      <c r="Y544" s="341"/>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3"/>
      <c r="BC544" s="343"/>
      <c r="BD544" s="343"/>
      <c r="BE544" s="343"/>
      <c r="BF544" s="343"/>
      <c r="BG544" s="343"/>
      <c r="BH544" s="343"/>
      <c r="BI544" s="343"/>
      <c r="BJ544" s="343"/>
      <c r="BK544" s="343"/>
      <c r="BL544" s="343"/>
      <c r="BM544" s="343"/>
      <c r="BN544" s="343"/>
      <c r="BO544" s="343"/>
      <c r="BP544" s="343"/>
      <c r="BQ544" s="343"/>
      <c r="BR544" s="343"/>
      <c r="BS544" s="343"/>
      <c r="BT544" s="343"/>
      <c r="BU544" s="344"/>
      <c r="BV544" s="344"/>
      <c r="BW544" s="344"/>
      <c r="BX544" s="344"/>
      <c r="BY544" s="344"/>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994" t="s">
        <v>412</v>
      </c>
      <c r="D545" s="995"/>
      <c r="E545" s="664">
        <v>7.642299718317104E-2</v>
      </c>
      <c r="F545" s="572"/>
      <c r="G545" s="572"/>
      <c r="H545" s="995" t="s">
        <v>381</v>
      </c>
      <c r="I545" s="995"/>
      <c r="J545" s="665">
        <v>-3.7896031129049434E-2</v>
      </c>
      <c r="K545" s="572"/>
      <c r="L545" s="572"/>
      <c r="M545" s="995" t="s">
        <v>206</v>
      </c>
      <c r="N545" s="995"/>
      <c r="O545" s="666">
        <v>-7.2827474342528328E-2</v>
      </c>
      <c r="P545" s="572"/>
      <c r="Q545" s="572"/>
      <c r="U545" s="341"/>
      <c r="V545" s="341"/>
      <c r="W545" s="341"/>
      <c r="X545" s="341"/>
      <c r="Y545" s="341"/>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3"/>
      <c r="BC545" s="343"/>
      <c r="BD545" s="343"/>
      <c r="BE545" s="343"/>
      <c r="BF545" s="343"/>
      <c r="BG545" s="343"/>
      <c r="BH545" s="343"/>
      <c r="BI545" s="343"/>
      <c r="BJ545" s="343"/>
      <c r="BK545" s="343"/>
      <c r="BL545" s="343"/>
      <c r="BM545" s="343"/>
      <c r="BN545" s="343"/>
      <c r="BO545" s="343"/>
      <c r="BP545" s="343"/>
      <c r="BQ545" s="343"/>
      <c r="BR545" s="343"/>
      <c r="BS545" s="343"/>
      <c r="BT545" s="343"/>
      <c r="BU545" s="344"/>
      <c r="BV545" s="344"/>
      <c r="BW545" s="344"/>
      <c r="BX545" s="344"/>
      <c r="BY545" s="344"/>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994" t="s">
        <v>418</v>
      </c>
      <c r="D546" s="995"/>
      <c r="E546" s="664">
        <v>-2.0184744526050055E-2</v>
      </c>
      <c r="F546" s="572"/>
      <c r="G546" s="572"/>
      <c r="H546" s="995" t="s">
        <v>394</v>
      </c>
      <c r="I546" s="995"/>
      <c r="J546" s="665">
        <v>-4.3200671264850431E-4</v>
      </c>
      <c r="K546" s="572"/>
      <c r="L546" s="572"/>
      <c r="M546" s="995" t="s">
        <v>347</v>
      </c>
      <c r="N546" s="995"/>
      <c r="O546" s="666">
        <v>-9.5373311480768261E-2</v>
      </c>
      <c r="P546" s="572"/>
      <c r="Q546" s="572"/>
      <c r="U546" s="341"/>
      <c r="V546" s="341"/>
      <c r="W546" s="341"/>
      <c r="X546" s="341"/>
      <c r="Y546" s="341"/>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3"/>
      <c r="BC546" s="343"/>
      <c r="BD546" s="343"/>
      <c r="BE546" s="343"/>
      <c r="BF546" s="343"/>
      <c r="BG546" s="343"/>
      <c r="BH546" s="343"/>
      <c r="BI546" s="343"/>
      <c r="BJ546" s="343"/>
      <c r="BK546" s="343"/>
      <c r="BL546" s="343"/>
      <c r="BM546" s="343"/>
      <c r="BN546" s="343"/>
      <c r="BO546" s="343"/>
      <c r="BP546" s="343"/>
      <c r="BQ546" s="343"/>
      <c r="BR546" s="343"/>
      <c r="BS546" s="343"/>
      <c r="BT546" s="343"/>
      <c r="BU546" s="344"/>
      <c r="BV546" s="344"/>
      <c r="BW546" s="344"/>
      <c r="BX546" s="344"/>
      <c r="BY546" s="344"/>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994" t="s">
        <v>206</v>
      </c>
      <c r="D547" s="995"/>
      <c r="E547" s="664">
        <v>-6.2651525069977149E-2</v>
      </c>
      <c r="F547" s="572"/>
      <c r="G547" s="572"/>
      <c r="H547" s="995" t="s">
        <v>330</v>
      </c>
      <c r="I547" s="995"/>
      <c r="J547" s="665">
        <v>0.10807511853216109</v>
      </c>
      <c r="K547" s="572"/>
      <c r="L547" s="572"/>
      <c r="M547" s="995" t="s">
        <v>345</v>
      </c>
      <c r="N547" s="995"/>
      <c r="O547" s="666">
        <v>-5.0011918786148205E-2</v>
      </c>
      <c r="P547" s="572"/>
      <c r="Q547" s="572"/>
      <c r="U547" s="341"/>
      <c r="V547" s="341"/>
      <c r="W547" s="341"/>
      <c r="X547" s="341"/>
      <c r="Y547" s="341"/>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3"/>
      <c r="BC547" s="343"/>
      <c r="BD547" s="343"/>
      <c r="BE547" s="343"/>
      <c r="BF547" s="343"/>
      <c r="BG547" s="343"/>
      <c r="BH547" s="343"/>
      <c r="BI547" s="343"/>
      <c r="BJ547" s="343"/>
      <c r="BK547" s="343"/>
      <c r="BL547" s="343"/>
      <c r="BM547" s="343"/>
      <c r="BN547" s="343"/>
      <c r="BO547" s="343"/>
      <c r="BP547" s="343"/>
      <c r="BQ547" s="343"/>
      <c r="BR547" s="343"/>
      <c r="BS547" s="343"/>
      <c r="BT547" s="343"/>
      <c r="BU547" s="344"/>
      <c r="BV547" s="344"/>
      <c r="BW547" s="344"/>
      <c r="BX547" s="344"/>
      <c r="BY547" s="344"/>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994" t="s">
        <v>347</v>
      </c>
      <c r="D548" s="995"/>
      <c r="E548" s="664">
        <v>-8.4749112214921651E-2</v>
      </c>
      <c r="F548" s="572"/>
      <c r="G548" s="572"/>
      <c r="H548" s="995" t="s">
        <v>366</v>
      </c>
      <c r="I548" s="995"/>
      <c r="J548" s="665">
        <v>-6.8715830621836269E-3</v>
      </c>
      <c r="K548" s="572"/>
      <c r="L548" s="572"/>
      <c r="M548" s="995" t="s">
        <v>413</v>
      </c>
      <c r="N548" s="995"/>
      <c r="O548" s="666">
        <v>-4.4275094979701814E-2</v>
      </c>
      <c r="P548" s="572"/>
      <c r="Q548" s="572"/>
      <c r="U548" s="341"/>
      <c r="V548" s="341"/>
      <c r="W548" s="341"/>
      <c r="X548" s="341"/>
      <c r="Y548" s="341"/>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3"/>
      <c r="BC548" s="343"/>
      <c r="BD548" s="343"/>
      <c r="BE548" s="343"/>
      <c r="BF548" s="343"/>
      <c r="BG548" s="343"/>
      <c r="BH548" s="343"/>
      <c r="BI548" s="343"/>
      <c r="BJ548" s="343"/>
      <c r="BK548" s="343"/>
      <c r="BL548" s="343"/>
      <c r="BM548" s="343"/>
      <c r="BN548" s="343"/>
      <c r="BO548" s="343"/>
      <c r="BP548" s="343"/>
      <c r="BQ548" s="343"/>
      <c r="BR548" s="343"/>
      <c r="BS548" s="343"/>
      <c r="BT548" s="343"/>
      <c r="BU548" s="344"/>
      <c r="BV548" s="344"/>
      <c r="BW548" s="344"/>
      <c r="BX548" s="344"/>
      <c r="BY548" s="344"/>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994" t="s">
        <v>345</v>
      </c>
      <c r="D549" s="995"/>
      <c r="E549" s="664">
        <v>-4.3860657587207384E-2</v>
      </c>
      <c r="F549" s="572"/>
      <c r="G549" s="572"/>
      <c r="H549" s="995" t="s">
        <v>384</v>
      </c>
      <c r="I549" s="995"/>
      <c r="J549" s="665">
        <v>-3.9118568138881864E-2</v>
      </c>
      <c r="K549" s="572"/>
      <c r="L549" s="572"/>
      <c r="M549" s="995" t="s">
        <v>379</v>
      </c>
      <c r="N549" s="995"/>
      <c r="O549" s="666">
        <v>-2.0478080663835765E-3</v>
      </c>
      <c r="P549" s="572"/>
      <c r="Q549" s="572"/>
      <c r="U549" s="341"/>
      <c r="V549" s="341"/>
      <c r="W549" s="341"/>
      <c r="X549" s="341"/>
      <c r="Y549" s="34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3"/>
      <c r="BC549" s="343"/>
      <c r="BD549" s="343"/>
      <c r="BE549" s="343"/>
      <c r="BF549" s="343"/>
      <c r="BG549" s="343"/>
      <c r="BH549" s="343"/>
      <c r="BI549" s="343"/>
      <c r="BJ549" s="343"/>
      <c r="BK549" s="343"/>
      <c r="BL549" s="343"/>
      <c r="BM549" s="343"/>
      <c r="BN549" s="343"/>
      <c r="BO549" s="343"/>
      <c r="BP549" s="343"/>
      <c r="BQ549" s="343"/>
      <c r="BR549" s="343"/>
      <c r="BS549" s="343"/>
      <c r="BT549" s="343"/>
      <c r="BU549" s="344"/>
      <c r="BV549" s="344"/>
      <c r="BW549" s="344"/>
      <c r="BX549" s="344"/>
      <c r="BY549" s="344"/>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994" t="s">
        <v>413</v>
      </c>
      <c r="D550" s="995"/>
      <c r="E550" s="664">
        <v>-3.7212505433682687E-2</v>
      </c>
      <c r="F550" s="572"/>
      <c r="G550" s="572"/>
      <c r="H550" s="995" t="s">
        <v>344</v>
      </c>
      <c r="I550" s="995"/>
      <c r="J550" s="665">
        <v>-4.9092070840400411E-2</v>
      </c>
      <c r="K550" s="572"/>
      <c r="L550" s="572"/>
      <c r="M550" s="995" t="s">
        <v>331</v>
      </c>
      <c r="N550" s="995"/>
      <c r="O550" s="666">
        <v>3.9645673745000659E-3</v>
      </c>
      <c r="P550" s="572"/>
      <c r="Q550" s="572"/>
      <c r="U550" s="341"/>
      <c r="V550" s="341"/>
      <c r="W550" s="341"/>
      <c r="X550" s="341"/>
      <c r="Y550" s="34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3"/>
      <c r="BC550" s="343"/>
      <c r="BD550" s="343"/>
      <c r="BE550" s="343"/>
      <c r="BF550" s="343"/>
      <c r="BG550" s="343"/>
      <c r="BH550" s="343"/>
      <c r="BI550" s="343"/>
      <c r="BJ550" s="343"/>
      <c r="BK550" s="343"/>
      <c r="BL550" s="343"/>
      <c r="BM550" s="343"/>
      <c r="BN550" s="343"/>
      <c r="BO550" s="343"/>
      <c r="BP550" s="343"/>
      <c r="BQ550" s="343"/>
      <c r="BR550" s="343"/>
      <c r="BS550" s="343"/>
      <c r="BT550" s="343"/>
      <c r="BU550" s="344"/>
      <c r="BV550" s="344"/>
      <c r="BW550" s="344"/>
      <c r="BX550" s="344"/>
      <c r="BY550" s="344"/>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994" t="s">
        <v>379</v>
      </c>
      <c r="D551" s="995"/>
      <c r="E551" s="664">
        <v>-2.7646453471461582E-3</v>
      </c>
      <c r="F551" s="572"/>
      <c r="G551" s="572"/>
      <c r="H551" s="995" t="s">
        <v>355</v>
      </c>
      <c r="I551" s="995"/>
      <c r="J551" s="665">
        <v>-5.8288143243697098E-2</v>
      </c>
      <c r="K551" s="572"/>
      <c r="L551" s="572"/>
      <c r="M551" s="995" t="s">
        <v>376</v>
      </c>
      <c r="N551" s="995"/>
      <c r="O551" s="666">
        <v>0.10525390813555413</v>
      </c>
      <c r="P551" s="572"/>
      <c r="Q551" s="572"/>
      <c r="U551" s="341"/>
      <c r="V551" s="341"/>
      <c r="W551" s="341"/>
      <c r="X551" s="341"/>
      <c r="Y551" s="34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3"/>
      <c r="BC551" s="343"/>
      <c r="BD551" s="343"/>
      <c r="BE551" s="343"/>
      <c r="BF551" s="343"/>
      <c r="BG551" s="343"/>
      <c r="BH551" s="343"/>
      <c r="BI551" s="343"/>
      <c r="BJ551" s="343"/>
      <c r="BK551" s="343"/>
      <c r="BL551" s="343"/>
      <c r="BM551" s="343"/>
      <c r="BN551" s="343"/>
      <c r="BO551" s="343"/>
      <c r="BP551" s="343"/>
      <c r="BQ551" s="343"/>
      <c r="BR551" s="343"/>
      <c r="BS551" s="343"/>
      <c r="BT551" s="343"/>
      <c r="BU551" s="344"/>
      <c r="BV551" s="344"/>
      <c r="BW551" s="344"/>
      <c r="BX551" s="344"/>
      <c r="BY551" s="344"/>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994" t="s">
        <v>331</v>
      </c>
      <c r="D552" s="995"/>
      <c r="E552" s="664">
        <v>-8.1740842168142095E-4</v>
      </c>
      <c r="F552" s="572"/>
      <c r="G552" s="572"/>
      <c r="H552" s="995" t="s">
        <v>416</v>
      </c>
      <c r="I552" s="995"/>
      <c r="J552" s="665">
        <v>-1.1847486837201538E-2</v>
      </c>
      <c r="K552" s="572"/>
      <c r="L552" s="572"/>
      <c r="M552" s="995" t="s">
        <v>346</v>
      </c>
      <c r="N552" s="995"/>
      <c r="O552" s="666">
        <v>7.5999061595380191E-3</v>
      </c>
      <c r="P552" s="572"/>
      <c r="Q552" s="572"/>
      <c r="U552" s="341"/>
      <c r="V552" s="341"/>
      <c r="W552" s="341"/>
      <c r="X552" s="341"/>
      <c r="Y552" s="34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3"/>
      <c r="BC552" s="343"/>
      <c r="BD552" s="343"/>
      <c r="BE552" s="343"/>
      <c r="BF552" s="343"/>
      <c r="BG552" s="343"/>
      <c r="BH552" s="343"/>
      <c r="BI552" s="343"/>
      <c r="BJ552" s="343"/>
      <c r="BK552" s="343"/>
      <c r="BL552" s="343"/>
      <c r="BM552" s="343"/>
      <c r="BN552" s="343"/>
      <c r="BO552" s="343"/>
      <c r="BP552" s="343"/>
      <c r="BQ552" s="343"/>
      <c r="BR552" s="343"/>
      <c r="BS552" s="343"/>
      <c r="BT552" s="343"/>
      <c r="BU552" s="344"/>
      <c r="BV552" s="344"/>
      <c r="BW552" s="344"/>
      <c r="BX552" s="344"/>
      <c r="BY552" s="344"/>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994" t="s">
        <v>376</v>
      </c>
      <c r="D553" s="995"/>
      <c r="E553" s="664">
        <v>0.11096077216619285</v>
      </c>
      <c r="F553" s="572"/>
      <c r="G553" s="572"/>
      <c r="H553" s="995" t="s">
        <v>389</v>
      </c>
      <c r="I553" s="995"/>
      <c r="J553" s="665">
        <v>-1.0416470354099581E-3</v>
      </c>
      <c r="K553" s="572"/>
      <c r="L553" s="572"/>
      <c r="M553" s="995" t="s">
        <v>386</v>
      </c>
      <c r="N553" s="995"/>
      <c r="O553" s="666">
        <v>-6.4337547194963738E-3</v>
      </c>
      <c r="P553" s="572"/>
      <c r="Q553" s="572"/>
      <c r="U553" s="341"/>
      <c r="V553" s="341"/>
      <c r="W553" s="341"/>
      <c r="X553" s="341"/>
      <c r="Y553" s="34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3"/>
      <c r="BC553" s="343"/>
      <c r="BD553" s="343"/>
      <c r="BE553" s="343"/>
      <c r="BF553" s="343"/>
      <c r="BG553" s="343"/>
      <c r="BH553" s="343"/>
      <c r="BI553" s="343"/>
      <c r="BJ553" s="343"/>
      <c r="BK553" s="343"/>
      <c r="BL553" s="343"/>
      <c r="BM553" s="343"/>
      <c r="BN553" s="343"/>
      <c r="BO553" s="343"/>
      <c r="BP553" s="343"/>
      <c r="BQ553" s="343"/>
      <c r="BR553" s="343"/>
      <c r="BS553" s="343"/>
      <c r="BT553" s="343"/>
      <c r="BU553" s="344"/>
      <c r="BV553" s="344"/>
      <c r="BW553" s="344"/>
      <c r="BX553" s="344"/>
      <c r="BY553" s="344"/>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994" t="s">
        <v>346</v>
      </c>
      <c r="D554" s="995"/>
      <c r="E554" s="664">
        <v>-3.0259805774632515E-2</v>
      </c>
      <c r="F554" s="572"/>
      <c r="G554" s="572"/>
      <c r="H554" s="995" t="s">
        <v>361</v>
      </c>
      <c r="I554" s="995"/>
      <c r="J554" s="665">
        <v>3.8783475130072083E-2</v>
      </c>
      <c r="K554" s="572"/>
      <c r="L554" s="572"/>
      <c r="M554" s="995" t="s">
        <v>388</v>
      </c>
      <c r="N554" s="995"/>
      <c r="O554" s="666">
        <v>-6.4579895797549297E-3</v>
      </c>
      <c r="P554" s="572"/>
      <c r="Q554" s="572"/>
      <c r="U554" s="341"/>
      <c r="V554" s="341"/>
      <c r="W554" s="341"/>
      <c r="X554" s="341"/>
      <c r="Y554" s="34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3"/>
      <c r="BC554" s="343"/>
      <c r="BD554" s="343"/>
      <c r="BE554" s="343"/>
      <c r="BF554" s="343"/>
      <c r="BG554" s="343"/>
      <c r="BH554" s="343"/>
      <c r="BI554" s="343"/>
      <c r="BJ554" s="343"/>
      <c r="BK554" s="343"/>
      <c r="BL554" s="343"/>
      <c r="BM554" s="343"/>
      <c r="BN554" s="343"/>
      <c r="BO554" s="343"/>
      <c r="BP554" s="343"/>
      <c r="BQ554" s="343"/>
      <c r="BR554" s="343"/>
      <c r="BS554" s="343"/>
      <c r="BT554" s="343"/>
      <c r="BU554" s="344"/>
      <c r="BV554" s="344"/>
      <c r="BW554" s="344"/>
      <c r="BX554" s="344"/>
      <c r="BY554" s="344"/>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994" t="s">
        <v>386</v>
      </c>
      <c r="D555" s="995"/>
      <c r="E555" s="664">
        <v>-4.8671203763040773E-3</v>
      </c>
      <c r="F555" s="572"/>
      <c r="G555" s="572"/>
      <c r="H555" s="995" t="s">
        <v>369</v>
      </c>
      <c r="I555" s="995"/>
      <c r="J555" s="665">
        <v>-2.9408657719421485E-2</v>
      </c>
      <c r="K555" s="572"/>
      <c r="L555" s="572"/>
      <c r="M555" s="995" t="s">
        <v>362</v>
      </c>
      <c r="N555" s="995"/>
      <c r="O555" s="666">
        <v>-8.1310218189912867E-2</v>
      </c>
      <c r="P555" s="572"/>
      <c r="Q555" s="572"/>
      <c r="U555" s="341"/>
      <c r="V555" s="341"/>
      <c r="W555" s="341"/>
      <c r="X555" s="341"/>
      <c r="Y555" s="34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3"/>
      <c r="BC555" s="343"/>
      <c r="BD555" s="343"/>
      <c r="BE555" s="343"/>
      <c r="BF555" s="343"/>
      <c r="BG555" s="343"/>
      <c r="BH555" s="343"/>
      <c r="BI555" s="343"/>
      <c r="BJ555" s="343"/>
      <c r="BK555" s="343"/>
      <c r="BL555" s="343"/>
      <c r="BM555" s="343"/>
      <c r="BN555" s="343"/>
      <c r="BO555" s="343"/>
      <c r="BP555" s="343"/>
      <c r="BQ555" s="343"/>
      <c r="BR555" s="343"/>
      <c r="BS555" s="343"/>
      <c r="BT555" s="343"/>
      <c r="BU555" s="344"/>
      <c r="BV555" s="344"/>
      <c r="BW555" s="344"/>
      <c r="BX555" s="344"/>
      <c r="BY555" s="344"/>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994" t="s">
        <v>388</v>
      </c>
      <c r="D556" s="995"/>
      <c r="E556" s="664">
        <v>-5.6450794997342096E-3</v>
      </c>
      <c r="F556" s="572"/>
      <c r="G556" s="572"/>
      <c r="H556" s="995" t="s">
        <v>358</v>
      </c>
      <c r="I556" s="995"/>
      <c r="J556" s="665">
        <v>-7.1272662020907276E-2</v>
      </c>
      <c r="K556" s="572"/>
      <c r="L556" s="572"/>
      <c r="M556" s="995" t="s">
        <v>371</v>
      </c>
      <c r="N556" s="995"/>
      <c r="O556" s="666">
        <v>-2.0951993628722902E-2</v>
      </c>
      <c r="P556" s="572"/>
      <c r="Q556" s="572"/>
      <c r="U556" s="341"/>
      <c r="V556" s="341"/>
      <c r="W556" s="341"/>
      <c r="X556" s="341"/>
      <c r="Y556" s="34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3"/>
      <c r="BC556" s="343"/>
      <c r="BD556" s="343"/>
      <c r="BE556" s="343"/>
      <c r="BF556" s="343"/>
      <c r="BG556" s="343"/>
      <c r="BH556" s="343"/>
      <c r="BI556" s="343"/>
      <c r="BJ556" s="343"/>
      <c r="BK556" s="343"/>
      <c r="BL556" s="343"/>
      <c r="BM556" s="343"/>
      <c r="BN556" s="343"/>
      <c r="BO556" s="343"/>
      <c r="BP556" s="343"/>
      <c r="BQ556" s="343"/>
      <c r="BR556" s="343"/>
      <c r="BS556" s="343"/>
      <c r="BT556" s="343"/>
      <c r="BU556" s="344"/>
      <c r="BV556" s="344"/>
      <c r="BW556" s="344"/>
      <c r="BX556" s="344"/>
      <c r="BY556" s="344"/>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994" t="s">
        <v>362</v>
      </c>
      <c r="D557" s="995"/>
      <c r="E557" s="664">
        <v>-6.8992488429679449E-2</v>
      </c>
      <c r="F557" s="572"/>
      <c r="G557" s="572"/>
      <c r="H557" s="995" t="s">
        <v>352</v>
      </c>
      <c r="I557" s="995"/>
      <c r="J557" s="665">
        <v>5.5815476053102872E-2</v>
      </c>
      <c r="K557" s="572"/>
      <c r="L557" s="572"/>
      <c r="M557" s="995" t="s">
        <v>368</v>
      </c>
      <c r="N557" s="995"/>
      <c r="O557" s="666">
        <v>-4.1955402103825125E-2</v>
      </c>
      <c r="P557" s="572"/>
      <c r="Q557" s="572"/>
      <c r="U557" s="341"/>
      <c r="V557" s="341"/>
      <c r="W557" s="341"/>
      <c r="X557" s="341"/>
      <c r="Y557" s="34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3"/>
      <c r="BC557" s="343"/>
      <c r="BD557" s="343"/>
      <c r="BE557" s="343"/>
      <c r="BF557" s="343"/>
      <c r="BG557" s="343"/>
      <c r="BH557" s="343"/>
      <c r="BI557" s="343"/>
      <c r="BJ557" s="343"/>
      <c r="BK557" s="343"/>
      <c r="BL557" s="343"/>
      <c r="BM557" s="343"/>
      <c r="BN557" s="343"/>
      <c r="BO557" s="343"/>
      <c r="BP557" s="343"/>
      <c r="BQ557" s="343"/>
      <c r="BR557" s="343"/>
      <c r="BS557" s="343"/>
      <c r="BT557" s="343"/>
      <c r="BU557" s="344"/>
      <c r="BV557" s="344"/>
      <c r="BW557" s="344"/>
      <c r="BX557" s="344"/>
      <c r="BY557" s="344"/>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994" t="s">
        <v>371</v>
      </c>
      <c r="D558" s="995"/>
      <c r="E558" s="664">
        <v>-1.8497404686989665E-2</v>
      </c>
      <c r="F558" s="572"/>
      <c r="G558" s="572"/>
      <c r="H558" s="995" t="s">
        <v>422</v>
      </c>
      <c r="I558" s="995"/>
      <c r="J558" s="665">
        <v>4.3128379525168735E-3</v>
      </c>
      <c r="K558" s="572"/>
      <c r="L558" s="572"/>
      <c r="M558" s="995" t="s">
        <v>380</v>
      </c>
      <c r="N558" s="995"/>
      <c r="O558" s="666">
        <v>-8.1357726291033314E-3</v>
      </c>
      <c r="P558" s="572"/>
      <c r="Q558" s="572"/>
      <c r="U558" s="341"/>
      <c r="V558" s="341"/>
      <c r="W558" s="341"/>
      <c r="X558" s="341"/>
      <c r="Y558" s="34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3"/>
      <c r="BC558" s="343"/>
      <c r="BD558" s="343"/>
      <c r="BE558" s="343"/>
      <c r="BF558" s="343"/>
      <c r="BG558" s="343"/>
      <c r="BH558" s="343"/>
      <c r="BI558" s="343"/>
      <c r="BJ558" s="343"/>
      <c r="BK558" s="343"/>
      <c r="BL558" s="343"/>
      <c r="BM558" s="343"/>
      <c r="BN558" s="343"/>
      <c r="BO558" s="343"/>
      <c r="BP558" s="343"/>
      <c r="BQ558" s="343"/>
      <c r="BR558" s="343"/>
      <c r="BS558" s="343"/>
      <c r="BT558" s="343"/>
      <c r="BU558" s="344"/>
      <c r="BV558" s="344"/>
      <c r="BW558" s="344"/>
      <c r="BX558" s="344"/>
      <c r="BY558" s="344"/>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994" t="s">
        <v>368</v>
      </c>
      <c r="D559" s="995"/>
      <c r="E559" s="664">
        <v>-3.8145578824330215E-2</v>
      </c>
      <c r="F559" s="572"/>
      <c r="G559" s="572"/>
      <c r="H559" s="995" t="s">
        <v>390</v>
      </c>
      <c r="I559" s="995"/>
      <c r="J559" s="665">
        <v>-1.2323926065508412E-2</v>
      </c>
      <c r="K559" s="572"/>
      <c r="L559" s="572"/>
      <c r="M559" s="995" t="s">
        <v>375</v>
      </c>
      <c r="N559" s="995"/>
      <c r="O559" s="666">
        <v>-6.0541923382326701E-3</v>
      </c>
      <c r="P559" s="572"/>
      <c r="Q559" s="572"/>
      <c r="U559" s="341"/>
      <c r="V559" s="341"/>
      <c r="W559" s="341"/>
      <c r="X559" s="341"/>
      <c r="Y559" s="34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3"/>
      <c r="BC559" s="343"/>
      <c r="BD559" s="343"/>
      <c r="BE559" s="343"/>
      <c r="BF559" s="343"/>
      <c r="BG559" s="343"/>
      <c r="BH559" s="343"/>
      <c r="BI559" s="343"/>
      <c r="BJ559" s="343"/>
      <c r="BK559" s="343"/>
      <c r="BL559" s="343"/>
      <c r="BM559" s="343"/>
      <c r="BN559" s="343"/>
      <c r="BO559" s="343"/>
      <c r="BP559" s="343"/>
      <c r="BQ559" s="343"/>
      <c r="BR559" s="343"/>
      <c r="BS559" s="343"/>
      <c r="BT559" s="343"/>
      <c r="BU559" s="344"/>
      <c r="BV559" s="344"/>
      <c r="BW559" s="344"/>
      <c r="BX559" s="344"/>
      <c r="BY559" s="344"/>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994" t="s">
        <v>380</v>
      </c>
      <c r="D560" s="995"/>
      <c r="E560" s="664">
        <v>-1.395626972811295E-2</v>
      </c>
      <c r="F560" s="572"/>
      <c r="G560" s="572"/>
      <c r="H560" s="995" t="s">
        <v>407</v>
      </c>
      <c r="I560" s="995"/>
      <c r="J560" s="665">
        <v>0.13550359195209816</v>
      </c>
      <c r="K560" s="572"/>
      <c r="L560" s="572"/>
      <c r="M560" s="995" t="s">
        <v>421</v>
      </c>
      <c r="N560" s="995"/>
      <c r="O560" s="666">
        <v>-1.2256154618197956E-2</v>
      </c>
      <c r="P560" s="572"/>
      <c r="Q560" s="572"/>
      <c r="U560" s="341"/>
      <c r="V560" s="341"/>
      <c r="W560" s="341"/>
      <c r="X560" s="341"/>
      <c r="Y560" s="34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3"/>
      <c r="BC560" s="343"/>
      <c r="BD560" s="343"/>
      <c r="BE560" s="343"/>
      <c r="BF560" s="343"/>
      <c r="BG560" s="343"/>
      <c r="BH560" s="343"/>
      <c r="BI560" s="343"/>
      <c r="BJ560" s="343"/>
      <c r="BK560" s="343"/>
      <c r="BL560" s="343"/>
      <c r="BM560" s="343"/>
      <c r="BN560" s="343"/>
      <c r="BO560" s="343"/>
      <c r="BP560" s="343"/>
      <c r="BQ560" s="343"/>
      <c r="BR560" s="343"/>
      <c r="BS560" s="343"/>
      <c r="BT560" s="343"/>
      <c r="BU560" s="344"/>
      <c r="BV560" s="344"/>
      <c r="BW560" s="344"/>
      <c r="BX560" s="344"/>
      <c r="BY560" s="344"/>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994" t="s">
        <v>375</v>
      </c>
      <c r="D561" s="995"/>
      <c r="E561" s="664">
        <v>-7.2009949499824812E-3</v>
      </c>
      <c r="F561" s="572"/>
      <c r="G561" s="572"/>
      <c r="H561" s="995" t="s">
        <v>391</v>
      </c>
      <c r="I561" s="995"/>
      <c r="J561" s="665">
        <v>-9.2720518793791337E-3</v>
      </c>
      <c r="K561" s="572"/>
      <c r="L561" s="572"/>
      <c r="M561" s="995" t="s">
        <v>423</v>
      </c>
      <c r="N561" s="995"/>
      <c r="O561" s="666">
        <v>-2.7363800456034941E-3</v>
      </c>
      <c r="P561" s="572"/>
      <c r="Q561" s="572"/>
      <c r="U561" s="341"/>
      <c r="V561" s="341"/>
      <c r="W561" s="341"/>
      <c r="X561" s="341"/>
      <c r="Y561" s="34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3"/>
      <c r="BC561" s="343"/>
      <c r="BD561" s="343"/>
      <c r="BE561" s="343"/>
      <c r="BF561" s="343"/>
      <c r="BG561" s="343"/>
      <c r="BH561" s="343"/>
      <c r="BI561" s="343"/>
      <c r="BJ561" s="343"/>
      <c r="BK561" s="343"/>
      <c r="BL561" s="343"/>
      <c r="BM561" s="343"/>
      <c r="BN561" s="343"/>
      <c r="BO561" s="343"/>
      <c r="BP561" s="343"/>
      <c r="BQ561" s="343"/>
      <c r="BR561" s="343"/>
      <c r="BS561" s="343"/>
      <c r="BT561" s="343"/>
      <c r="BU561" s="344"/>
      <c r="BV561" s="344"/>
      <c r="BW561" s="344"/>
      <c r="BX561" s="344"/>
      <c r="BY561" s="344"/>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994" t="s">
        <v>421</v>
      </c>
      <c r="D562" s="995"/>
      <c r="E562" s="664">
        <v>-1.4274339834192748E-2</v>
      </c>
      <c r="F562" s="572"/>
      <c r="G562" s="572"/>
      <c r="H562" s="995" t="s">
        <v>387</v>
      </c>
      <c r="I562" s="995"/>
      <c r="J562" s="665">
        <v>-3.5128377843897753E-2</v>
      </c>
      <c r="K562" s="572"/>
      <c r="L562" s="572"/>
      <c r="M562" s="995" t="s">
        <v>381</v>
      </c>
      <c r="N562" s="995"/>
      <c r="O562" s="666">
        <v>-4.0118641662562154E-2</v>
      </c>
      <c r="P562" s="572"/>
      <c r="Q562" s="572"/>
      <c r="U562" s="341"/>
      <c r="V562" s="341"/>
      <c r="W562" s="341"/>
      <c r="X562" s="341"/>
      <c r="Y562" s="34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3"/>
      <c r="BC562" s="343"/>
      <c r="BD562" s="343"/>
      <c r="BE562" s="343"/>
      <c r="BF562" s="343"/>
      <c r="BG562" s="343"/>
      <c r="BH562" s="343"/>
      <c r="BI562" s="343"/>
      <c r="BJ562" s="343"/>
      <c r="BK562" s="343"/>
      <c r="BL562" s="343"/>
      <c r="BM562" s="343"/>
      <c r="BN562" s="343"/>
      <c r="BO562" s="343"/>
      <c r="BP562" s="343"/>
      <c r="BQ562" s="343"/>
      <c r="BR562" s="343"/>
      <c r="BS562" s="343"/>
      <c r="BT562" s="343"/>
      <c r="BU562" s="344"/>
      <c r="BV562" s="344"/>
      <c r="BW562" s="344"/>
      <c r="BX562" s="344"/>
      <c r="BY562" s="344"/>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994" t="s">
        <v>423</v>
      </c>
      <c r="D563" s="995"/>
      <c r="E563" s="664">
        <v>-3.0373259667062038E-3</v>
      </c>
      <c r="F563" s="572"/>
      <c r="G563" s="572"/>
      <c r="H563" s="995" t="s">
        <v>373</v>
      </c>
      <c r="I563" s="995"/>
      <c r="J563" s="665">
        <v>-4.0904302655540209E-2</v>
      </c>
      <c r="K563" s="572"/>
      <c r="L563" s="572"/>
      <c r="M563" s="995" t="s">
        <v>394</v>
      </c>
      <c r="N563" s="995"/>
      <c r="O563" s="666">
        <v>-2.7865252696928212E-3</v>
      </c>
      <c r="P563" s="572"/>
      <c r="Q563" s="572"/>
      <c r="U563" s="341"/>
      <c r="V563" s="341"/>
      <c r="W563" s="341"/>
      <c r="X563" s="341"/>
      <c r="Y563" s="34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3"/>
      <c r="BC563" s="343"/>
      <c r="BD563" s="343"/>
      <c r="BE563" s="343"/>
      <c r="BF563" s="343"/>
      <c r="BG563" s="343"/>
      <c r="BH563" s="343"/>
      <c r="BI563" s="343"/>
      <c r="BJ563" s="343"/>
      <c r="BK563" s="343"/>
      <c r="BL563" s="343"/>
      <c r="BM563" s="343"/>
      <c r="BN563" s="343"/>
      <c r="BO563" s="343"/>
      <c r="BP563" s="343"/>
      <c r="BQ563" s="343"/>
      <c r="BR563" s="343"/>
      <c r="BS563" s="343"/>
      <c r="BT563" s="343"/>
      <c r="BU563" s="344"/>
      <c r="BV563" s="344"/>
      <c r="BW563" s="344"/>
      <c r="BX563" s="344"/>
      <c r="BY563" s="344"/>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994" t="s">
        <v>381</v>
      </c>
      <c r="D564" s="995"/>
      <c r="E564" s="664">
        <v>-3.764033034877165E-2</v>
      </c>
      <c r="F564" s="572"/>
      <c r="G564" s="572"/>
      <c r="H564" s="995" t="s">
        <v>408</v>
      </c>
      <c r="I564" s="995"/>
      <c r="J564" s="665">
        <v>-0.11759628824877758</v>
      </c>
      <c r="K564" s="572"/>
      <c r="L564" s="572"/>
      <c r="M564" s="995" t="s">
        <v>330</v>
      </c>
      <c r="N564" s="995"/>
      <c r="O564" s="666">
        <v>0.12903788421446288</v>
      </c>
      <c r="P564" s="572"/>
      <c r="Q564" s="572"/>
      <c r="U564" s="341"/>
      <c r="V564" s="341"/>
      <c r="W564" s="341"/>
      <c r="X564" s="341"/>
      <c r="Y564" s="34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3"/>
      <c r="BC564" s="343"/>
      <c r="BD564" s="343"/>
      <c r="BE564" s="343"/>
      <c r="BF564" s="343"/>
      <c r="BG564" s="343"/>
      <c r="BH564" s="343"/>
      <c r="BI564" s="343"/>
      <c r="BJ564" s="343"/>
      <c r="BK564" s="343"/>
      <c r="BL564" s="343"/>
      <c r="BM564" s="343"/>
      <c r="BN564" s="343"/>
      <c r="BO564" s="343"/>
      <c r="BP564" s="343"/>
      <c r="BQ564" s="343"/>
      <c r="BR564" s="343"/>
      <c r="BS564" s="343"/>
      <c r="BT564" s="343"/>
      <c r="BU564" s="344"/>
      <c r="BV564" s="344"/>
      <c r="BW564" s="344"/>
      <c r="BX564" s="344"/>
      <c r="BY564" s="344"/>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994" t="s">
        <v>394</v>
      </c>
      <c r="D565" s="995"/>
      <c r="E565" s="664">
        <v>5.3903205786466483E-4</v>
      </c>
      <c r="F565" s="572"/>
      <c r="G565" s="572"/>
      <c r="H565" s="995" t="s">
        <v>377</v>
      </c>
      <c r="I565" s="995"/>
      <c r="J565" s="667">
        <v>-3.0138985318258499E-2</v>
      </c>
      <c r="K565" s="572"/>
      <c r="L565" s="572"/>
      <c r="M565" s="995" t="s">
        <v>366</v>
      </c>
      <c r="N565" s="995"/>
      <c r="O565" s="666">
        <v>-1.8984483957859811E-3</v>
      </c>
      <c r="P565" s="572"/>
      <c r="Q565" s="572"/>
      <c r="U565" s="341"/>
      <c r="V565" s="341"/>
      <c r="W565" s="341"/>
      <c r="X565" s="341"/>
      <c r="Y565" s="34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3"/>
      <c r="BC565" s="343"/>
      <c r="BD565" s="343"/>
      <c r="BE565" s="343"/>
      <c r="BF565" s="343"/>
      <c r="BG565" s="343"/>
      <c r="BH565" s="343"/>
      <c r="BI565" s="343"/>
      <c r="BJ565" s="343"/>
      <c r="BK565" s="343"/>
      <c r="BL565" s="343"/>
      <c r="BM565" s="343"/>
      <c r="BN565" s="343"/>
      <c r="BO565" s="343"/>
      <c r="BP565" s="343"/>
      <c r="BQ565" s="343"/>
      <c r="BR565" s="343"/>
      <c r="BS565" s="343"/>
      <c r="BT565" s="343"/>
      <c r="BU565" s="344"/>
      <c r="BV565" s="344"/>
      <c r="BW565" s="344"/>
      <c r="BX565" s="344"/>
      <c r="BY565" s="344"/>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994" t="s">
        <v>330</v>
      </c>
      <c r="D566" s="995"/>
      <c r="E566" s="664">
        <v>0.11112580262620245</v>
      </c>
      <c r="F566" s="572"/>
      <c r="G566" s="572"/>
      <c r="H566" s="995"/>
      <c r="I566" s="995"/>
      <c r="J566" s="572"/>
      <c r="K566" s="572"/>
      <c r="L566" s="572"/>
      <c r="M566" s="995" t="s">
        <v>384</v>
      </c>
      <c r="N566" s="995"/>
      <c r="O566" s="666">
        <v>-1.4918572437012266E-2</v>
      </c>
      <c r="P566" s="572"/>
      <c r="Q566" s="572"/>
      <c r="U566" s="341"/>
      <c r="V566" s="341"/>
      <c r="W566" s="341"/>
      <c r="X566" s="341"/>
      <c r="Y566" s="34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3"/>
      <c r="BC566" s="343"/>
      <c r="BD566" s="343"/>
      <c r="BE566" s="343"/>
      <c r="BF566" s="343"/>
      <c r="BG566" s="343"/>
      <c r="BH566" s="343"/>
      <c r="BI566" s="343"/>
      <c r="BJ566" s="343"/>
      <c r="BK566" s="343"/>
      <c r="BL566" s="343"/>
      <c r="BM566" s="343"/>
      <c r="BN566" s="343"/>
      <c r="BO566" s="343"/>
      <c r="BP566" s="343"/>
      <c r="BQ566" s="343"/>
      <c r="BR566" s="343"/>
      <c r="BS566" s="343"/>
      <c r="BT566" s="343"/>
      <c r="BU566" s="344"/>
      <c r="BV566" s="344"/>
      <c r="BW566" s="344"/>
      <c r="BX566" s="344"/>
      <c r="BY566" s="344"/>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994" t="s">
        <v>366</v>
      </c>
      <c r="D567" s="995"/>
      <c r="E567" s="664">
        <v>-5.229887069395092E-3</v>
      </c>
      <c r="F567" s="572"/>
      <c r="G567" s="572"/>
      <c r="H567" s="995"/>
      <c r="I567" s="995"/>
      <c r="J567" s="572"/>
      <c r="K567" s="572"/>
      <c r="L567" s="572"/>
      <c r="M567" s="995" t="s">
        <v>344</v>
      </c>
      <c r="N567" s="995"/>
      <c r="O567" s="666">
        <v>-4.520861230845491E-2</v>
      </c>
      <c r="P567" s="572"/>
      <c r="Q567" s="572"/>
      <c r="U567" s="341"/>
      <c r="V567" s="341"/>
      <c r="W567" s="341"/>
      <c r="X567" s="341"/>
      <c r="Y567" s="34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3"/>
      <c r="BC567" s="343"/>
      <c r="BD567" s="343"/>
      <c r="BE567" s="343"/>
      <c r="BF567" s="343"/>
      <c r="BG567" s="343"/>
      <c r="BH567" s="343"/>
      <c r="BI567" s="343"/>
      <c r="BJ567" s="343"/>
      <c r="BK567" s="343"/>
      <c r="BL567" s="343"/>
      <c r="BM567" s="343"/>
      <c r="BN567" s="343"/>
      <c r="BO567" s="343"/>
      <c r="BP567" s="343"/>
      <c r="BQ567" s="343"/>
      <c r="BR567" s="343"/>
      <c r="BS567" s="343"/>
      <c r="BT567" s="343"/>
      <c r="BU567" s="344"/>
      <c r="BV567" s="344"/>
      <c r="BW567" s="344"/>
      <c r="BX567" s="344"/>
      <c r="BY567" s="344"/>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994" t="s">
        <v>384</v>
      </c>
      <c r="D568" s="995"/>
      <c r="E568" s="664">
        <v>-1.4200516677193702E-2</v>
      </c>
      <c r="F568" s="572"/>
      <c r="G568" s="572"/>
      <c r="H568" s="995" t="s">
        <v>224</v>
      </c>
      <c r="I568" s="995"/>
      <c r="J568" s="995"/>
      <c r="K568" s="572"/>
      <c r="L568" s="572"/>
      <c r="M568" s="995" t="s">
        <v>355</v>
      </c>
      <c r="N568" s="995"/>
      <c r="O568" s="666">
        <v>-7.2876638987057971E-2</v>
      </c>
      <c r="P568" s="572"/>
      <c r="Q568" s="572"/>
      <c r="U568" s="341"/>
      <c r="V568" s="341"/>
      <c r="W568" s="341"/>
      <c r="X568" s="341"/>
      <c r="Y568" s="34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3"/>
      <c r="BC568" s="343"/>
      <c r="BD568" s="343"/>
      <c r="BE568" s="343"/>
      <c r="BF568" s="343"/>
      <c r="BG568" s="343"/>
      <c r="BH568" s="343"/>
      <c r="BI568" s="343"/>
      <c r="BJ568" s="343"/>
      <c r="BK568" s="343"/>
      <c r="BL568" s="343"/>
      <c r="BM568" s="343"/>
      <c r="BN568" s="343"/>
      <c r="BO568" s="343"/>
      <c r="BP568" s="343"/>
      <c r="BQ568" s="343"/>
      <c r="BR568" s="343"/>
      <c r="BS568" s="343"/>
      <c r="BT568" s="343"/>
      <c r="BU568" s="344"/>
      <c r="BV568" s="344"/>
      <c r="BW568" s="344"/>
      <c r="BX568" s="344"/>
      <c r="BY568" s="344"/>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994" t="s">
        <v>344</v>
      </c>
      <c r="D569" s="995"/>
      <c r="E569" s="664">
        <v>-4.2085838982804512E-2</v>
      </c>
      <c r="F569" s="572"/>
      <c r="G569" s="572"/>
      <c r="H569" s="995" t="s">
        <v>192</v>
      </c>
      <c r="I569" s="995"/>
      <c r="J569" s="682" t="s">
        <v>193</v>
      </c>
      <c r="K569" s="572"/>
      <c r="L569" s="572"/>
      <c r="M569" s="995" t="s">
        <v>417</v>
      </c>
      <c r="N569" s="995"/>
      <c r="O569" s="666">
        <v>-1.5682679256599802E-2</v>
      </c>
      <c r="P569" s="572"/>
      <c r="Q569" s="572"/>
      <c r="U569" s="341"/>
      <c r="V569" s="341"/>
      <c r="W569" s="341"/>
      <c r="X569" s="341"/>
      <c r="Y569" s="34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3"/>
      <c r="BC569" s="343"/>
      <c r="BD569" s="343"/>
      <c r="BE569" s="343"/>
      <c r="BF569" s="343"/>
      <c r="BG569" s="343"/>
      <c r="BH569" s="343"/>
      <c r="BI569" s="343"/>
      <c r="BJ569" s="343"/>
      <c r="BK569" s="343"/>
      <c r="BL569" s="343"/>
      <c r="BM569" s="343"/>
      <c r="BN569" s="343"/>
      <c r="BO569" s="343"/>
      <c r="BP569" s="343"/>
      <c r="BQ569" s="343"/>
      <c r="BR569" s="343"/>
      <c r="BS569" s="343"/>
      <c r="BT569" s="343"/>
      <c r="BU569" s="344"/>
      <c r="BV569" s="344"/>
      <c r="BW569" s="344"/>
      <c r="BX569" s="344"/>
      <c r="BY569" s="344"/>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994" t="s">
        <v>355</v>
      </c>
      <c r="D570" s="995"/>
      <c r="E570" s="664">
        <v>-6.2038975278598585E-2</v>
      </c>
      <c r="F570" s="572"/>
      <c r="G570" s="572"/>
      <c r="H570" s="995" t="s">
        <v>193</v>
      </c>
      <c r="I570" s="995"/>
      <c r="J570" s="683">
        <v>1.0000000000000002</v>
      </c>
      <c r="K570" s="572"/>
      <c r="L570" s="572"/>
      <c r="M570" s="995" t="s">
        <v>392</v>
      </c>
      <c r="N570" s="995"/>
      <c r="O570" s="666">
        <v>-5.8801007502059738E-3</v>
      </c>
      <c r="P570" s="572"/>
      <c r="Q570" s="572"/>
      <c r="U570" s="341"/>
      <c r="V570" s="341"/>
      <c r="W570" s="341"/>
      <c r="X570" s="341"/>
      <c r="Y570" s="34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3"/>
      <c r="BC570" s="343"/>
      <c r="BD570" s="343"/>
      <c r="BE570" s="343"/>
      <c r="BF570" s="343"/>
      <c r="BG570" s="343"/>
      <c r="BH570" s="343"/>
      <c r="BI570" s="343"/>
      <c r="BJ570" s="343"/>
      <c r="BK570" s="343"/>
      <c r="BL570" s="343"/>
      <c r="BM570" s="343"/>
      <c r="BN570" s="343"/>
      <c r="BO570" s="343"/>
      <c r="BP570" s="343"/>
      <c r="BQ570" s="343"/>
      <c r="BR570" s="343"/>
      <c r="BS570" s="343"/>
      <c r="BT570" s="343"/>
      <c r="BU570" s="344"/>
      <c r="BV570" s="344"/>
      <c r="BW570" s="344"/>
      <c r="BX570" s="344"/>
      <c r="BY570" s="344"/>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994" t="s">
        <v>417</v>
      </c>
      <c r="D571" s="995"/>
      <c r="E571" s="664">
        <v>-1.2175720961079071E-2</v>
      </c>
      <c r="F571" s="572"/>
      <c r="G571" s="572"/>
      <c r="H571" s="995"/>
      <c r="I571" s="995"/>
      <c r="J571" s="572"/>
      <c r="K571" s="572"/>
      <c r="L571" s="572"/>
      <c r="M571" s="995" t="s">
        <v>416</v>
      </c>
      <c r="N571" s="995"/>
      <c r="O571" s="666">
        <v>-2.4408136185471694E-2</v>
      </c>
      <c r="P571" s="572"/>
      <c r="Q571" s="572"/>
      <c r="U571" s="341"/>
      <c r="V571" s="341"/>
      <c r="W571" s="341"/>
      <c r="X571" s="341"/>
      <c r="Y571" s="34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3"/>
      <c r="BC571" s="343"/>
      <c r="BD571" s="343"/>
      <c r="BE571" s="343"/>
      <c r="BF571" s="343"/>
      <c r="BG571" s="343"/>
      <c r="BH571" s="343"/>
      <c r="BI571" s="343"/>
      <c r="BJ571" s="343"/>
      <c r="BK571" s="343"/>
      <c r="BL571" s="343"/>
      <c r="BM571" s="343"/>
      <c r="BN571" s="343"/>
      <c r="BO571" s="343"/>
      <c r="BP571" s="343"/>
      <c r="BQ571" s="343"/>
      <c r="BR571" s="343"/>
      <c r="BS571" s="343"/>
      <c r="BT571" s="343"/>
      <c r="BU571" s="344"/>
      <c r="BV571" s="344"/>
      <c r="BW571" s="344"/>
      <c r="BX571" s="344"/>
      <c r="BY571" s="344"/>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994" t="s">
        <v>392</v>
      </c>
      <c r="D572" s="995"/>
      <c r="E572" s="664">
        <v>-5.0867093517513806E-3</v>
      </c>
      <c r="F572" s="572"/>
      <c r="G572" s="572"/>
      <c r="H572" s="995"/>
      <c r="I572" s="995"/>
      <c r="J572" s="572"/>
      <c r="K572" s="572"/>
      <c r="L572" s="572"/>
      <c r="M572" s="995" t="s">
        <v>361</v>
      </c>
      <c r="N572" s="995"/>
      <c r="O572" s="666">
        <v>1.1211665620196952E-2</v>
      </c>
      <c r="P572" s="572"/>
      <c r="Q572" s="572"/>
      <c r="U572" s="341"/>
      <c r="V572" s="341"/>
      <c r="W572" s="341"/>
      <c r="X572" s="341"/>
      <c r="Y572" s="34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3"/>
      <c r="BC572" s="343"/>
      <c r="BD572" s="343"/>
      <c r="BE572" s="343"/>
      <c r="BF572" s="343"/>
      <c r="BG572" s="343"/>
      <c r="BH572" s="343"/>
      <c r="BI572" s="343"/>
      <c r="BJ572" s="343"/>
      <c r="BK572" s="343"/>
      <c r="BL572" s="343"/>
      <c r="BM572" s="343"/>
      <c r="BN572" s="343"/>
      <c r="BO572" s="343"/>
      <c r="BP572" s="343"/>
      <c r="BQ572" s="343"/>
      <c r="BR572" s="343"/>
      <c r="BS572" s="343"/>
      <c r="BT572" s="343"/>
      <c r="BU572" s="344"/>
      <c r="BV572" s="344"/>
      <c r="BW572" s="344"/>
      <c r="BX572" s="344"/>
      <c r="BY572" s="344"/>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994" t="s">
        <v>416</v>
      </c>
      <c r="D573" s="995"/>
      <c r="E573" s="664">
        <v>-2.0837090729827625E-2</v>
      </c>
      <c r="F573" s="572"/>
      <c r="G573" s="572"/>
      <c r="H573" s="995"/>
      <c r="I573" s="995"/>
      <c r="J573" s="572"/>
      <c r="K573" s="572"/>
      <c r="L573" s="572"/>
      <c r="M573" s="995" t="s">
        <v>369</v>
      </c>
      <c r="N573" s="995"/>
      <c r="O573" s="666">
        <v>-1.6166879885336067E-2</v>
      </c>
      <c r="P573" s="572"/>
      <c r="Q573" s="572"/>
      <c r="U573" s="341"/>
      <c r="V573" s="341"/>
      <c r="W573" s="341"/>
      <c r="X573" s="341"/>
      <c r="Y573" s="34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3"/>
      <c r="BC573" s="343"/>
      <c r="BD573" s="343"/>
      <c r="BE573" s="343"/>
      <c r="BF573" s="343"/>
      <c r="BG573" s="343"/>
      <c r="BH573" s="343"/>
      <c r="BI573" s="343"/>
      <c r="BJ573" s="343"/>
      <c r="BK573" s="343"/>
      <c r="BL573" s="343"/>
      <c r="BM573" s="343"/>
      <c r="BN573" s="343"/>
      <c r="BO573" s="343"/>
      <c r="BP573" s="343"/>
      <c r="BQ573" s="343"/>
      <c r="BR573" s="343"/>
      <c r="BS573" s="343"/>
      <c r="BT573" s="343"/>
      <c r="BU573" s="344"/>
      <c r="BV573" s="344"/>
      <c r="BW573" s="344"/>
      <c r="BX573" s="344"/>
      <c r="BY573" s="344"/>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994" t="s">
        <v>389</v>
      </c>
      <c r="D574" s="995"/>
      <c r="E574" s="664">
        <v>5.1678954761940645E-4</v>
      </c>
      <c r="F574" s="572"/>
      <c r="G574" s="572"/>
      <c r="H574" s="995"/>
      <c r="I574" s="995"/>
      <c r="J574" s="572"/>
      <c r="K574" s="572"/>
      <c r="L574" s="572"/>
      <c r="M574" s="995" t="s">
        <v>358</v>
      </c>
      <c r="N574" s="995"/>
      <c r="O574" s="666">
        <v>6.7660069824943252E-3</v>
      </c>
      <c r="P574" s="572"/>
      <c r="Q574" s="572"/>
      <c r="U574" s="341"/>
      <c r="V574" s="341"/>
      <c r="W574" s="341"/>
      <c r="X574" s="341"/>
      <c r="Y574" s="34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3"/>
      <c r="BC574" s="343"/>
      <c r="BD574" s="343"/>
      <c r="BE574" s="343"/>
      <c r="BF574" s="343"/>
      <c r="BG574" s="343"/>
      <c r="BH574" s="343"/>
      <c r="BI574" s="343"/>
      <c r="BJ574" s="343"/>
      <c r="BK574" s="343"/>
      <c r="BL574" s="343"/>
      <c r="BM574" s="343"/>
      <c r="BN574" s="343"/>
      <c r="BO574" s="343"/>
      <c r="BP574" s="343"/>
      <c r="BQ574" s="343"/>
      <c r="BR574" s="343"/>
      <c r="BS574" s="343"/>
      <c r="BT574" s="343"/>
      <c r="BU574" s="344"/>
      <c r="BV574" s="344"/>
      <c r="BW574" s="344"/>
      <c r="BX574" s="344"/>
      <c r="BY574" s="344"/>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994" t="s">
        <v>361</v>
      </c>
      <c r="D575" s="995"/>
      <c r="E575" s="664">
        <v>3.4772855665075188E-2</v>
      </c>
      <c r="F575" s="572"/>
      <c r="G575" s="572"/>
      <c r="H575" s="995"/>
      <c r="I575" s="995"/>
      <c r="J575" s="572"/>
      <c r="K575" s="572"/>
      <c r="L575" s="572"/>
      <c r="M575" s="995" t="s">
        <v>352</v>
      </c>
      <c r="N575" s="995"/>
      <c r="O575" s="666">
        <v>5.9973421499187891E-2</v>
      </c>
      <c r="P575" s="572"/>
      <c r="Q575" s="572"/>
      <c r="U575" s="341"/>
      <c r="V575" s="341"/>
      <c r="W575" s="341"/>
      <c r="X575" s="341"/>
      <c r="Y575" s="34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3"/>
      <c r="BC575" s="343"/>
      <c r="BD575" s="343"/>
      <c r="BE575" s="343"/>
      <c r="BF575" s="343"/>
      <c r="BG575" s="343"/>
      <c r="BH575" s="343"/>
      <c r="BI575" s="343"/>
      <c r="BJ575" s="343"/>
      <c r="BK575" s="343"/>
      <c r="BL575" s="343"/>
      <c r="BM575" s="343"/>
      <c r="BN575" s="343"/>
      <c r="BO575" s="343"/>
      <c r="BP575" s="343"/>
      <c r="BQ575" s="343"/>
      <c r="BR575" s="343"/>
      <c r="BS575" s="343"/>
      <c r="BT575" s="343"/>
      <c r="BU575" s="344"/>
      <c r="BV575" s="344"/>
      <c r="BW575" s="344"/>
      <c r="BX575" s="344"/>
      <c r="BY575" s="344"/>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994" t="s">
        <v>369</v>
      </c>
      <c r="D576" s="995"/>
      <c r="E576" s="664">
        <v>-1.3738766461437554E-2</v>
      </c>
      <c r="F576" s="572"/>
      <c r="G576" s="572"/>
      <c r="H576" s="995"/>
      <c r="I576" s="995"/>
      <c r="J576" s="572"/>
      <c r="K576" s="572"/>
      <c r="L576" s="572"/>
      <c r="M576" s="995" t="s">
        <v>422</v>
      </c>
      <c r="N576" s="995"/>
      <c r="O576" s="666">
        <v>7.325785015872526E-3</v>
      </c>
      <c r="P576" s="572"/>
      <c r="Q576" s="572"/>
      <c r="U576" s="341"/>
      <c r="V576" s="341"/>
      <c r="W576" s="341"/>
      <c r="X576" s="341"/>
      <c r="Y576" s="34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3"/>
      <c r="BC576" s="343"/>
      <c r="BD576" s="343"/>
      <c r="BE576" s="343"/>
      <c r="BF576" s="343"/>
      <c r="BG576" s="343"/>
      <c r="BH576" s="343"/>
      <c r="BI576" s="343"/>
      <c r="BJ576" s="343"/>
      <c r="BK576" s="343"/>
      <c r="BL576" s="343"/>
      <c r="BM576" s="343"/>
      <c r="BN576" s="343"/>
      <c r="BO576" s="343"/>
      <c r="BP576" s="343"/>
      <c r="BQ576" s="343"/>
      <c r="BR576" s="343"/>
      <c r="BS576" s="343"/>
      <c r="BT576" s="343"/>
      <c r="BU576" s="344"/>
      <c r="BV576" s="344"/>
      <c r="BW576" s="344"/>
      <c r="BX576" s="344"/>
      <c r="BY576" s="344"/>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994" t="s">
        <v>358</v>
      </c>
      <c r="D577" s="995"/>
      <c r="E577" s="664">
        <v>-3.3791246763608326E-2</v>
      </c>
      <c r="F577" s="572"/>
      <c r="G577" s="572"/>
      <c r="H577" s="995"/>
      <c r="I577" s="995"/>
      <c r="J577" s="572"/>
      <c r="K577" s="572"/>
      <c r="L577" s="572"/>
      <c r="M577" s="995" t="s">
        <v>390</v>
      </c>
      <c r="N577" s="995"/>
      <c r="O577" s="666">
        <v>1.79932991107778E-3</v>
      </c>
      <c r="P577" s="572"/>
      <c r="Q577" s="572"/>
      <c r="U577" s="341"/>
      <c r="V577" s="341"/>
      <c r="W577" s="341"/>
      <c r="X577" s="341"/>
      <c r="Y577" s="34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3"/>
      <c r="BC577" s="343"/>
      <c r="BD577" s="343"/>
      <c r="BE577" s="343"/>
      <c r="BF577" s="343"/>
      <c r="BG577" s="343"/>
      <c r="BH577" s="343"/>
      <c r="BI577" s="343"/>
      <c r="BJ577" s="343"/>
      <c r="BK577" s="343"/>
      <c r="BL577" s="343"/>
      <c r="BM577" s="343"/>
      <c r="BN577" s="343"/>
      <c r="BO577" s="343"/>
      <c r="BP577" s="343"/>
      <c r="BQ577" s="343"/>
      <c r="BR577" s="343"/>
      <c r="BS577" s="343"/>
      <c r="BT577" s="343"/>
      <c r="BU577" s="344"/>
      <c r="BV577" s="344"/>
      <c r="BW577" s="344"/>
      <c r="BX577" s="344"/>
      <c r="BY577" s="344"/>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994" t="s">
        <v>352</v>
      </c>
      <c r="D578" s="995"/>
      <c r="E578" s="664">
        <v>5.7677060027645513E-2</v>
      </c>
      <c r="F578" s="572"/>
      <c r="G578" s="572"/>
      <c r="H578" s="995"/>
      <c r="I578" s="995"/>
      <c r="J578" s="572"/>
      <c r="K578" s="572"/>
      <c r="L578" s="572"/>
      <c r="M578" s="995" t="s">
        <v>407</v>
      </c>
      <c r="N578" s="995"/>
      <c r="O578" s="666">
        <v>9.3968891906752283E-2</v>
      </c>
      <c r="P578" s="572"/>
      <c r="Q578" s="572"/>
      <c r="U578" s="341"/>
      <c r="V578" s="341"/>
      <c r="W578" s="341"/>
      <c r="X578" s="341"/>
      <c r="Y578" s="34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3"/>
      <c r="BC578" s="343"/>
      <c r="BD578" s="343"/>
      <c r="BE578" s="343"/>
      <c r="BF578" s="343"/>
      <c r="BG578" s="343"/>
      <c r="BH578" s="343"/>
      <c r="BI578" s="343"/>
      <c r="BJ578" s="343"/>
      <c r="BK578" s="343"/>
      <c r="BL578" s="343"/>
      <c r="BM578" s="343"/>
      <c r="BN578" s="343"/>
      <c r="BO578" s="343"/>
      <c r="BP578" s="343"/>
      <c r="BQ578" s="343"/>
      <c r="BR578" s="343"/>
      <c r="BS578" s="343"/>
      <c r="BT578" s="343"/>
      <c r="BU578" s="344"/>
      <c r="BV578" s="344"/>
      <c r="BW578" s="344"/>
      <c r="BX578" s="344"/>
      <c r="BY578" s="344"/>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994" t="s">
        <v>422</v>
      </c>
      <c r="D579" s="995"/>
      <c r="E579" s="664">
        <v>6.5170666409702701E-3</v>
      </c>
      <c r="F579" s="572"/>
      <c r="G579" s="572"/>
      <c r="H579" s="995"/>
      <c r="I579" s="995"/>
      <c r="J579" s="572"/>
      <c r="K579" s="572"/>
      <c r="L579" s="572"/>
      <c r="M579" s="995" t="s">
        <v>391</v>
      </c>
      <c r="N579" s="995"/>
      <c r="O579" s="666">
        <v>6.9264577554968088E-3</v>
      </c>
      <c r="P579" s="572"/>
      <c r="Q579" s="572"/>
      <c r="U579" s="341"/>
      <c r="V579" s="341"/>
      <c r="W579" s="341"/>
      <c r="X579" s="341"/>
      <c r="Y579" s="34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3"/>
      <c r="BC579" s="343"/>
      <c r="BD579" s="343"/>
      <c r="BE579" s="343"/>
      <c r="BF579" s="343"/>
      <c r="BG579" s="343"/>
      <c r="BH579" s="343"/>
      <c r="BI579" s="343"/>
      <c r="BJ579" s="343"/>
      <c r="BK579" s="343"/>
      <c r="BL579" s="343"/>
      <c r="BM579" s="343"/>
      <c r="BN579" s="343"/>
      <c r="BO579" s="343"/>
      <c r="BP579" s="343"/>
      <c r="BQ579" s="343"/>
      <c r="BR579" s="343"/>
      <c r="BS579" s="343"/>
      <c r="BT579" s="343"/>
      <c r="BU579" s="344"/>
      <c r="BV579" s="344"/>
      <c r="BW579" s="344"/>
      <c r="BX579" s="344"/>
      <c r="BY579" s="344"/>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994" t="s">
        <v>390</v>
      </c>
      <c r="D580" s="995"/>
      <c r="E580" s="664">
        <v>1.0172813162997989E-3</v>
      </c>
      <c r="F580" s="572"/>
      <c r="G580" s="572"/>
      <c r="H580" s="995"/>
      <c r="I580" s="995"/>
      <c r="J580" s="572"/>
      <c r="K580" s="572"/>
      <c r="L580" s="572"/>
      <c r="M580" s="995" t="s">
        <v>387</v>
      </c>
      <c r="N580" s="995"/>
      <c r="O580" s="666">
        <v>-1.1051732326761334E-3</v>
      </c>
      <c r="P580" s="572"/>
      <c r="Q580" s="572"/>
      <c r="U580" s="341"/>
      <c r="V580" s="341"/>
      <c r="W580" s="341"/>
      <c r="X580" s="341"/>
      <c r="Y580" s="34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3"/>
      <c r="BC580" s="343"/>
      <c r="BD580" s="343"/>
      <c r="BE580" s="343"/>
      <c r="BF580" s="343"/>
      <c r="BG580" s="343"/>
      <c r="BH580" s="343"/>
      <c r="BI580" s="343"/>
      <c r="BJ580" s="343"/>
      <c r="BK580" s="343"/>
      <c r="BL580" s="343"/>
      <c r="BM580" s="343"/>
      <c r="BN580" s="343"/>
      <c r="BO580" s="343"/>
      <c r="BP580" s="343"/>
      <c r="BQ580" s="343"/>
      <c r="BR580" s="343"/>
      <c r="BS580" s="343"/>
      <c r="BT580" s="343"/>
      <c r="BU580" s="344"/>
      <c r="BV580" s="344"/>
      <c r="BW580" s="344"/>
      <c r="BX580" s="344"/>
      <c r="BY580" s="344"/>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994" t="s">
        <v>407</v>
      </c>
      <c r="D581" s="995"/>
      <c r="E581" s="664">
        <v>0.10604203369104527</v>
      </c>
      <c r="F581" s="572"/>
      <c r="G581" s="572"/>
      <c r="H581" s="995"/>
      <c r="I581" s="995"/>
      <c r="J581" s="572"/>
      <c r="K581" s="572"/>
      <c r="L581" s="572"/>
      <c r="M581" s="995" t="s">
        <v>373</v>
      </c>
      <c r="N581" s="995"/>
      <c r="O581" s="666">
        <v>3.6051811709351581E-2</v>
      </c>
      <c r="P581" s="572"/>
      <c r="Q581" s="572"/>
      <c r="U581" s="341"/>
      <c r="V581" s="341"/>
      <c r="W581" s="341"/>
      <c r="X581" s="341"/>
      <c r="Y581" s="34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3"/>
      <c r="BC581" s="343"/>
      <c r="BD581" s="343"/>
      <c r="BE581" s="343"/>
      <c r="BF581" s="343"/>
      <c r="BG581" s="343"/>
      <c r="BH581" s="343"/>
      <c r="BI581" s="343"/>
      <c r="BJ581" s="343"/>
      <c r="BK581" s="343"/>
      <c r="BL581" s="343"/>
      <c r="BM581" s="343"/>
      <c r="BN581" s="343"/>
      <c r="BO581" s="343"/>
      <c r="BP581" s="343"/>
      <c r="BQ581" s="343"/>
      <c r="BR581" s="343"/>
      <c r="BS581" s="343"/>
      <c r="BT581" s="343"/>
      <c r="BU581" s="344"/>
      <c r="BV581" s="344"/>
      <c r="BW581" s="344"/>
      <c r="BX581" s="344"/>
      <c r="BY581" s="344"/>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994" t="s">
        <v>391</v>
      </c>
      <c r="D582" s="995"/>
      <c r="E582" s="664">
        <v>2.7958510122078721E-3</v>
      </c>
      <c r="F582" s="572"/>
      <c r="G582" s="572"/>
      <c r="H582" s="995"/>
      <c r="I582" s="995"/>
      <c r="J582" s="572"/>
      <c r="K582" s="572"/>
      <c r="L582" s="572"/>
      <c r="M582" s="995" t="s">
        <v>408</v>
      </c>
      <c r="N582" s="995"/>
      <c r="O582" s="666">
        <v>-0.10676949523131499</v>
      </c>
      <c r="P582" s="572"/>
      <c r="Q582" s="572"/>
      <c r="U582" s="341"/>
      <c r="V582" s="341"/>
      <c r="W582" s="341"/>
      <c r="X582" s="341"/>
      <c r="Y582" s="34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3"/>
      <c r="BC582" s="343"/>
      <c r="BD582" s="343"/>
      <c r="BE582" s="343"/>
      <c r="BF582" s="343"/>
      <c r="BG582" s="343"/>
      <c r="BH582" s="343"/>
      <c r="BI582" s="343"/>
      <c r="BJ582" s="343"/>
      <c r="BK582" s="343"/>
      <c r="BL582" s="343"/>
      <c r="BM582" s="343"/>
      <c r="BN582" s="343"/>
      <c r="BO582" s="343"/>
      <c r="BP582" s="343"/>
      <c r="BQ582" s="343"/>
      <c r="BR582" s="343"/>
      <c r="BS582" s="343"/>
      <c r="BT582" s="343"/>
      <c r="BU582" s="344"/>
      <c r="BV582" s="344"/>
      <c r="BW582" s="344"/>
      <c r="BX582" s="344"/>
      <c r="BY582" s="344"/>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994" t="s">
        <v>387</v>
      </c>
      <c r="D583" s="995"/>
      <c r="E583" s="664">
        <v>1.5684823044515921E-3</v>
      </c>
      <c r="F583" s="572"/>
      <c r="G583" s="572"/>
      <c r="H583" s="995"/>
      <c r="I583" s="995"/>
      <c r="J583" s="572"/>
      <c r="K583" s="572"/>
      <c r="L583" s="572"/>
      <c r="M583" s="995" t="s">
        <v>377</v>
      </c>
      <c r="N583" s="995"/>
      <c r="O583" s="668">
        <v>1.1581118044778465E-2</v>
      </c>
      <c r="P583" s="572"/>
      <c r="Q583" s="572"/>
      <c r="U583" s="341"/>
      <c r="V583" s="341"/>
      <c r="W583" s="341"/>
      <c r="X583" s="341"/>
      <c r="Y583" s="34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3"/>
      <c r="BC583" s="343"/>
      <c r="BD583" s="343"/>
      <c r="BE583" s="343"/>
      <c r="BF583" s="343"/>
      <c r="BG583" s="343"/>
      <c r="BH583" s="343"/>
      <c r="BI583" s="343"/>
      <c r="BJ583" s="343"/>
      <c r="BK583" s="343"/>
      <c r="BL583" s="343"/>
      <c r="BM583" s="343"/>
      <c r="BN583" s="343"/>
      <c r="BO583" s="343"/>
      <c r="BP583" s="343"/>
      <c r="BQ583" s="343"/>
      <c r="BR583" s="343"/>
      <c r="BS583" s="343"/>
      <c r="BT583" s="343"/>
      <c r="BU583" s="344"/>
      <c r="BV583" s="344"/>
      <c r="BW583" s="344"/>
      <c r="BX583" s="344"/>
      <c r="BY583" s="344"/>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994" t="s">
        <v>373</v>
      </c>
      <c r="D584" s="995"/>
      <c r="E584" s="664">
        <v>1.848075524269014E-2</v>
      </c>
      <c r="F584" s="572"/>
      <c r="G584" s="572"/>
      <c r="H584" s="995"/>
      <c r="I584" s="995"/>
      <c r="J584" s="572"/>
      <c r="K584" s="572"/>
      <c r="L584" s="572"/>
      <c r="M584" s="995"/>
      <c r="N584" s="995"/>
      <c r="O584" s="572"/>
      <c r="P584" s="572"/>
      <c r="Q584" s="572"/>
      <c r="U584" s="341"/>
      <c r="V584" s="341"/>
      <c r="W584" s="341"/>
      <c r="X584" s="341"/>
      <c r="Y584" s="34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3"/>
      <c r="BC584" s="343"/>
      <c r="BD584" s="343"/>
      <c r="BE584" s="343"/>
      <c r="BF584" s="343"/>
      <c r="BG584" s="343"/>
      <c r="BH584" s="343"/>
      <c r="BI584" s="343"/>
      <c r="BJ584" s="343"/>
      <c r="BK584" s="343"/>
      <c r="BL584" s="343"/>
      <c r="BM584" s="343"/>
      <c r="BN584" s="343"/>
      <c r="BO584" s="343"/>
      <c r="BP584" s="343"/>
      <c r="BQ584" s="343"/>
      <c r="BR584" s="343"/>
      <c r="BS584" s="343"/>
      <c r="BT584" s="343"/>
      <c r="BU584" s="344"/>
      <c r="BV584" s="344"/>
      <c r="BW584" s="344"/>
      <c r="BX584" s="344"/>
      <c r="BY584" s="344"/>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994" t="s">
        <v>408</v>
      </c>
      <c r="D585" s="995"/>
      <c r="E585" s="664">
        <v>-0.10699206165202202</v>
      </c>
      <c r="F585" s="572"/>
      <c r="G585" s="572"/>
      <c r="H585" s="995"/>
      <c r="I585" s="995"/>
      <c r="J585" s="572"/>
      <c r="K585" s="572"/>
      <c r="L585" s="572"/>
      <c r="M585" s="995"/>
      <c r="N585" s="995"/>
      <c r="O585" s="572"/>
      <c r="P585" s="572"/>
      <c r="Q585" s="572"/>
      <c r="U585" s="341"/>
      <c r="V585" s="341"/>
      <c r="W585" s="341"/>
      <c r="X585" s="341"/>
      <c r="Y585" s="34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3"/>
      <c r="BC585" s="343"/>
      <c r="BD585" s="343"/>
      <c r="BE585" s="343"/>
      <c r="BF585" s="343"/>
      <c r="BG585" s="343"/>
      <c r="BH585" s="343"/>
      <c r="BI585" s="343"/>
      <c r="BJ585" s="343"/>
      <c r="BK585" s="343"/>
      <c r="BL585" s="343"/>
      <c r="BM585" s="343"/>
      <c r="BN585" s="343"/>
      <c r="BO585" s="343"/>
      <c r="BP585" s="343"/>
      <c r="BQ585" s="343"/>
      <c r="BR585" s="343"/>
      <c r="BS585" s="343"/>
      <c r="BT585" s="343"/>
      <c r="BU585" s="344"/>
      <c r="BV585" s="344"/>
      <c r="BW585" s="344"/>
      <c r="BX585" s="344"/>
      <c r="BY585" s="344"/>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994" t="s">
        <v>377</v>
      </c>
      <c r="D586" s="995"/>
      <c r="E586" s="669">
        <v>-1.5813757801665797E-2</v>
      </c>
      <c r="F586" s="572"/>
      <c r="G586" s="572"/>
      <c r="H586" s="995"/>
      <c r="I586" s="995"/>
      <c r="J586" s="572"/>
      <c r="K586" s="572"/>
      <c r="L586" s="572"/>
      <c r="M586" s="995" t="s">
        <v>224</v>
      </c>
      <c r="N586" s="995"/>
      <c r="O586" s="995"/>
      <c r="P586" s="572"/>
      <c r="Q586" s="572"/>
      <c r="U586" s="341"/>
      <c r="V586" s="341"/>
      <c r="W586" s="341"/>
      <c r="X586" s="341"/>
      <c r="Y586" s="34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3"/>
      <c r="BC586" s="343"/>
      <c r="BD586" s="343"/>
      <c r="BE586" s="343"/>
      <c r="BF586" s="343"/>
      <c r="BG586" s="343"/>
      <c r="BH586" s="343"/>
      <c r="BI586" s="343"/>
      <c r="BJ586" s="343"/>
      <c r="BK586" s="343"/>
      <c r="BL586" s="343"/>
      <c r="BM586" s="343"/>
      <c r="BN586" s="343"/>
      <c r="BO586" s="343"/>
      <c r="BP586" s="343"/>
      <c r="BQ586" s="343"/>
      <c r="BR586" s="343"/>
      <c r="BS586" s="343"/>
      <c r="BT586" s="343"/>
      <c r="BU586" s="344"/>
      <c r="BV586" s="344"/>
      <c r="BW586" s="344"/>
      <c r="BX586" s="344"/>
      <c r="BY586" s="344"/>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994"/>
      <c r="D587" s="995"/>
      <c r="E587" s="572"/>
      <c r="F587" s="572"/>
      <c r="G587" s="572"/>
      <c r="H587" s="995"/>
      <c r="I587" s="995"/>
      <c r="J587" s="572"/>
      <c r="K587" s="572"/>
      <c r="L587" s="572"/>
      <c r="M587" s="995" t="s">
        <v>192</v>
      </c>
      <c r="N587" s="995"/>
      <c r="O587" s="684" t="s">
        <v>193</v>
      </c>
      <c r="P587" s="572"/>
      <c r="Q587" s="572"/>
      <c r="U587" s="341"/>
      <c r="V587" s="341"/>
      <c r="W587" s="341"/>
      <c r="X587" s="341"/>
      <c r="Y587" s="34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3"/>
      <c r="BC587" s="343"/>
      <c r="BD587" s="343"/>
      <c r="BE587" s="343"/>
      <c r="BF587" s="343"/>
      <c r="BG587" s="343"/>
      <c r="BH587" s="343"/>
      <c r="BI587" s="343"/>
      <c r="BJ587" s="343"/>
      <c r="BK587" s="343"/>
      <c r="BL587" s="343"/>
      <c r="BM587" s="343"/>
      <c r="BN587" s="343"/>
      <c r="BO587" s="343"/>
      <c r="BP587" s="343"/>
      <c r="BQ587" s="343"/>
      <c r="BR587" s="343"/>
      <c r="BS587" s="343"/>
      <c r="BT587" s="343"/>
      <c r="BU587" s="344"/>
      <c r="BV587" s="344"/>
      <c r="BW587" s="344"/>
      <c r="BX587" s="344"/>
      <c r="BY587" s="344"/>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994"/>
      <c r="D588" s="995"/>
      <c r="E588" s="572"/>
      <c r="F588" s="572"/>
      <c r="G588" s="572"/>
      <c r="H588" s="995"/>
      <c r="I588" s="995"/>
      <c r="J588" s="572"/>
      <c r="K588" s="572"/>
      <c r="L588" s="572"/>
      <c r="M588" s="995" t="s">
        <v>193</v>
      </c>
      <c r="N588" s="995"/>
      <c r="O588" s="685">
        <v>0.99999999999999967</v>
      </c>
      <c r="P588" s="572"/>
      <c r="Q588" s="572"/>
      <c r="U588" s="341"/>
      <c r="V588" s="341"/>
      <c r="W588" s="341"/>
      <c r="X588" s="341"/>
      <c r="Y588" s="34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3"/>
      <c r="BC588" s="343"/>
      <c r="BD588" s="343"/>
      <c r="BE588" s="343"/>
      <c r="BF588" s="343"/>
      <c r="BG588" s="343"/>
      <c r="BH588" s="343"/>
      <c r="BI588" s="343"/>
      <c r="BJ588" s="343"/>
      <c r="BK588" s="343"/>
      <c r="BL588" s="343"/>
      <c r="BM588" s="343"/>
      <c r="BN588" s="343"/>
      <c r="BO588" s="343"/>
      <c r="BP588" s="343"/>
      <c r="BQ588" s="343"/>
      <c r="BR588" s="343"/>
      <c r="BS588" s="343"/>
      <c r="BT588" s="343"/>
      <c r="BU588" s="344"/>
      <c r="BV588" s="344"/>
      <c r="BW588" s="344"/>
      <c r="BX588" s="344"/>
      <c r="BY588" s="344"/>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994" t="s">
        <v>224</v>
      </c>
      <c r="D589" s="995"/>
      <c r="E589" s="995"/>
      <c r="F589" s="572"/>
      <c r="G589" s="572"/>
      <c r="H589" s="995"/>
      <c r="I589" s="995"/>
      <c r="J589" s="572"/>
      <c r="K589" s="572"/>
      <c r="L589" s="572"/>
      <c r="M589" s="995"/>
      <c r="N589" s="995"/>
      <c r="O589" s="572"/>
      <c r="P589" s="572"/>
      <c r="Q589" s="572"/>
      <c r="U589" s="341"/>
      <c r="V589" s="341"/>
      <c r="W589" s="341"/>
      <c r="X589" s="341"/>
      <c r="Y589" s="34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3"/>
      <c r="BC589" s="343"/>
      <c r="BD589" s="343"/>
      <c r="BE589" s="343"/>
      <c r="BF589" s="343"/>
      <c r="BG589" s="343"/>
      <c r="BH589" s="343"/>
      <c r="BI589" s="343"/>
      <c r="BJ589" s="343"/>
      <c r="BK589" s="343"/>
      <c r="BL589" s="343"/>
      <c r="BM589" s="343"/>
      <c r="BN589" s="343"/>
      <c r="BO589" s="343"/>
      <c r="BP589" s="343"/>
      <c r="BQ589" s="343"/>
      <c r="BR589" s="343"/>
      <c r="BS589" s="343"/>
      <c r="BT589" s="343"/>
      <c r="BU589" s="344"/>
      <c r="BV589" s="344"/>
      <c r="BW589" s="344"/>
      <c r="BX589" s="344"/>
      <c r="BY589" s="344"/>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994" t="s">
        <v>192</v>
      </c>
      <c r="D590" s="995"/>
      <c r="E590" s="686" t="s">
        <v>193</v>
      </c>
      <c r="F590" s="572"/>
      <c r="G590" s="572"/>
      <c r="H590" s="995"/>
      <c r="I590" s="995"/>
      <c r="J590" s="572"/>
      <c r="K590" s="572"/>
      <c r="L590" s="572"/>
      <c r="M590" s="995"/>
      <c r="N590" s="995"/>
      <c r="O590" s="572"/>
      <c r="P590" s="572"/>
      <c r="Q590" s="572"/>
      <c r="U590" s="341"/>
      <c r="V590" s="341"/>
      <c r="W590" s="341"/>
      <c r="X590" s="341"/>
      <c r="Y590" s="34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3"/>
      <c r="BC590" s="343"/>
      <c r="BD590" s="343"/>
      <c r="BE590" s="343"/>
      <c r="BF590" s="343"/>
      <c r="BG590" s="343"/>
      <c r="BH590" s="343"/>
      <c r="BI590" s="343"/>
      <c r="BJ590" s="343"/>
      <c r="BK590" s="343"/>
      <c r="BL590" s="343"/>
      <c r="BM590" s="343"/>
      <c r="BN590" s="343"/>
      <c r="BO590" s="343"/>
      <c r="BP590" s="343"/>
      <c r="BQ590" s="343"/>
      <c r="BR590" s="343"/>
      <c r="BS590" s="343"/>
      <c r="BT590" s="343"/>
      <c r="BU590" s="344"/>
      <c r="BV590" s="344"/>
      <c r="BW590" s="344"/>
      <c r="BX590" s="344"/>
      <c r="BY590" s="344"/>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994" t="s">
        <v>193</v>
      </c>
      <c r="D591" s="995"/>
      <c r="E591" s="687">
        <v>1</v>
      </c>
      <c r="F591" s="572"/>
      <c r="G591" s="572"/>
      <c r="H591" s="995"/>
      <c r="I591" s="995"/>
      <c r="J591" s="572"/>
      <c r="K591" s="572"/>
      <c r="L591" s="572"/>
      <c r="M591" s="995"/>
      <c r="N591" s="995"/>
      <c r="O591" s="572"/>
      <c r="P591" s="572"/>
      <c r="Q591" s="572"/>
      <c r="U591" s="341"/>
      <c r="V591" s="341"/>
      <c r="W591" s="341"/>
      <c r="X591" s="341"/>
      <c r="Y591" s="34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3"/>
      <c r="BC591" s="343"/>
      <c r="BD591" s="343"/>
      <c r="BE591" s="343"/>
      <c r="BF591" s="343"/>
      <c r="BG591" s="343"/>
      <c r="BH591" s="343"/>
      <c r="BI591" s="343"/>
      <c r="BJ591" s="343"/>
      <c r="BK591" s="343"/>
      <c r="BL591" s="343"/>
      <c r="BM591" s="343"/>
      <c r="BN591" s="343"/>
      <c r="BO591" s="343"/>
      <c r="BP591" s="343"/>
      <c r="BQ591" s="343"/>
      <c r="BR591" s="343"/>
      <c r="BS591" s="343"/>
      <c r="BT591" s="343"/>
      <c r="BU591" s="344"/>
      <c r="BV591" s="344"/>
      <c r="BW591" s="344"/>
      <c r="BX591" s="344"/>
      <c r="BY591" s="344"/>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994"/>
      <c r="D592" s="995"/>
      <c r="E592" s="572"/>
      <c r="F592" s="572"/>
      <c r="G592" s="572"/>
      <c r="H592" s="995"/>
      <c r="I592" s="995"/>
      <c r="J592" s="572"/>
      <c r="K592" s="572"/>
      <c r="L592" s="572"/>
      <c r="M592" s="995"/>
      <c r="N592" s="995"/>
      <c r="O592" s="572"/>
      <c r="P592" s="572"/>
      <c r="Q592" s="572"/>
      <c r="U592" s="341"/>
      <c r="V592" s="341"/>
      <c r="W592" s="341"/>
      <c r="X592" s="341"/>
      <c r="Y592" s="34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3"/>
      <c r="BC592" s="343"/>
      <c r="BD592" s="343"/>
      <c r="BE592" s="343"/>
      <c r="BF592" s="343"/>
      <c r="BG592" s="343"/>
      <c r="BH592" s="343"/>
      <c r="BI592" s="343"/>
      <c r="BJ592" s="343"/>
      <c r="BK592" s="343"/>
      <c r="BL592" s="343"/>
      <c r="BM592" s="343"/>
      <c r="BN592" s="343"/>
      <c r="BO592" s="343"/>
      <c r="BP592" s="343"/>
      <c r="BQ592" s="343"/>
      <c r="BR592" s="343"/>
      <c r="BS592" s="343"/>
      <c r="BT592" s="343"/>
      <c r="BU592" s="344"/>
      <c r="BV592" s="344"/>
      <c r="BW592" s="344"/>
      <c r="BX592" s="344"/>
      <c r="BY592" s="344"/>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994"/>
      <c r="D593" s="995"/>
      <c r="E593" s="556"/>
      <c r="F593" s="556"/>
      <c r="G593" s="556"/>
      <c r="H593" s="994"/>
      <c r="I593" s="995"/>
      <c r="J593" s="556"/>
      <c r="K593" s="556"/>
      <c r="L593" s="556"/>
      <c r="M593" s="994"/>
      <c r="N593" s="995"/>
      <c r="O593" s="556"/>
      <c r="P593" s="556"/>
      <c r="Q593" s="556"/>
      <c r="U593" s="341"/>
      <c r="V593" s="341"/>
      <c r="W593" s="341"/>
      <c r="X593" s="341"/>
      <c r="Y593" s="34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3"/>
      <c r="BC593" s="343"/>
      <c r="BD593" s="343"/>
      <c r="BE593" s="343"/>
      <c r="BF593" s="343"/>
      <c r="BG593" s="343"/>
      <c r="BH593" s="343"/>
      <c r="BI593" s="343"/>
      <c r="BJ593" s="343"/>
      <c r="BK593" s="343"/>
      <c r="BL593" s="343"/>
      <c r="BM593" s="343"/>
      <c r="BN593" s="343"/>
      <c r="BO593" s="343"/>
      <c r="BP593" s="343"/>
      <c r="BQ593" s="343"/>
      <c r="BR593" s="343"/>
      <c r="BS593" s="343"/>
      <c r="BT593" s="343"/>
      <c r="BU593" s="344"/>
      <c r="BV593" s="344"/>
      <c r="BW593" s="344"/>
      <c r="BX593" s="344"/>
      <c r="BY593" s="344"/>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994"/>
      <c r="D594" s="995"/>
      <c r="E594" s="556"/>
      <c r="F594" s="556"/>
      <c r="G594" s="556"/>
      <c r="H594" s="994"/>
      <c r="I594" s="995"/>
      <c r="J594" s="556"/>
      <c r="K594" s="556"/>
      <c r="L594" s="556"/>
      <c r="M594" s="994"/>
      <c r="N594" s="995"/>
      <c r="O594" s="556"/>
      <c r="P594" s="556"/>
      <c r="Q594" s="556"/>
      <c r="U594" s="341"/>
      <c r="V594" s="341"/>
      <c r="W594" s="341"/>
      <c r="X594" s="341"/>
      <c r="Y594" s="34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3"/>
      <c r="BC594" s="343"/>
      <c r="BD594" s="343"/>
      <c r="BE594" s="343"/>
      <c r="BF594" s="343"/>
      <c r="BG594" s="343"/>
      <c r="BH594" s="343"/>
      <c r="BI594" s="343"/>
      <c r="BJ594" s="343"/>
      <c r="BK594" s="343"/>
      <c r="BL594" s="343"/>
      <c r="BM594" s="343"/>
      <c r="BN594" s="343"/>
      <c r="BO594" s="343"/>
      <c r="BP594" s="343"/>
      <c r="BQ594" s="343"/>
      <c r="BR594" s="343"/>
      <c r="BS594" s="343"/>
      <c r="BT594" s="343"/>
      <c r="BU594" s="344"/>
      <c r="BV594" s="344"/>
      <c r="BW594" s="344"/>
      <c r="BX594" s="344"/>
      <c r="BY594" s="344"/>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994"/>
      <c r="D595" s="995"/>
      <c r="E595" s="556"/>
      <c r="F595" s="556"/>
      <c r="G595" s="556"/>
      <c r="H595" s="994"/>
      <c r="I595" s="995"/>
      <c r="J595" s="556"/>
      <c r="K595" s="556"/>
      <c r="L595" s="556"/>
      <c r="M595" s="994"/>
      <c r="N595" s="995"/>
      <c r="O595" s="556"/>
      <c r="P595" s="556"/>
      <c r="Q595" s="556"/>
      <c r="U595" s="341"/>
      <c r="V595" s="341"/>
      <c r="W595" s="341"/>
      <c r="X595" s="341"/>
      <c r="Y595" s="34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3"/>
      <c r="BC595" s="343"/>
      <c r="BD595" s="343"/>
      <c r="BE595" s="343"/>
      <c r="BF595" s="343"/>
      <c r="BG595" s="343"/>
      <c r="BH595" s="343"/>
      <c r="BI595" s="343"/>
      <c r="BJ595" s="343"/>
      <c r="BK595" s="343"/>
      <c r="BL595" s="343"/>
      <c r="BM595" s="343"/>
      <c r="BN595" s="343"/>
      <c r="BO595" s="343"/>
      <c r="BP595" s="343"/>
      <c r="BQ595" s="343"/>
      <c r="BR595" s="343"/>
      <c r="BS595" s="343"/>
      <c r="BT595" s="343"/>
      <c r="BU595" s="344"/>
      <c r="BV595" s="344"/>
      <c r="BW595" s="344"/>
      <c r="BX595" s="344"/>
      <c r="BY595" s="344"/>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994"/>
      <c r="D596" s="995"/>
      <c r="E596" s="556"/>
      <c r="F596" s="556"/>
      <c r="G596" s="556"/>
      <c r="H596" s="994"/>
      <c r="I596" s="995"/>
      <c r="J596" s="556"/>
      <c r="K596" s="556"/>
      <c r="L596" s="556"/>
      <c r="M596" s="994"/>
      <c r="N596" s="995"/>
      <c r="O596" s="556"/>
      <c r="P596" s="556"/>
      <c r="Q596" s="556"/>
      <c r="U596" s="341"/>
      <c r="V596" s="341"/>
      <c r="W596" s="341"/>
      <c r="X596" s="341"/>
      <c r="Y596" s="34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3"/>
      <c r="BC596" s="343"/>
      <c r="BD596" s="343"/>
      <c r="BE596" s="343"/>
      <c r="BF596" s="343"/>
      <c r="BG596" s="343"/>
      <c r="BH596" s="343"/>
      <c r="BI596" s="343"/>
      <c r="BJ596" s="343"/>
      <c r="BK596" s="343"/>
      <c r="BL596" s="343"/>
      <c r="BM596" s="343"/>
      <c r="BN596" s="343"/>
      <c r="BO596" s="343"/>
      <c r="BP596" s="343"/>
      <c r="BQ596" s="343"/>
      <c r="BR596" s="343"/>
      <c r="BS596" s="343"/>
      <c r="BT596" s="343"/>
      <c r="BU596" s="344"/>
      <c r="BV596" s="344"/>
      <c r="BW596" s="344"/>
      <c r="BX596" s="344"/>
      <c r="BY596" s="344"/>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994"/>
      <c r="D597" s="995"/>
      <c r="E597" s="556"/>
      <c r="F597" s="556"/>
      <c r="G597" s="556"/>
      <c r="H597" s="994"/>
      <c r="I597" s="995"/>
      <c r="J597" s="556"/>
      <c r="K597" s="556"/>
      <c r="L597" s="556"/>
      <c r="M597" s="994"/>
      <c r="N597" s="995"/>
      <c r="O597" s="556"/>
      <c r="P597" s="556"/>
      <c r="Q597" s="556"/>
      <c r="U597" s="341"/>
      <c r="V597" s="341"/>
      <c r="W597" s="341"/>
      <c r="X597" s="341"/>
      <c r="Y597" s="34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3"/>
      <c r="BC597" s="343"/>
      <c r="BD597" s="343"/>
      <c r="BE597" s="343"/>
      <c r="BF597" s="343"/>
      <c r="BG597" s="343"/>
      <c r="BH597" s="343"/>
      <c r="BI597" s="343"/>
      <c r="BJ597" s="343"/>
      <c r="BK597" s="343"/>
      <c r="BL597" s="343"/>
      <c r="BM597" s="343"/>
      <c r="BN597" s="343"/>
      <c r="BO597" s="343"/>
      <c r="BP597" s="343"/>
      <c r="BQ597" s="343"/>
      <c r="BR597" s="343"/>
      <c r="BS597" s="343"/>
      <c r="BT597" s="343"/>
      <c r="BU597" s="344"/>
      <c r="BV597" s="344"/>
      <c r="BW597" s="344"/>
      <c r="BX597" s="344"/>
      <c r="BY597" s="344"/>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994"/>
      <c r="D598" s="995"/>
      <c r="E598" s="556"/>
      <c r="F598" s="556"/>
      <c r="G598" s="556"/>
      <c r="H598" s="994"/>
      <c r="I598" s="995"/>
      <c r="J598" s="556"/>
      <c r="K598" s="556"/>
      <c r="L598" s="556"/>
      <c r="M598" s="994"/>
      <c r="N598" s="995"/>
      <c r="O598" s="556"/>
      <c r="P598" s="556"/>
      <c r="Q598" s="556"/>
      <c r="U598" s="341"/>
      <c r="V598" s="341"/>
      <c r="W598" s="341"/>
      <c r="X598" s="341"/>
      <c r="Y598" s="34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3"/>
      <c r="BC598" s="343"/>
      <c r="BD598" s="343"/>
      <c r="BE598" s="343"/>
      <c r="BF598" s="343"/>
      <c r="BG598" s="343"/>
      <c r="BH598" s="343"/>
      <c r="BI598" s="343"/>
      <c r="BJ598" s="343"/>
      <c r="BK598" s="343"/>
      <c r="BL598" s="343"/>
      <c r="BM598" s="343"/>
      <c r="BN598" s="343"/>
      <c r="BO598" s="343"/>
      <c r="BP598" s="343"/>
      <c r="BQ598" s="343"/>
      <c r="BR598" s="343"/>
      <c r="BS598" s="343"/>
      <c r="BT598" s="343"/>
      <c r="BU598" s="344"/>
      <c r="BV598" s="344"/>
      <c r="BW598" s="344"/>
      <c r="BX598" s="344"/>
      <c r="BY598" s="344"/>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994"/>
      <c r="D599" s="995"/>
      <c r="E599" s="556"/>
      <c r="F599" s="556"/>
      <c r="G599" s="556"/>
      <c r="H599" s="994"/>
      <c r="I599" s="995"/>
      <c r="J599" s="556"/>
      <c r="K599" s="556"/>
      <c r="L599" s="556"/>
      <c r="M599" s="994"/>
      <c r="N599" s="995"/>
      <c r="O599" s="556"/>
      <c r="P599" s="556"/>
      <c r="Q599" s="556"/>
      <c r="U599" s="341"/>
      <c r="V599" s="341"/>
      <c r="W599" s="341"/>
      <c r="X599" s="341"/>
      <c r="Y599" s="34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3"/>
      <c r="BC599" s="343"/>
      <c r="BD599" s="343"/>
      <c r="BE599" s="343"/>
      <c r="BF599" s="343"/>
      <c r="BG599" s="343"/>
      <c r="BH599" s="343"/>
      <c r="BI599" s="343"/>
      <c r="BJ599" s="343"/>
      <c r="BK599" s="343"/>
      <c r="BL599" s="343"/>
      <c r="BM599" s="343"/>
      <c r="BN599" s="343"/>
      <c r="BO599" s="343"/>
      <c r="BP599" s="343"/>
      <c r="BQ599" s="343"/>
      <c r="BR599" s="343"/>
      <c r="BS599" s="343"/>
      <c r="BT599" s="343"/>
      <c r="BU599" s="344"/>
      <c r="BV599" s="344"/>
      <c r="BW599" s="344"/>
      <c r="BX599" s="344"/>
      <c r="BY599" s="344"/>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994"/>
      <c r="D600" s="995"/>
      <c r="E600" s="556"/>
      <c r="F600" s="556"/>
      <c r="G600" s="556"/>
      <c r="H600" s="994"/>
      <c r="I600" s="995"/>
      <c r="J600" s="556"/>
      <c r="K600" s="556"/>
      <c r="L600" s="556"/>
      <c r="M600" s="994"/>
      <c r="N600" s="995"/>
      <c r="O600" s="556"/>
      <c r="P600" s="556"/>
      <c r="Q600" s="556"/>
      <c r="U600" s="341"/>
      <c r="V600" s="341"/>
      <c r="W600" s="341"/>
      <c r="X600" s="341"/>
      <c r="Y600" s="34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3"/>
      <c r="BC600" s="343"/>
      <c r="BD600" s="343"/>
      <c r="BE600" s="343"/>
      <c r="BF600" s="343"/>
      <c r="BG600" s="343"/>
      <c r="BH600" s="343"/>
      <c r="BI600" s="343"/>
      <c r="BJ600" s="343"/>
      <c r="BK600" s="343"/>
      <c r="BL600" s="343"/>
      <c r="BM600" s="343"/>
      <c r="BN600" s="343"/>
      <c r="BO600" s="343"/>
      <c r="BP600" s="343"/>
      <c r="BQ600" s="343"/>
      <c r="BR600" s="343"/>
      <c r="BS600" s="343"/>
      <c r="BT600" s="343"/>
      <c r="BU600" s="344"/>
      <c r="BV600" s="344"/>
      <c r="BW600" s="344"/>
      <c r="BX600" s="344"/>
      <c r="BY600" s="344"/>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994"/>
      <c r="D601" s="995"/>
      <c r="E601" s="556"/>
      <c r="F601" s="556"/>
      <c r="G601" s="556"/>
      <c r="H601" s="994"/>
      <c r="I601" s="995"/>
      <c r="J601" s="556"/>
      <c r="K601" s="556"/>
      <c r="L601" s="556"/>
      <c r="M601" s="994"/>
      <c r="N601" s="995"/>
      <c r="O601" s="556"/>
      <c r="P601" s="556"/>
      <c r="Q601" s="556"/>
      <c r="U601" s="341"/>
      <c r="V601" s="341"/>
      <c r="W601" s="341"/>
      <c r="X601" s="341"/>
      <c r="Y601" s="34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3"/>
      <c r="BC601" s="343"/>
      <c r="BD601" s="343"/>
      <c r="BE601" s="343"/>
      <c r="BF601" s="343"/>
      <c r="BG601" s="343"/>
      <c r="BH601" s="343"/>
      <c r="BI601" s="343"/>
      <c r="BJ601" s="343"/>
      <c r="BK601" s="343"/>
      <c r="BL601" s="343"/>
      <c r="BM601" s="343"/>
      <c r="BN601" s="343"/>
      <c r="BO601" s="343"/>
      <c r="BP601" s="343"/>
      <c r="BQ601" s="343"/>
      <c r="BR601" s="343"/>
      <c r="BS601" s="343"/>
      <c r="BT601" s="343"/>
      <c r="BU601" s="344"/>
      <c r="BV601" s="344"/>
      <c r="BW601" s="344"/>
      <c r="BX601" s="344"/>
      <c r="BY601" s="344"/>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994"/>
      <c r="D602" s="995"/>
      <c r="E602" s="556"/>
      <c r="F602" s="556"/>
      <c r="G602" s="556"/>
      <c r="H602" s="994"/>
      <c r="I602" s="995"/>
      <c r="J602" s="556"/>
      <c r="K602" s="556"/>
      <c r="L602" s="556"/>
      <c r="M602" s="994"/>
      <c r="N602" s="995"/>
      <c r="O602" s="556"/>
      <c r="P602" s="556"/>
      <c r="Q602" s="556"/>
      <c r="U602" s="341"/>
      <c r="V602" s="341"/>
      <c r="W602" s="341"/>
      <c r="X602" s="341"/>
      <c r="Y602" s="34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3"/>
      <c r="BC602" s="343"/>
      <c r="BD602" s="343"/>
      <c r="BE602" s="343"/>
      <c r="BF602" s="343"/>
      <c r="BG602" s="343"/>
      <c r="BH602" s="343"/>
      <c r="BI602" s="343"/>
      <c r="BJ602" s="343"/>
      <c r="BK602" s="343"/>
      <c r="BL602" s="343"/>
      <c r="BM602" s="343"/>
      <c r="BN602" s="343"/>
      <c r="BO602" s="343"/>
      <c r="BP602" s="343"/>
      <c r="BQ602" s="343"/>
      <c r="BR602" s="343"/>
      <c r="BS602" s="343"/>
      <c r="BT602" s="343"/>
      <c r="BU602" s="344"/>
      <c r="BV602" s="344"/>
      <c r="BW602" s="344"/>
      <c r="BX602" s="344"/>
      <c r="BY602" s="344"/>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994"/>
      <c r="D603" s="995"/>
      <c r="E603" s="556"/>
      <c r="F603" s="556"/>
      <c r="G603" s="556"/>
      <c r="H603" s="994"/>
      <c r="I603" s="995"/>
      <c r="J603" s="556"/>
      <c r="K603" s="556"/>
      <c r="L603" s="556"/>
      <c r="M603" s="994"/>
      <c r="N603" s="995"/>
      <c r="O603" s="556"/>
      <c r="P603" s="556"/>
      <c r="Q603" s="556"/>
      <c r="U603" s="341"/>
      <c r="V603" s="341"/>
      <c r="W603" s="341"/>
      <c r="X603" s="341"/>
      <c r="Y603" s="34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3"/>
      <c r="BC603" s="343"/>
      <c r="BD603" s="343"/>
      <c r="BE603" s="343"/>
      <c r="BF603" s="343"/>
      <c r="BG603" s="343"/>
      <c r="BH603" s="343"/>
      <c r="BI603" s="343"/>
      <c r="BJ603" s="343"/>
      <c r="BK603" s="343"/>
      <c r="BL603" s="343"/>
      <c r="BM603" s="343"/>
      <c r="BN603" s="343"/>
      <c r="BO603" s="343"/>
      <c r="BP603" s="343"/>
      <c r="BQ603" s="343"/>
      <c r="BR603" s="343"/>
      <c r="BS603" s="343"/>
      <c r="BT603" s="343"/>
      <c r="BU603" s="344"/>
      <c r="BV603" s="344"/>
      <c r="BW603" s="344"/>
      <c r="BX603" s="344"/>
      <c r="BY603" s="344"/>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994"/>
      <c r="D604" s="995"/>
      <c r="E604" s="556"/>
      <c r="F604" s="556"/>
      <c r="G604" s="556"/>
      <c r="H604" s="994"/>
      <c r="I604" s="995"/>
      <c r="J604" s="556"/>
      <c r="K604" s="556"/>
      <c r="L604" s="556"/>
      <c r="M604" s="994"/>
      <c r="N604" s="995"/>
      <c r="O604" s="556"/>
      <c r="P604" s="556"/>
      <c r="Q604" s="556"/>
      <c r="U604" s="341"/>
      <c r="V604" s="341"/>
      <c r="W604" s="341"/>
      <c r="X604" s="341"/>
      <c r="Y604" s="341"/>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4"/>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994"/>
      <c r="D605" s="995"/>
      <c r="E605" s="556"/>
      <c r="F605" s="556"/>
      <c r="G605" s="556"/>
      <c r="H605" s="994"/>
      <c r="I605" s="995"/>
      <c r="J605" s="556"/>
      <c r="K605" s="556"/>
      <c r="L605" s="556"/>
      <c r="M605" s="994"/>
      <c r="N605" s="995"/>
      <c r="O605" s="556"/>
      <c r="P605" s="556"/>
      <c r="Q605" s="556"/>
      <c r="U605" s="341"/>
      <c r="V605" s="341"/>
      <c r="W605" s="341"/>
      <c r="X605" s="341"/>
      <c r="Y605" s="341"/>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4"/>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994"/>
      <c r="D606" s="995"/>
      <c r="E606" s="556"/>
      <c r="F606" s="556"/>
      <c r="G606" s="556"/>
      <c r="H606" s="994"/>
      <c r="I606" s="995"/>
      <c r="J606" s="556"/>
      <c r="K606" s="556"/>
      <c r="L606" s="556"/>
      <c r="M606" s="994"/>
      <c r="N606" s="995"/>
      <c r="O606" s="556"/>
      <c r="P606" s="556"/>
      <c r="Q606" s="556"/>
      <c r="U606" s="341"/>
      <c r="V606" s="341"/>
      <c r="W606" s="341"/>
      <c r="X606" s="341"/>
      <c r="Y606" s="341"/>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4"/>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994"/>
      <c r="D607" s="995"/>
      <c r="E607" s="556"/>
      <c r="F607" s="556"/>
      <c r="G607" s="556"/>
      <c r="H607" s="994"/>
      <c r="I607" s="995"/>
      <c r="J607" s="556"/>
      <c r="K607" s="556"/>
      <c r="L607" s="556"/>
      <c r="M607" s="994"/>
      <c r="N607" s="995"/>
      <c r="O607" s="556"/>
      <c r="P607" s="556"/>
      <c r="Q607" s="556"/>
      <c r="U607" s="341"/>
      <c r="V607" s="341"/>
      <c r="W607" s="341"/>
      <c r="X607" s="341"/>
      <c r="Y607" s="341"/>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4"/>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994"/>
      <c r="D608" s="995"/>
      <c r="E608" s="556"/>
      <c r="F608" s="556"/>
      <c r="G608" s="556"/>
      <c r="H608" s="994"/>
      <c r="I608" s="995"/>
      <c r="J608" s="556"/>
      <c r="K608" s="556"/>
      <c r="L608" s="556"/>
      <c r="M608" s="994"/>
      <c r="N608" s="995"/>
      <c r="O608" s="556"/>
      <c r="P608" s="556"/>
      <c r="Q608" s="556"/>
      <c r="U608" s="341"/>
      <c r="V608" s="341"/>
      <c r="W608" s="341"/>
      <c r="X608" s="341"/>
      <c r="Y608" s="341"/>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4"/>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994"/>
      <c r="D609" s="995"/>
      <c r="E609" s="556"/>
      <c r="F609" s="556"/>
      <c r="G609" s="556"/>
      <c r="H609" s="994"/>
      <c r="I609" s="995"/>
      <c r="J609" s="556"/>
      <c r="K609" s="556"/>
      <c r="L609" s="556"/>
      <c r="M609" s="994"/>
      <c r="N609" s="995"/>
      <c r="O609" s="556"/>
      <c r="P609" s="556"/>
      <c r="Q609" s="556"/>
      <c r="U609" s="341"/>
      <c r="V609" s="341"/>
      <c r="W609" s="341"/>
      <c r="X609" s="341"/>
      <c r="Y609" s="341"/>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4"/>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994"/>
      <c r="D610" s="995"/>
      <c r="E610" s="556"/>
      <c r="F610" s="556"/>
      <c r="G610" s="556"/>
      <c r="H610" s="994"/>
      <c r="I610" s="995"/>
      <c r="J610" s="556"/>
      <c r="K610" s="556"/>
      <c r="L610" s="556"/>
      <c r="M610" s="994"/>
      <c r="N610" s="995"/>
      <c r="O610" s="556"/>
      <c r="P610" s="556"/>
      <c r="Q610" s="556"/>
      <c r="U610" s="341"/>
      <c r="V610" s="341"/>
      <c r="W610" s="341"/>
      <c r="X610" s="341"/>
      <c r="Y610" s="341"/>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4"/>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994"/>
      <c r="D611" s="995"/>
      <c r="E611" s="556"/>
      <c r="F611" s="556"/>
      <c r="G611" s="556"/>
      <c r="H611" s="994"/>
      <c r="I611" s="995"/>
      <c r="J611" s="556"/>
      <c r="K611" s="556"/>
      <c r="L611" s="556"/>
      <c r="M611" s="994"/>
      <c r="N611" s="995"/>
      <c r="O611" s="556"/>
      <c r="P611" s="556"/>
      <c r="Q611" s="556"/>
      <c r="U611" s="341"/>
      <c r="V611" s="341"/>
      <c r="W611" s="341"/>
      <c r="X611" s="341"/>
      <c r="Y611" s="341"/>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4"/>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994"/>
      <c r="D612" s="995"/>
      <c r="E612" s="556"/>
      <c r="F612" s="556"/>
      <c r="G612" s="556"/>
      <c r="H612" s="994"/>
      <c r="I612" s="995"/>
      <c r="J612" s="556"/>
      <c r="K612" s="556"/>
      <c r="L612" s="556"/>
      <c r="M612" s="994"/>
      <c r="N612" s="995"/>
      <c r="O612" s="556"/>
      <c r="P612" s="556"/>
      <c r="Q612" s="556"/>
      <c r="U612" s="341"/>
      <c r="V612" s="341"/>
      <c r="W612" s="341"/>
      <c r="X612" s="341"/>
      <c r="Y612" s="341"/>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4"/>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994"/>
      <c r="D613" s="995"/>
      <c r="E613" s="556"/>
      <c r="F613" s="556"/>
      <c r="G613" s="556"/>
      <c r="H613" s="994"/>
      <c r="I613" s="995"/>
      <c r="J613" s="556"/>
      <c r="K613" s="556"/>
      <c r="L613" s="556"/>
      <c r="M613" s="994"/>
      <c r="N613" s="995"/>
      <c r="O613" s="556"/>
      <c r="P613" s="556"/>
      <c r="Q613" s="556"/>
      <c r="U613" s="341"/>
      <c r="V613" s="341"/>
      <c r="W613" s="341"/>
      <c r="X613" s="341"/>
      <c r="Y613" s="341"/>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4"/>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994"/>
      <c r="D614" s="995"/>
      <c r="E614" s="556"/>
      <c r="F614" s="556"/>
      <c r="G614" s="556"/>
      <c r="H614" s="994"/>
      <c r="I614" s="995"/>
      <c r="J614" s="556"/>
      <c r="K614" s="556"/>
      <c r="L614" s="556"/>
      <c r="M614" s="994"/>
      <c r="N614" s="995"/>
      <c r="O614" s="556"/>
      <c r="P614" s="556"/>
      <c r="Q614" s="556"/>
      <c r="U614" s="341"/>
      <c r="V614" s="341"/>
      <c r="W614" s="341"/>
      <c r="X614" s="341"/>
      <c r="Y614" s="341"/>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4"/>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994"/>
      <c r="D615" s="995"/>
      <c r="E615" s="556"/>
      <c r="F615" s="556"/>
      <c r="G615" s="556"/>
      <c r="H615" s="994"/>
      <c r="I615" s="995"/>
      <c r="J615" s="556"/>
      <c r="K615" s="556"/>
      <c r="L615" s="556"/>
      <c r="M615" s="994"/>
      <c r="N615" s="995"/>
      <c r="O615" s="556"/>
      <c r="P615" s="556"/>
      <c r="Q615" s="556"/>
      <c r="U615" s="341"/>
      <c r="V615" s="341"/>
      <c r="W615" s="341"/>
      <c r="X615" s="341"/>
      <c r="Y615" s="341"/>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4"/>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994"/>
      <c r="D616" s="995"/>
      <c r="E616" s="556"/>
      <c r="F616" s="556"/>
      <c r="G616" s="556"/>
      <c r="H616" s="994"/>
      <c r="I616" s="995"/>
      <c r="J616" s="556"/>
      <c r="K616" s="556"/>
      <c r="L616" s="556"/>
      <c r="M616" s="994"/>
      <c r="N616" s="995"/>
      <c r="O616" s="556"/>
      <c r="P616" s="556"/>
      <c r="Q616" s="556"/>
      <c r="U616" s="341"/>
      <c r="V616" s="341"/>
      <c r="W616" s="341"/>
      <c r="X616" s="341"/>
      <c r="Y616" s="341"/>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4"/>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994"/>
      <c r="D617" s="995"/>
      <c r="E617" s="556"/>
      <c r="F617" s="556"/>
      <c r="G617" s="556"/>
      <c r="H617" s="994"/>
      <c r="I617" s="995"/>
      <c r="J617" s="556"/>
      <c r="K617" s="556"/>
      <c r="L617" s="556"/>
      <c r="M617" s="994"/>
      <c r="N617" s="995"/>
      <c r="O617" s="556"/>
      <c r="P617" s="556"/>
      <c r="Q617" s="556"/>
      <c r="U617" s="341"/>
      <c r="V617" s="341"/>
      <c r="W617" s="341"/>
      <c r="X617" s="341"/>
      <c r="Y617" s="341"/>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4"/>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994"/>
      <c r="D618" s="995"/>
      <c r="E618" s="556"/>
      <c r="F618" s="556"/>
      <c r="G618" s="556"/>
      <c r="H618" s="994"/>
      <c r="I618" s="995"/>
      <c r="J618" s="556"/>
      <c r="K618" s="556"/>
      <c r="L618" s="556"/>
      <c r="M618" s="994"/>
      <c r="N618" s="995"/>
      <c r="O618" s="556"/>
      <c r="P618" s="556"/>
      <c r="Q618" s="556"/>
      <c r="U618" s="341"/>
      <c r="V618" s="341"/>
      <c r="W618" s="341"/>
      <c r="X618" s="341"/>
      <c r="Y618" s="341"/>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4"/>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994"/>
      <c r="D619" s="995"/>
      <c r="E619" s="556"/>
      <c r="F619" s="556"/>
      <c r="G619" s="556"/>
      <c r="H619" s="994"/>
      <c r="I619" s="995"/>
      <c r="J619" s="556"/>
      <c r="K619" s="556"/>
      <c r="L619" s="556"/>
      <c r="M619" s="994"/>
      <c r="N619" s="995"/>
      <c r="O619" s="556"/>
      <c r="P619" s="556"/>
      <c r="Q619" s="556"/>
      <c r="U619" s="341"/>
      <c r="V619" s="341"/>
      <c r="W619" s="341"/>
      <c r="X619" s="341"/>
      <c r="Y619" s="341"/>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4"/>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994"/>
      <c r="D620" s="995"/>
      <c r="E620" s="556"/>
      <c r="F620" s="556"/>
      <c r="G620" s="556"/>
      <c r="H620" s="994"/>
      <c r="I620" s="995"/>
      <c r="J620" s="556"/>
      <c r="K620" s="556"/>
      <c r="L620" s="556"/>
      <c r="M620" s="994"/>
      <c r="N620" s="995"/>
      <c r="O620" s="556"/>
      <c r="P620" s="556"/>
      <c r="Q620" s="556"/>
      <c r="U620" s="341"/>
      <c r="V620" s="341"/>
      <c r="W620" s="341"/>
      <c r="X620" s="341"/>
      <c r="Y620" s="341"/>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4"/>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994"/>
      <c r="D621" s="995"/>
      <c r="E621" s="556"/>
      <c r="F621" s="556"/>
      <c r="G621" s="556"/>
      <c r="H621" s="994"/>
      <c r="I621" s="995"/>
      <c r="J621" s="556"/>
      <c r="K621" s="556"/>
      <c r="L621" s="556"/>
      <c r="M621" s="994"/>
      <c r="N621" s="995"/>
      <c r="O621" s="556"/>
      <c r="P621" s="556"/>
      <c r="Q621" s="556"/>
      <c r="U621" s="341"/>
      <c r="V621" s="341"/>
      <c r="W621" s="341"/>
      <c r="X621" s="341"/>
      <c r="Y621" s="341"/>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4"/>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994"/>
      <c r="D622" s="995"/>
      <c r="E622" s="556"/>
      <c r="F622" s="556"/>
      <c r="G622" s="556"/>
      <c r="H622" s="994"/>
      <c r="I622" s="995"/>
      <c r="J622" s="556"/>
      <c r="K622" s="556"/>
      <c r="L622" s="556"/>
      <c r="M622" s="994"/>
      <c r="N622" s="995"/>
      <c r="O622" s="556"/>
      <c r="P622" s="556"/>
      <c r="Q622" s="556"/>
      <c r="U622" s="341"/>
      <c r="V622" s="341"/>
      <c r="W622" s="341"/>
      <c r="X622" s="341"/>
      <c r="Y622" s="341"/>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4"/>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994"/>
      <c r="D623" s="995"/>
      <c r="E623" s="556"/>
      <c r="F623" s="556"/>
      <c r="G623" s="556"/>
      <c r="H623" s="994"/>
      <c r="I623" s="995"/>
      <c r="J623" s="556"/>
      <c r="K623" s="556"/>
      <c r="L623" s="556"/>
      <c r="M623" s="994"/>
      <c r="N623" s="995"/>
      <c r="O623" s="556"/>
      <c r="P623" s="556"/>
      <c r="Q623" s="556"/>
      <c r="U623" s="341"/>
      <c r="V623" s="341"/>
      <c r="W623" s="341"/>
      <c r="X623" s="341"/>
      <c r="Y623" s="341"/>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4"/>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994"/>
      <c r="D624" s="995"/>
      <c r="E624" s="556"/>
      <c r="F624" s="556"/>
      <c r="G624" s="556"/>
      <c r="H624" s="994"/>
      <c r="I624" s="995"/>
      <c r="J624" s="556"/>
      <c r="K624" s="556"/>
      <c r="L624" s="556"/>
      <c r="M624" s="994"/>
      <c r="N624" s="995"/>
      <c r="O624" s="556"/>
      <c r="P624" s="556"/>
      <c r="Q624" s="556"/>
      <c r="U624" s="341"/>
      <c r="V624" s="341"/>
      <c r="W624" s="341"/>
      <c r="X624" s="341"/>
      <c r="Y624" s="341"/>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4"/>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994"/>
      <c r="D625" s="995"/>
      <c r="E625" s="556"/>
      <c r="F625" s="556"/>
      <c r="G625" s="556"/>
      <c r="H625" s="994"/>
      <c r="I625" s="995"/>
      <c r="J625" s="556"/>
      <c r="K625" s="556"/>
      <c r="L625" s="556"/>
      <c r="M625" s="994"/>
      <c r="N625" s="995"/>
      <c r="O625" s="556"/>
      <c r="P625" s="556"/>
      <c r="Q625" s="556"/>
      <c r="U625" s="341"/>
      <c r="V625" s="341"/>
      <c r="W625" s="341"/>
      <c r="X625" s="341"/>
      <c r="Y625" s="341"/>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4"/>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994"/>
      <c r="D626" s="995"/>
      <c r="E626" s="556"/>
      <c r="F626" s="556"/>
      <c r="G626" s="556"/>
      <c r="H626" s="994"/>
      <c r="I626" s="995"/>
      <c r="J626" s="556"/>
      <c r="K626" s="556"/>
      <c r="L626" s="556"/>
      <c r="M626" s="994"/>
      <c r="N626" s="995"/>
      <c r="O626" s="556"/>
      <c r="P626" s="556"/>
      <c r="Q626" s="556"/>
      <c r="U626" s="341"/>
      <c r="V626" s="341"/>
      <c r="W626" s="341"/>
      <c r="X626" s="341"/>
      <c r="Y626" s="341"/>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4"/>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994"/>
      <c r="D627" s="995"/>
      <c r="E627" s="556"/>
      <c r="F627" s="556"/>
      <c r="G627" s="556"/>
      <c r="H627" s="994"/>
      <c r="I627" s="995"/>
      <c r="J627" s="556"/>
      <c r="K627" s="556"/>
      <c r="L627" s="556"/>
      <c r="M627" s="994"/>
      <c r="N627" s="995"/>
      <c r="O627" s="556"/>
      <c r="P627" s="556"/>
      <c r="Q627" s="556"/>
      <c r="U627" s="341"/>
      <c r="V627" s="341"/>
      <c r="W627" s="341"/>
      <c r="X627" s="341"/>
      <c r="Y627" s="341"/>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4"/>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994"/>
      <c r="D628" s="995"/>
      <c r="E628" s="556"/>
      <c r="F628" s="556"/>
      <c r="G628" s="556"/>
      <c r="H628" s="994"/>
      <c r="I628" s="995"/>
      <c r="J628" s="556"/>
      <c r="K628" s="556"/>
      <c r="L628" s="556"/>
      <c r="M628" s="994"/>
      <c r="N628" s="995"/>
      <c r="O628" s="556"/>
      <c r="P628" s="556"/>
      <c r="Q628" s="556"/>
      <c r="U628" s="341"/>
      <c r="V628" s="341"/>
      <c r="W628" s="341"/>
      <c r="X628" s="341"/>
      <c r="Y628" s="341"/>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4"/>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994"/>
      <c r="D629" s="995"/>
      <c r="E629" s="556"/>
      <c r="F629" s="556"/>
      <c r="G629" s="556"/>
      <c r="H629" s="994"/>
      <c r="I629" s="995"/>
      <c r="J629" s="556"/>
      <c r="K629" s="556"/>
      <c r="L629" s="556"/>
      <c r="M629" s="994"/>
      <c r="N629" s="995"/>
      <c r="O629" s="556"/>
      <c r="P629" s="556"/>
      <c r="Q629" s="556"/>
      <c r="U629" s="341"/>
      <c r="V629" s="341"/>
      <c r="W629" s="341"/>
      <c r="X629" s="341"/>
      <c r="Y629" s="341"/>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4"/>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994"/>
      <c r="D630" s="995"/>
      <c r="E630" s="556"/>
      <c r="F630" s="556"/>
      <c r="G630" s="556"/>
      <c r="H630" s="994"/>
      <c r="I630" s="995"/>
      <c r="J630" s="556"/>
      <c r="K630" s="556"/>
      <c r="L630" s="556"/>
      <c r="M630" s="994"/>
      <c r="N630" s="995"/>
      <c r="O630" s="556"/>
      <c r="P630" s="556"/>
      <c r="Q630" s="556"/>
      <c r="U630" s="341"/>
      <c r="V630" s="341"/>
      <c r="W630" s="341"/>
      <c r="X630" s="341"/>
      <c r="Y630" s="341"/>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4"/>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994"/>
      <c r="D631" s="995"/>
      <c r="E631" s="556"/>
      <c r="F631" s="556"/>
      <c r="G631" s="556"/>
      <c r="H631" s="994"/>
      <c r="I631" s="995"/>
      <c r="J631" s="556"/>
      <c r="K631" s="556"/>
      <c r="L631" s="556"/>
      <c r="M631" s="994"/>
      <c r="N631" s="995"/>
      <c r="O631" s="556"/>
      <c r="P631" s="556"/>
      <c r="Q631" s="556"/>
      <c r="U631" s="341"/>
      <c r="V631" s="341"/>
      <c r="W631" s="341"/>
      <c r="X631" s="341"/>
      <c r="Y631" s="341"/>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4"/>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994"/>
      <c r="D632" s="995"/>
      <c r="E632" s="556"/>
      <c r="F632" s="556"/>
      <c r="G632" s="556"/>
      <c r="H632" s="994"/>
      <c r="I632" s="995"/>
      <c r="J632" s="556"/>
      <c r="K632" s="556"/>
      <c r="L632" s="556"/>
      <c r="M632" s="994"/>
      <c r="N632" s="995"/>
      <c r="O632" s="556"/>
      <c r="P632" s="556"/>
      <c r="Q632" s="556"/>
      <c r="U632" s="341"/>
      <c r="V632" s="341"/>
      <c r="W632" s="341"/>
      <c r="X632" s="341"/>
      <c r="Y632" s="341"/>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4"/>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994"/>
      <c r="D633" s="995"/>
      <c r="E633" s="556"/>
      <c r="F633" s="556"/>
      <c r="G633" s="556"/>
      <c r="H633" s="994"/>
      <c r="I633" s="995"/>
      <c r="J633" s="556"/>
      <c r="K633" s="556"/>
      <c r="L633" s="556"/>
      <c r="M633" s="994"/>
      <c r="N633" s="995"/>
      <c r="O633" s="556"/>
      <c r="P633" s="556"/>
      <c r="Q633" s="556"/>
      <c r="U633" s="341"/>
      <c r="V633" s="341"/>
      <c r="W633" s="341"/>
      <c r="X633" s="341"/>
      <c r="Y633" s="341"/>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4"/>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994"/>
      <c r="D634" s="995"/>
      <c r="E634" s="556"/>
      <c r="F634" s="556"/>
      <c r="G634" s="556"/>
      <c r="H634" s="994"/>
      <c r="I634" s="995"/>
      <c r="J634" s="556"/>
      <c r="K634" s="556"/>
      <c r="L634" s="556"/>
      <c r="M634" s="994"/>
      <c r="N634" s="995"/>
      <c r="O634" s="556"/>
      <c r="P634" s="556"/>
      <c r="Q634" s="556"/>
      <c r="U634" s="341"/>
      <c r="V634" s="341"/>
      <c r="W634" s="341"/>
      <c r="X634" s="341"/>
      <c r="Y634" s="341"/>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4"/>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994"/>
      <c r="D635" s="995"/>
      <c r="E635" s="556"/>
      <c r="F635" s="556"/>
      <c r="G635" s="556"/>
      <c r="H635" s="994"/>
      <c r="I635" s="995"/>
      <c r="J635" s="556"/>
      <c r="K635" s="556"/>
      <c r="L635" s="556"/>
      <c r="M635" s="994"/>
      <c r="N635" s="995"/>
      <c r="O635" s="556"/>
      <c r="P635" s="556"/>
      <c r="Q635" s="556"/>
      <c r="U635" s="341"/>
      <c r="V635" s="341"/>
      <c r="W635" s="341"/>
      <c r="X635" s="341"/>
      <c r="Y635" s="341"/>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4"/>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994"/>
      <c r="D636" s="995"/>
      <c r="E636" s="556"/>
      <c r="F636" s="556"/>
      <c r="G636" s="556"/>
      <c r="H636" s="994"/>
      <c r="I636" s="995"/>
      <c r="J636" s="556"/>
      <c r="K636" s="556"/>
      <c r="L636" s="556"/>
      <c r="M636" s="994"/>
      <c r="N636" s="995"/>
      <c r="O636" s="556"/>
      <c r="P636" s="556"/>
      <c r="Q636" s="556"/>
      <c r="U636" s="341"/>
      <c r="V636" s="341"/>
      <c r="W636" s="341"/>
      <c r="X636" s="341"/>
      <c r="Y636" s="341"/>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4"/>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994"/>
      <c r="D637" s="995"/>
      <c r="E637" s="556"/>
      <c r="F637" s="556"/>
      <c r="G637" s="556"/>
      <c r="H637" s="994"/>
      <c r="I637" s="995"/>
      <c r="J637" s="556"/>
      <c r="K637" s="556"/>
      <c r="L637" s="556"/>
      <c r="M637" s="994"/>
      <c r="N637" s="995"/>
      <c r="O637" s="556"/>
      <c r="P637" s="556"/>
      <c r="Q637" s="556"/>
      <c r="U637" s="341"/>
      <c r="V637" s="341"/>
      <c r="W637" s="341"/>
      <c r="X637" s="341"/>
      <c r="Y637" s="341"/>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4"/>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994"/>
      <c r="D638" s="995"/>
      <c r="E638" s="556"/>
      <c r="F638" s="556"/>
      <c r="G638" s="556"/>
      <c r="H638" s="994"/>
      <c r="I638" s="995"/>
      <c r="J638" s="556"/>
      <c r="K638" s="556"/>
      <c r="L638" s="556"/>
      <c r="M638" s="994"/>
      <c r="N638" s="995"/>
      <c r="O638" s="556"/>
      <c r="P638" s="556"/>
      <c r="Q638" s="556"/>
      <c r="U638" s="341"/>
      <c r="V638" s="341"/>
      <c r="W638" s="341"/>
      <c r="X638" s="341"/>
      <c r="Y638" s="341"/>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4"/>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994"/>
      <c r="D639" s="995"/>
      <c r="E639" s="556"/>
      <c r="F639" s="556"/>
      <c r="G639" s="556"/>
      <c r="H639" s="994"/>
      <c r="I639" s="995"/>
      <c r="J639" s="556"/>
      <c r="K639" s="556"/>
      <c r="L639" s="556"/>
      <c r="M639" s="994"/>
      <c r="N639" s="995"/>
      <c r="O639" s="556"/>
      <c r="P639" s="556"/>
      <c r="Q639" s="556"/>
      <c r="U639" s="341"/>
      <c r="V639" s="341"/>
      <c r="W639" s="341"/>
      <c r="X639" s="341"/>
      <c r="Y639" s="341"/>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4"/>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994"/>
      <c r="D640" s="995"/>
      <c r="E640" s="556"/>
      <c r="F640" s="556"/>
      <c r="G640" s="556"/>
      <c r="H640" s="994"/>
      <c r="I640" s="995"/>
      <c r="J640" s="556"/>
      <c r="K640" s="556"/>
      <c r="L640" s="556"/>
      <c r="M640" s="994"/>
      <c r="N640" s="995"/>
      <c r="O640" s="556"/>
      <c r="P640" s="556"/>
      <c r="Q640" s="556"/>
      <c r="U640" s="341"/>
      <c r="V640" s="341"/>
      <c r="W640" s="341"/>
      <c r="X640" s="341"/>
      <c r="Y640" s="341"/>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4"/>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994"/>
      <c r="D641" s="995"/>
      <c r="E641" s="556"/>
      <c r="F641" s="556"/>
      <c r="G641" s="556"/>
      <c r="H641" s="994"/>
      <c r="I641" s="995"/>
      <c r="J641" s="556"/>
      <c r="K641" s="556"/>
      <c r="L641" s="556"/>
      <c r="M641" s="994"/>
      <c r="N641" s="995"/>
      <c r="O641" s="556"/>
      <c r="P641" s="556"/>
      <c r="Q641" s="556"/>
      <c r="U641" s="341"/>
      <c r="V641" s="341"/>
      <c r="W641" s="341"/>
      <c r="X641" s="341"/>
      <c r="Y641" s="341"/>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4"/>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994"/>
      <c r="D642" s="995"/>
      <c r="E642" s="556"/>
      <c r="F642" s="556"/>
      <c r="G642" s="556"/>
      <c r="H642" s="994"/>
      <c r="I642" s="995"/>
      <c r="J642" s="556"/>
      <c r="K642" s="556"/>
      <c r="L642" s="556"/>
      <c r="M642" s="994"/>
      <c r="N642" s="995"/>
      <c r="O642" s="556"/>
      <c r="P642" s="556"/>
      <c r="Q642" s="556"/>
      <c r="U642" s="341"/>
      <c r="V642" s="341"/>
      <c r="W642" s="341"/>
      <c r="X642" s="341"/>
      <c r="Y642" s="341"/>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4"/>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994"/>
      <c r="D643" s="995"/>
      <c r="E643" s="556"/>
      <c r="F643" s="556"/>
      <c r="G643" s="556"/>
      <c r="H643" s="994"/>
      <c r="I643" s="995"/>
      <c r="J643" s="556"/>
      <c r="K643" s="556"/>
      <c r="L643" s="556"/>
      <c r="M643" s="994"/>
      <c r="N643" s="995"/>
      <c r="O643" s="556"/>
      <c r="P643" s="556"/>
      <c r="Q643" s="556"/>
      <c r="U643" s="341"/>
      <c r="V643" s="341"/>
      <c r="W643" s="341"/>
      <c r="X643" s="341"/>
      <c r="Y643" s="341"/>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4"/>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994"/>
      <c r="D644" s="995"/>
      <c r="E644" s="556"/>
      <c r="F644" s="556"/>
      <c r="G644" s="556"/>
      <c r="H644" s="994"/>
      <c r="I644" s="995"/>
      <c r="J644" s="556"/>
      <c r="K644" s="556"/>
      <c r="L644" s="556"/>
      <c r="M644" s="994"/>
      <c r="N644" s="995"/>
      <c r="O644" s="556"/>
      <c r="P644" s="556"/>
      <c r="Q644" s="556"/>
      <c r="U644" s="341"/>
      <c r="V644" s="341"/>
      <c r="W644" s="341"/>
      <c r="X644" s="341"/>
      <c r="Y644" s="341"/>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4"/>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994"/>
      <c r="D645" s="995"/>
      <c r="E645" s="556"/>
      <c r="F645" s="556"/>
      <c r="G645" s="556"/>
      <c r="H645" s="994"/>
      <c r="I645" s="995"/>
      <c r="J645" s="556"/>
      <c r="K645" s="556"/>
      <c r="L645" s="556"/>
      <c r="M645" s="994"/>
      <c r="N645" s="995"/>
      <c r="O645" s="556"/>
      <c r="P645" s="556"/>
      <c r="Q645" s="556"/>
      <c r="U645" s="341"/>
      <c r="V645" s="341"/>
      <c r="W645" s="341"/>
      <c r="X645" s="341"/>
      <c r="Y645" s="341"/>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4"/>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994"/>
      <c r="D646" s="995"/>
      <c r="E646" s="556"/>
      <c r="F646" s="556"/>
      <c r="G646" s="556"/>
      <c r="H646" s="994"/>
      <c r="I646" s="995"/>
      <c r="J646" s="556"/>
      <c r="K646" s="556"/>
      <c r="L646" s="556"/>
      <c r="M646" s="994"/>
      <c r="N646" s="995"/>
      <c r="O646" s="556"/>
      <c r="P646" s="556"/>
      <c r="Q646" s="556"/>
      <c r="U646" s="341"/>
      <c r="V646" s="341"/>
      <c r="W646" s="341"/>
      <c r="X646" s="341"/>
      <c r="Y646" s="341"/>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4"/>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994"/>
      <c r="D647" s="995"/>
      <c r="E647" s="556"/>
      <c r="F647" s="556"/>
      <c r="G647" s="556"/>
      <c r="H647" s="994"/>
      <c r="I647" s="995"/>
      <c r="J647" s="556"/>
      <c r="K647" s="556"/>
      <c r="L647" s="556"/>
      <c r="M647" s="994"/>
      <c r="N647" s="995"/>
      <c r="O647" s="556"/>
      <c r="P647" s="556"/>
      <c r="Q647" s="556"/>
      <c r="U647" s="341"/>
      <c r="V647" s="341"/>
      <c r="W647" s="341"/>
      <c r="X647" s="341"/>
      <c r="Y647" s="341"/>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4"/>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994"/>
      <c r="D648" s="995"/>
      <c r="E648" s="556"/>
      <c r="F648" s="556"/>
      <c r="G648" s="556"/>
      <c r="H648" s="994"/>
      <c r="I648" s="995"/>
      <c r="J648" s="556"/>
      <c r="K648" s="556"/>
      <c r="L648" s="556"/>
      <c r="M648" s="994"/>
      <c r="N648" s="995"/>
      <c r="O648" s="556"/>
      <c r="P648" s="556"/>
      <c r="Q648" s="556"/>
      <c r="U648" s="341"/>
      <c r="V648" s="341"/>
      <c r="W648" s="341"/>
      <c r="X648" s="341"/>
      <c r="Y648" s="341"/>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4"/>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994"/>
      <c r="D649" s="995"/>
      <c r="E649" s="556"/>
      <c r="F649" s="556"/>
      <c r="G649" s="556"/>
      <c r="H649" s="994"/>
      <c r="I649" s="995"/>
      <c r="J649" s="556"/>
      <c r="K649" s="556"/>
      <c r="L649" s="556"/>
      <c r="M649" s="994"/>
      <c r="N649" s="995"/>
      <c r="O649" s="556"/>
      <c r="P649" s="556"/>
      <c r="Q649" s="556"/>
      <c r="U649" s="341"/>
      <c r="V649" s="341"/>
      <c r="W649" s="341"/>
      <c r="X649" s="341"/>
      <c r="Y649" s="341"/>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4"/>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994"/>
      <c r="D650" s="995"/>
      <c r="E650" s="556"/>
      <c r="F650" s="556"/>
      <c r="G650" s="556"/>
      <c r="H650" s="994"/>
      <c r="I650" s="995"/>
      <c r="J650" s="556"/>
      <c r="K650" s="556"/>
      <c r="L650" s="556"/>
      <c r="M650" s="994"/>
      <c r="N650" s="995"/>
      <c r="O650" s="556"/>
      <c r="P650" s="556"/>
      <c r="Q650" s="556"/>
      <c r="U650" s="341"/>
      <c r="V650" s="341"/>
      <c r="W650" s="341"/>
      <c r="X650" s="341"/>
      <c r="Y650" s="341"/>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4"/>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994"/>
      <c r="D651" s="995"/>
      <c r="E651" s="556"/>
      <c r="F651" s="556"/>
      <c r="G651" s="556"/>
      <c r="H651" s="994"/>
      <c r="I651" s="995"/>
      <c r="J651" s="556"/>
      <c r="K651" s="556"/>
      <c r="L651" s="556"/>
      <c r="M651" s="994"/>
      <c r="N651" s="995"/>
      <c r="O651" s="556"/>
      <c r="P651" s="556"/>
      <c r="Q651" s="556"/>
      <c r="U651" s="341"/>
      <c r="V651" s="341"/>
      <c r="W651" s="341"/>
      <c r="X651" s="341"/>
      <c r="Y651" s="341"/>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4"/>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994"/>
      <c r="D652" s="995"/>
      <c r="E652" s="556"/>
      <c r="F652" s="556"/>
      <c r="G652" s="556"/>
      <c r="H652" s="994"/>
      <c r="I652" s="995"/>
      <c r="J652" s="556"/>
      <c r="K652" s="556"/>
      <c r="L652" s="556"/>
      <c r="M652" s="994"/>
      <c r="N652" s="995"/>
      <c r="O652" s="556"/>
      <c r="P652" s="556"/>
      <c r="Q652" s="556"/>
      <c r="U652" s="341"/>
      <c r="V652" s="341"/>
      <c r="W652" s="341"/>
      <c r="X652" s="341"/>
      <c r="Y652" s="341"/>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4"/>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994"/>
      <c r="D653" s="995"/>
      <c r="E653" s="556"/>
      <c r="F653" s="556"/>
      <c r="G653" s="556"/>
      <c r="H653" s="994"/>
      <c r="I653" s="995"/>
      <c r="J653" s="556"/>
      <c r="K653" s="556"/>
      <c r="L653" s="556"/>
      <c r="M653" s="994"/>
      <c r="N653" s="995"/>
      <c r="O653" s="556"/>
      <c r="P653" s="556"/>
      <c r="Q653" s="556"/>
      <c r="U653" s="341"/>
      <c r="V653" s="341"/>
      <c r="W653" s="341"/>
      <c r="X653" s="341"/>
      <c r="Y653" s="341"/>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4"/>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994"/>
      <c r="D654" s="995"/>
      <c r="E654" s="556"/>
      <c r="F654" s="556"/>
      <c r="G654" s="556"/>
      <c r="H654" s="994"/>
      <c r="I654" s="995"/>
      <c r="J654" s="556"/>
      <c r="K654" s="556"/>
      <c r="L654" s="556"/>
      <c r="M654" s="994"/>
      <c r="N654" s="995"/>
      <c r="O654" s="556"/>
      <c r="P654" s="556"/>
      <c r="Q654" s="556"/>
      <c r="U654" s="341"/>
      <c r="V654" s="341"/>
      <c r="W654" s="341"/>
      <c r="X654" s="341"/>
      <c r="Y654" s="341"/>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4"/>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994"/>
      <c r="D655" s="995"/>
      <c r="E655" s="556"/>
      <c r="F655" s="556"/>
      <c r="G655" s="556"/>
      <c r="H655" s="994"/>
      <c r="I655" s="995"/>
      <c r="J655" s="556"/>
      <c r="K655" s="556"/>
      <c r="L655" s="556"/>
      <c r="M655" s="994"/>
      <c r="N655" s="995"/>
      <c r="O655" s="556"/>
      <c r="P655" s="556"/>
      <c r="Q655" s="556"/>
      <c r="U655" s="341"/>
      <c r="V655" s="341"/>
      <c r="W655" s="341"/>
      <c r="X655" s="341"/>
      <c r="Y655" s="341"/>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4"/>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994"/>
      <c r="D656" s="995"/>
      <c r="E656" s="556"/>
      <c r="F656" s="556"/>
      <c r="G656" s="556"/>
      <c r="H656" s="994"/>
      <c r="I656" s="995"/>
      <c r="J656" s="556"/>
      <c r="K656" s="556"/>
      <c r="L656" s="556"/>
      <c r="M656" s="994"/>
      <c r="N656" s="995"/>
      <c r="O656" s="556"/>
      <c r="P656" s="556"/>
      <c r="Q656" s="556"/>
      <c r="U656" s="341"/>
      <c r="V656" s="341"/>
      <c r="W656" s="341"/>
      <c r="X656" s="341"/>
      <c r="Y656" s="341"/>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4"/>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994"/>
      <c r="D657" s="995"/>
      <c r="E657" s="556"/>
      <c r="F657" s="556"/>
      <c r="G657" s="556"/>
      <c r="H657" s="994"/>
      <c r="I657" s="995"/>
      <c r="J657" s="556"/>
      <c r="K657" s="556"/>
      <c r="L657" s="556"/>
      <c r="M657" s="994"/>
      <c r="N657" s="995"/>
      <c r="O657" s="556"/>
      <c r="P657" s="556"/>
      <c r="Q657" s="556"/>
      <c r="U657" s="341"/>
      <c r="V657" s="341"/>
      <c r="W657" s="341"/>
      <c r="X657" s="341"/>
      <c r="Y657" s="341"/>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4"/>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994"/>
      <c r="D658" s="995"/>
      <c r="E658" s="556"/>
      <c r="F658" s="556"/>
      <c r="G658" s="556"/>
      <c r="H658" s="994"/>
      <c r="I658" s="995"/>
      <c r="J658" s="556"/>
      <c r="K658" s="556"/>
      <c r="L658" s="556"/>
      <c r="M658" s="994"/>
      <c r="N658" s="995"/>
      <c r="O658" s="556"/>
      <c r="P658" s="556"/>
      <c r="Q658" s="556"/>
      <c r="U658" s="341"/>
      <c r="V658" s="341"/>
      <c r="W658" s="341"/>
      <c r="X658" s="341"/>
      <c r="Y658" s="341"/>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4"/>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994"/>
      <c r="D659" s="995"/>
      <c r="E659" s="556"/>
      <c r="F659" s="556"/>
      <c r="G659" s="556"/>
      <c r="H659" s="994"/>
      <c r="I659" s="995"/>
      <c r="J659" s="556"/>
      <c r="K659" s="556"/>
      <c r="L659" s="556"/>
      <c r="M659" s="994"/>
      <c r="N659" s="995"/>
      <c r="O659" s="556"/>
      <c r="P659" s="556"/>
      <c r="Q659" s="556"/>
      <c r="U659" s="341"/>
      <c r="V659" s="341"/>
      <c r="W659" s="341"/>
      <c r="X659" s="341"/>
      <c r="Y659" s="341"/>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4"/>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994"/>
      <c r="D660" s="995"/>
      <c r="E660" s="556"/>
      <c r="F660" s="556"/>
      <c r="G660" s="556"/>
      <c r="H660" s="994"/>
      <c r="I660" s="995"/>
      <c r="J660" s="556"/>
      <c r="K660" s="556"/>
      <c r="L660" s="556"/>
      <c r="M660" s="994"/>
      <c r="N660" s="995"/>
      <c r="O660" s="556"/>
      <c r="P660" s="556"/>
      <c r="Q660" s="556"/>
      <c r="U660" s="341"/>
      <c r="V660" s="341"/>
      <c r="W660" s="341"/>
      <c r="X660" s="341"/>
      <c r="Y660" s="341"/>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4"/>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994"/>
      <c r="D661" s="995"/>
      <c r="E661" s="556"/>
      <c r="F661" s="556"/>
      <c r="G661" s="556"/>
      <c r="H661" s="994"/>
      <c r="I661" s="995"/>
      <c r="J661" s="556"/>
      <c r="K661" s="556"/>
      <c r="L661" s="556"/>
      <c r="M661" s="994"/>
      <c r="N661" s="995"/>
      <c r="O661" s="556"/>
      <c r="P661" s="556"/>
      <c r="Q661" s="556"/>
      <c r="U661" s="341"/>
      <c r="V661" s="341"/>
      <c r="W661" s="341"/>
      <c r="X661" s="341"/>
      <c r="Y661" s="341"/>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4"/>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994"/>
      <c r="D662" s="995"/>
      <c r="E662" s="556"/>
      <c r="F662" s="556"/>
      <c r="G662" s="556"/>
      <c r="H662" s="994"/>
      <c r="I662" s="995"/>
      <c r="J662" s="556"/>
      <c r="K662" s="556"/>
      <c r="L662" s="556"/>
      <c r="M662" s="994"/>
      <c r="N662" s="995"/>
      <c r="O662" s="556"/>
      <c r="P662" s="556"/>
      <c r="Q662" s="556"/>
      <c r="U662" s="341"/>
      <c r="V662" s="341"/>
      <c r="W662" s="341"/>
      <c r="X662" s="341"/>
      <c r="Y662" s="341"/>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4"/>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994"/>
      <c r="D663" s="995"/>
      <c r="E663" s="556"/>
      <c r="F663" s="556"/>
      <c r="G663" s="556"/>
      <c r="H663" s="994"/>
      <c r="I663" s="995"/>
      <c r="J663" s="556"/>
      <c r="K663" s="556"/>
      <c r="L663" s="556"/>
      <c r="M663" s="994"/>
      <c r="N663" s="995"/>
      <c r="O663" s="556"/>
      <c r="P663" s="556"/>
      <c r="Q663" s="556"/>
      <c r="U663" s="341"/>
      <c r="V663" s="341"/>
      <c r="W663" s="341"/>
      <c r="X663" s="341"/>
      <c r="Y663" s="341"/>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4"/>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994"/>
      <c r="D664" s="995"/>
      <c r="E664" s="556"/>
      <c r="F664" s="556"/>
      <c r="G664" s="556"/>
      <c r="H664" s="994"/>
      <c r="I664" s="995"/>
      <c r="J664" s="556"/>
      <c r="K664" s="556"/>
      <c r="L664" s="556"/>
      <c r="M664" s="994"/>
      <c r="N664" s="995"/>
      <c r="O664" s="556"/>
      <c r="P664" s="556"/>
      <c r="Q664" s="556"/>
      <c r="U664" s="341"/>
      <c r="V664" s="341"/>
      <c r="W664" s="341"/>
      <c r="X664" s="341"/>
      <c r="Y664" s="341"/>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4"/>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994"/>
      <c r="D665" s="995"/>
      <c r="E665" s="556"/>
      <c r="F665" s="556"/>
      <c r="G665" s="556"/>
      <c r="H665" s="994"/>
      <c r="I665" s="995"/>
      <c r="J665" s="556"/>
      <c r="K665" s="556"/>
      <c r="L665" s="556"/>
      <c r="M665" s="994"/>
      <c r="N665" s="995"/>
      <c r="O665" s="556"/>
      <c r="P665" s="556"/>
      <c r="Q665" s="556"/>
      <c r="U665" s="341"/>
      <c r="V665" s="341"/>
      <c r="W665" s="341"/>
      <c r="X665" s="341"/>
      <c r="Y665" s="341"/>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4"/>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994"/>
      <c r="D666" s="995"/>
      <c r="E666" s="556"/>
      <c r="F666" s="556"/>
      <c r="G666" s="556"/>
      <c r="H666" s="994"/>
      <c r="I666" s="995"/>
      <c r="J666" s="556"/>
      <c r="K666" s="556"/>
      <c r="L666" s="556"/>
      <c r="M666" s="994"/>
      <c r="N666" s="995"/>
      <c r="O666" s="556"/>
      <c r="P666" s="556"/>
      <c r="Q666" s="556"/>
      <c r="U666" s="341"/>
      <c r="V666" s="341"/>
      <c r="W666" s="341"/>
      <c r="X666" s="341"/>
      <c r="Y666" s="341"/>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4"/>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994"/>
      <c r="D667" s="995"/>
      <c r="E667" s="556"/>
      <c r="F667" s="556"/>
      <c r="G667" s="556"/>
      <c r="H667" s="994"/>
      <c r="I667" s="995"/>
      <c r="J667" s="556"/>
      <c r="K667" s="556"/>
      <c r="L667" s="556"/>
      <c r="M667" s="994"/>
      <c r="N667" s="995"/>
      <c r="O667" s="556"/>
      <c r="P667" s="556"/>
      <c r="Q667" s="556"/>
      <c r="U667" s="341"/>
      <c r="V667" s="341"/>
      <c r="W667" s="341"/>
      <c r="X667" s="341"/>
      <c r="Y667" s="341"/>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4"/>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994"/>
      <c r="D668" s="995"/>
      <c r="E668" s="556"/>
      <c r="F668" s="556"/>
      <c r="G668" s="556"/>
      <c r="H668" s="994"/>
      <c r="I668" s="995"/>
      <c r="J668" s="556"/>
      <c r="K668" s="556"/>
      <c r="L668" s="556"/>
      <c r="M668" s="994"/>
      <c r="N668" s="995"/>
      <c r="O668" s="556"/>
      <c r="P668" s="556"/>
      <c r="Q668" s="556"/>
      <c r="U668" s="341"/>
      <c r="V668" s="341"/>
      <c r="W668" s="341"/>
      <c r="X668" s="341"/>
      <c r="Y668" s="341"/>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4"/>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994"/>
      <c r="D669" s="995"/>
      <c r="E669" s="556"/>
      <c r="F669" s="556"/>
      <c r="G669" s="556"/>
      <c r="H669" s="994"/>
      <c r="I669" s="995"/>
      <c r="J669" s="556"/>
      <c r="K669" s="556"/>
      <c r="L669" s="556"/>
      <c r="M669" s="994"/>
      <c r="N669" s="995"/>
      <c r="O669" s="556"/>
      <c r="P669" s="556"/>
      <c r="Q669" s="556"/>
      <c r="U669" s="341"/>
      <c r="V669" s="341"/>
      <c r="W669" s="341"/>
      <c r="X669" s="341"/>
      <c r="Y669" s="341"/>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4"/>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994"/>
      <c r="D670" s="995"/>
      <c r="E670" s="556"/>
      <c r="F670" s="556"/>
      <c r="G670" s="556"/>
      <c r="H670" s="994"/>
      <c r="I670" s="995"/>
      <c r="J670" s="556"/>
      <c r="K670" s="556"/>
      <c r="L670" s="556"/>
      <c r="M670" s="994"/>
      <c r="N670" s="995"/>
      <c r="O670" s="556"/>
      <c r="P670" s="556"/>
      <c r="Q670" s="556"/>
      <c r="U670" s="341"/>
      <c r="V670" s="341"/>
      <c r="W670" s="341"/>
      <c r="X670" s="341"/>
      <c r="Y670" s="341"/>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4"/>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994"/>
      <c r="D671" s="995"/>
      <c r="E671" s="556"/>
      <c r="F671" s="556"/>
      <c r="G671" s="556"/>
      <c r="H671" s="994"/>
      <c r="I671" s="995"/>
      <c r="J671" s="556"/>
      <c r="K671" s="556"/>
      <c r="L671" s="556"/>
      <c r="M671" s="994"/>
      <c r="N671" s="995"/>
      <c r="O671" s="556"/>
      <c r="P671" s="556"/>
      <c r="Q671" s="556"/>
      <c r="U671" s="341"/>
      <c r="V671" s="341"/>
      <c r="W671" s="341"/>
      <c r="X671" s="341"/>
      <c r="Y671" s="341"/>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4"/>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994"/>
      <c r="D672" s="995"/>
      <c r="E672" s="556"/>
      <c r="F672" s="556"/>
      <c r="G672" s="556"/>
      <c r="H672" s="994"/>
      <c r="I672" s="995"/>
      <c r="J672" s="556"/>
      <c r="K672" s="556"/>
      <c r="L672" s="556"/>
      <c r="M672" s="994"/>
      <c r="N672" s="995"/>
      <c r="O672" s="556"/>
      <c r="P672" s="556"/>
      <c r="Q672" s="556"/>
      <c r="U672" s="341"/>
      <c r="V672" s="341"/>
      <c r="W672" s="341"/>
      <c r="X672" s="341"/>
      <c r="Y672" s="341"/>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4"/>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994"/>
      <c r="D673" s="995"/>
      <c r="E673" s="556"/>
      <c r="F673" s="556"/>
      <c r="G673" s="556"/>
      <c r="H673" s="994"/>
      <c r="I673" s="995"/>
      <c r="J673" s="556"/>
      <c r="K673" s="556"/>
      <c r="L673" s="556"/>
      <c r="M673" s="994"/>
      <c r="N673" s="995"/>
      <c r="O673" s="556"/>
      <c r="P673" s="556"/>
      <c r="Q673" s="556"/>
      <c r="U673" s="341"/>
      <c r="V673" s="341"/>
      <c r="W673" s="341"/>
      <c r="X673" s="341"/>
      <c r="Y673" s="341"/>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4"/>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994"/>
      <c r="D674" s="995"/>
      <c r="E674" s="556"/>
      <c r="F674" s="556"/>
      <c r="G674" s="556"/>
      <c r="H674" s="994"/>
      <c r="I674" s="995"/>
      <c r="J674" s="556"/>
      <c r="K674" s="556"/>
      <c r="L674" s="556"/>
      <c r="M674" s="994"/>
      <c r="N674" s="995"/>
      <c r="O674" s="556"/>
      <c r="P674" s="556"/>
      <c r="Q674" s="556"/>
      <c r="U674" s="341"/>
      <c r="V674" s="341"/>
      <c r="W674" s="341"/>
      <c r="X674" s="341"/>
      <c r="Y674" s="341"/>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4"/>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994"/>
      <c r="D675" s="995"/>
      <c r="E675" s="556"/>
      <c r="F675" s="556"/>
      <c r="G675" s="556"/>
      <c r="H675" s="994"/>
      <c r="I675" s="995"/>
      <c r="J675" s="556"/>
      <c r="K675" s="556"/>
      <c r="L675" s="556"/>
      <c r="M675" s="994"/>
      <c r="N675" s="995"/>
      <c r="O675" s="556"/>
      <c r="P675" s="556"/>
      <c r="Q675" s="556"/>
      <c r="U675" s="341"/>
      <c r="V675" s="341"/>
      <c r="W675" s="341"/>
      <c r="X675" s="341"/>
      <c r="Y675" s="341"/>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4"/>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994"/>
      <c r="D676" s="995"/>
      <c r="E676" s="556"/>
      <c r="F676" s="556"/>
      <c r="G676" s="556"/>
      <c r="H676" s="994"/>
      <c r="I676" s="995"/>
      <c r="J676" s="556"/>
      <c r="K676" s="556"/>
      <c r="L676" s="556"/>
      <c r="M676" s="994"/>
      <c r="N676" s="995"/>
      <c r="O676" s="556"/>
      <c r="P676" s="556"/>
      <c r="Q676" s="556"/>
      <c r="U676" s="341"/>
      <c r="V676" s="341"/>
      <c r="W676" s="341"/>
      <c r="X676" s="341"/>
      <c r="Y676" s="341"/>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4"/>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994"/>
      <c r="D677" s="995"/>
      <c r="E677" s="556"/>
      <c r="F677" s="556"/>
      <c r="G677" s="556"/>
      <c r="H677" s="994"/>
      <c r="I677" s="995"/>
      <c r="J677" s="556"/>
      <c r="K677" s="556"/>
      <c r="L677" s="556"/>
      <c r="M677" s="994"/>
      <c r="N677" s="995"/>
      <c r="O677" s="556"/>
      <c r="P677" s="556"/>
      <c r="Q677" s="556"/>
      <c r="U677" s="341"/>
      <c r="V677" s="341"/>
      <c r="W677" s="341"/>
      <c r="X677" s="341"/>
      <c r="Y677" s="341"/>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4"/>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994"/>
      <c r="D678" s="995"/>
      <c r="E678" s="556"/>
      <c r="F678" s="556"/>
      <c r="G678" s="556"/>
      <c r="H678" s="994"/>
      <c r="I678" s="995"/>
      <c r="J678" s="556"/>
      <c r="K678" s="556"/>
      <c r="L678" s="556"/>
      <c r="M678" s="994"/>
      <c r="N678" s="995"/>
      <c r="O678" s="556"/>
      <c r="P678" s="556"/>
      <c r="Q678" s="556"/>
      <c r="U678" s="341"/>
      <c r="V678" s="341"/>
      <c r="W678" s="341"/>
      <c r="X678" s="341"/>
      <c r="Y678" s="341"/>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4"/>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994"/>
      <c r="D679" s="995"/>
      <c r="E679" s="556"/>
      <c r="F679" s="556"/>
      <c r="G679" s="556"/>
      <c r="H679" s="994"/>
      <c r="I679" s="995"/>
      <c r="J679" s="556"/>
      <c r="K679" s="556"/>
      <c r="L679" s="556"/>
      <c r="M679" s="994"/>
      <c r="N679" s="995"/>
      <c r="O679" s="556"/>
      <c r="P679" s="556"/>
      <c r="Q679" s="556"/>
      <c r="U679" s="341"/>
      <c r="V679" s="341"/>
      <c r="W679" s="341"/>
      <c r="X679" s="341"/>
      <c r="Y679" s="341"/>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4"/>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994"/>
      <c r="D680" s="995"/>
      <c r="E680" s="556"/>
      <c r="F680" s="556"/>
      <c r="G680" s="556"/>
      <c r="H680" s="994"/>
      <c r="I680" s="995"/>
      <c r="J680" s="556"/>
      <c r="K680" s="556"/>
      <c r="L680" s="556"/>
      <c r="M680" s="994"/>
      <c r="N680" s="995"/>
      <c r="O680" s="556"/>
      <c r="P680" s="556"/>
      <c r="Q680" s="556"/>
      <c r="U680" s="341"/>
      <c r="V680" s="341"/>
      <c r="W680" s="341"/>
      <c r="X680" s="341"/>
      <c r="Y680" s="341"/>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4"/>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994"/>
      <c r="D681" s="995"/>
      <c r="E681" s="556"/>
      <c r="F681" s="556"/>
      <c r="G681" s="556"/>
      <c r="H681" s="994"/>
      <c r="I681" s="995"/>
      <c r="J681" s="556"/>
      <c r="K681" s="556"/>
      <c r="L681" s="556"/>
      <c r="M681" s="994"/>
      <c r="N681" s="995"/>
      <c r="O681" s="556"/>
      <c r="P681" s="556"/>
      <c r="Q681" s="556"/>
      <c r="U681" s="341"/>
      <c r="V681" s="341"/>
      <c r="W681" s="341"/>
      <c r="X681" s="341"/>
      <c r="Y681" s="341"/>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4"/>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994"/>
      <c r="D682" s="995"/>
      <c r="E682" s="556"/>
      <c r="F682" s="556"/>
      <c r="G682" s="556"/>
      <c r="H682" s="994"/>
      <c r="I682" s="995"/>
      <c r="J682" s="556"/>
      <c r="K682" s="556"/>
      <c r="L682" s="556"/>
      <c r="M682" s="994"/>
      <c r="N682" s="995"/>
      <c r="O682" s="556"/>
      <c r="P682" s="556"/>
      <c r="Q682" s="556"/>
      <c r="U682" s="341"/>
      <c r="V682" s="341"/>
      <c r="W682" s="341"/>
      <c r="X682" s="341"/>
      <c r="Y682" s="341"/>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4"/>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994"/>
      <c r="D683" s="995"/>
      <c r="E683" s="556"/>
      <c r="F683" s="556"/>
      <c r="G683" s="556"/>
      <c r="H683" s="994"/>
      <c r="I683" s="995"/>
      <c r="J683" s="556"/>
      <c r="K683" s="556"/>
      <c r="L683" s="556"/>
      <c r="M683" s="994"/>
      <c r="N683" s="995"/>
      <c r="O683" s="556"/>
      <c r="P683" s="556"/>
      <c r="Q683" s="556"/>
      <c r="U683" s="341"/>
      <c r="V683" s="341"/>
      <c r="W683" s="341"/>
      <c r="X683" s="341"/>
      <c r="Y683" s="341"/>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4"/>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994"/>
      <c r="D684" s="995"/>
      <c r="E684" s="556"/>
      <c r="F684" s="556"/>
      <c r="G684" s="556"/>
      <c r="H684" s="994"/>
      <c r="I684" s="995"/>
      <c r="J684" s="556"/>
      <c r="K684" s="556"/>
      <c r="L684" s="556"/>
      <c r="M684" s="994"/>
      <c r="N684" s="995"/>
      <c r="O684" s="556"/>
      <c r="P684" s="556"/>
      <c r="Q684" s="556"/>
      <c r="U684" s="341"/>
      <c r="V684" s="341"/>
      <c r="W684" s="341"/>
      <c r="X684" s="341"/>
      <c r="Y684" s="341"/>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4"/>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994"/>
      <c r="D685" s="995"/>
      <c r="E685" s="556"/>
      <c r="F685" s="556"/>
      <c r="G685" s="556"/>
      <c r="H685" s="994"/>
      <c r="I685" s="995"/>
      <c r="J685" s="556"/>
      <c r="K685" s="556"/>
      <c r="L685" s="556"/>
      <c r="M685" s="994"/>
      <c r="N685" s="995"/>
      <c r="O685" s="556"/>
      <c r="P685" s="556"/>
      <c r="Q685" s="556"/>
      <c r="U685" s="341"/>
      <c r="V685" s="341"/>
      <c r="W685" s="341"/>
      <c r="X685" s="341"/>
      <c r="Y685" s="341"/>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4"/>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994"/>
      <c r="D686" s="995"/>
      <c r="E686" s="556"/>
      <c r="F686" s="556"/>
      <c r="G686" s="556"/>
      <c r="H686" s="994"/>
      <c r="I686" s="995"/>
      <c r="J686" s="556"/>
      <c r="K686" s="556"/>
      <c r="L686" s="556"/>
      <c r="M686" s="994"/>
      <c r="N686" s="995"/>
      <c r="O686" s="556"/>
      <c r="P686" s="556"/>
      <c r="Q686" s="556"/>
      <c r="U686" s="341"/>
      <c r="V686" s="341"/>
      <c r="W686" s="341"/>
      <c r="X686" s="341"/>
      <c r="Y686" s="341"/>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4"/>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994"/>
      <c r="D687" s="995"/>
      <c r="E687" s="556"/>
      <c r="F687" s="556"/>
      <c r="G687" s="556"/>
      <c r="H687" s="994"/>
      <c r="I687" s="995"/>
      <c r="J687" s="556"/>
      <c r="K687" s="556"/>
      <c r="L687" s="556"/>
      <c r="M687" s="994"/>
      <c r="N687" s="995"/>
      <c r="O687" s="556"/>
      <c r="P687" s="556"/>
      <c r="Q687" s="556"/>
      <c r="U687" s="341"/>
      <c r="V687" s="341"/>
      <c r="W687" s="341"/>
      <c r="X687" s="341"/>
      <c r="Y687" s="341"/>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4"/>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994"/>
      <c r="D688" s="995"/>
      <c r="E688" s="556"/>
      <c r="F688" s="556"/>
      <c r="G688" s="556"/>
      <c r="H688" s="994"/>
      <c r="I688" s="995"/>
      <c r="J688" s="556"/>
      <c r="K688" s="556"/>
      <c r="L688" s="556"/>
      <c r="M688" s="994"/>
      <c r="N688" s="995"/>
      <c r="O688" s="556"/>
      <c r="P688" s="556"/>
      <c r="Q688" s="556"/>
      <c r="U688" s="341"/>
      <c r="V688" s="341"/>
      <c r="W688" s="341"/>
      <c r="X688" s="341"/>
      <c r="Y688" s="341"/>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4"/>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994"/>
      <c r="D689" s="995"/>
      <c r="E689" s="556"/>
      <c r="F689" s="556"/>
      <c r="G689" s="556"/>
      <c r="H689" s="994"/>
      <c r="I689" s="995"/>
      <c r="J689" s="556"/>
      <c r="K689" s="556"/>
      <c r="L689" s="556"/>
      <c r="M689" s="994"/>
      <c r="N689" s="995"/>
      <c r="O689" s="556"/>
      <c r="P689" s="556"/>
      <c r="Q689" s="556"/>
      <c r="U689" s="341"/>
      <c r="V689" s="341"/>
      <c r="W689" s="341"/>
      <c r="X689" s="341"/>
      <c r="Y689" s="341"/>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4"/>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994"/>
      <c r="D690" s="995"/>
      <c r="E690" s="556"/>
      <c r="F690" s="556"/>
      <c r="G690" s="556"/>
      <c r="H690" s="994"/>
      <c r="I690" s="995"/>
      <c r="J690" s="556"/>
      <c r="K690" s="556"/>
      <c r="L690" s="556"/>
      <c r="M690" s="994"/>
      <c r="N690" s="995"/>
      <c r="O690" s="556"/>
      <c r="P690" s="556"/>
      <c r="Q690" s="556"/>
      <c r="U690" s="341"/>
      <c r="V690" s="341"/>
      <c r="W690" s="341"/>
      <c r="X690" s="341"/>
      <c r="Y690" s="341"/>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4"/>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994"/>
      <c r="D691" s="995"/>
      <c r="E691" s="556"/>
      <c r="F691" s="556"/>
      <c r="G691" s="556"/>
      <c r="H691" s="994"/>
      <c r="I691" s="995"/>
      <c r="J691" s="556"/>
      <c r="K691" s="556"/>
      <c r="L691" s="556"/>
      <c r="M691" s="994"/>
      <c r="N691" s="995"/>
      <c r="O691" s="556"/>
      <c r="P691" s="556"/>
      <c r="Q691" s="556"/>
      <c r="U691" s="341"/>
      <c r="V691" s="341"/>
      <c r="W691" s="341"/>
      <c r="X691" s="341"/>
      <c r="Y691" s="341"/>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4"/>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994"/>
      <c r="D692" s="995"/>
      <c r="E692" s="556"/>
      <c r="F692" s="556"/>
      <c r="G692" s="556"/>
      <c r="H692" s="994"/>
      <c r="I692" s="995"/>
      <c r="J692" s="556"/>
      <c r="K692" s="556"/>
      <c r="L692" s="556"/>
      <c r="M692" s="994"/>
      <c r="N692" s="995"/>
      <c r="O692" s="556"/>
      <c r="P692" s="556"/>
      <c r="Q692" s="556"/>
      <c r="U692" s="341"/>
      <c r="V692" s="341"/>
      <c r="W692" s="341"/>
      <c r="X692" s="341"/>
      <c r="Y692" s="341"/>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4"/>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994"/>
      <c r="D693" s="995"/>
      <c r="E693" s="556"/>
      <c r="F693" s="556"/>
      <c r="G693" s="556"/>
      <c r="H693" s="994"/>
      <c r="I693" s="995"/>
      <c r="J693" s="556"/>
      <c r="K693" s="556"/>
      <c r="L693" s="556"/>
      <c r="M693" s="994"/>
      <c r="N693" s="995"/>
      <c r="O693" s="556"/>
      <c r="P693" s="556"/>
      <c r="Q693" s="556"/>
      <c r="U693" s="341"/>
      <c r="V693" s="341"/>
      <c r="W693" s="341"/>
      <c r="X693" s="341"/>
      <c r="Y693" s="341"/>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4"/>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994"/>
      <c r="D694" s="995"/>
      <c r="E694" s="556"/>
      <c r="F694" s="556"/>
      <c r="G694" s="556"/>
      <c r="H694" s="994"/>
      <c r="I694" s="995"/>
      <c r="J694" s="556"/>
      <c r="K694" s="556"/>
      <c r="L694" s="556"/>
      <c r="M694" s="994"/>
      <c r="N694" s="995"/>
      <c r="O694" s="556"/>
      <c r="P694" s="556"/>
      <c r="Q694" s="556"/>
      <c r="U694" s="341"/>
      <c r="V694" s="341"/>
      <c r="W694" s="341"/>
      <c r="X694" s="341"/>
      <c r="Y694" s="34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4"/>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994"/>
      <c r="D695" s="995"/>
      <c r="E695" s="556"/>
      <c r="F695" s="556"/>
      <c r="G695" s="556"/>
      <c r="H695" s="994"/>
      <c r="I695" s="995"/>
      <c r="J695" s="556"/>
      <c r="K695" s="556"/>
      <c r="L695" s="556"/>
      <c r="M695" s="994"/>
      <c r="N695" s="995"/>
      <c r="O695" s="556"/>
      <c r="P695" s="556"/>
      <c r="Q695" s="556"/>
      <c r="U695" s="341"/>
      <c r="V695" s="341"/>
      <c r="W695" s="341"/>
      <c r="X695" s="341"/>
      <c r="Y695" s="34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4"/>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994"/>
      <c r="D696" s="995"/>
      <c r="E696" s="556"/>
      <c r="F696" s="556"/>
      <c r="G696" s="556"/>
      <c r="H696" s="994"/>
      <c r="I696" s="995"/>
      <c r="J696" s="556"/>
      <c r="K696" s="556"/>
      <c r="L696" s="556"/>
      <c r="M696" s="994"/>
      <c r="N696" s="995"/>
      <c r="O696" s="556"/>
      <c r="P696" s="556"/>
      <c r="Q696" s="556"/>
      <c r="U696" s="341"/>
      <c r="V696" s="341"/>
      <c r="W696" s="341"/>
      <c r="X696" s="341"/>
      <c r="Y696" s="34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4"/>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994"/>
      <c r="D697" s="995"/>
      <c r="E697" s="556"/>
      <c r="F697" s="556"/>
      <c r="G697" s="556"/>
      <c r="H697" s="994"/>
      <c r="I697" s="995"/>
      <c r="J697" s="556"/>
      <c r="K697" s="556"/>
      <c r="L697" s="556"/>
      <c r="M697" s="994"/>
      <c r="N697" s="995"/>
      <c r="O697" s="556"/>
      <c r="P697" s="556"/>
      <c r="Q697" s="556"/>
      <c r="U697" s="341"/>
      <c r="V697" s="341"/>
      <c r="W697" s="341"/>
      <c r="X697" s="341"/>
      <c r="Y697" s="34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4"/>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994"/>
      <c r="D698" s="995"/>
      <c r="E698" s="556"/>
      <c r="F698" s="556"/>
      <c r="G698" s="556"/>
      <c r="H698" s="994"/>
      <c r="I698" s="995"/>
      <c r="J698" s="556"/>
      <c r="K698" s="556"/>
      <c r="L698" s="556"/>
      <c r="M698" s="994"/>
      <c r="N698" s="995"/>
      <c r="O698" s="556"/>
      <c r="P698" s="556"/>
      <c r="Q698" s="556"/>
      <c r="U698" s="341"/>
      <c r="V698" s="341"/>
      <c r="W698" s="341"/>
      <c r="X698" s="341"/>
      <c r="Y698" s="34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4"/>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994"/>
      <c r="D699" s="995"/>
      <c r="E699" s="556"/>
      <c r="F699" s="556"/>
      <c r="G699" s="556"/>
      <c r="H699" s="994"/>
      <c r="I699" s="995"/>
      <c r="J699" s="556"/>
      <c r="K699" s="556"/>
      <c r="L699" s="556"/>
      <c r="M699" s="994"/>
      <c r="N699" s="995"/>
      <c r="O699" s="556"/>
      <c r="P699" s="556"/>
      <c r="Q699" s="556"/>
      <c r="U699" s="341"/>
      <c r="V699" s="341"/>
      <c r="W699" s="341"/>
      <c r="X699" s="341"/>
      <c r="Y699" s="34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4"/>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994"/>
      <c r="D700" s="995"/>
      <c r="E700" s="556"/>
      <c r="F700" s="556"/>
      <c r="G700" s="556"/>
      <c r="H700" s="994"/>
      <c r="I700" s="995"/>
      <c r="J700" s="556"/>
      <c r="K700" s="556"/>
      <c r="L700" s="556"/>
      <c r="M700" s="994"/>
      <c r="N700" s="995"/>
      <c r="O700" s="556"/>
      <c r="P700" s="556"/>
      <c r="Q700" s="556"/>
      <c r="U700" s="341"/>
      <c r="V700" s="341"/>
      <c r="W700" s="341"/>
      <c r="X700" s="341"/>
      <c r="Y700" s="34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4"/>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995"/>
      <c r="D701" s="995"/>
      <c r="E701" s="572"/>
      <c r="F701" s="572"/>
      <c r="G701" s="572"/>
      <c r="H701" s="995"/>
      <c r="I701" s="995"/>
      <c r="J701" s="572"/>
      <c r="K701" s="572"/>
      <c r="L701" s="572"/>
      <c r="M701" s="995"/>
      <c r="N701" s="995"/>
      <c r="O701" s="572"/>
      <c r="P701" s="572"/>
      <c r="Q701" s="572"/>
      <c r="BA701" s="344"/>
      <c r="BB701" s="394"/>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995"/>
      <c r="D702" s="995"/>
      <c r="E702" s="572"/>
      <c r="F702" s="572"/>
      <c r="G702" s="572"/>
      <c r="H702" s="995"/>
      <c r="I702" s="995"/>
      <c r="J702" s="572"/>
      <c r="K702" s="572"/>
      <c r="L702" s="572"/>
      <c r="M702" s="995"/>
      <c r="N702" s="995"/>
      <c r="O702" s="572"/>
      <c r="P702" s="572"/>
      <c r="Q702" s="572"/>
      <c r="BA702" s="344"/>
      <c r="BB702" s="394"/>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995"/>
      <c r="D703" s="995"/>
      <c r="E703" s="572"/>
      <c r="F703" s="572"/>
      <c r="G703" s="572"/>
      <c r="H703" s="995"/>
      <c r="I703" s="995"/>
      <c r="J703" s="572"/>
      <c r="K703" s="572"/>
      <c r="L703" s="572"/>
      <c r="M703" s="995"/>
      <c r="N703" s="995"/>
      <c r="O703" s="572"/>
      <c r="P703" s="572"/>
      <c r="Q703" s="572"/>
      <c r="BA703" s="344"/>
      <c r="BB703" s="394"/>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995"/>
      <c r="D704" s="995"/>
      <c r="E704" s="572"/>
      <c r="F704" s="572"/>
      <c r="G704" s="572"/>
      <c r="H704" s="995"/>
      <c r="I704" s="995"/>
      <c r="J704" s="572"/>
      <c r="K704" s="572"/>
      <c r="L704" s="572"/>
      <c r="M704" s="995"/>
      <c r="N704" s="995"/>
      <c r="O704" s="572"/>
      <c r="P704" s="572"/>
      <c r="Q704" s="572"/>
      <c r="BA704" s="344"/>
      <c r="BB704" s="394"/>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995"/>
      <c r="D705" s="995"/>
      <c r="E705" s="572"/>
      <c r="F705" s="572"/>
      <c r="G705" s="572"/>
      <c r="H705" s="995"/>
      <c r="I705" s="995"/>
      <c r="J705" s="572"/>
      <c r="K705" s="572"/>
      <c r="L705" s="572"/>
      <c r="M705" s="995"/>
      <c r="N705" s="995"/>
      <c r="O705" s="572"/>
      <c r="P705" s="572"/>
      <c r="Q705" s="572"/>
      <c r="BA705" s="344"/>
      <c r="BB705" s="394"/>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995"/>
      <c r="D706" s="995"/>
      <c r="E706" s="572"/>
      <c r="F706" s="572"/>
      <c r="G706" s="572"/>
      <c r="H706" s="995"/>
      <c r="I706" s="995"/>
      <c r="J706" s="572"/>
      <c r="K706" s="572"/>
      <c r="L706" s="572"/>
      <c r="M706" s="995"/>
      <c r="N706" s="995"/>
      <c r="O706" s="572"/>
      <c r="P706" s="572"/>
      <c r="Q706" s="572"/>
      <c r="BA706" s="344"/>
      <c r="BB706" s="394"/>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995"/>
      <c r="D707" s="995"/>
      <c r="E707" s="572"/>
      <c r="F707" s="572"/>
      <c r="G707" s="572"/>
      <c r="H707" s="995"/>
      <c r="I707" s="995"/>
      <c r="J707" s="572"/>
      <c r="K707" s="572"/>
      <c r="L707" s="572"/>
      <c r="M707" s="995"/>
      <c r="N707" s="995"/>
      <c r="O707" s="572"/>
      <c r="P707" s="572"/>
      <c r="Q707" s="572"/>
      <c r="BA707" s="344"/>
      <c r="BB707" s="394"/>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995"/>
      <c r="D708" s="995"/>
      <c r="E708" s="572"/>
      <c r="F708" s="572"/>
      <c r="G708" s="572"/>
      <c r="H708" s="995"/>
      <c r="I708" s="995"/>
      <c r="J708" s="572"/>
      <c r="K708" s="572"/>
      <c r="L708" s="572"/>
      <c r="M708" s="995"/>
      <c r="N708" s="995"/>
      <c r="O708" s="572"/>
      <c r="P708" s="572"/>
      <c r="Q708" s="572"/>
      <c r="BA708" s="344"/>
      <c r="BB708" s="394"/>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995"/>
      <c r="D709" s="995"/>
      <c r="E709" s="572"/>
      <c r="F709" s="572"/>
      <c r="G709" s="572"/>
      <c r="H709" s="995"/>
      <c r="I709" s="995"/>
      <c r="J709" s="572"/>
      <c r="K709" s="572"/>
      <c r="L709" s="572"/>
      <c r="M709" s="995"/>
      <c r="N709" s="995"/>
      <c r="O709" s="572"/>
      <c r="P709" s="572"/>
      <c r="Q709" s="572"/>
      <c r="BA709" s="344"/>
      <c r="BB709" s="394"/>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995"/>
      <c r="D710" s="995"/>
      <c r="E710" s="572"/>
      <c r="F710" s="572"/>
      <c r="G710" s="572"/>
      <c r="H710" s="995"/>
      <c r="I710" s="995"/>
      <c r="J710" s="572"/>
      <c r="K710" s="572"/>
      <c r="L710" s="572"/>
      <c r="M710" s="995"/>
      <c r="N710" s="995"/>
      <c r="O710" s="572"/>
      <c r="P710" s="572"/>
      <c r="Q710" s="572"/>
      <c r="BA710" s="344"/>
      <c r="BB710" s="394"/>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995"/>
      <c r="D711" s="995"/>
      <c r="E711" s="572"/>
      <c r="F711" s="572"/>
      <c r="G711" s="572"/>
      <c r="H711" s="995"/>
      <c r="I711" s="995"/>
      <c r="J711" s="572"/>
      <c r="K711" s="572"/>
      <c r="L711" s="572"/>
      <c r="M711" s="995"/>
      <c r="N711" s="995"/>
      <c r="O711" s="572"/>
      <c r="P711" s="572"/>
      <c r="Q711" s="572"/>
      <c r="BA711" s="344"/>
      <c r="BB711" s="394"/>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995"/>
      <c r="D712" s="995"/>
      <c r="E712" s="572"/>
      <c r="F712" s="572"/>
      <c r="G712" s="572"/>
      <c r="H712" s="995"/>
      <c r="I712" s="995"/>
      <c r="J712" s="572"/>
      <c r="K712" s="572"/>
      <c r="L712" s="572"/>
      <c r="M712" s="995"/>
      <c r="N712" s="995"/>
      <c r="O712" s="572"/>
      <c r="P712" s="572"/>
      <c r="Q712" s="572"/>
      <c r="BA712" s="344"/>
      <c r="BB712" s="394"/>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995"/>
      <c r="D713" s="995"/>
      <c r="E713" s="572"/>
      <c r="F713" s="572"/>
      <c r="G713" s="572"/>
      <c r="H713" s="995"/>
      <c r="I713" s="995"/>
      <c r="J713" s="572"/>
      <c r="K713" s="572"/>
      <c r="L713" s="572"/>
      <c r="M713" s="995"/>
      <c r="N713" s="995"/>
      <c r="O713" s="572"/>
      <c r="P713" s="572"/>
      <c r="Q713" s="572"/>
      <c r="BA713" s="344"/>
      <c r="BB713" s="394"/>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995"/>
      <c r="D714" s="995"/>
      <c r="E714" s="572"/>
      <c r="F714" s="572"/>
      <c r="G714" s="572"/>
      <c r="H714" s="995"/>
      <c r="I714" s="995"/>
      <c r="J714" s="572"/>
      <c r="K714" s="572"/>
      <c r="L714" s="572"/>
      <c r="M714" s="995"/>
      <c r="N714" s="995"/>
      <c r="O714" s="572"/>
      <c r="P714" s="572"/>
      <c r="Q714" s="572"/>
      <c r="BA714" s="344"/>
      <c r="BB714" s="394"/>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995"/>
      <c r="D715" s="995"/>
      <c r="E715" s="572"/>
      <c r="F715" s="572"/>
      <c r="G715" s="572"/>
      <c r="H715" s="995"/>
      <c r="I715" s="995"/>
      <c r="J715" s="572"/>
      <c r="K715" s="572"/>
      <c r="L715" s="572"/>
      <c r="M715" s="995"/>
      <c r="N715" s="995"/>
      <c r="O715" s="572"/>
      <c r="P715" s="572"/>
      <c r="Q715" s="572"/>
      <c r="BA715" s="344"/>
      <c r="BB715" s="394"/>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995"/>
      <c r="D716" s="995"/>
      <c r="E716" s="572"/>
      <c r="F716" s="572"/>
      <c r="G716" s="572"/>
      <c r="H716" s="995"/>
      <c r="I716" s="995"/>
      <c r="J716" s="572"/>
      <c r="K716" s="572"/>
      <c r="L716" s="572"/>
      <c r="M716" s="995"/>
      <c r="N716" s="995"/>
      <c r="O716" s="572"/>
      <c r="P716" s="572"/>
      <c r="Q716" s="572"/>
      <c r="BA716" s="344"/>
      <c r="BB716" s="394"/>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995"/>
      <c r="D717" s="995"/>
      <c r="E717" s="572"/>
      <c r="F717" s="572"/>
      <c r="G717" s="572"/>
      <c r="H717" s="995"/>
      <c r="I717" s="995"/>
      <c r="J717" s="572"/>
      <c r="K717" s="572"/>
      <c r="L717" s="572"/>
      <c r="M717" s="995"/>
      <c r="N717" s="995"/>
      <c r="O717" s="572"/>
      <c r="P717" s="572"/>
      <c r="Q717" s="572"/>
      <c r="BA717" s="344"/>
      <c r="BB717" s="394"/>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995"/>
      <c r="D718" s="995"/>
      <c r="E718" s="572"/>
      <c r="F718" s="572"/>
      <c r="G718" s="572"/>
      <c r="H718" s="995"/>
      <c r="I718" s="995"/>
      <c r="J718" s="572"/>
      <c r="K718" s="572"/>
      <c r="L718" s="572"/>
      <c r="M718" s="995"/>
      <c r="N718" s="995"/>
      <c r="O718" s="572"/>
      <c r="P718" s="572"/>
      <c r="Q718" s="572"/>
      <c r="BA718" s="344"/>
      <c r="BB718" s="394"/>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995"/>
      <c r="D719" s="995"/>
      <c r="E719" s="572"/>
      <c r="F719" s="572"/>
      <c r="G719" s="572"/>
      <c r="H719" s="995"/>
      <c r="I719" s="995"/>
      <c r="J719" s="572"/>
      <c r="K719" s="572"/>
      <c r="L719" s="572"/>
      <c r="M719" s="995"/>
      <c r="N719" s="995"/>
      <c r="O719" s="572"/>
      <c r="P719" s="572"/>
      <c r="Q719" s="572"/>
      <c r="BA719" s="344"/>
      <c r="BB719" s="394"/>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995"/>
      <c r="D720" s="995"/>
      <c r="E720" s="572"/>
      <c r="F720" s="572"/>
      <c r="G720" s="572"/>
      <c r="H720" s="995"/>
      <c r="I720" s="995"/>
      <c r="J720" s="572"/>
      <c r="K720" s="572"/>
      <c r="L720" s="572"/>
      <c r="M720" s="995"/>
      <c r="N720" s="995"/>
      <c r="O720" s="572"/>
      <c r="P720" s="572"/>
      <c r="Q720" s="572"/>
      <c r="BA720" s="344"/>
      <c r="BB720" s="394"/>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995"/>
      <c r="D721" s="995"/>
      <c r="E721" s="572"/>
      <c r="F721" s="572"/>
      <c r="G721" s="572"/>
      <c r="H721" s="995"/>
      <c r="I721" s="995"/>
      <c r="J721" s="572"/>
      <c r="K721" s="572"/>
      <c r="L721" s="572"/>
      <c r="M721" s="995"/>
      <c r="N721" s="995"/>
      <c r="O721" s="572"/>
      <c r="P721" s="572"/>
      <c r="Q721" s="572"/>
      <c r="BA721" s="344"/>
      <c r="BB721" s="394"/>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995"/>
      <c r="D722" s="995"/>
      <c r="E722" s="572"/>
      <c r="F722" s="572"/>
      <c r="G722" s="572"/>
      <c r="H722" s="995"/>
      <c r="I722" s="995"/>
      <c r="J722" s="572"/>
      <c r="K722" s="572"/>
      <c r="L722" s="572"/>
      <c r="M722" s="995"/>
      <c r="N722" s="995"/>
      <c r="O722" s="572"/>
      <c r="P722" s="572"/>
      <c r="Q722" s="572"/>
      <c r="BA722" s="344"/>
      <c r="BB722" s="394"/>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995"/>
      <c r="D723" s="995"/>
      <c r="E723" s="572"/>
      <c r="F723" s="572"/>
      <c r="G723" s="572"/>
      <c r="H723" s="995"/>
      <c r="I723" s="995"/>
      <c r="J723" s="572"/>
      <c r="K723" s="572"/>
      <c r="L723" s="572"/>
      <c r="M723" s="995"/>
      <c r="N723" s="995"/>
      <c r="O723" s="572"/>
      <c r="P723" s="572"/>
      <c r="Q723" s="572"/>
      <c r="BA723" s="344"/>
      <c r="BB723" s="394"/>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995"/>
      <c r="D724" s="995"/>
      <c r="E724" s="572"/>
      <c r="F724" s="572"/>
      <c r="G724" s="572"/>
      <c r="H724" s="995"/>
      <c r="I724" s="995"/>
      <c r="J724" s="572"/>
      <c r="K724" s="572"/>
      <c r="L724" s="572"/>
      <c r="M724" s="995"/>
      <c r="N724" s="995"/>
      <c r="O724" s="572"/>
      <c r="P724" s="572"/>
      <c r="Q724" s="572"/>
      <c r="BA724" s="344"/>
      <c r="BB724" s="394"/>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995"/>
      <c r="D725" s="995"/>
      <c r="E725" s="572"/>
      <c r="F725" s="572"/>
      <c r="G725" s="572"/>
      <c r="H725" s="995"/>
      <c r="I725" s="995"/>
      <c r="J725" s="572"/>
      <c r="K725" s="572"/>
      <c r="L725" s="572"/>
      <c r="M725" s="995"/>
      <c r="N725" s="995"/>
      <c r="O725" s="572"/>
      <c r="P725" s="572"/>
      <c r="Q725" s="572"/>
      <c r="BA725" s="344"/>
      <c r="BB725" s="394"/>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995"/>
      <c r="D726" s="995"/>
      <c r="E726" s="572"/>
      <c r="F726" s="572"/>
      <c r="G726" s="572"/>
      <c r="H726" s="995"/>
      <c r="I726" s="995"/>
      <c r="J726" s="572"/>
      <c r="K726" s="572"/>
      <c r="L726" s="572"/>
      <c r="M726" s="995"/>
      <c r="N726" s="995"/>
      <c r="O726" s="572"/>
      <c r="P726" s="572"/>
      <c r="Q726" s="572"/>
      <c r="BA726" s="344"/>
      <c r="BB726" s="394"/>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995"/>
      <c r="D727" s="995"/>
      <c r="E727" s="572"/>
      <c r="F727" s="572"/>
      <c r="G727" s="572"/>
      <c r="H727" s="995"/>
      <c r="I727" s="995"/>
      <c r="J727" s="572"/>
      <c r="K727" s="572"/>
      <c r="L727" s="572"/>
      <c r="M727" s="995"/>
      <c r="N727" s="995"/>
      <c r="O727" s="572"/>
      <c r="P727" s="572"/>
      <c r="Q727" s="572"/>
      <c r="BA727" s="344"/>
      <c r="BB727" s="394"/>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995"/>
      <c r="D728" s="995"/>
      <c r="E728" s="572"/>
      <c r="F728" s="572"/>
      <c r="G728" s="572"/>
      <c r="H728" s="995"/>
      <c r="I728" s="995"/>
      <c r="J728" s="572"/>
      <c r="K728" s="572"/>
      <c r="L728" s="572"/>
      <c r="M728" s="995"/>
      <c r="N728" s="995"/>
      <c r="O728" s="572"/>
      <c r="P728" s="572"/>
      <c r="Q728" s="572"/>
      <c r="BA728" s="344"/>
      <c r="BB728" s="394"/>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995"/>
      <c r="D729" s="995"/>
      <c r="E729" s="572"/>
      <c r="F729" s="572"/>
      <c r="G729" s="572"/>
      <c r="H729" s="995"/>
      <c r="I729" s="995"/>
      <c r="J729" s="572"/>
      <c r="K729" s="572"/>
      <c r="L729" s="572"/>
      <c r="M729" s="995"/>
      <c r="N729" s="995"/>
      <c r="O729" s="572"/>
      <c r="P729" s="572"/>
      <c r="Q729" s="572"/>
      <c r="BA729" s="344"/>
      <c r="BB729" s="394"/>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995"/>
      <c r="D730" s="995"/>
      <c r="E730" s="572"/>
      <c r="F730" s="572"/>
      <c r="G730" s="572"/>
      <c r="H730" s="995"/>
      <c r="I730" s="995"/>
      <c r="J730" s="572"/>
      <c r="K730" s="572"/>
      <c r="L730" s="572"/>
      <c r="M730" s="995"/>
      <c r="N730" s="995"/>
      <c r="O730" s="572"/>
      <c r="P730" s="572"/>
      <c r="Q730" s="572"/>
      <c r="BA730" s="344"/>
      <c r="BB730" s="394"/>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995"/>
      <c r="D731" s="995"/>
      <c r="E731" s="572"/>
      <c r="F731" s="572"/>
      <c r="G731" s="572"/>
      <c r="H731" s="995"/>
      <c r="I731" s="995"/>
      <c r="J731" s="572"/>
      <c r="K731" s="572"/>
      <c r="L731" s="572"/>
      <c r="M731" s="995"/>
      <c r="N731" s="995"/>
      <c r="O731" s="572"/>
      <c r="P731" s="572"/>
      <c r="Q731" s="572"/>
      <c r="BA731" s="344"/>
      <c r="BB731" s="394"/>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995"/>
      <c r="D732" s="995"/>
      <c r="E732" s="572"/>
      <c r="F732" s="572"/>
      <c r="G732" s="572"/>
      <c r="H732" s="995"/>
      <c r="I732" s="995"/>
      <c r="J732" s="572"/>
      <c r="K732" s="572"/>
      <c r="L732" s="572"/>
      <c r="M732" s="995"/>
      <c r="N732" s="995"/>
      <c r="O732" s="572"/>
      <c r="P732" s="572"/>
      <c r="Q732" s="572"/>
      <c r="BA732" s="344"/>
      <c r="BB732" s="394"/>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995"/>
      <c r="D733" s="995"/>
      <c r="E733" s="572"/>
      <c r="F733" s="572"/>
      <c r="G733" s="572"/>
      <c r="H733" s="995"/>
      <c r="I733" s="995"/>
      <c r="J733" s="572"/>
      <c r="K733" s="572"/>
      <c r="L733" s="572"/>
      <c r="M733" s="995"/>
      <c r="N733" s="995"/>
      <c r="O733" s="572"/>
      <c r="P733" s="572"/>
      <c r="Q733" s="572"/>
      <c r="BA733" s="344"/>
      <c r="BB733" s="394"/>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995"/>
      <c r="D734" s="995"/>
      <c r="E734" s="572"/>
      <c r="F734" s="572"/>
      <c r="G734" s="572"/>
      <c r="H734" s="995"/>
      <c r="I734" s="995"/>
      <c r="J734" s="572"/>
      <c r="K734" s="572"/>
      <c r="L734" s="572"/>
      <c r="M734" s="995"/>
      <c r="N734" s="995"/>
      <c r="O734" s="572"/>
      <c r="P734" s="572"/>
      <c r="Q734" s="572"/>
      <c r="BA734" s="344"/>
      <c r="BB734" s="394"/>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995"/>
      <c r="D735" s="995"/>
      <c r="E735" s="572"/>
      <c r="F735" s="572"/>
      <c r="G735" s="572"/>
      <c r="H735" s="995"/>
      <c r="I735" s="995"/>
      <c r="J735" s="572"/>
      <c r="K735" s="572"/>
      <c r="L735" s="572"/>
      <c r="M735" s="995"/>
      <c r="N735" s="995"/>
      <c r="O735" s="572"/>
      <c r="P735" s="572"/>
      <c r="Q735" s="572"/>
      <c r="BA735" s="344"/>
      <c r="BB735" s="394"/>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995"/>
      <c r="D736" s="995"/>
      <c r="E736" s="572"/>
      <c r="F736" s="572"/>
      <c r="G736" s="572"/>
      <c r="H736" s="995"/>
      <c r="I736" s="995"/>
      <c r="J736" s="572"/>
      <c r="K736" s="572"/>
      <c r="L736" s="572"/>
      <c r="M736" s="995"/>
      <c r="N736" s="995"/>
      <c r="O736" s="572"/>
      <c r="P736" s="572"/>
      <c r="Q736" s="572"/>
      <c r="BA736" s="344"/>
      <c r="BB736" s="394"/>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995"/>
      <c r="D737" s="995"/>
      <c r="E737" s="572"/>
      <c r="F737" s="572"/>
      <c r="G737" s="572"/>
      <c r="H737" s="995"/>
      <c r="I737" s="995"/>
      <c r="J737" s="572"/>
      <c r="K737" s="572"/>
      <c r="L737" s="572"/>
      <c r="M737" s="995"/>
      <c r="N737" s="995"/>
      <c r="O737" s="572"/>
      <c r="P737" s="572"/>
      <c r="Q737" s="572"/>
      <c r="BA737" s="344"/>
      <c r="BB737" s="394"/>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995"/>
      <c r="D738" s="995"/>
      <c r="E738" s="572"/>
      <c r="F738" s="572"/>
      <c r="G738" s="572"/>
      <c r="H738" s="995"/>
      <c r="I738" s="995"/>
      <c r="J738" s="572"/>
      <c r="K738" s="572"/>
      <c r="L738" s="572"/>
      <c r="M738" s="995"/>
      <c r="N738" s="995"/>
      <c r="O738" s="572"/>
      <c r="P738" s="572"/>
      <c r="Q738" s="572"/>
      <c r="BA738" s="344"/>
      <c r="BB738" s="394"/>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995"/>
      <c r="D739" s="995"/>
      <c r="E739" s="572"/>
      <c r="F739" s="572"/>
      <c r="G739" s="572"/>
      <c r="H739" s="995"/>
      <c r="I739" s="995"/>
      <c r="J739" s="572"/>
      <c r="K739" s="572"/>
      <c r="L739" s="572"/>
      <c r="M739" s="995"/>
      <c r="N739" s="995"/>
      <c r="O739" s="572"/>
      <c r="P739" s="572"/>
      <c r="Q739" s="572"/>
      <c r="BA739" s="344"/>
      <c r="BB739" s="394"/>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995"/>
      <c r="D740" s="995"/>
      <c r="E740" s="572"/>
      <c r="F740" s="572"/>
      <c r="G740" s="572"/>
      <c r="H740" s="995"/>
      <c r="I740" s="995"/>
      <c r="J740" s="572"/>
      <c r="K740" s="572"/>
      <c r="L740" s="572"/>
      <c r="M740" s="995"/>
      <c r="N740" s="995"/>
      <c r="O740" s="572"/>
      <c r="P740" s="572"/>
      <c r="Q740" s="572"/>
      <c r="BA740" s="344"/>
      <c r="BB740" s="394"/>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995"/>
      <c r="D741" s="995"/>
      <c r="E741" s="572"/>
      <c r="F741" s="572"/>
      <c r="G741" s="572"/>
      <c r="H741" s="995"/>
      <c r="I741" s="995"/>
      <c r="J741" s="572"/>
      <c r="K741" s="572"/>
      <c r="L741" s="572"/>
      <c r="M741" s="995"/>
      <c r="N741" s="995"/>
      <c r="O741" s="572"/>
      <c r="P741" s="572"/>
      <c r="Q741" s="572"/>
      <c r="BA741" s="344"/>
      <c r="BB741" s="394"/>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995"/>
      <c r="D742" s="995"/>
      <c r="E742" s="572"/>
      <c r="F742" s="572"/>
      <c r="G742" s="572"/>
      <c r="H742" s="995"/>
      <c r="I742" s="995"/>
      <c r="J742" s="572"/>
      <c r="K742" s="572"/>
      <c r="L742" s="572"/>
      <c r="M742" s="995"/>
      <c r="N742" s="995"/>
      <c r="O742" s="572"/>
      <c r="P742" s="572"/>
      <c r="Q742" s="572"/>
      <c r="BA742" s="344"/>
      <c r="BB742" s="394"/>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995"/>
      <c r="D743" s="995"/>
      <c r="E743" s="572"/>
      <c r="F743" s="572"/>
      <c r="G743" s="572"/>
      <c r="H743" s="995"/>
      <c r="I743" s="995"/>
      <c r="J743" s="572"/>
      <c r="K743" s="572"/>
      <c r="L743" s="572"/>
      <c r="M743" s="995"/>
      <c r="N743" s="995"/>
      <c r="O743" s="572"/>
      <c r="P743" s="572"/>
      <c r="Q743" s="572"/>
      <c r="BA743" s="344"/>
      <c r="BB743" s="394"/>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995"/>
      <c r="D744" s="995"/>
      <c r="E744" s="572"/>
      <c r="F744" s="572"/>
      <c r="G744" s="572"/>
      <c r="H744" s="995"/>
      <c r="I744" s="995"/>
      <c r="J744" s="572"/>
      <c r="K744" s="572"/>
      <c r="L744" s="572"/>
      <c r="M744" s="995"/>
      <c r="N744" s="995"/>
      <c r="O744" s="572"/>
      <c r="P744" s="572"/>
      <c r="Q744" s="572"/>
      <c r="BA744" s="344"/>
      <c r="BB744" s="394"/>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995"/>
      <c r="D745" s="995"/>
      <c r="E745" s="572"/>
      <c r="F745" s="572"/>
      <c r="G745" s="572"/>
      <c r="H745" s="995"/>
      <c r="I745" s="995"/>
      <c r="J745" s="572"/>
      <c r="K745" s="572"/>
      <c r="L745" s="572"/>
      <c r="M745" s="995"/>
      <c r="N745" s="995"/>
      <c r="O745" s="572"/>
      <c r="P745" s="572"/>
      <c r="Q745" s="572"/>
      <c r="BA745" s="344"/>
      <c r="BB745" s="394"/>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995"/>
      <c r="D746" s="995"/>
      <c r="E746" s="572"/>
      <c r="F746" s="572"/>
      <c r="G746" s="572"/>
      <c r="H746" s="995"/>
      <c r="I746" s="995"/>
      <c r="J746" s="572"/>
      <c r="K746" s="572"/>
      <c r="L746" s="572"/>
      <c r="M746" s="995"/>
      <c r="N746" s="995"/>
      <c r="O746" s="572"/>
      <c r="P746" s="572"/>
      <c r="Q746" s="572"/>
      <c r="BA746" s="344"/>
      <c r="BB746" s="394"/>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995"/>
      <c r="D747" s="995"/>
      <c r="E747" s="572"/>
      <c r="F747" s="572"/>
      <c r="G747" s="572"/>
      <c r="H747" s="995"/>
      <c r="I747" s="995"/>
      <c r="J747" s="572"/>
      <c r="K747" s="572"/>
      <c r="L747" s="572"/>
      <c r="M747" s="995"/>
      <c r="N747" s="995"/>
      <c r="O747" s="572"/>
      <c r="P747" s="572"/>
      <c r="Q747" s="572"/>
      <c r="BA747" s="344"/>
      <c r="BB747" s="394"/>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995"/>
      <c r="D748" s="995"/>
      <c r="E748" s="572"/>
      <c r="F748" s="572"/>
      <c r="G748" s="572"/>
      <c r="H748" s="995"/>
      <c r="I748" s="995"/>
      <c r="J748" s="572"/>
      <c r="K748" s="572"/>
      <c r="L748" s="572"/>
      <c r="M748" s="995"/>
      <c r="N748" s="995"/>
      <c r="O748" s="572"/>
      <c r="P748" s="572"/>
      <c r="Q748" s="572"/>
      <c r="BA748" s="344"/>
      <c r="BB748" s="394"/>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995"/>
      <c r="D749" s="995"/>
      <c r="E749" s="572"/>
      <c r="F749" s="572"/>
      <c r="G749" s="572"/>
      <c r="H749" s="995"/>
      <c r="I749" s="995"/>
      <c r="J749" s="572"/>
      <c r="K749" s="572"/>
      <c r="L749" s="572"/>
      <c r="M749" s="995"/>
      <c r="N749" s="995"/>
      <c r="O749" s="572"/>
      <c r="P749" s="572"/>
      <c r="Q749" s="572"/>
      <c r="BA749" s="344"/>
      <c r="BB749" s="394"/>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995"/>
      <c r="D750" s="995"/>
      <c r="E750" s="572"/>
      <c r="F750" s="572"/>
      <c r="G750" s="572"/>
      <c r="H750" s="995"/>
      <c r="I750" s="995"/>
      <c r="J750" s="572"/>
      <c r="K750" s="572"/>
      <c r="L750" s="572"/>
      <c r="M750" s="995"/>
      <c r="N750" s="995"/>
      <c r="O750" s="572"/>
      <c r="P750" s="572"/>
      <c r="Q750" s="572"/>
      <c r="BA750" s="344"/>
      <c r="BB750" s="394"/>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995"/>
      <c r="D751" s="995"/>
      <c r="E751" s="572"/>
      <c r="F751" s="572"/>
      <c r="G751" s="572"/>
      <c r="H751" s="995"/>
      <c r="I751" s="995"/>
      <c r="J751" s="572"/>
      <c r="K751" s="572"/>
      <c r="L751" s="572"/>
      <c r="M751" s="995"/>
      <c r="N751" s="995"/>
      <c r="O751" s="572"/>
      <c r="P751" s="572"/>
      <c r="Q751" s="572"/>
      <c r="BA751" s="344"/>
      <c r="BB751" s="394"/>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995"/>
      <c r="D752" s="995"/>
      <c r="E752" s="572"/>
      <c r="F752" s="572"/>
      <c r="G752" s="572"/>
      <c r="H752" s="995"/>
      <c r="I752" s="995"/>
      <c r="J752" s="572"/>
      <c r="K752" s="572"/>
      <c r="L752" s="572"/>
      <c r="M752" s="995"/>
      <c r="N752" s="995"/>
      <c r="O752" s="572"/>
      <c r="P752" s="572"/>
      <c r="Q752" s="572"/>
      <c r="BA752" s="344"/>
      <c r="BB752" s="394"/>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995"/>
      <c r="D753" s="995"/>
      <c r="E753" s="572"/>
      <c r="F753" s="572"/>
      <c r="G753" s="572"/>
      <c r="H753" s="995"/>
      <c r="I753" s="995"/>
      <c r="J753" s="572"/>
      <c r="K753" s="572"/>
      <c r="L753" s="572"/>
      <c r="M753" s="995"/>
      <c r="N753" s="995"/>
      <c r="O753" s="572"/>
      <c r="P753" s="572"/>
      <c r="Q753" s="572"/>
      <c r="BA753" s="344"/>
      <c r="BB753" s="394"/>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995"/>
      <c r="D754" s="995"/>
      <c r="E754" s="572"/>
      <c r="F754" s="572"/>
      <c r="G754" s="572"/>
      <c r="H754" s="995"/>
      <c r="I754" s="995"/>
      <c r="J754" s="572"/>
      <c r="K754" s="572"/>
      <c r="L754" s="572"/>
      <c r="M754" s="995"/>
      <c r="N754" s="995"/>
      <c r="O754" s="572"/>
      <c r="P754" s="572"/>
      <c r="Q754" s="572"/>
      <c r="BA754" s="344"/>
      <c r="BB754" s="394"/>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995"/>
      <c r="D755" s="995"/>
      <c r="E755" s="572"/>
      <c r="F755" s="572"/>
      <c r="G755" s="572"/>
      <c r="H755" s="995"/>
      <c r="I755" s="995"/>
      <c r="J755" s="572"/>
      <c r="K755" s="572"/>
      <c r="L755" s="572"/>
      <c r="M755" s="995"/>
      <c r="N755" s="995"/>
      <c r="O755" s="572"/>
      <c r="P755" s="572"/>
      <c r="Q755" s="572"/>
      <c r="BA755" s="344"/>
      <c r="BB755" s="394"/>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995"/>
      <c r="D756" s="995"/>
      <c r="E756" s="572"/>
      <c r="F756" s="572"/>
      <c r="G756" s="572"/>
      <c r="H756" s="995"/>
      <c r="I756" s="995"/>
      <c r="J756" s="572"/>
      <c r="K756" s="572"/>
      <c r="L756" s="572"/>
      <c r="M756" s="995"/>
      <c r="N756" s="995"/>
      <c r="O756" s="572"/>
      <c r="P756" s="572"/>
      <c r="Q756" s="572"/>
      <c r="BA756" s="344"/>
      <c r="BB756" s="394"/>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995"/>
      <c r="D757" s="995"/>
      <c r="E757" s="572"/>
      <c r="F757" s="572"/>
      <c r="G757" s="572"/>
      <c r="H757" s="995"/>
      <c r="I757" s="995"/>
      <c r="J757" s="572"/>
      <c r="K757" s="572"/>
      <c r="L757" s="572"/>
      <c r="M757" s="995"/>
      <c r="N757" s="995"/>
      <c r="O757" s="572"/>
      <c r="P757" s="572"/>
      <c r="Q757" s="572"/>
      <c r="BA757" s="344"/>
      <c r="BB757" s="394"/>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995"/>
      <c r="D758" s="995"/>
      <c r="E758" s="572"/>
      <c r="F758" s="572"/>
      <c r="G758" s="572"/>
      <c r="H758" s="995"/>
      <c r="I758" s="995"/>
      <c r="J758" s="572"/>
      <c r="K758" s="572"/>
      <c r="L758" s="572"/>
      <c r="M758" s="995"/>
      <c r="N758" s="995"/>
      <c r="O758" s="572"/>
      <c r="P758" s="572"/>
      <c r="Q758" s="572"/>
      <c r="BA758" s="344"/>
      <c r="BB758" s="394"/>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995"/>
      <c r="D759" s="995"/>
      <c r="E759" s="572"/>
      <c r="F759" s="572"/>
      <c r="G759" s="572"/>
      <c r="H759" s="995"/>
      <c r="I759" s="995"/>
      <c r="J759" s="572"/>
      <c r="K759" s="572"/>
      <c r="L759" s="572"/>
      <c r="M759" s="995"/>
      <c r="N759" s="995"/>
      <c r="O759" s="572"/>
      <c r="P759" s="572"/>
      <c r="Q759" s="572"/>
      <c r="BA759" s="344"/>
      <c r="BB759" s="394"/>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995"/>
      <c r="D760" s="995"/>
      <c r="E760" s="572"/>
      <c r="F760" s="572"/>
      <c r="G760" s="572"/>
      <c r="H760" s="995"/>
      <c r="I760" s="995"/>
      <c r="J760" s="572"/>
      <c r="K760" s="572"/>
      <c r="L760" s="572"/>
      <c r="M760" s="995"/>
      <c r="N760" s="995"/>
      <c r="O760" s="572"/>
      <c r="P760" s="572"/>
      <c r="Q760" s="572"/>
      <c r="BA760" s="344"/>
      <c r="BB760" s="394"/>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995"/>
      <c r="D761" s="995"/>
      <c r="E761" s="572"/>
      <c r="F761" s="572"/>
      <c r="G761" s="572"/>
      <c r="H761" s="995"/>
      <c r="I761" s="995"/>
      <c r="J761" s="572"/>
      <c r="K761" s="572"/>
      <c r="L761" s="572"/>
      <c r="M761" s="995"/>
      <c r="N761" s="995"/>
      <c r="O761" s="572"/>
      <c r="P761" s="572"/>
      <c r="Q761" s="572"/>
      <c r="BA761" s="344"/>
      <c r="BB761" s="394"/>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995"/>
      <c r="D762" s="995"/>
      <c r="E762" s="572"/>
      <c r="F762" s="572"/>
      <c r="G762" s="572"/>
      <c r="H762" s="995"/>
      <c r="I762" s="995"/>
      <c r="J762" s="572"/>
      <c r="K762" s="572"/>
      <c r="L762" s="572"/>
      <c r="M762" s="995"/>
      <c r="N762" s="995"/>
      <c r="O762" s="572"/>
      <c r="P762" s="572"/>
      <c r="Q762" s="572"/>
      <c r="BA762" s="344"/>
      <c r="BB762" s="394"/>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995"/>
      <c r="D763" s="995"/>
      <c r="E763" s="572"/>
      <c r="F763" s="572"/>
      <c r="G763" s="572"/>
      <c r="H763" s="995"/>
      <c r="I763" s="995"/>
      <c r="J763" s="572"/>
      <c r="K763" s="572"/>
      <c r="L763" s="572"/>
      <c r="M763" s="995"/>
      <c r="N763" s="995"/>
      <c r="O763" s="572"/>
      <c r="P763" s="572"/>
      <c r="Q763" s="572"/>
      <c r="BA763" s="344"/>
      <c r="BB763" s="394"/>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995"/>
      <c r="D764" s="995"/>
      <c r="E764" s="572"/>
      <c r="F764" s="572"/>
      <c r="G764" s="572"/>
      <c r="H764" s="995"/>
      <c r="I764" s="995"/>
      <c r="J764" s="572"/>
      <c r="K764" s="572"/>
      <c r="L764" s="572"/>
      <c r="M764" s="995"/>
      <c r="N764" s="995"/>
      <c r="O764" s="572"/>
      <c r="P764" s="572"/>
      <c r="Q764" s="572"/>
      <c r="BA764" s="344"/>
      <c r="BB764" s="394"/>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995"/>
      <c r="D765" s="995"/>
      <c r="E765" s="572"/>
      <c r="F765" s="572"/>
      <c r="G765" s="572"/>
      <c r="H765" s="995"/>
      <c r="I765" s="995"/>
      <c r="J765" s="572"/>
      <c r="K765" s="572"/>
      <c r="L765" s="572"/>
      <c r="M765" s="995"/>
      <c r="N765" s="995"/>
      <c r="O765" s="572"/>
      <c r="P765" s="572"/>
      <c r="Q765" s="572"/>
      <c r="BA765" s="344"/>
      <c r="BB765" s="394"/>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995"/>
      <c r="D766" s="995"/>
      <c r="E766" s="572"/>
      <c r="F766" s="572"/>
      <c r="G766" s="572"/>
      <c r="H766" s="995"/>
      <c r="I766" s="995"/>
      <c r="J766" s="572"/>
      <c r="K766" s="572"/>
      <c r="L766" s="572"/>
      <c r="M766" s="995"/>
      <c r="N766" s="995"/>
      <c r="O766" s="572"/>
      <c r="P766" s="572"/>
      <c r="Q766" s="572"/>
      <c r="BA766" s="344"/>
      <c r="BB766" s="394"/>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995"/>
      <c r="D767" s="995"/>
      <c r="E767" s="572"/>
      <c r="F767" s="572"/>
      <c r="G767" s="572"/>
      <c r="H767" s="995"/>
      <c r="I767" s="995"/>
      <c r="J767" s="572"/>
      <c r="K767" s="572"/>
      <c r="L767" s="572"/>
      <c r="M767" s="995"/>
      <c r="N767" s="995"/>
      <c r="O767" s="572"/>
      <c r="P767" s="572"/>
      <c r="Q767" s="572"/>
      <c r="BA767" s="344"/>
      <c r="BB767" s="394"/>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995"/>
      <c r="D768" s="995"/>
      <c r="E768" s="572"/>
      <c r="F768" s="572"/>
      <c r="G768" s="572"/>
      <c r="H768" s="995"/>
      <c r="I768" s="995"/>
      <c r="J768" s="572"/>
      <c r="K768" s="572"/>
      <c r="L768" s="572"/>
      <c r="M768" s="995"/>
      <c r="N768" s="995"/>
      <c r="O768" s="572"/>
      <c r="P768" s="572"/>
      <c r="Q768" s="572"/>
      <c r="BA768" s="342"/>
      <c r="BB768" s="395"/>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995"/>
      <c r="D769" s="995"/>
      <c r="E769" s="572"/>
      <c r="F769" s="572"/>
      <c r="G769" s="572"/>
      <c r="H769" s="995"/>
      <c r="I769" s="995"/>
      <c r="J769" s="572"/>
      <c r="K769" s="572"/>
      <c r="L769" s="572"/>
      <c r="M769" s="995"/>
      <c r="N769" s="995"/>
      <c r="O769" s="572"/>
      <c r="P769" s="572"/>
      <c r="Q769" s="572"/>
      <c r="BA769" s="342"/>
      <c r="BB769" s="395"/>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995"/>
      <c r="D770" s="995"/>
      <c r="E770" s="572"/>
      <c r="F770" s="572"/>
      <c r="G770" s="572"/>
      <c r="H770" s="995"/>
      <c r="I770" s="995"/>
      <c r="J770" s="572"/>
      <c r="K770" s="572"/>
      <c r="L770" s="572"/>
      <c r="M770" s="995"/>
      <c r="N770" s="995"/>
      <c r="O770" s="572"/>
      <c r="P770" s="572"/>
      <c r="Q770" s="572"/>
      <c r="BA770" s="342"/>
      <c r="BB770" s="395"/>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995"/>
      <c r="D771" s="995"/>
      <c r="E771" s="572"/>
      <c r="F771" s="572"/>
      <c r="G771" s="572"/>
      <c r="H771" s="995"/>
      <c r="I771" s="995"/>
      <c r="J771" s="572"/>
      <c r="K771" s="572"/>
      <c r="L771" s="572"/>
      <c r="M771" s="995"/>
      <c r="N771" s="995"/>
      <c r="O771" s="572"/>
      <c r="P771" s="572"/>
      <c r="Q771" s="572"/>
      <c r="BA771" s="342"/>
      <c r="BB771" s="395"/>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995"/>
      <c r="D772" s="995"/>
      <c r="E772" s="572"/>
      <c r="F772" s="572"/>
      <c r="G772" s="572"/>
      <c r="H772" s="995"/>
      <c r="I772" s="995"/>
      <c r="J772" s="572"/>
      <c r="K772" s="572"/>
      <c r="L772" s="572"/>
      <c r="M772" s="995"/>
      <c r="N772" s="995"/>
      <c r="O772" s="572"/>
      <c r="P772" s="572"/>
      <c r="Q772" s="572"/>
      <c r="BA772" s="342"/>
      <c r="BB772" s="395"/>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995"/>
      <c r="D773" s="995"/>
      <c r="E773" s="572"/>
      <c r="F773" s="572"/>
      <c r="G773" s="572"/>
      <c r="H773" s="995"/>
      <c r="I773" s="995"/>
      <c r="J773" s="572"/>
      <c r="K773" s="572"/>
      <c r="L773" s="572"/>
      <c r="M773" s="995"/>
      <c r="N773" s="995"/>
      <c r="O773" s="572"/>
      <c r="P773" s="572"/>
      <c r="Q773" s="572"/>
      <c r="BA773" s="342"/>
      <c r="BB773" s="395"/>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995"/>
      <c r="D774" s="995"/>
      <c r="E774" s="572"/>
      <c r="F774" s="572"/>
      <c r="G774" s="572"/>
      <c r="H774" s="995"/>
      <c r="I774" s="995"/>
      <c r="J774" s="572"/>
      <c r="K774" s="572"/>
      <c r="L774" s="572"/>
      <c r="M774" s="995"/>
      <c r="N774" s="995"/>
      <c r="O774" s="572"/>
      <c r="P774" s="572"/>
      <c r="Q774" s="572"/>
      <c r="BA774" s="342"/>
      <c r="BB774" s="395"/>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995"/>
      <c r="D775" s="995"/>
      <c r="E775" s="572"/>
      <c r="F775" s="572"/>
      <c r="G775" s="572"/>
      <c r="H775" s="995"/>
      <c r="I775" s="995"/>
      <c r="J775" s="572"/>
      <c r="K775" s="572"/>
      <c r="L775" s="572"/>
      <c r="M775" s="995"/>
      <c r="N775" s="995"/>
      <c r="O775" s="572"/>
      <c r="P775" s="572"/>
      <c r="Q775" s="572"/>
      <c r="BA775" s="342"/>
      <c r="BB775" s="395"/>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995"/>
      <c r="D776" s="995"/>
      <c r="E776" s="572"/>
      <c r="F776" s="572"/>
      <c r="G776" s="572"/>
      <c r="H776" s="995"/>
      <c r="I776" s="995"/>
      <c r="J776" s="572"/>
      <c r="K776" s="572"/>
      <c r="L776" s="572"/>
      <c r="M776" s="995"/>
      <c r="N776" s="995"/>
      <c r="O776" s="572"/>
      <c r="P776" s="572"/>
      <c r="Q776" s="572"/>
      <c r="BA776" s="342"/>
      <c r="BB776" s="395"/>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995"/>
      <c r="D777" s="995"/>
      <c r="E777" s="572"/>
      <c r="F777" s="572"/>
      <c r="G777" s="572"/>
      <c r="H777" s="995"/>
      <c r="I777" s="995"/>
      <c r="J777" s="572"/>
      <c r="K777" s="572"/>
      <c r="L777" s="572"/>
      <c r="M777" s="995"/>
      <c r="N777" s="995"/>
      <c r="O777" s="572"/>
      <c r="P777" s="572"/>
      <c r="Q777" s="572"/>
      <c r="BA777" s="342"/>
      <c r="BB777" s="395"/>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995"/>
      <c r="D778" s="995"/>
      <c r="E778" s="572"/>
      <c r="F778" s="572"/>
      <c r="G778" s="572"/>
      <c r="H778" s="995"/>
      <c r="I778" s="995"/>
      <c r="J778" s="572"/>
      <c r="K778" s="572"/>
      <c r="L778" s="572"/>
      <c r="M778" s="995"/>
      <c r="N778" s="995"/>
      <c r="O778" s="572"/>
      <c r="P778" s="572"/>
      <c r="Q778" s="572"/>
      <c r="BA778" s="342"/>
      <c r="BB778" s="395"/>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995"/>
      <c r="D779" s="995"/>
      <c r="E779" s="572"/>
      <c r="F779" s="572"/>
      <c r="G779" s="572"/>
      <c r="H779" s="995"/>
      <c r="I779" s="995"/>
      <c r="J779" s="572"/>
      <c r="K779" s="572"/>
      <c r="L779" s="572"/>
      <c r="M779" s="995"/>
      <c r="N779" s="995"/>
      <c r="O779" s="572"/>
      <c r="P779" s="572"/>
      <c r="Q779" s="572"/>
      <c r="BA779" s="342"/>
      <c r="BB779" s="395"/>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995"/>
      <c r="D780" s="995"/>
      <c r="E780" s="572"/>
      <c r="F780" s="572"/>
      <c r="G780" s="572"/>
      <c r="H780" s="995"/>
      <c r="I780" s="995"/>
      <c r="J780" s="572"/>
      <c r="K780" s="572"/>
      <c r="L780" s="572"/>
      <c r="M780" s="995"/>
      <c r="N780" s="995"/>
      <c r="O780" s="572"/>
      <c r="P780" s="572"/>
      <c r="Q780" s="572"/>
      <c r="BA780" s="342"/>
      <c r="BB780" s="395"/>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995"/>
      <c r="D781" s="995"/>
      <c r="E781" s="572"/>
      <c r="F781" s="572"/>
      <c r="G781" s="572"/>
      <c r="H781" s="995"/>
      <c r="I781" s="995"/>
      <c r="J781" s="572"/>
      <c r="K781" s="572"/>
      <c r="L781" s="572"/>
      <c r="M781" s="995"/>
      <c r="N781" s="995"/>
      <c r="O781" s="572"/>
      <c r="P781" s="572"/>
      <c r="Q781" s="572"/>
      <c r="BA781" s="342"/>
      <c r="BB781" s="395"/>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995"/>
      <c r="D782" s="995"/>
      <c r="E782" s="572"/>
      <c r="F782" s="572"/>
      <c r="G782" s="572"/>
      <c r="H782" s="995"/>
      <c r="I782" s="995"/>
      <c r="J782" s="572"/>
      <c r="K782" s="572"/>
      <c r="L782" s="572"/>
      <c r="M782" s="995"/>
      <c r="N782" s="995"/>
      <c r="O782" s="572"/>
      <c r="P782" s="572"/>
      <c r="Q782" s="572"/>
      <c r="BA782" s="342"/>
      <c r="BB782" s="395"/>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995"/>
      <c r="D783" s="995"/>
      <c r="E783" s="572"/>
      <c r="F783" s="572"/>
      <c r="G783" s="572"/>
      <c r="H783" s="995"/>
      <c r="I783" s="995"/>
      <c r="J783" s="572"/>
      <c r="K783" s="572"/>
      <c r="L783" s="572"/>
      <c r="M783" s="995"/>
      <c r="N783" s="995"/>
      <c r="O783" s="572"/>
      <c r="P783" s="572"/>
      <c r="Q783" s="572"/>
      <c r="BA783" s="342"/>
      <c r="BB783" s="395"/>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995"/>
      <c r="D784" s="995"/>
      <c r="E784" s="572"/>
      <c r="F784" s="572"/>
      <c r="G784" s="572"/>
      <c r="H784" s="995"/>
      <c r="I784" s="995"/>
      <c r="J784" s="572"/>
      <c r="K784" s="572"/>
      <c r="L784" s="572"/>
      <c r="M784" s="995"/>
      <c r="N784" s="995"/>
      <c r="O784" s="572"/>
      <c r="P784" s="572"/>
      <c r="Q784" s="572"/>
      <c r="BA784" s="342"/>
      <c r="BB784" s="395"/>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995"/>
      <c r="D785" s="995"/>
      <c r="E785" s="572"/>
      <c r="F785" s="572"/>
      <c r="G785" s="572"/>
      <c r="H785" s="995"/>
      <c r="I785" s="995"/>
      <c r="J785" s="572"/>
      <c r="K785" s="572"/>
      <c r="L785" s="572"/>
      <c r="M785" s="995"/>
      <c r="N785" s="995"/>
      <c r="O785" s="572"/>
      <c r="P785" s="572"/>
      <c r="Q785" s="572"/>
      <c r="BA785" s="342"/>
      <c r="BB785" s="395"/>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995"/>
      <c r="D786" s="995"/>
      <c r="E786" s="572"/>
      <c r="F786" s="572"/>
      <c r="G786" s="572"/>
      <c r="H786" s="995"/>
      <c r="I786" s="995"/>
      <c r="J786" s="572"/>
      <c r="K786" s="572"/>
      <c r="L786" s="572"/>
      <c r="M786" s="995"/>
      <c r="N786" s="995"/>
      <c r="O786" s="572"/>
      <c r="P786" s="572"/>
      <c r="Q786" s="572"/>
      <c r="BA786" s="342"/>
      <c r="BB786" s="395"/>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995"/>
      <c r="D787" s="995"/>
      <c r="E787" s="572"/>
      <c r="F787" s="572"/>
      <c r="G787" s="572"/>
      <c r="H787" s="995"/>
      <c r="I787" s="995"/>
      <c r="J787" s="572"/>
      <c r="K787" s="572"/>
      <c r="L787" s="572"/>
      <c r="M787" s="995"/>
      <c r="N787" s="995"/>
      <c r="O787" s="572"/>
      <c r="P787" s="572"/>
      <c r="Q787" s="572"/>
      <c r="BA787" s="342"/>
      <c r="BB787" s="395"/>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995"/>
      <c r="D788" s="995"/>
      <c r="E788" s="572"/>
      <c r="F788" s="572"/>
      <c r="G788" s="572"/>
      <c r="H788" s="995"/>
      <c r="I788" s="995"/>
      <c r="J788" s="572"/>
      <c r="K788" s="572"/>
      <c r="L788" s="572"/>
      <c r="M788" s="995"/>
      <c r="N788" s="995"/>
      <c r="O788" s="572"/>
      <c r="P788" s="572"/>
      <c r="Q788" s="572"/>
      <c r="BA788" s="342"/>
      <c r="BB788" s="395"/>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995"/>
      <c r="D789" s="995"/>
      <c r="E789" s="572"/>
      <c r="F789" s="572"/>
      <c r="G789" s="572"/>
      <c r="H789" s="995"/>
      <c r="I789" s="995"/>
      <c r="J789" s="572"/>
      <c r="K789" s="572"/>
      <c r="L789" s="572"/>
      <c r="M789" s="995"/>
      <c r="N789" s="995"/>
      <c r="O789" s="572"/>
      <c r="P789" s="572"/>
      <c r="Q789" s="572"/>
      <c r="BA789" s="342"/>
      <c r="BB789" s="395"/>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995"/>
      <c r="D790" s="995"/>
      <c r="E790" s="572"/>
      <c r="F790" s="572"/>
      <c r="G790" s="572"/>
      <c r="H790" s="995"/>
      <c r="I790" s="995"/>
      <c r="J790" s="572"/>
      <c r="K790" s="572"/>
      <c r="L790" s="572"/>
      <c r="M790" s="995"/>
      <c r="N790" s="995"/>
      <c r="O790" s="572"/>
      <c r="P790" s="572"/>
      <c r="Q790" s="572"/>
      <c r="BA790" s="342"/>
      <c r="BB790" s="395"/>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995"/>
      <c r="D791" s="995"/>
      <c r="E791" s="572"/>
      <c r="F791" s="572"/>
      <c r="G791" s="572"/>
      <c r="H791" s="995"/>
      <c r="I791" s="995"/>
      <c r="J791" s="572"/>
      <c r="K791" s="572"/>
      <c r="L791" s="572"/>
      <c r="M791" s="995"/>
      <c r="N791" s="995"/>
      <c r="O791" s="572"/>
      <c r="P791" s="572"/>
      <c r="Q791" s="572"/>
      <c r="BA791" s="342"/>
      <c r="BB791" s="395"/>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995"/>
      <c r="D792" s="995"/>
      <c r="E792" s="572"/>
      <c r="F792" s="572"/>
      <c r="G792" s="572"/>
      <c r="H792" s="995"/>
      <c r="I792" s="995"/>
      <c r="J792" s="572"/>
      <c r="K792" s="572"/>
      <c r="L792" s="572"/>
      <c r="M792" s="995"/>
      <c r="N792" s="995"/>
      <c r="O792" s="572"/>
      <c r="P792" s="572"/>
      <c r="Q792" s="572"/>
      <c r="BA792" s="342"/>
      <c r="BB792" s="395"/>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995"/>
      <c r="D793" s="995"/>
      <c r="E793" s="572"/>
      <c r="F793" s="572"/>
      <c r="G793" s="572"/>
      <c r="H793" s="995"/>
      <c r="I793" s="995"/>
      <c r="J793" s="572"/>
      <c r="K793" s="572"/>
      <c r="L793" s="572"/>
      <c r="M793" s="995"/>
      <c r="N793" s="995"/>
      <c r="O793" s="572"/>
      <c r="P793" s="572"/>
      <c r="Q793" s="572"/>
      <c r="BA793" s="342"/>
      <c r="BB793" s="395"/>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995"/>
      <c r="D794" s="995"/>
      <c r="E794" s="572"/>
      <c r="F794" s="572"/>
      <c r="G794" s="572"/>
      <c r="H794" s="995"/>
      <c r="I794" s="995"/>
      <c r="J794" s="572"/>
      <c r="K794" s="572"/>
      <c r="L794" s="572"/>
      <c r="M794" s="995"/>
      <c r="N794" s="995"/>
      <c r="O794" s="572"/>
      <c r="P794" s="572"/>
      <c r="Q794" s="572"/>
      <c r="BA794" s="342"/>
      <c r="BB794" s="395"/>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995"/>
      <c r="D795" s="995"/>
      <c r="E795" s="572"/>
      <c r="F795" s="572"/>
      <c r="G795" s="572"/>
      <c r="H795" s="995"/>
      <c r="I795" s="995"/>
      <c r="J795" s="572"/>
      <c r="K795" s="572"/>
      <c r="L795" s="572"/>
      <c r="M795" s="995"/>
      <c r="N795" s="995"/>
      <c r="O795" s="572"/>
      <c r="P795" s="572"/>
      <c r="Q795" s="572"/>
      <c r="BA795" s="342"/>
      <c r="BB795" s="395"/>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995"/>
      <c r="D796" s="995"/>
      <c r="E796" s="572"/>
      <c r="F796" s="572"/>
      <c r="G796" s="572"/>
      <c r="H796" s="995"/>
      <c r="I796" s="995"/>
      <c r="J796" s="572"/>
      <c r="K796" s="572"/>
      <c r="L796" s="572"/>
      <c r="M796" s="995"/>
      <c r="N796" s="995"/>
      <c r="O796" s="572"/>
      <c r="P796" s="572"/>
      <c r="Q796" s="572"/>
      <c r="BA796" s="342"/>
      <c r="BB796" s="395"/>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995"/>
      <c r="D797" s="995"/>
      <c r="E797" s="572"/>
      <c r="F797" s="572"/>
      <c r="G797" s="572"/>
      <c r="H797" s="995"/>
      <c r="I797" s="995"/>
      <c r="J797" s="572"/>
      <c r="K797" s="572"/>
      <c r="L797" s="572"/>
      <c r="M797" s="995"/>
      <c r="N797" s="995"/>
      <c r="O797" s="572"/>
      <c r="P797" s="572"/>
      <c r="Q797" s="572"/>
      <c r="BA797" s="342"/>
      <c r="BB797" s="395"/>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995"/>
      <c r="D798" s="995"/>
      <c r="E798" s="572"/>
      <c r="F798" s="572"/>
      <c r="G798" s="572"/>
      <c r="H798" s="995"/>
      <c r="I798" s="995"/>
      <c r="J798" s="572"/>
      <c r="K798" s="572"/>
      <c r="L798" s="572"/>
      <c r="M798" s="995"/>
      <c r="N798" s="995"/>
      <c r="O798" s="572"/>
      <c r="P798" s="572"/>
      <c r="Q798" s="572"/>
      <c r="BA798" s="342"/>
      <c r="BB798" s="395"/>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995"/>
      <c r="D799" s="995"/>
      <c r="E799" s="572"/>
      <c r="F799" s="572"/>
      <c r="G799" s="572"/>
      <c r="H799" s="995"/>
      <c r="I799" s="995"/>
      <c r="J799" s="572"/>
      <c r="K799" s="572"/>
      <c r="L799" s="572"/>
      <c r="M799" s="995"/>
      <c r="N799" s="995"/>
      <c r="O799" s="572"/>
      <c r="P799" s="572"/>
      <c r="Q799" s="572"/>
      <c r="BA799" s="342"/>
      <c r="BB799" s="395"/>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2"/>
      <c r="D800" s="572"/>
      <c r="E800" s="572"/>
      <c r="F800" s="572"/>
      <c r="G800" s="572"/>
      <c r="H800" s="572"/>
      <c r="I800" s="572"/>
      <c r="J800" s="572"/>
      <c r="K800" s="572"/>
      <c r="L800" s="572"/>
      <c r="M800" s="572"/>
      <c r="N800" s="572"/>
      <c r="O800" s="572"/>
      <c r="P800" s="572"/>
      <c r="Q800" s="572"/>
      <c r="BA800" s="342"/>
      <c r="BB800" s="395"/>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2"/>
      <c r="D801" s="572"/>
      <c r="E801" s="572"/>
      <c r="F801" s="572"/>
      <c r="G801" s="572"/>
      <c r="H801" s="572"/>
      <c r="I801" s="572"/>
      <c r="J801" s="572"/>
      <c r="K801" s="572"/>
      <c r="L801" s="572"/>
      <c r="M801" s="572"/>
      <c r="N801" s="572"/>
      <c r="O801" s="572"/>
      <c r="P801" s="572"/>
      <c r="Q801" s="572"/>
    </row>
    <row r="802" ht="25.15" customHeight="true" x14ac:dyDescent="0.2">
      <c r="C802" s="572"/>
      <c r="D802" s="572"/>
      <c r="E802" s="572"/>
      <c r="F802" s="572"/>
      <c r="G802" s="572"/>
      <c r="H802" s="572"/>
      <c r="I802" s="572"/>
      <c r="J802" s="572"/>
      <c r="K802" s="572"/>
      <c r="L802" s="572"/>
      <c r="M802" s="572"/>
      <c r="N802" s="572"/>
      <c r="O802" s="572"/>
      <c r="P802" s="572"/>
      <c r="Q802" s="572"/>
    </row>
    <row r="803" ht="25.15" customHeight="true" x14ac:dyDescent="0.2">
      <c r="C803" s="572"/>
      <c r="D803" s="572"/>
      <c r="E803" s="572"/>
      <c r="F803" s="572"/>
      <c r="G803" s="572"/>
      <c r="H803" s="572"/>
      <c r="I803" s="572"/>
      <c r="J803" s="572"/>
      <c r="K803" s="572"/>
      <c r="L803" s="572"/>
      <c r="M803" s="572"/>
      <c r="N803" s="572"/>
      <c r="O803" s="572"/>
      <c r="P803" s="572"/>
      <c r="Q803" s="572"/>
    </row>
    <row r="804" ht="25.15" customHeight="true" x14ac:dyDescent="0.2">
      <c r="C804" s="572"/>
      <c r="D804" s="572"/>
      <c r="E804" s="572"/>
      <c r="F804" s="572"/>
      <c r="G804" s="572"/>
      <c r="H804" s="572"/>
      <c r="I804" s="572"/>
      <c r="J804" s="572"/>
      <c r="K804" s="572"/>
      <c r="L804" s="572"/>
      <c r="M804" s="572"/>
      <c r="N804" s="572"/>
      <c r="O804" s="572"/>
      <c r="P804" s="572"/>
      <c r="Q804" s="572"/>
    </row>
    <row r="805" ht="25.15" customHeight="true" x14ac:dyDescent="0.2">
      <c r="C805" s="572"/>
      <c r="D805" s="572"/>
      <c r="E805" s="572"/>
      <c r="F805" s="572"/>
      <c r="G805" s="572"/>
      <c r="H805" s="572"/>
      <c r="I805" s="572"/>
      <c r="J805" s="572"/>
      <c r="K805" s="572"/>
      <c r="L805" s="572"/>
      <c r="M805" s="572"/>
      <c r="N805" s="572"/>
      <c r="O805" s="572"/>
      <c r="P805" s="572"/>
      <c r="Q805" s="572"/>
    </row>
    <row r="806" ht="25.15" customHeight="true" x14ac:dyDescent="0.2">
      <c r="C806" s="572"/>
      <c r="D806" s="572"/>
      <c r="E806" s="572"/>
      <c r="F806" s="572"/>
      <c r="G806" s="572"/>
      <c r="H806" s="572"/>
      <c r="I806" s="572"/>
      <c r="J806" s="572"/>
      <c r="K806" s="572"/>
      <c r="L806" s="572"/>
      <c r="M806" s="572"/>
      <c r="N806" s="572"/>
      <c r="O806" s="572"/>
      <c r="P806" s="572"/>
      <c r="Q806" s="572"/>
    </row>
    <row r="807" ht="25.15" customHeight="true" x14ac:dyDescent="0.2">
      <c r="C807" s="572"/>
      <c r="D807" s="572"/>
      <c r="E807" s="572"/>
      <c r="F807" s="572"/>
      <c r="G807" s="572"/>
      <c r="H807" s="572"/>
      <c r="I807" s="572"/>
      <c r="J807" s="572"/>
      <c r="K807" s="572"/>
      <c r="L807" s="572"/>
      <c r="M807" s="572"/>
      <c r="N807" s="572"/>
      <c r="O807" s="572"/>
      <c r="P807" s="572"/>
      <c r="Q807" s="572"/>
    </row>
    <row r="808" ht="25.15" customHeight="true" x14ac:dyDescent="0.2">
      <c r="C808" s="572"/>
      <c r="D808" s="572"/>
      <c r="E808" s="572"/>
      <c r="F808" s="572"/>
      <c r="G808" s="572"/>
      <c r="H808" s="572"/>
      <c r="I808" s="572"/>
      <c r="J808" s="572"/>
      <c r="K808" s="572"/>
      <c r="L808" s="572"/>
      <c r="M808" s="572"/>
      <c r="N808" s="572"/>
      <c r="O808" s="572"/>
      <c r="P808" s="572"/>
      <c r="Q808" s="572"/>
    </row>
    <row r="809" ht="25.15" customHeight="true" x14ac:dyDescent="0.2">
      <c r="C809" s="572"/>
      <c r="D809" s="572"/>
      <c r="E809" s="572"/>
      <c r="F809" s="572"/>
      <c r="G809" s="572"/>
      <c r="H809" s="572"/>
      <c r="I809" s="572"/>
      <c r="J809" s="572"/>
      <c r="K809" s="572"/>
      <c r="L809" s="572"/>
      <c r="M809" s="572"/>
      <c r="N809" s="572"/>
      <c r="O809" s="572"/>
      <c r="P809" s="572"/>
      <c r="Q809" s="572"/>
    </row>
    <row r="810" ht="25.15" customHeight="true" x14ac:dyDescent="0.2">
      <c r="C810" s="572"/>
      <c r="D810" s="572"/>
      <c r="E810" s="572"/>
      <c r="F810" s="572"/>
      <c r="G810" s="572"/>
      <c r="H810" s="572"/>
      <c r="I810" s="572"/>
      <c r="J810" s="572"/>
      <c r="K810" s="572"/>
      <c r="L810" s="572"/>
      <c r="M810" s="572"/>
      <c r="N810" s="572"/>
      <c r="O810" s="572"/>
      <c r="P810" s="572"/>
      <c r="Q810" s="572"/>
    </row>
    <row r="811" ht="25.15" customHeight="true" x14ac:dyDescent="0.2">
      <c r="C811" s="572"/>
      <c r="D811" s="572"/>
      <c r="E811" s="572"/>
      <c r="F811" s="572"/>
      <c r="G811" s="572"/>
      <c r="H811" s="572"/>
      <c r="I811" s="572"/>
      <c r="J811" s="572"/>
      <c r="K811" s="572"/>
      <c r="L811" s="572"/>
      <c r="M811" s="572"/>
      <c r="N811" s="572"/>
      <c r="O811" s="572"/>
      <c r="P811" s="572"/>
      <c r="Q811" s="572"/>
    </row>
    <row r="812" ht="25.15" customHeight="true" x14ac:dyDescent="0.2">
      <c r="C812" s="572"/>
      <c r="D812" s="572"/>
      <c r="E812" s="572"/>
      <c r="F812" s="572"/>
      <c r="G812" s="572"/>
      <c r="H812" s="572"/>
      <c r="I812" s="572"/>
      <c r="J812" s="572"/>
      <c r="K812" s="572"/>
      <c r="L812" s="572"/>
      <c r="M812" s="572"/>
      <c r="N812" s="572"/>
      <c r="O812" s="572"/>
      <c r="P812" s="572"/>
      <c r="Q812" s="572"/>
    </row>
    <row r="813" ht="25.15" customHeight="true" x14ac:dyDescent="0.2">
      <c r="C813" s="572"/>
      <c r="D813" s="572"/>
      <c r="E813" s="572"/>
      <c r="F813" s="572"/>
      <c r="G813" s="572"/>
      <c r="H813" s="572"/>
      <c r="I813" s="572"/>
      <c r="J813" s="572"/>
      <c r="K813" s="572"/>
      <c r="L813" s="572"/>
      <c r="M813" s="572"/>
      <c r="N813" s="572"/>
      <c r="O813" s="572"/>
      <c r="P813" s="572"/>
      <c r="Q813" s="572"/>
    </row>
    <row r="814" ht="25.15" customHeight="true" x14ac:dyDescent="0.2">
      <c r="C814" s="572"/>
      <c r="D814" s="572"/>
      <c r="E814" s="572"/>
      <c r="F814" s="572"/>
      <c r="G814" s="572"/>
      <c r="H814" s="572"/>
      <c r="I814" s="572"/>
      <c r="J814" s="572"/>
      <c r="K814" s="572"/>
      <c r="L814" s="572"/>
      <c r="M814" s="572"/>
      <c r="N814" s="572"/>
      <c r="O814" s="572"/>
      <c r="P814" s="572"/>
      <c r="Q814" s="572"/>
    </row>
    <row r="815" ht="25.15" customHeight="true" x14ac:dyDescent="0.2">
      <c r="C815" s="572"/>
      <c r="D815" s="572"/>
      <c r="E815" s="572"/>
      <c r="F815" s="572"/>
      <c r="G815" s="572"/>
      <c r="H815" s="572"/>
      <c r="I815" s="572"/>
      <c r="J815" s="572"/>
      <c r="K815" s="572"/>
      <c r="L815" s="572"/>
      <c r="M815" s="572"/>
      <c r="N815" s="572"/>
      <c r="O815" s="572"/>
      <c r="P815" s="572"/>
      <c r="Q815" s="572"/>
    </row>
    <row r="816" ht="25.15" customHeight="true" x14ac:dyDescent="0.2">
      <c r="C816" s="572"/>
      <c r="D816" s="572"/>
      <c r="E816" s="572"/>
      <c r="F816" s="572"/>
      <c r="G816" s="572"/>
      <c r="H816" s="572"/>
      <c r="I816" s="572"/>
      <c r="J816" s="572"/>
      <c r="K816" s="572"/>
      <c r="L816" s="572"/>
      <c r="M816" s="572"/>
      <c r="N816" s="572"/>
      <c r="O816" s="572"/>
      <c r="P816" s="572"/>
      <c r="Q816" s="572"/>
    </row>
    <row r="817" ht="25.15" customHeight="true" x14ac:dyDescent="0.2">
      <c r="C817" s="572"/>
      <c r="D817" s="572"/>
      <c r="E817" s="572"/>
      <c r="F817" s="572"/>
      <c r="G817" s="572"/>
      <c r="H817" s="572"/>
      <c r="I817" s="572"/>
      <c r="J817" s="572"/>
      <c r="K817" s="572"/>
      <c r="L817" s="572"/>
      <c r="M817" s="572"/>
      <c r="N817" s="572"/>
      <c r="O817" s="572"/>
      <c r="P817" s="572"/>
      <c r="Q817" s="572"/>
    </row>
    <row r="818" ht="25.15" customHeight="true" x14ac:dyDescent="0.2">
      <c r="C818" s="572"/>
      <c r="D818" s="572"/>
      <c r="E818" s="572"/>
      <c r="F818" s="572"/>
      <c r="G818" s="572"/>
      <c r="H818" s="572"/>
      <c r="I818" s="572"/>
      <c r="J818" s="572"/>
      <c r="K818" s="572"/>
      <c r="L818" s="572"/>
      <c r="M818" s="572"/>
      <c r="N818" s="572"/>
      <c r="O818" s="572"/>
      <c r="P818" s="572"/>
      <c r="Q818" s="572"/>
    </row>
    <row r="819" ht="25.15" customHeight="true" x14ac:dyDescent="0.2">
      <c r="C819" s="572"/>
      <c r="D819" s="572"/>
      <c r="E819" s="572"/>
      <c r="F819" s="572"/>
      <c r="G819" s="572"/>
      <c r="H819" s="572"/>
      <c r="I819" s="572"/>
      <c r="J819" s="572"/>
      <c r="K819" s="572"/>
      <c r="L819" s="572"/>
      <c r="M819" s="572"/>
      <c r="N819" s="572"/>
      <c r="O819" s="572"/>
      <c r="P819" s="572"/>
      <c r="Q819" s="572"/>
    </row>
    <row r="820" ht="25.15" customHeight="true" x14ac:dyDescent="0.2">
      <c r="C820" s="572"/>
      <c r="D820" s="572"/>
      <c r="E820" s="572"/>
      <c r="F820" s="572"/>
      <c r="G820" s="572"/>
      <c r="H820" s="572"/>
      <c r="I820" s="572"/>
      <c r="J820" s="572"/>
      <c r="K820" s="572"/>
      <c r="L820" s="572"/>
      <c r="M820" s="572"/>
      <c r="N820" s="572"/>
      <c r="O820" s="572"/>
      <c r="P820" s="572"/>
      <c r="Q820" s="572"/>
    </row>
    <row r="821" ht="25.15" customHeight="true" x14ac:dyDescent="0.2">
      <c r="C821" s="572"/>
      <c r="D821" s="572"/>
      <c r="E821" s="572"/>
      <c r="F821" s="572"/>
      <c r="G821" s="572"/>
      <c r="H821" s="572"/>
      <c r="I821" s="572"/>
      <c r="J821" s="572"/>
      <c r="K821" s="572"/>
      <c r="L821" s="572"/>
      <c r="M821" s="572"/>
      <c r="N821" s="572"/>
      <c r="O821" s="572"/>
      <c r="P821" s="572"/>
      <c r="Q821" s="572"/>
    </row>
    <row r="822" ht="25.15" customHeight="true" x14ac:dyDescent="0.2">
      <c r="C822" s="572"/>
      <c r="D822" s="572"/>
      <c r="E822" s="572"/>
      <c r="F822" s="572"/>
      <c r="G822" s="572"/>
      <c r="H822" s="572"/>
      <c r="I822" s="572"/>
      <c r="J822" s="572"/>
      <c r="K822" s="572"/>
      <c r="L822" s="572"/>
      <c r="M822" s="572"/>
      <c r="N822" s="572"/>
      <c r="O822" s="572"/>
      <c r="P822" s="572"/>
      <c r="Q822" s="572"/>
    </row>
    <row r="823" ht="25.15" customHeight="true" x14ac:dyDescent="0.2">
      <c r="C823" s="572"/>
      <c r="D823" s="572"/>
      <c r="E823" s="572"/>
      <c r="F823" s="572"/>
      <c r="G823" s="572"/>
      <c r="H823" s="572"/>
      <c r="I823" s="572"/>
      <c r="J823" s="572"/>
      <c r="K823" s="572"/>
      <c r="L823" s="572"/>
      <c r="M823" s="572"/>
      <c r="N823" s="572"/>
      <c r="O823" s="572"/>
      <c r="P823" s="572"/>
      <c r="Q823" s="572"/>
    </row>
    <row r="824" ht="25.15" customHeight="true" x14ac:dyDescent="0.2">
      <c r="C824" s="572"/>
      <c r="D824" s="572"/>
      <c r="E824" s="572"/>
      <c r="F824" s="572"/>
      <c r="G824" s="572"/>
      <c r="H824" s="572"/>
      <c r="I824" s="572"/>
      <c r="J824" s="572"/>
      <c r="K824" s="572"/>
      <c r="L824" s="572"/>
      <c r="M824" s="572"/>
      <c r="N824" s="572"/>
      <c r="O824" s="572"/>
      <c r="P824" s="572"/>
      <c r="Q824" s="572"/>
    </row>
    <row r="825" ht="25.15" customHeight="true" x14ac:dyDescent="0.2">
      <c r="C825" s="572"/>
      <c r="D825" s="572"/>
      <c r="E825" s="572"/>
      <c r="F825" s="572"/>
      <c r="G825" s="572"/>
      <c r="H825" s="572"/>
      <c r="I825" s="572"/>
      <c r="J825" s="572"/>
      <c r="K825" s="572"/>
      <c r="L825" s="572"/>
      <c r="M825" s="572"/>
      <c r="N825" s="572"/>
      <c r="O825" s="572"/>
      <c r="P825" s="572"/>
      <c r="Q825" s="572"/>
    </row>
    <row r="826" ht="25.15" customHeight="true" x14ac:dyDescent="0.2">
      <c r="C826" s="572"/>
      <c r="D826" s="572"/>
      <c r="E826" s="572"/>
      <c r="F826" s="572"/>
      <c r="G826" s="572"/>
      <c r="H826" s="572"/>
      <c r="I826" s="572"/>
      <c r="J826" s="572"/>
      <c r="K826" s="572"/>
      <c r="L826" s="572"/>
      <c r="M826" s="572"/>
      <c r="N826" s="572"/>
      <c r="O826" s="572"/>
      <c r="P826" s="572"/>
      <c r="Q826" s="572"/>
    </row>
    <row r="827" ht="25.15" customHeight="true" x14ac:dyDescent="0.2">
      <c r="C827" s="572"/>
      <c r="D827" s="572"/>
      <c r="E827" s="572"/>
      <c r="F827" s="572"/>
      <c r="G827" s="572"/>
      <c r="H827" s="572"/>
      <c r="I827" s="572"/>
      <c r="J827" s="572"/>
      <c r="K827" s="572"/>
      <c r="L827" s="572"/>
      <c r="M827" s="572"/>
      <c r="N827" s="572"/>
      <c r="O827" s="572"/>
      <c r="P827" s="572"/>
      <c r="Q827" s="572"/>
    </row>
    <row r="828" ht="25.15" customHeight="true" x14ac:dyDescent="0.2">
      <c r="C828" s="572"/>
      <c r="D828" s="572"/>
      <c r="E828" s="572"/>
      <c r="F828" s="572"/>
      <c r="G828" s="572"/>
      <c r="H828" s="572"/>
      <c r="I828" s="572"/>
      <c r="J828" s="572"/>
      <c r="K828" s="572"/>
      <c r="L828" s="572"/>
      <c r="M828" s="572"/>
      <c r="N828" s="572"/>
      <c r="O828" s="572"/>
      <c r="P828" s="572"/>
      <c r="Q828" s="572"/>
    </row>
    <row r="829" ht="25.15" customHeight="true" x14ac:dyDescent="0.2">
      <c r="C829" s="572"/>
      <c r="D829" s="572"/>
      <c r="E829" s="572"/>
      <c r="F829" s="572"/>
      <c r="G829" s="572"/>
      <c r="H829" s="572"/>
      <c r="I829" s="572"/>
      <c r="J829" s="572"/>
      <c r="K829" s="572"/>
      <c r="L829" s="572"/>
      <c r="M829" s="572"/>
      <c r="N829" s="572"/>
      <c r="O829" s="572"/>
      <c r="P829" s="572"/>
      <c r="Q829" s="572"/>
    </row>
    <row r="830" ht="25.15" customHeight="true" x14ac:dyDescent="0.2">
      <c r="C830" s="572"/>
      <c r="D830" s="572"/>
      <c r="E830" s="572"/>
      <c r="F830" s="572"/>
      <c r="G830" s="572"/>
      <c r="H830" s="572"/>
      <c r="I830" s="572"/>
      <c r="J830" s="572"/>
      <c r="K830" s="572"/>
      <c r="L830" s="572"/>
      <c r="M830" s="572"/>
      <c r="N830" s="572"/>
      <c r="O830" s="572"/>
      <c r="P830" s="572"/>
      <c r="Q830" s="572"/>
    </row>
    <row r="831" ht="25.15" customHeight="true" x14ac:dyDescent="0.2">
      <c r="C831" s="572"/>
      <c r="D831" s="572"/>
      <c r="E831" s="572"/>
      <c r="F831" s="572"/>
      <c r="G831" s="572"/>
      <c r="H831" s="572"/>
      <c r="I831" s="572"/>
      <c r="J831" s="572"/>
      <c r="K831" s="572"/>
      <c r="L831" s="572"/>
      <c r="M831" s="572"/>
      <c r="N831" s="572"/>
      <c r="O831" s="572"/>
      <c r="P831" s="572"/>
      <c r="Q831" s="572"/>
    </row>
    <row r="832" ht="25.15" customHeight="true" x14ac:dyDescent="0.2">
      <c r="C832" s="572"/>
      <c r="D832" s="572"/>
      <c r="E832" s="572"/>
      <c r="F832" s="572"/>
      <c r="G832" s="572"/>
      <c r="H832" s="572"/>
      <c r="I832" s="572"/>
      <c r="J832" s="572"/>
      <c r="K832" s="572"/>
      <c r="L832" s="572"/>
      <c r="M832" s="572"/>
      <c r="N832" s="572"/>
      <c r="O832" s="572"/>
      <c r="P832" s="572"/>
      <c r="Q832" s="572"/>
    </row>
    <row r="833" ht="25.15" customHeight="true" x14ac:dyDescent="0.2">
      <c r="C833" s="572"/>
      <c r="D833" s="572"/>
      <c r="E833" s="572"/>
      <c r="F833" s="572"/>
      <c r="G833" s="572"/>
      <c r="H833" s="572"/>
      <c r="I833" s="572"/>
      <c r="J833" s="572"/>
      <c r="K833" s="572"/>
      <c r="L833" s="572"/>
      <c r="M833" s="572"/>
      <c r="N833" s="572"/>
      <c r="O833" s="572"/>
      <c r="P833" s="572"/>
      <c r="Q833" s="572"/>
    </row>
    <row r="834" ht="25.15" customHeight="true" x14ac:dyDescent="0.2">
      <c r="C834" s="572"/>
      <c r="D834" s="572"/>
      <c r="E834" s="572"/>
      <c r="F834" s="572"/>
      <c r="G834" s="572"/>
      <c r="H834" s="572"/>
      <c r="I834" s="572"/>
      <c r="J834" s="572"/>
      <c r="K834" s="572"/>
      <c r="L834" s="572"/>
      <c r="M834" s="572"/>
      <c r="N834" s="572"/>
      <c r="O834" s="572"/>
      <c r="P834" s="572"/>
      <c r="Q834" s="572"/>
    </row>
    <row r="835" ht="25.15" customHeight="true" x14ac:dyDescent="0.2">
      <c r="C835" s="572"/>
      <c r="D835" s="572"/>
      <c r="E835" s="572"/>
      <c r="F835" s="572"/>
      <c r="G835" s="572"/>
      <c r="H835" s="572"/>
      <c r="I835" s="572"/>
      <c r="J835" s="572"/>
      <c r="K835" s="572"/>
      <c r="L835" s="572"/>
      <c r="M835" s="572"/>
      <c r="N835" s="572"/>
      <c r="O835" s="572"/>
      <c r="P835" s="572"/>
      <c r="Q835" s="572"/>
    </row>
    <row r="836" ht="25.15" customHeight="true" x14ac:dyDescent="0.2">
      <c r="C836" s="572"/>
      <c r="D836" s="572"/>
      <c r="E836" s="572"/>
      <c r="F836" s="572"/>
      <c r="G836" s="572"/>
      <c r="H836" s="572"/>
      <c r="I836" s="572"/>
      <c r="J836" s="572"/>
      <c r="K836" s="572"/>
      <c r="L836" s="572"/>
      <c r="M836" s="572"/>
      <c r="N836" s="572"/>
      <c r="O836" s="572"/>
      <c r="P836" s="572"/>
      <c r="Q836" s="572"/>
    </row>
    <row r="837" ht="25.15" customHeight="true" x14ac:dyDescent="0.2">
      <c r="C837" s="572"/>
      <c r="D837" s="572"/>
      <c r="E837" s="572"/>
      <c r="F837" s="572"/>
      <c r="G837" s="572"/>
      <c r="H837" s="572"/>
      <c r="I837" s="572"/>
      <c r="J837" s="572"/>
      <c r="K837" s="572"/>
      <c r="L837" s="572"/>
      <c r="M837" s="572"/>
      <c r="N837" s="572"/>
      <c r="O837" s="572"/>
      <c r="P837" s="572"/>
      <c r="Q837" s="572"/>
    </row>
    <row r="838" ht="25.15" customHeight="true" x14ac:dyDescent="0.2">
      <c r="C838" s="572"/>
      <c r="D838" s="572"/>
      <c r="E838" s="572"/>
      <c r="F838" s="572"/>
      <c r="G838" s="572"/>
      <c r="H838" s="572"/>
      <c r="I838" s="572"/>
      <c r="J838" s="572"/>
      <c r="K838" s="572"/>
      <c r="L838" s="572"/>
      <c r="M838" s="572"/>
      <c r="N838" s="572"/>
      <c r="O838" s="572"/>
      <c r="P838" s="572"/>
      <c r="Q838" s="572"/>
    </row>
    <row r="839" ht="25.15" customHeight="true" x14ac:dyDescent="0.2">
      <c r="C839" s="572"/>
      <c r="D839" s="572"/>
      <c r="E839" s="572"/>
      <c r="F839" s="572"/>
      <c r="G839" s="572"/>
      <c r="H839" s="572"/>
      <c r="I839" s="572"/>
      <c r="J839" s="572"/>
      <c r="K839" s="572"/>
      <c r="L839" s="572"/>
      <c r="M839" s="572"/>
      <c r="N839" s="572"/>
      <c r="O839" s="572"/>
      <c r="P839" s="572"/>
      <c r="Q839" s="572"/>
    </row>
    <row r="840" ht="25.15" customHeight="true" x14ac:dyDescent="0.2">
      <c r="C840" s="572"/>
      <c r="D840" s="572"/>
      <c r="E840" s="572"/>
      <c r="F840" s="572"/>
      <c r="G840" s="572"/>
      <c r="H840" s="572"/>
      <c r="I840" s="572"/>
      <c r="J840" s="572"/>
      <c r="K840" s="572"/>
      <c r="L840" s="572"/>
      <c r="M840" s="572"/>
      <c r="N840" s="572"/>
      <c r="O840" s="572"/>
      <c r="P840" s="572"/>
      <c r="Q840" s="572"/>
    </row>
    <row r="841" ht="25.15" customHeight="true" x14ac:dyDescent="0.2">
      <c r="C841" s="572"/>
      <c r="D841" s="572"/>
      <c r="E841" s="572"/>
      <c r="F841" s="572"/>
      <c r="G841" s="572"/>
      <c r="H841" s="572"/>
      <c r="I841" s="572"/>
      <c r="J841" s="572"/>
      <c r="K841" s="572"/>
      <c r="L841" s="572"/>
      <c r="M841" s="572"/>
      <c r="N841" s="572"/>
      <c r="O841" s="572"/>
      <c r="P841" s="572"/>
      <c r="Q841" s="572"/>
    </row>
    <row r="842" ht="25.15" customHeight="true" x14ac:dyDescent="0.2">
      <c r="C842" s="572"/>
      <c r="D842" s="572"/>
      <c r="E842" s="572"/>
      <c r="F842" s="572"/>
      <c r="G842" s="572"/>
      <c r="H842" s="572"/>
      <c r="I842" s="572"/>
      <c r="J842" s="572"/>
      <c r="K842" s="572"/>
      <c r="L842" s="572"/>
      <c r="M842" s="572"/>
      <c r="N842" s="572"/>
      <c r="O842" s="572"/>
      <c r="P842" s="572"/>
      <c r="Q842" s="572"/>
    </row>
    <row r="843" ht="25.15" customHeight="true" x14ac:dyDescent="0.2">
      <c r="C843" s="572"/>
      <c r="D843" s="572"/>
      <c r="E843" s="572"/>
      <c r="F843" s="572"/>
      <c r="G843" s="572"/>
      <c r="H843" s="572"/>
      <c r="I843" s="572"/>
      <c r="J843" s="572"/>
      <c r="K843" s="572"/>
      <c r="L843" s="572"/>
      <c r="M843" s="572"/>
      <c r="N843" s="572"/>
      <c r="O843" s="572"/>
      <c r="P843" s="572"/>
      <c r="Q843" s="572"/>
    </row>
    <row r="844" ht="25.15" customHeight="true" x14ac:dyDescent="0.2">
      <c r="C844" s="572"/>
      <c r="D844" s="572"/>
      <c r="E844" s="572"/>
      <c r="F844" s="572"/>
      <c r="G844" s="572"/>
      <c r="H844" s="572"/>
      <c r="I844" s="572"/>
      <c r="J844" s="572"/>
      <c r="K844" s="572"/>
      <c r="L844" s="572"/>
      <c r="M844" s="572"/>
      <c r="N844" s="572"/>
      <c r="O844" s="572"/>
      <c r="P844" s="572"/>
      <c r="Q844" s="572"/>
    </row>
    <row r="845" ht="25.15" customHeight="true" x14ac:dyDescent="0.2">
      <c r="C845" s="572"/>
      <c r="D845" s="572"/>
      <c r="E845" s="572"/>
      <c r="F845" s="572"/>
      <c r="G845" s="572"/>
      <c r="H845" s="572"/>
      <c r="I845" s="572"/>
      <c r="J845" s="572"/>
      <c r="K845" s="572"/>
      <c r="L845" s="572"/>
      <c r="M845" s="572"/>
      <c r="N845" s="572"/>
      <c r="O845" s="572"/>
      <c r="P845" s="572"/>
      <c r="Q845" s="572"/>
    </row>
    <row r="846" ht="25.15" customHeight="true" x14ac:dyDescent="0.2">
      <c r="C846" s="572"/>
      <c r="D846" s="572"/>
      <c r="E846" s="572"/>
      <c r="F846" s="572"/>
      <c r="G846" s="572"/>
      <c r="H846" s="572"/>
      <c r="I846" s="572"/>
      <c r="J846" s="572"/>
      <c r="K846" s="572"/>
      <c r="L846" s="572"/>
      <c r="M846" s="572"/>
      <c r="N846" s="572"/>
      <c r="O846" s="572"/>
      <c r="P846" s="572"/>
      <c r="Q846" s="572"/>
    </row>
    <row r="847" ht="25.15" customHeight="true" x14ac:dyDescent="0.2">
      <c r="C847" s="572"/>
      <c r="D847" s="572"/>
      <c r="E847" s="572"/>
      <c r="F847" s="572"/>
      <c r="G847" s="572"/>
      <c r="H847" s="572"/>
      <c r="I847" s="572"/>
      <c r="J847" s="572"/>
      <c r="K847" s="572"/>
      <c r="L847" s="572"/>
      <c r="M847" s="572"/>
      <c r="N847" s="572"/>
      <c r="O847" s="572"/>
      <c r="P847" s="572"/>
      <c r="Q847" s="572"/>
    </row>
    <row r="848" ht="25.15" customHeight="true" x14ac:dyDescent="0.2">
      <c r="C848" s="572"/>
      <c r="D848" s="572"/>
      <c r="E848" s="572"/>
      <c r="F848" s="572"/>
      <c r="G848" s="572"/>
      <c r="H848" s="572"/>
      <c r="I848" s="572"/>
      <c r="J848" s="572"/>
      <c r="K848" s="572"/>
      <c r="L848" s="572"/>
      <c r="M848" s="572"/>
      <c r="N848" s="572"/>
      <c r="O848" s="572"/>
      <c r="P848" s="572"/>
      <c r="Q848" s="572"/>
    </row>
    <row r="849" ht="25.15" customHeight="true" x14ac:dyDescent="0.2">
      <c r="C849" s="572"/>
      <c r="D849" s="572"/>
      <c r="E849" s="572"/>
      <c r="F849" s="572"/>
      <c r="G849" s="572"/>
      <c r="H849" s="572"/>
      <c r="I849" s="572"/>
      <c r="J849" s="572"/>
      <c r="K849" s="572"/>
      <c r="L849" s="572"/>
      <c r="M849" s="572"/>
      <c r="N849" s="572"/>
      <c r="O849" s="572"/>
      <c r="P849" s="572"/>
      <c r="Q849" s="572"/>
    </row>
    <row r="850" ht="25.15" customHeight="true" x14ac:dyDescent="0.2">
      <c r="C850" s="572"/>
      <c r="D850" s="572"/>
      <c r="E850" s="572"/>
      <c r="F850" s="572"/>
      <c r="G850" s="572"/>
      <c r="H850" s="572"/>
      <c r="I850" s="572"/>
      <c r="J850" s="572"/>
      <c r="K850" s="572"/>
      <c r="L850" s="572"/>
      <c r="M850" s="572"/>
      <c r="N850" s="572"/>
      <c r="O850" s="572"/>
      <c r="P850" s="572"/>
      <c r="Q850" s="572"/>
    </row>
    <row r="851" ht="25.15" customHeight="true" x14ac:dyDescent="0.2">
      <c r="C851" s="572"/>
      <c r="D851" s="572"/>
      <c r="E851" s="572"/>
      <c r="F851" s="572"/>
      <c r="G851" s="572"/>
      <c r="H851" s="572"/>
      <c r="I851" s="572"/>
      <c r="J851" s="572"/>
      <c r="K851" s="572"/>
      <c r="L851" s="572"/>
      <c r="M851" s="572"/>
      <c r="N851" s="572"/>
      <c r="O851" s="572"/>
      <c r="P851" s="572"/>
      <c r="Q851" s="572"/>
    </row>
    <row r="852" ht="25.15" customHeight="true" x14ac:dyDescent="0.2">
      <c r="C852" s="572"/>
      <c r="D852" s="572"/>
      <c r="E852" s="572"/>
      <c r="F852" s="572"/>
      <c r="G852" s="572"/>
      <c r="H852" s="572"/>
      <c r="I852" s="572"/>
      <c r="J852" s="572"/>
      <c r="K852" s="572"/>
      <c r="L852" s="572"/>
      <c r="M852" s="572"/>
      <c r="N852" s="572"/>
      <c r="O852" s="572"/>
      <c r="P852" s="572"/>
      <c r="Q852" s="572"/>
    </row>
    <row r="853" ht="25.15" customHeight="true" x14ac:dyDescent="0.2">
      <c r="C853" s="572"/>
      <c r="D853" s="572"/>
      <c r="E853" s="572"/>
      <c r="F853" s="572"/>
      <c r="G853" s="572"/>
      <c r="H853" s="572"/>
      <c r="I853" s="572"/>
      <c r="J853" s="572"/>
      <c r="K853" s="572"/>
      <c r="L853" s="572"/>
      <c r="M853" s="572"/>
      <c r="N853" s="572"/>
      <c r="O853" s="572"/>
      <c r="P853" s="572"/>
      <c r="Q853" s="572"/>
    </row>
    <row r="854" ht="25.15" customHeight="true" x14ac:dyDescent="0.2">
      <c r="C854" s="572"/>
      <c r="D854" s="572"/>
      <c r="E854" s="572"/>
      <c r="F854" s="572"/>
      <c r="G854" s="572"/>
      <c r="H854" s="572"/>
      <c r="I854" s="572"/>
      <c r="J854" s="572"/>
      <c r="K854" s="572"/>
      <c r="L854" s="572"/>
      <c r="M854" s="572"/>
      <c r="N854" s="572"/>
      <c r="O854" s="572"/>
      <c r="P854" s="572"/>
      <c r="Q854" s="572"/>
    </row>
    <row r="855" ht="25.15" customHeight="true" x14ac:dyDescent="0.2">
      <c r="C855" s="572"/>
      <c r="D855" s="572"/>
      <c r="E855" s="572"/>
      <c r="F855" s="572"/>
      <c r="G855" s="572"/>
      <c r="H855" s="572"/>
      <c r="I855" s="572"/>
      <c r="J855" s="572"/>
      <c r="K855" s="572"/>
      <c r="L855" s="572"/>
      <c r="M855" s="572"/>
      <c r="N855" s="572"/>
      <c r="O855" s="572"/>
      <c r="P855" s="572"/>
      <c r="Q855" s="572"/>
    </row>
    <row r="856" ht="25.15" customHeight="true" x14ac:dyDescent="0.2">
      <c r="C856" s="572"/>
      <c r="D856" s="572"/>
      <c r="E856" s="572"/>
      <c r="F856" s="572"/>
      <c r="G856" s="572"/>
      <c r="H856" s="572"/>
      <c r="I856" s="572"/>
      <c r="J856" s="572"/>
      <c r="K856" s="572"/>
      <c r="L856" s="572"/>
      <c r="M856" s="572"/>
      <c r="N856" s="572"/>
      <c r="O856" s="572"/>
      <c r="P856" s="572"/>
      <c r="Q856" s="572"/>
    </row>
    <row r="857" ht="25.15" customHeight="true" x14ac:dyDescent="0.2">
      <c r="C857" s="572"/>
      <c r="D857" s="572"/>
      <c r="E857" s="572"/>
      <c r="F857" s="572"/>
      <c r="G857" s="572"/>
      <c r="H857" s="572"/>
      <c r="I857" s="572"/>
      <c r="J857" s="572"/>
      <c r="K857" s="572"/>
      <c r="L857" s="572"/>
      <c r="M857" s="572"/>
      <c r="N857" s="572"/>
      <c r="O857" s="572"/>
      <c r="P857" s="572"/>
      <c r="Q857" s="572"/>
    </row>
    <row r="858" ht="25.15" customHeight="true" x14ac:dyDescent="0.2">
      <c r="C858" s="572"/>
      <c r="D858" s="572"/>
      <c r="E858" s="572"/>
      <c r="F858" s="572"/>
      <c r="G858" s="572"/>
      <c r="H858" s="572"/>
      <c r="I858" s="572"/>
      <c r="J858" s="572"/>
      <c r="K858" s="572"/>
      <c r="L858" s="572"/>
      <c r="M858" s="572"/>
      <c r="N858" s="572"/>
      <c r="O858" s="572"/>
      <c r="P858" s="572"/>
      <c r="Q858" s="572"/>
    </row>
    <row r="859" ht="25.15" customHeight="true" x14ac:dyDescent="0.2">
      <c r="C859" s="572"/>
      <c r="D859" s="572"/>
      <c r="E859" s="572"/>
      <c r="F859" s="572"/>
      <c r="G859" s="572"/>
      <c r="H859" s="572"/>
      <c r="I859" s="572"/>
      <c r="J859" s="572"/>
      <c r="K859" s="572"/>
      <c r="L859" s="572"/>
      <c r="M859" s="572"/>
      <c r="N859" s="572"/>
      <c r="O859" s="572"/>
      <c r="P859" s="572"/>
      <c r="Q859" s="572"/>
    </row>
    <row r="860" ht="25.15" customHeight="true" x14ac:dyDescent="0.2">
      <c r="C860" s="572"/>
      <c r="D860" s="572"/>
      <c r="E860" s="572"/>
      <c r="F860" s="572"/>
      <c r="G860" s="572"/>
      <c r="H860" s="572"/>
      <c r="I860" s="572"/>
      <c r="J860" s="572"/>
      <c r="K860" s="572"/>
      <c r="L860" s="572"/>
      <c r="M860" s="572"/>
      <c r="N860" s="572"/>
      <c r="O860" s="572"/>
      <c r="P860" s="572"/>
      <c r="Q860" s="572"/>
    </row>
    <row r="861" ht="25.15" customHeight="true" x14ac:dyDescent="0.2">
      <c r="C861" s="572"/>
      <c r="D861" s="572"/>
      <c r="E861" s="572"/>
      <c r="F861" s="572"/>
      <c r="G861" s="572"/>
      <c r="H861" s="572"/>
      <c r="I861" s="572"/>
      <c r="J861" s="572"/>
      <c r="K861" s="572"/>
      <c r="L861" s="572"/>
      <c r="M861" s="572"/>
      <c r="N861" s="572"/>
      <c r="O861" s="572"/>
      <c r="P861" s="572"/>
      <c r="Q861" s="572"/>
    </row>
    <row r="862" ht="25.15" customHeight="true" x14ac:dyDescent="0.2">
      <c r="C862" s="572"/>
      <c r="D862" s="572"/>
      <c r="E862" s="572"/>
      <c r="F862" s="572"/>
      <c r="G862" s="572"/>
      <c r="H862" s="572"/>
      <c r="I862" s="572"/>
      <c r="J862" s="572"/>
      <c r="K862" s="572"/>
      <c r="L862" s="572"/>
      <c r="M862" s="572"/>
      <c r="N862" s="572"/>
      <c r="O862" s="572"/>
      <c r="P862" s="572"/>
      <c r="Q862" s="572"/>
    </row>
    <row r="863" ht="25.15" customHeight="true" x14ac:dyDescent="0.2">
      <c r="C863" s="572"/>
      <c r="D863" s="572"/>
      <c r="E863" s="572"/>
      <c r="F863" s="572"/>
      <c r="G863" s="572"/>
      <c r="H863" s="572"/>
      <c r="I863" s="572"/>
      <c r="J863" s="572"/>
      <c r="K863" s="572"/>
      <c r="L863" s="572"/>
      <c r="M863" s="572"/>
      <c r="N863" s="572"/>
      <c r="O863" s="572"/>
      <c r="P863" s="572"/>
      <c r="Q863" s="572"/>
    </row>
    <row r="864" ht="25.15" customHeight="true" x14ac:dyDescent="0.2">
      <c r="C864" s="572"/>
      <c r="D864" s="572"/>
      <c r="E864" s="572"/>
      <c r="F864" s="572"/>
      <c r="G864" s="572"/>
      <c r="H864" s="572"/>
      <c r="I864" s="572"/>
      <c r="J864" s="572"/>
      <c r="K864" s="572"/>
      <c r="L864" s="572"/>
      <c r="M864" s="572"/>
      <c r="N864" s="572"/>
      <c r="O864" s="572"/>
      <c r="P864" s="572"/>
      <c r="Q864" s="572"/>
    </row>
    <row r="865" ht="25.15" customHeight="true" x14ac:dyDescent="0.2">
      <c r="C865" s="572"/>
      <c r="D865" s="572"/>
      <c r="E865" s="572"/>
      <c r="F865" s="572"/>
      <c r="G865" s="572"/>
      <c r="H865" s="572"/>
      <c r="I865" s="572"/>
      <c r="J865" s="572"/>
      <c r="K865" s="572"/>
      <c r="L865" s="572"/>
      <c r="M865" s="572"/>
      <c r="N865" s="572"/>
      <c r="O865" s="572"/>
      <c r="P865" s="572"/>
      <c r="Q865" s="572"/>
    </row>
    <row r="866" ht="25.15" customHeight="true" x14ac:dyDescent="0.2">
      <c r="C866" s="572"/>
      <c r="D866" s="572"/>
      <c r="E866" s="572"/>
      <c r="F866" s="572"/>
      <c r="G866" s="572"/>
      <c r="H866" s="572"/>
      <c r="I866" s="572"/>
      <c r="J866" s="572"/>
      <c r="K866" s="572"/>
      <c r="L866" s="572"/>
      <c r="M866" s="572"/>
      <c r="N866" s="572"/>
      <c r="O866" s="572"/>
      <c r="P866" s="572"/>
      <c r="Q866" s="572"/>
    </row>
    <row r="867" ht="25.15" customHeight="true" x14ac:dyDescent="0.2">
      <c r="C867" s="572"/>
      <c r="D867" s="572"/>
      <c r="E867" s="572"/>
      <c r="F867" s="572"/>
      <c r="G867" s="572"/>
      <c r="H867" s="572"/>
      <c r="I867" s="572"/>
      <c r="J867" s="572"/>
      <c r="K867" s="572"/>
      <c r="L867" s="572"/>
      <c r="M867" s="572"/>
      <c r="N867" s="572"/>
      <c r="O867" s="572"/>
      <c r="P867" s="572"/>
      <c r="Q867" s="572"/>
    </row>
    <row r="868" ht="25.15" customHeight="true" x14ac:dyDescent="0.2">
      <c r="C868" s="572"/>
      <c r="D868" s="572"/>
      <c r="E868" s="572"/>
      <c r="F868" s="572"/>
      <c r="G868" s="572"/>
      <c r="H868" s="572"/>
      <c r="I868" s="572"/>
      <c r="J868" s="572"/>
      <c r="K868" s="572"/>
      <c r="L868" s="572"/>
      <c r="M868" s="572"/>
      <c r="N868" s="572"/>
      <c r="O868" s="572"/>
      <c r="P868" s="572"/>
      <c r="Q868" s="572"/>
    </row>
    <row r="869" ht="25.15" customHeight="true" x14ac:dyDescent="0.2">
      <c r="C869" s="572"/>
      <c r="D869" s="572"/>
      <c r="E869" s="572"/>
      <c r="F869" s="572"/>
      <c r="G869" s="572"/>
      <c r="H869" s="572"/>
      <c r="I869" s="572"/>
      <c r="J869" s="572"/>
      <c r="K869" s="572"/>
      <c r="L869" s="572"/>
      <c r="M869" s="572"/>
      <c r="N869" s="572"/>
      <c r="O869" s="572"/>
      <c r="P869" s="572"/>
      <c r="Q869" s="572"/>
    </row>
    <row r="870" ht="25.15" customHeight="true" x14ac:dyDescent="0.2">
      <c r="C870" s="572"/>
      <c r="D870" s="572"/>
      <c r="E870" s="572"/>
      <c r="F870" s="572"/>
      <c r="G870" s="572"/>
      <c r="H870" s="572"/>
      <c r="I870" s="572"/>
      <c r="J870" s="572"/>
      <c r="K870" s="572"/>
      <c r="L870" s="572"/>
      <c r="M870" s="572"/>
      <c r="N870" s="572"/>
      <c r="O870" s="572"/>
      <c r="P870" s="572"/>
      <c r="Q870" s="572"/>
    </row>
    <row r="871" ht="25.15" customHeight="true" x14ac:dyDescent="0.2">
      <c r="C871" s="572"/>
      <c r="D871" s="572"/>
      <c r="E871" s="572"/>
      <c r="F871" s="572"/>
      <c r="G871" s="572"/>
      <c r="H871" s="572"/>
      <c r="I871" s="572"/>
      <c r="J871" s="572"/>
      <c r="K871" s="572"/>
      <c r="L871" s="572"/>
      <c r="M871" s="572"/>
      <c r="N871" s="572"/>
      <c r="O871" s="572"/>
      <c r="P871" s="572"/>
      <c r="Q871" s="572"/>
    </row>
    <row r="872" ht="25.15" customHeight="true" x14ac:dyDescent="0.2">
      <c r="C872" s="572"/>
      <c r="D872" s="572"/>
      <c r="E872" s="572"/>
      <c r="F872" s="572"/>
      <c r="G872" s="572"/>
      <c r="H872" s="572"/>
      <c r="I872" s="572"/>
      <c r="J872" s="572"/>
      <c r="K872" s="572"/>
      <c r="L872" s="572"/>
      <c r="M872" s="572"/>
      <c r="N872" s="572"/>
      <c r="O872" s="572"/>
      <c r="P872" s="572"/>
      <c r="Q872" s="572"/>
    </row>
    <row r="873" ht="25.15" customHeight="true" x14ac:dyDescent="0.2">
      <c r="C873" s="572"/>
      <c r="D873" s="572"/>
      <c r="E873" s="572"/>
      <c r="F873" s="572"/>
      <c r="G873" s="572"/>
      <c r="H873" s="572"/>
      <c r="I873" s="572"/>
      <c r="J873" s="572"/>
      <c r="K873" s="572"/>
      <c r="L873" s="572"/>
      <c r="M873" s="572"/>
      <c r="N873" s="572"/>
      <c r="O873" s="572"/>
      <c r="P873" s="572"/>
      <c r="Q873" s="572"/>
    </row>
    <row r="874" ht="25.15" customHeight="true" x14ac:dyDescent="0.2">
      <c r="C874" s="572"/>
      <c r="D874" s="572"/>
      <c r="E874" s="572"/>
      <c r="F874" s="572"/>
      <c r="G874" s="572"/>
      <c r="H874" s="572"/>
      <c r="I874" s="572"/>
      <c r="J874" s="572"/>
      <c r="K874" s="572"/>
      <c r="L874" s="572"/>
      <c r="M874" s="572"/>
      <c r="N874" s="572"/>
      <c r="O874" s="572"/>
      <c r="P874" s="572"/>
      <c r="Q874" s="572"/>
    </row>
    <row r="875" ht="25.15" customHeight="true" x14ac:dyDescent="0.2">
      <c r="C875" s="572"/>
      <c r="D875" s="572"/>
      <c r="E875" s="572"/>
      <c r="F875" s="572"/>
      <c r="G875" s="572"/>
      <c r="H875" s="572"/>
      <c r="I875" s="572"/>
      <c r="J875" s="572"/>
      <c r="K875" s="572"/>
      <c r="L875" s="572"/>
      <c r="M875" s="572"/>
      <c r="N875" s="572"/>
      <c r="O875" s="572"/>
      <c r="P875" s="572"/>
      <c r="Q875" s="572"/>
    </row>
    <row r="876" ht="25.15" customHeight="true" x14ac:dyDescent="0.2">
      <c r="C876" s="572"/>
      <c r="D876" s="572"/>
      <c r="E876" s="572"/>
      <c r="F876" s="572"/>
      <c r="G876" s="572"/>
      <c r="H876" s="572"/>
      <c r="I876" s="572"/>
      <c r="J876" s="572"/>
      <c r="K876" s="572"/>
      <c r="L876" s="572"/>
      <c r="M876" s="572"/>
      <c r="N876" s="572"/>
      <c r="O876" s="572"/>
      <c r="P876" s="572"/>
      <c r="Q876" s="572"/>
    </row>
    <row r="877" ht="25.15" customHeight="true" x14ac:dyDescent="0.2">
      <c r="C877" s="572"/>
      <c r="D877" s="572"/>
      <c r="E877" s="572"/>
      <c r="F877" s="572"/>
      <c r="G877" s="572"/>
      <c r="H877" s="572"/>
      <c r="I877" s="572"/>
      <c r="J877" s="572"/>
      <c r="K877" s="572"/>
      <c r="L877" s="572"/>
      <c r="M877" s="572"/>
      <c r="N877" s="572"/>
      <c r="O877" s="572"/>
      <c r="P877" s="572"/>
      <c r="Q877" s="572"/>
    </row>
    <row r="878" ht="25.15" customHeight="true" x14ac:dyDescent="0.2">
      <c r="C878" s="572"/>
      <c r="D878" s="572"/>
      <c r="E878" s="572"/>
      <c r="F878" s="572"/>
      <c r="G878" s="572"/>
      <c r="H878" s="572"/>
      <c r="I878" s="572"/>
      <c r="J878" s="572"/>
      <c r="K878" s="572"/>
      <c r="L878" s="572"/>
      <c r="M878" s="572"/>
      <c r="N878" s="572"/>
      <c r="O878" s="572"/>
      <c r="P878" s="572"/>
      <c r="Q878" s="572"/>
    </row>
    <row r="879" ht="25.15" customHeight="true" x14ac:dyDescent="0.2">
      <c r="C879" s="572"/>
      <c r="D879" s="572"/>
      <c r="E879" s="572"/>
      <c r="F879" s="572"/>
      <c r="G879" s="572"/>
      <c r="H879" s="572"/>
      <c r="I879" s="572"/>
      <c r="J879" s="572"/>
      <c r="K879" s="572"/>
      <c r="L879" s="572"/>
      <c r="M879" s="572"/>
      <c r="N879" s="572"/>
      <c r="O879" s="572"/>
      <c r="P879" s="572"/>
      <c r="Q879" s="572"/>
    </row>
    <row r="880" ht="25.15" customHeight="true" x14ac:dyDescent="0.2">
      <c r="C880" s="572"/>
      <c r="D880" s="572"/>
      <c r="E880" s="572"/>
      <c r="F880" s="572"/>
      <c r="G880" s="572"/>
      <c r="H880" s="572"/>
      <c r="I880" s="572"/>
      <c r="J880" s="572"/>
      <c r="K880" s="572"/>
      <c r="L880" s="572"/>
      <c r="M880" s="572"/>
      <c r="N880" s="572"/>
      <c r="O880" s="572"/>
      <c r="P880" s="572"/>
      <c r="Q880" s="572"/>
    </row>
    <row r="881" ht="25.15" customHeight="true" x14ac:dyDescent="0.2">
      <c r="C881" s="572"/>
      <c r="D881" s="572"/>
      <c r="E881" s="572"/>
      <c r="F881" s="572"/>
      <c r="G881" s="572"/>
      <c r="H881" s="572"/>
      <c r="I881" s="572"/>
      <c r="J881" s="572"/>
      <c r="K881" s="572"/>
      <c r="L881" s="572"/>
      <c r="M881" s="572"/>
      <c r="N881" s="572"/>
      <c r="O881" s="572"/>
      <c r="P881" s="572"/>
      <c r="Q881" s="572"/>
    </row>
    <row r="882" ht="25.15" customHeight="true" x14ac:dyDescent="0.2">
      <c r="C882" s="572"/>
      <c r="D882" s="572"/>
      <c r="E882" s="572"/>
      <c r="F882" s="572"/>
      <c r="G882" s="572"/>
      <c r="H882" s="572"/>
      <c r="I882" s="572"/>
      <c r="J882" s="572"/>
      <c r="K882" s="572"/>
      <c r="L882" s="572"/>
      <c r="M882" s="572"/>
      <c r="N882" s="572"/>
      <c r="O882" s="572"/>
      <c r="P882" s="572"/>
      <c r="Q882" s="572"/>
    </row>
    <row r="883" ht="25.15" customHeight="true" x14ac:dyDescent="0.2">
      <c r="C883" s="572"/>
      <c r="D883" s="572"/>
      <c r="E883" s="572"/>
      <c r="F883" s="572"/>
      <c r="G883" s="572"/>
      <c r="H883" s="572"/>
      <c r="I883" s="572"/>
      <c r="J883" s="572"/>
      <c r="K883" s="572"/>
      <c r="L883" s="572"/>
      <c r="M883" s="572"/>
      <c r="N883" s="572"/>
      <c r="O883" s="572"/>
      <c r="P883" s="572"/>
      <c r="Q883" s="572"/>
    </row>
    <row r="884" ht="25.15" customHeight="true" x14ac:dyDescent="0.2">
      <c r="C884" s="572"/>
      <c r="D884" s="572"/>
      <c r="E884" s="572"/>
      <c r="F884" s="572"/>
      <c r="G884" s="572"/>
      <c r="H884" s="572"/>
      <c r="I884" s="572"/>
      <c r="J884" s="572"/>
      <c r="K884" s="572"/>
      <c r="L884" s="572"/>
      <c r="M884" s="572"/>
      <c r="N884" s="572"/>
      <c r="O884" s="572"/>
      <c r="P884" s="572"/>
      <c r="Q884" s="572"/>
    </row>
    <row r="885" ht="25.15" customHeight="true" x14ac:dyDescent="0.2">
      <c r="C885" s="572"/>
      <c r="D885" s="572"/>
      <c r="E885" s="572"/>
      <c r="F885" s="572"/>
      <c r="G885" s="572"/>
      <c r="H885" s="572"/>
      <c r="I885" s="572"/>
      <c r="J885" s="572"/>
      <c r="K885" s="572"/>
      <c r="L885" s="572"/>
      <c r="M885" s="572"/>
      <c r="N885" s="572"/>
      <c r="O885" s="572"/>
      <c r="P885" s="572"/>
      <c r="Q885" s="572"/>
    </row>
    <row r="886" ht="25.15" customHeight="true" x14ac:dyDescent="0.2">
      <c r="C886" s="572"/>
      <c r="D886" s="572"/>
      <c r="E886" s="572"/>
      <c r="F886" s="572"/>
      <c r="G886" s="572"/>
      <c r="H886" s="572"/>
      <c r="I886" s="572"/>
      <c r="J886" s="572"/>
      <c r="K886" s="572"/>
      <c r="L886" s="572"/>
      <c r="M886" s="572"/>
      <c r="N886" s="572"/>
      <c r="O886" s="572"/>
      <c r="P886" s="572"/>
      <c r="Q886" s="572"/>
    </row>
    <row r="887" ht="25.15" customHeight="true" x14ac:dyDescent="0.2">
      <c r="C887" s="572"/>
      <c r="D887" s="572"/>
      <c r="E887" s="572"/>
      <c r="F887" s="572"/>
      <c r="G887" s="572"/>
      <c r="H887" s="572"/>
      <c r="I887" s="572"/>
      <c r="J887" s="572"/>
      <c r="K887" s="572"/>
      <c r="L887" s="572"/>
      <c r="M887" s="572"/>
      <c r="N887" s="572"/>
      <c r="O887" s="572"/>
      <c r="P887" s="572"/>
      <c r="Q887" s="572"/>
    </row>
    <row r="888" ht="25.15" customHeight="true" x14ac:dyDescent="0.2">
      <c r="C888" s="572"/>
      <c r="D888" s="572"/>
      <c r="E888" s="572"/>
      <c r="F888" s="572"/>
      <c r="G888" s="572"/>
      <c r="H888" s="572"/>
      <c r="I888" s="572"/>
      <c r="J888" s="572"/>
      <c r="K888" s="572"/>
      <c r="L888" s="572"/>
      <c r="M888" s="572"/>
      <c r="N888" s="572"/>
      <c r="O888" s="572"/>
      <c r="P888" s="572"/>
      <c r="Q888" s="572"/>
    </row>
    <row r="889" ht="25.15" customHeight="true" x14ac:dyDescent="0.2">
      <c r="C889" s="572"/>
      <c r="D889" s="572"/>
      <c r="E889" s="572"/>
      <c r="F889" s="572"/>
      <c r="G889" s="572"/>
      <c r="H889" s="572"/>
      <c r="I889" s="572"/>
      <c r="J889" s="572"/>
      <c r="K889" s="572"/>
      <c r="L889" s="572"/>
      <c r="M889" s="572"/>
      <c r="N889" s="572"/>
      <c r="O889" s="572"/>
      <c r="P889" s="572"/>
      <c r="Q889" s="572"/>
    </row>
    <row r="890" ht="25.15" customHeight="true" x14ac:dyDescent="0.2">
      <c r="C890" s="572"/>
      <c r="D890" s="572"/>
      <c r="E890" s="572"/>
      <c r="F890" s="572"/>
      <c r="G890" s="572"/>
      <c r="H890" s="572"/>
      <c r="I890" s="572"/>
      <c r="J890" s="572"/>
      <c r="K890" s="572"/>
      <c r="L890" s="572"/>
      <c r="M890" s="572"/>
      <c r="N890" s="572"/>
      <c r="O890" s="572"/>
      <c r="P890" s="572"/>
      <c r="Q890" s="572"/>
    </row>
    <row r="891" ht="25.15" customHeight="true" x14ac:dyDescent="0.2">
      <c r="C891" s="572"/>
      <c r="D891" s="572"/>
      <c r="E891" s="572"/>
      <c r="F891" s="572"/>
      <c r="G891" s="572"/>
      <c r="H891" s="572"/>
      <c r="I891" s="572"/>
      <c r="J891" s="572"/>
      <c r="K891" s="572"/>
      <c r="L891" s="572"/>
      <c r="M891" s="572"/>
      <c r="N891" s="572"/>
      <c r="O891" s="572"/>
      <c r="P891" s="572"/>
      <c r="Q891" s="572"/>
    </row>
    <row r="892" ht="25.15" customHeight="true" x14ac:dyDescent="0.2">
      <c r="C892" s="572"/>
      <c r="D892" s="572"/>
      <c r="E892" s="572"/>
      <c r="F892" s="572"/>
      <c r="G892" s="572"/>
      <c r="H892" s="572"/>
      <c r="I892" s="572"/>
      <c r="J892" s="572"/>
      <c r="K892" s="572"/>
      <c r="L892" s="572"/>
      <c r="M892" s="572"/>
      <c r="N892" s="572"/>
      <c r="O892" s="572"/>
      <c r="P892" s="572"/>
      <c r="Q892" s="572"/>
    </row>
    <row r="893" ht="25.15" customHeight="true" x14ac:dyDescent="0.2">
      <c r="C893" s="572"/>
      <c r="D893" s="572"/>
      <c r="E893" s="572"/>
      <c r="F893" s="572"/>
      <c r="G893" s="572"/>
      <c r="H893" s="572"/>
      <c r="I893" s="572"/>
      <c r="J893" s="572"/>
      <c r="K893" s="572"/>
      <c r="L893" s="572"/>
      <c r="M893" s="572"/>
      <c r="N893" s="572"/>
      <c r="O893" s="572"/>
      <c r="P893" s="572"/>
      <c r="Q893" s="572"/>
    </row>
    <row r="894" ht="25.15" customHeight="true" x14ac:dyDescent="0.2">
      <c r="C894" s="572"/>
      <c r="D894" s="572"/>
      <c r="E894" s="572"/>
      <c r="F894" s="572"/>
      <c r="G894" s="572"/>
      <c r="H894" s="572"/>
      <c r="I894" s="572"/>
      <c r="J894" s="572"/>
      <c r="K894" s="572"/>
      <c r="L894" s="572"/>
      <c r="M894" s="572"/>
      <c r="N894" s="572"/>
      <c r="O894" s="572"/>
      <c r="P894" s="572"/>
      <c r="Q894" s="572"/>
    </row>
    <row r="895" ht="25.15" customHeight="true" x14ac:dyDescent="0.2">
      <c r="C895" s="572"/>
      <c r="D895" s="572"/>
      <c r="E895" s="572"/>
      <c r="F895" s="572"/>
      <c r="G895" s="572"/>
      <c r="H895" s="572"/>
      <c r="I895" s="572"/>
      <c r="J895" s="572"/>
      <c r="K895" s="572"/>
      <c r="L895" s="572"/>
      <c r="M895" s="572"/>
      <c r="N895" s="572"/>
      <c r="O895" s="572"/>
      <c r="P895" s="572"/>
      <c r="Q895" s="572"/>
    </row>
    <row r="896" ht="25.15" customHeight="true" x14ac:dyDescent="0.2">
      <c r="C896" s="572"/>
      <c r="D896" s="572"/>
      <c r="E896" s="572"/>
      <c r="F896" s="572"/>
      <c r="G896" s="572"/>
      <c r="H896" s="572"/>
      <c r="I896" s="572"/>
      <c r="J896" s="572"/>
      <c r="K896" s="572"/>
      <c r="L896" s="572"/>
      <c r="M896" s="572"/>
      <c r="N896" s="572"/>
      <c r="O896" s="572"/>
      <c r="P896" s="572"/>
      <c r="Q896" s="572"/>
    </row>
    <row r="897" ht="25.15" customHeight="true" x14ac:dyDescent="0.2">
      <c r="C897" s="572"/>
      <c r="D897" s="572"/>
      <c r="E897" s="572"/>
      <c r="F897" s="572"/>
      <c r="G897" s="572"/>
      <c r="H897" s="572"/>
      <c r="I897" s="572"/>
      <c r="J897" s="572"/>
      <c r="K897" s="572"/>
      <c r="L897" s="572"/>
      <c r="M897" s="572"/>
      <c r="N897" s="572"/>
      <c r="O897" s="572"/>
      <c r="P897" s="572"/>
      <c r="Q897" s="572"/>
    </row>
    <row r="898" ht="25.15" customHeight="true" x14ac:dyDescent="0.2">
      <c r="C898" s="572"/>
      <c r="D898" s="572"/>
      <c r="E898" s="572"/>
      <c r="F898" s="572"/>
      <c r="G898" s="572"/>
      <c r="H898" s="572"/>
      <c r="I898" s="572"/>
      <c r="J898" s="572"/>
      <c r="K898" s="572"/>
      <c r="L898" s="572"/>
      <c r="M898" s="572"/>
      <c r="N898" s="572"/>
      <c r="O898" s="572"/>
      <c r="P898" s="572"/>
      <c r="Q898" s="572"/>
    </row>
    <row r="899" ht="25.15" customHeight="true" x14ac:dyDescent="0.2">
      <c r="C899" s="572"/>
      <c r="D899" s="572"/>
      <c r="E899" s="572"/>
      <c r="F899" s="572"/>
      <c r="G899" s="572"/>
      <c r="H899" s="572"/>
      <c r="I899" s="572"/>
      <c r="J899" s="572"/>
      <c r="K899" s="572"/>
      <c r="L899" s="572"/>
      <c r="M899" s="572"/>
      <c r="N899" s="572"/>
      <c r="O899" s="572"/>
      <c r="P899" s="572"/>
      <c r="Q899" s="572"/>
    </row>
    <row r="900" ht="25.15" customHeight="true" x14ac:dyDescent="0.2">
      <c r="C900" s="572"/>
      <c r="D900" s="572"/>
      <c r="E900" s="572"/>
      <c r="F900" s="572"/>
      <c r="G900" s="572"/>
      <c r="H900" s="572"/>
      <c r="I900" s="572"/>
      <c r="J900" s="572"/>
      <c r="K900" s="572"/>
      <c r="L900" s="572"/>
      <c r="M900" s="572"/>
      <c r="N900" s="572"/>
      <c r="O900" s="572"/>
      <c r="P900" s="572"/>
      <c r="Q900" s="572"/>
    </row>
    <row r="901" ht="25.15" customHeight="true" x14ac:dyDescent="0.2">
      <c r="C901" s="572"/>
      <c r="D901" s="572"/>
      <c r="E901" s="572"/>
      <c r="F901" s="572"/>
      <c r="G901" s="572"/>
      <c r="H901" s="572"/>
      <c r="I901" s="572"/>
      <c r="J901" s="572"/>
      <c r="K901" s="572"/>
      <c r="L901" s="572"/>
      <c r="M901" s="572"/>
      <c r="N901" s="572"/>
      <c r="O901" s="572"/>
      <c r="P901" s="572"/>
      <c r="Q901" s="572"/>
    </row>
    <row r="902" ht="25.15" customHeight="true" x14ac:dyDescent="0.2">
      <c r="C902" s="572"/>
      <c r="D902" s="572"/>
      <c r="E902" s="572"/>
      <c r="F902" s="572"/>
      <c r="G902" s="572"/>
      <c r="H902" s="572"/>
      <c r="I902" s="572"/>
      <c r="J902" s="572"/>
      <c r="K902" s="572"/>
      <c r="L902" s="572"/>
      <c r="M902" s="572"/>
      <c r="N902" s="572"/>
      <c r="O902" s="572"/>
      <c r="P902" s="572"/>
      <c r="Q902" s="572"/>
    </row>
    <row r="903" ht="25.15" customHeight="true" x14ac:dyDescent="0.2">
      <c r="C903" s="572"/>
      <c r="D903" s="572"/>
      <c r="E903" s="572"/>
      <c r="F903" s="572"/>
      <c r="G903" s="572"/>
      <c r="H903" s="572"/>
      <c r="I903" s="572"/>
      <c r="J903" s="572"/>
      <c r="K903" s="572"/>
      <c r="L903" s="572"/>
      <c r="M903" s="572"/>
      <c r="N903" s="572"/>
      <c r="O903" s="572"/>
      <c r="P903" s="572"/>
      <c r="Q903" s="572"/>
    </row>
    <row r="904" ht="25.15" customHeight="true" x14ac:dyDescent="0.2">
      <c r="C904" s="572"/>
      <c r="D904" s="572"/>
      <c r="E904" s="572"/>
      <c r="F904" s="572"/>
      <c r="G904" s="572"/>
      <c r="H904" s="572"/>
      <c r="I904" s="572"/>
      <c r="J904" s="572"/>
      <c r="K904" s="572"/>
      <c r="L904" s="572"/>
      <c r="M904" s="572"/>
      <c r="N904" s="572"/>
      <c r="O904" s="572"/>
      <c r="P904" s="572"/>
      <c r="Q904" s="572"/>
    </row>
    <row r="905" ht="25.15" customHeight="true" x14ac:dyDescent="0.2">
      <c r="C905" s="572"/>
      <c r="D905" s="572"/>
      <c r="E905" s="572"/>
      <c r="F905" s="572"/>
      <c r="G905" s="572"/>
      <c r="H905" s="572"/>
      <c r="I905" s="572"/>
      <c r="J905" s="572"/>
      <c r="K905" s="572"/>
      <c r="L905" s="572"/>
      <c r="M905" s="572"/>
      <c r="N905" s="572"/>
      <c r="O905" s="572"/>
      <c r="P905" s="572"/>
      <c r="Q905" s="572"/>
    </row>
    <row r="906" ht="25.15" customHeight="true" x14ac:dyDescent="0.2">
      <c r="C906" s="572"/>
      <c r="D906" s="572"/>
      <c r="E906" s="572"/>
      <c r="F906" s="572"/>
      <c r="G906" s="572"/>
      <c r="H906" s="572"/>
      <c r="I906" s="572"/>
      <c r="J906" s="572"/>
      <c r="K906" s="572"/>
      <c r="L906" s="572"/>
      <c r="M906" s="572"/>
      <c r="N906" s="572"/>
      <c r="O906" s="572"/>
      <c r="P906" s="572"/>
      <c r="Q906" s="572"/>
    </row>
    <row r="907" ht="25.15" customHeight="true" x14ac:dyDescent="0.2">
      <c r="C907" s="572"/>
      <c r="D907" s="572"/>
      <c r="E907" s="572"/>
      <c r="F907" s="572"/>
      <c r="G907" s="572"/>
      <c r="H907" s="572"/>
      <c r="I907" s="572"/>
      <c r="J907" s="572"/>
      <c r="K907" s="572"/>
      <c r="L907" s="572"/>
      <c r="M907" s="572"/>
      <c r="N907" s="572"/>
      <c r="O907" s="572"/>
      <c r="P907" s="572"/>
      <c r="Q907" s="572"/>
    </row>
    <row r="908" ht="25.15" customHeight="true" x14ac:dyDescent="0.2">
      <c r="C908" s="572"/>
      <c r="D908" s="572"/>
      <c r="E908" s="572"/>
      <c r="F908" s="572"/>
      <c r="G908" s="572"/>
      <c r="H908" s="572"/>
      <c r="I908" s="572"/>
      <c r="J908" s="572"/>
      <c r="K908" s="572"/>
      <c r="L908" s="572"/>
      <c r="M908" s="572"/>
      <c r="N908" s="572"/>
      <c r="O908" s="572"/>
      <c r="P908" s="572"/>
      <c r="Q908" s="572"/>
    </row>
    <row r="909" ht="25.15" customHeight="true" x14ac:dyDescent="0.2">
      <c r="C909" s="572"/>
      <c r="D909" s="572"/>
      <c r="E909" s="572"/>
      <c r="F909" s="572"/>
      <c r="G909" s="572"/>
      <c r="H909" s="572"/>
      <c r="I909" s="572"/>
      <c r="J909" s="572"/>
      <c r="K909" s="572"/>
      <c r="L909" s="572"/>
      <c r="M909" s="572"/>
      <c r="N909" s="572"/>
      <c r="O909" s="572"/>
      <c r="P909" s="572"/>
      <c r="Q909" s="572"/>
    </row>
    <row r="910" ht="25.15" customHeight="true" x14ac:dyDescent="0.2">
      <c r="C910" s="572"/>
      <c r="D910" s="572"/>
      <c r="E910" s="572"/>
      <c r="F910" s="572"/>
      <c r="G910" s="572"/>
      <c r="H910" s="572"/>
      <c r="I910" s="572"/>
      <c r="J910" s="572"/>
      <c r="K910" s="572"/>
      <c r="L910" s="572"/>
      <c r="M910" s="572"/>
      <c r="N910" s="572"/>
      <c r="O910" s="572"/>
      <c r="P910" s="572"/>
      <c r="Q910" s="572"/>
    </row>
    <row r="911" ht="25.15" customHeight="true" x14ac:dyDescent="0.2">
      <c r="C911" s="572"/>
      <c r="D911" s="572"/>
      <c r="E911" s="572"/>
      <c r="F911" s="572"/>
      <c r="G911" s="572"/>
      <c r="H911" s="572"/>
      <c r="I911" s="572"/>
      <c r="J911" s="572"/>
      <c r="K911" s="572"/>
      <c r="L911" s="572"/>
      <c r="M911" s="572"/>
      <c r="N911" s="572"/>
      <c r="O911" s="572"/>
      <c r="P911" s="572"/>
      <c r="Q911" s="572"/>
    </row>
    <row r="912" ht="25.15" customHeight="true" x14ac:dyDescent="0.2">
      <c r="C912" s="572"/>
      <c r="D912" s="572"/>
      <c r="E912" s="572"/>
      <c r="F912" s="572"/>
      <c r="G912" s="572"/>
      <c r="H912" s="572"/>
      <c r="I912" s="572"/>
      <c r="J912" s="572"/>
      <c r="K912" s="572"/>
      <c r="L912" s="572"/>
      <c r="M912" s="572"/>
      <c r="N912" s="572"/>
      <c r="O912" s="572"/>
      <c r="P912" s="572"/>
      <c r="Q912" s="572"/>
    </row>
    <row r="913" ht="25.15" customHeight="true" x14ac:dyDescent="0.2">
      <c r="C913" s="572"/>
      <c r="D913" s="572"/>
      <c r="E913" s="572"/>
      <c r="F913" s="572"/>
      <c r="G913" s="572"/>
      <c r="H913" s="572"/>
      <c r="I913" s="572"/>
      <c r="J913" s="572"/>
      <c r="K913" s="572"/>
      <c r="L913" s="572"/>
      <c r="M913" s="572"/>
      <c r="N913" s="572"/>
      <c r="O913" s="572"/>
      <c r="P913" s="572"/>
      <c r="Q913" s="572"/>
    </row>
    <row r="914" ht="25.15" customHeight="true" x14ac:dyDescent="0.2">
      <c r="C914" s="572"/>
      <c r="D914" s="572"/>
      <c r="E914" s="572"/>
      <c r="F914" s="572"/>
      <c r="G914" s="572"/>
      <c r="H914" s="572"/>
      <c r="I914" s="572"/>
      <c r="J914" s="572"/>
      <c r="K914" s="572"/>
      <c r="L914" s="572"/>
      <c r="M914" s="572"/>
      <c r="N914" s="572"/>
      <c r="O914" s="572"/>
      <c r="P914" s="572"/>
      <c r="Q914" s="572"/>
    </row>
    <row r="915" ht="25.15" customHeight="true" x14ac:dyDescent="0.2">
      <c r="C915" s="572"/>
      <c r="D915" s="572"/>
      <c r="E915" s="572"/>
      <c r="F915" s="572"/>
      <c r="G915" s="572"/>
      <c r="H915" s="572"/>
      <c r="I915" s="572"/>
      <c r="J915" s="572"/>
      <c r="K915" s="572"/>
      <c r="L915" s="572"/>
      <c r="M915" s="572"/>
      <c r="N915" s="572"/>
      <c r="O915" s="572"/>
      <c r="P915" s="572"/>
      <c r="Q915" s="572"/>
    </row>
    <row r="916" ht="25.15" customHeight="true" x14ac:dyDescent="0.2">
      <c r="C916" s="572"/>
      <c r="D916" s="572"/>
      <c r="E916" s="572"/>
      <c r="F916" s="572"/>
      <c r="G916" s="572"/>
      <c r="H916" s="572"/>
      <c r="I916" s="572"/>
      <c r="J916" s="572"/>
      <c r="K916" s="572"/>
      <c r="L916" s="572"/>
      <c r="M916" s="572"/>
      <c r="N916" s="572"/>
      <c r="O916" s="572"/>
      <c r="P916" s="572"/>
      <c r="Q916" s="572"/>
    </row>
    <row r="917" ht="25.15" customHeight="true" x14ac:dyDescent="0.2">
      <c r="C917" s="572"/>
      <c r="D917" s="572"/>
      <c r="E917" s="572"/>
      <c r="F917" s="572"/>
      <c r="G917" s="572"/>
      <c r="H917" s="572"/>
      <c r="I917" s="572"/>
      <c r="J917" s="572"/>
      <c r="K917" s="572"/>
      <c r="L917" s="572"/>
      <c r="M917" s="572"/>
      <c r="N917" s="572"/>
      <c r="O917" s="572"/>
      <c r="P917" s="572"/>
      <c r="Q917" s="572"/>
    </row>
    <row r="918" ht="25.15" customHeight="true" x14ac:dyDescent="0.2">
      <c r="C918" s="572"/>
      <c r="D918" s="572"/>
      <c r="E918" s="572"/>
      <c r="F918" s="572"/>
      <c r="G918" s="572"/>
      <c r="H918" s="572"/>
      <c r="I918" s="572"/>
      <c r="J918" s="572"/>
      <c r="K918" s="572"/>
      <c r="L918" s="572"/>
      <c r="M918" s="572"/>
      <c r="N918" s="572"/>
      <c r="O918" s="572"/>
      <c r="P918" s="572"/>
      <c r="Q918" s="572"/>
    </row>
    <row r="919" ht="25.15" customHeight="true" x14ac:dyDescent="0.2">
      <c r="C919" s="572"/>
      <c r="D919" s="572"/>
      <c r="E919" s="572"/>
      <c r="F919" s="572"/>
      <c r="G919" s="572"/>
      <c r="H919" s="572"/>
      <c r="I919" s="572"/>
      <c r="J919" s="572"/>
      <c r="K919" s="572"/>
      <c r="L919" s="572"/>
      <c r="M919" s="572"/>
      <c r="N919" s="572"/>
      <c r="O919" s="572"/>
      <c r="P919" s="572"/>
      <c r="Q919" s="572"/>
    </row>
    <row r="920" ht="25.15" customHeight="true" x14ac:dyDescent="0.2">
      <c r="C920" s="572"/>
      <c r="D920" s="572"/>
      <c r="E920" s="572"/>
      <c r="F920" s="572"/>
      <c r="G920" s="572"/>
      <c r="H920" s="572"/>
      <c r="I920" s="572"/>
      <c r="J920" s="572"/>
      <c r="K920" s="572"/>
      <c r="L920" s="572"/>
      <c r="M920" s="572"/>
      <c r="N920" s="572"/>
      <c r="O920" s="572"/>
      <c r="P920" s="572"/>
      <c r="Q920" s="572"/>
    </row>
    <row r="921" ht="25.15" customHeight="true" x14ac:dyDescent="0.2">
      <c r="C921" s="572"/>
      <c r="D921" s="572"/>
      <c r="E921" s="572"/>
      <c r="F921" s="572"/>
      <c r="G921" s="572"/>
      <c r="H921" s="572"/>
      <c r="I921" s="572"/>
      <c r="J921" s="572"/>
      <c r="K921" s="572"/>
      <c r="L921" s="572"/>
      <c r="M921" s="572"/>
      <c r="N921" s="572"/>
      <c r="O921" s="572"/>
      <c r="P921" s="572"/>
      <c r="Q921" s="572"/>
    </row>
    <row r="922" ht="25.15" customHeight="true" x14ac:dyDescent="0.2">
      <c r="C922" s="572"/>
      <c r="D922" s="572"/>
      <c r="E922" s="572"/>
      <c r="F922" s="572"/>
      <c r="G922" s="572"/>
      <c r="H922" s="572"/>
      <c r="I922" s="572"/>
      <c r="J922" s="572"/>
      <c r="K922" s="572"/>
      <c r="L922" s="572"/>
      <c r="M922" s="572"/>
      <c r="N922" s="572"/>
      <c r="O922" s="572"/>
      <c r="P922" s="572"/>
      <c r="Q922" s="572"/>
    </row>
    <row r="923" ht="25.15" customHeight="true" x14ac:dyDescent="0.2">
      <c r="C923" s="572"/>
      <c r="D923" s="572"/>
      <c r="E923" s="572"/>
      <c r="F923" s="572"/>
      <c r="G923" s="572"/>
      <c r="H923" s="572"/>
      <c r="I923" s="572"/>
      <c r="J923" s="572"/>
      <c r="K923" s="572"/>
      <c r="L923" s="572"/>
      <c r="M923" s="572"/>
      <c r="N923" s="572"/>
      <c r="O923" s="572"/>
      <c r="P923" s="572"/>
      <c r="Q923" s="572"/>
    </row>
    <row r="924" ht="25.15" customHeight="true" x14ac:dyDescent="0.2">
      <c r="C924" s="572"/>
      <c r="D924" s="572"/>
      <c r="E924" s="572"/>
      <c r="F924" s="572"/>
      <c r="G924" s="572"/>
      <c r="H924" s="572"/>
      <c r="I924" s="572"/>
      <c r="J924" s="572"/>
      <c r="K924" s="572"/>
      <c r="L924" s="572"/>
      <c r="M924" s="572"/>
      <c r="N924" s="572"/>
      <c r="O924" s="572"/>
      <c r="P924" s="572"/>
      <c r="Q924" s="572"/>
    </row>
    <row r="925" ht="25.15" customHeight="true" x14ac:dyDescent="0.2">
      <c r="C925" s="572"/>
      <c r="D925" s="572"/>
      <c r="E925" s="572"/>
      <c r="F925" s="572"/>
      <c r="G925" s="572"/>
      <c r="H925" s="572"/>
      <c r="I925" s="572"/>
      <c r="J925" s="572"/>
      <c r="K925" s="572"/>
      <c r="L925" s="572"/>
      <c r="M925" s="572"/>
      <c r="N925" s="572"/>
      <c r="O925" s="572"/>
      <c r="P925" s="572"/>
      <c r="Q925" s="572"/>
    </row>
    <row r="926" ht="25.15" customHeight="true" x14ac:dyDescent="0.2">
      <c r="C926" s="572"/>
      <c r="D926" s="572"/>
      <c r="E926" s="572"/>
      <c r="F926" s="572"/>
      <c r="G926" s="572"/>
      <c r="H926" s="572"/>
      <c r="I926" s="572"/>
      <c r="J926" s="572"/>
      <c r="K926" s="572"/>
      <c r="L926" s="572"/>
      <c r="M926" s="572"/>
      <c r="N926" s="572"/>
      <c r="O926" s="572"/>
      <c r="P926" s="572"/>
      <c r="Q926" s="572"/>
    </row>
    <row r="927" ht="25.15" customHeight="true" x14ac:dyDescent="0.2">
      <c r="C927" s="572"/>
      <c r="D927" s="572"/>
      <c r="E927" s="572"/>
      <c r="F927" s="572"/>
      <c r="G927" s="572"/>
      <c r="H927" s="572"/>
      <c r="I927" s="572"/>
      <c r="J927" s="572"/>
      <c r="K927" s="572"/>
      <c r="L927" s="572"/>
      <c r="M927" s="572"/>
      <c r="N927" s="572"/>
      <c r="O927" s="572"/>
      <c r="P927" s="572"/>
      <c r="Q927" s="572"/>
    </row>
    <row r="928" ht="25.15" customHeight="true" x14ac:dyDescent="0.2">
      <c r="C928" s="572"/>
      <c r="D928" s="572"/>
      <c r="E928" s="572"/>
      <c r="F928" s="572"/>
      <c r="G928" s="572"/>
      <c r="H928" s="572"/>
      <c r="I928" s="572"/>
      <c r="J928" s="572"/>
      <c r="K928" s="572"/>
      <c r="L928" s="572"/>
      <c r="M928" s="572"/>
      <c r="N928" s="572"/>
      <c r="O928" s="572"/>
      <c r="P928" s="572"/>
      <c r="Q928" s="572"/>
    </row>
    <row r="929" ht="25.15" customHeight="true" x14ac:dyDescent="0.2">
      <c r="C929" s="572"/>
      <c r="D929" s="572"/>
      <c r="E929" s="572"/>
      <c r="F929" s="572"/>
      <c r="G929" s="572"/>
      <c r="H929" s="572"/>
      <c r="I929" s="572"/>
      <c r="J929" s="572"/>
      <c r="K929" s="572"/>
      <c r="L929" s="572"/>
      <c r="M929" s="572"/>
      <c r="N929" s="572"/>
      <c r="O929" s="572"/>
      <c r="P929" s="572"/>
      <c r="Q929" s="572"/>
    </row>
    <row r="930" ht="25.15" customHeight="true" x14ac:dyDescent="0.2">
      <c r="C930" s="572"/>
      <c r="D930" s="572"/>
      <c r="E930" s="572"/>
      <c r="F930" s="572"/>
      <c r="G930" s="572"/>
      <c r="H930" s="572"/>
      <c r="I930" s="572"/>
      <c r="J930" s="572"/>
      <c r="K930" s="572"/>
      <c r="L930" s="572"/>
      <c r="M930" s="572"/>
      <c r="N930" s="572"/>
      <c r="O930" s="572"/>
      <c r="P930" s="572"/>
      <c r="Q930" s="572"/>
    </row>
    <row r="931" ht="25.15" customHeight="true" x14ac:dyDescent="0.2">
      <c r="C931" s="572"/>
      <c r="D931" s="572"/>
      <c r="E931" s="572"/>
      <c r="F931" s="572"/>
      <c r="G931" s="572"/>
      <c r="H931" s="572"/>
      <c r="I931" s="572"/>
      <c r="J931" s="572"/>
      <c r="K931" s="572"/>
      <c r="L931" s="572"/>
      <c r="M931" s="572"/>
      <c r="N931" s="572"/>
      <c r="O931" s="572"/>
      <c r="P931" s="572"/>
      <c r="Q931" s="572"/>
    </row>
    <row r="932" ht="25.15" customHeight="true" x14ac:dyDescent="0.2">
      <c r="C932" s="572"/>
      <c r="D932" s="572"/>
      <c r="E932" s="572"/>
      <c r="F932" s="572"/>
      <c r="G932" s="572"/>
      <c r="H932" s="572"/>
      <c r="I932" s="572"/>
      <c r="J932" s="572"/>
      <c r="K932" s="572"/>
      <c r="L932" s="572"/>
      <c r="M932" s="572"/>
      <c r="N932" s="572"/>
      <c r="O932" s="572"/>
      <c r="P932" s="572"/>
      <c r="Q932" s="572"/>
    </row>
    <row r="933" ht="25.15" customHeight="true" x14ac:dyDescent="0.2">
      <c r="C933" s="572"/>
      <c r="D933" s="572"/>
      <c r="E933" s="572"/>
      <c r="F933" s="572"/>
      <c r="G933" s="572"/>
      <c r="H933" s="572"/>
      <c r="I933" s="572"/>
      <c r="J933" s="572"/>
      <c r="K933" s="572"/>
      <c r="L933" s="572"/>
      <c r="M933" s="572"/>
      <c r="N933" s="572"/>
      <c r="O933" s="572"/>
      <c r="P933" s="572"/>
      <c r="Q933" s="572"/>
    </row>
    <row r="934" ht="25.15" customHeight="true" x14ac:dyDescent="0.2">
      <c r="C934" s="572"/>
      <c r="D934" s="572"/>
      <c r="E934" s="572"/>
      <c r="F934" s="572"/>
      <c r="G934" s="572"/>
      <c r="H934" s="572"/>
      <c r="I934" s="572"/>
      <c r="J934" s="572"/>
      <c r="K934" s="572"/>
      <c r="L934" s="572"/>
      <c r="M934" s="572"/>
      <c r="N934" s="572"/>
      <c r="O934" s="572"/>
      <c r="P934" s="572"/>
      <c r="Q934" s="572"/>
    </row>
    <row r="935" ht="25.15" customHeight="true" x14ac:dyDescent="0.2">
      <c r="C935" s="572"/>
      <c r="D935" s="572"/>
      <c r="E935" s="572"/>
      <c r="F935" s="572"/>
      <c r="G935" s="572"/>
      <c r="H935" s="572"/>
      <c r="I935" s="572"/>
      <c r="J935" s="572"/>
      <c r="K935" s="572"/>
      <c r="L935" s="572"/>
      <c r="M935" s="572"/>
      <c r="N935" s="572"/>
      <c r="O935" s="572"/>
      <c r="P935" s="572"/>
      <c r="Q935" s="572"/>
    </row>
    <row r="936" ht="25.15" customHeight="true" x14ac:dyDescent="0.2">
      <c r="C936" s="572"/>
      <c r="D936" s="572"/>
      <c r="E936" s="572"/>
      <c r="F936" s="572"/>
      <c r="G936" s="572"/>
      <c r="H936" s="572"/>
      <c r="I936" s="572"/>
      <c r="J936" s="572"/>
      <c r="K936" s="572"/>
      <c r="L936" s="572"/>
      <c r="M936" s="572"/>
      <c r="N936" s="572"/>
      <c r="O936" s="572"/>
      <c r="P936" s="572"/>
      <c r="Q936" s="572"/>
    </row>
    <row r="937" ht="25.15" customHeight="true" x14ac:dyDescent="0.2">
      <c r="C937" s="572"/>
      <c r="D937" s="572"/>
      <c r="E937" s="572"/>
      <c r="F937" s="572"/>
      <c r="G937" s="572"/>
      <c r="H937" s="572"/>
      <c r="I937" s="572"/>
      <c r="J937" s="572"/>
      <c r="K937" s="572"/>
      <c r="L937" s="572"/>
      <c r="M937" s="572"/>
      <c r="N937" s="572"/>
      <c r="O937" s="572"/>
      <c r="P937" s="572"/>
      <c r="Q937" s="572"/>
    </row>
    <row r="938" ht="25.15" customHeight="true" x14ac:dyDescent="0.2">
      <c r="C938" s="572"/>
      <c r="D938" s="572"/>
      <c r="E938" s="572"/>
      <c r="F938" s="572"/>
      <c r="G938" s="572"/>
      <c r="H938" s="572"/>
      <c r="I938" s="572"/>
      <c r="J938" s="572"/>
      <c r="K938" s="572"/>
      <c r="L938" s="572"/>
      <c r="M938" s="572"/>
      <c r="N938" s="572"/>
      <c r="O938" s="572"/>
      <c r="P938" s="572"/>
      <c r="Q938" s="572"/>
    </row>
    <row r="939" ht="25.15" customHeight="true" x14ac:dyDescent="0.2">
      <c r="C939" s="572"/>
      <c r="D939" s="572"/>
      <c r="E939" s="572"/>
      <c r="F939" s="572"/>
      <c r="G939" s="572"/>
      <c r="H939" s="572"/>
      <c r="I939" s="572"/>
      <c r="J939" s="572"/>
      <c r="K939" s="572"/>
      <c r="L939" s="572"/>
      <c r="M939" s="572"/>
      <c r="N939" s="572"/>
      <c r="O939" s="572"/>
      <c r="P939" s="572"/>
      <c r="Q939" s="572"/>
    </row>
    <row r="940" ht="25.15" customHeight="true" x14ac:dyDescent="0.2">
      <c r="C940" s="572"/>
      <c r="D940" s="572"/>
      <c r="E940" s="572"/>
      <c r="F940" s="572"/>
      <c r="G940" s="572"/>
      <c r="H940" s="572"/>
      <c r="I940" s="572"/>
      <c r="J940" s="572"/>
      <c r="K940" s="572"/>
      <c r="L940" s="572"/>
      <c r="M940" s="572"/>
      <c r="N940" s="572"/>
      <c r="O940" s="572"/>
      <c r="P940" s="572"/>
      <c r="Q940" s="572"/>
    </row>
    <row r="941" ht="25.15" customHeight="true" x14ac:dyDescent="0.2">
      <c r="C941" s="572"/>
      <c r="D941" s="572"/>
      <c r="E941" s="572"/>
      <c r="F941" s="572"/>
      <c r="G941" s="572"/>
      <c r="H941" s="572"/>
      <c r="I941" s="572"/>
      <c r="J941" s="572"/>
      <c r="K941" s="572"/>
      <c r="L941" s="572"/>
      <c r="M941" s="572"/>
      <c r="N941" s="572"/>
      <c r="O941" s="572"/>
      <c r="P941" s="572"/>
      <c r="Q941" s="572"/>
    </row>
    <row r="942" ht="25.15" customHeight="true" x14ac:dyDescent="0.2">
      <c r="C942" s="572"/>
      <c r="D942" s="572"/>
      <c r="E942" s="572"/>
      <c r="F942" s="572"/>
      <c r="G942" s="572"/>
      <c r="H942" s="572"/>
      <c r="I942" s="572"/>
      <c r="J942" s="572"/>
      <c r="K942" s="572"/>
      <c r="L942" s="572"/>
      <c r="M942" s="572"/>
      <c r="N942" s="572"/>
      <c r="O942" s="572"/>
      <c r="P942" s="572"/>
      <c r="Q942" s="572"/>
    </row>
    <row r="943" ht="25.15" customHeight="true" x14ac:dyDescent="0.2">
      <c r="C943" s="572"/>
      <c r="D943" s="572"/>
      <c r="E943" s="572"/>
      <c r="F943" s="572"/>
      <c r="G943" s="572"/>
      <c r="H943" s="572"/>
      <c r="I943" s="572"/>
      <c r="J943" s="572"/>
      <c r="K943" s="572"/>
      <c r="L943" s="572"/>
      <c r="M943" s="572"/>
      <c r="N943" s="572"/>
      <c r="O943" s="572"/>
      <c r="P943" s="572"/>
      <c r="Q943" s="572"/>
    </row>
    <row r="944" ht="25.15" customHeight="true" x14ac:dyDescent="0.2">
      <c r="C944" s="572"/>
      <c r="D944" s="572"/>
      <c r="E944" s="572"/>
      <c r="F944" s="572"/>
      <c r="G944" s="572"/>
      <c r="H944" s="572"/>
      <c r="I944" s="572"/>
      <c r="J944" s="572"/>
      <c r="K944" s="572"/>
      <c r="L944" s="572"/>
      <c r="M944" s="572"/>
      <c r="N944" s="572"/>
      <c r="O944" s="572"/>
      <c r="P944" s="572"/>
      <c r="Q944" s="572"/>
    </row>
    <row r="945" ht="25.15" customHeight="true" x14ac:dyDescent="0.2">
      <c r="C945" s="572"/>
      <c r="D945" s="572"/>
      <c r="E945" s="572"/>
      <c r="F945" s="572"/>
      <c r="G945" s="572"/>
      <c r="H945" s="572"/>
      <c r="I945" s="572"/>
      <c r="J945" s="572"/>
      <c r="K945" s="572"/>
      <c r="L945" s="572"/>
      <c r="M945" s="572"/>
      <c r="N945" s="572"/>
      <c r="O945" s="572"/>
      <c r="P945" s="572"/>
      <c r="Q945" s="572"/>
    </row>
    <row r="946" ht="25.15" customHeight="true" x14ac:dyDescent="0.2">
      <c r="C946" s="572"/>
      <c r="D946" s="572"/>
      <c r="E946" s="572"/>
      <c r="F946" s="572"/>
      <c r="G946" s="572"/>
      <c r="H946" s="572"/>
      <c r="I946" s="572"/>
      <c r="J946" s="572"/>
      <c r="K946" s="572"/>
      <c r="L946" s="572"/>
      <c r="M946" s="572"/>
      <c r="N946" s="572"/>
      <c r="O946" s="572"/>
      <c r="P946" s="572"/>
      <c r="Q946" s="572"/>
    </row>
    <row r="947" ht="25.15" customHeight="true" x14ac:dyDescent="0.2">
      <c r="C947" s="572"/>
      <c r="D947" s="572"/>
      <c r="E947" s="572"/>
      <c r="F947" s="572"/>
      <c r="G947" s="572"/>
      <c r="H947" s="572"/>
      <c r="I947" s="572"/>
      <c r="J947" s="572"/>
      <c r="K947" s="572"/>
      <c r="L947" s="572"/>
      <c r="M947" s="572"/>
      <c r="N947" s="572"/>
      <c r="O947" s="572"/>
      <c r="P947" s="572"/>
      <c r="Q947" s="572"/>
    </row>
    <row r="948" ht="25.15" customHeight="true" x14ac:dyDescent="0.2">
      <c r="C948" s="572"/>
      <c r="D948" s="572"/>
      <c r="E948" s="572"/>
      <c r="F948" s="572"/>
      <c r="G948" s="572"/>
      <c r="H948" s="572"/>
      <c r="I948" s="572"/>
      <c r="J948" s="572"/>
      <c r="K948" s="572"/>
      <c r="L948" s="572"/>
      <c r="M948" s="572"/>
      <c r="N948" s="572"/>
      <c r="O948" s="572"/>
      <c r="P948" s="572"/>
      <c r="Q948" s="572"/>
    </row>
    <row r="949" ht="25.15" customHeight="true" x14ac:dyDescent="0.2">
      <c r="C949" s="572"/>
      <c r="D949" s="572"/>
      <c r="E949" s="572"/>
      <c r="F949" s="572"/>
      <c r="G949" s="572"/>
      <c r="H949" s="572"/>
      <c r="I949" s="572"/>
      <c r="J949" s="572"/>
      <c r="K949" s="572"/>
      <c r="L949" s="572"/>
      <c r="M949" s="572"/>
      <c r="N949" s="572"/>
      <c r="O949" s="572"/>
      <c r="P949" s="572"/>
      <c r="Q949" s="572"/>
    </row>
    <row r="950" ht="25.15" customHeight="true" x14ac:dyDescent="0.2">
      <c r="C950" s="572"/>
      <c r="D950" s="572"/>
      <c r="E950" s="572"/>
      <c r="F950" s="572"/>
      <c r="G950" s="572"/>
      <c r="H950" s="572"/>
      <c r="I950" s="572"/>
      <c r="J950" s="572"/>
      <c r="K950" s="572"/>
      <c r="L950" s="572"/>
      <c r="M950" s="572"/>
      <c r="N950" s="572"/>
      <c r="O950" s="572"/>
      <c r="P950" s="572"/>
      <c r="Q950" s="572"/>
    </row>
    <row r="951" ht="25.15" customHeight="true" x14ac:dyDescent="0.2">
      <c r="C951" s="572"/>
      <c r="D951" s="572"/>
      <c r="E951" s="572"/>
      <c r="F951" s="572"/>
      <c r="G951" s="572"/>
      <c r="H951" s="572"/>
      <c r="I951" s="572"/>
      <c r="J951" s="572"/>
      <c r="K951" s="572"/>
      <c r="L951" s="572"/>
      <c r="M951" s="572"/>
      <c r="N951" s="572"/>
      <c r="O951" s="572"/>
      <c r="P951" s="572"/>
      <c r="Q951" s="572"/>
    </row>
    <row r="952" ht="25.15" customHeight="true" x14ac:dyDescent="0.2">
      <c r="C952" s="572"/>
      <c r="D952" s="572"/>
      <c r="E952" s="572"/>
      <c r="F952" s="572"/>
      <c r="G952" s="572"/>
      <c r="H952" s="572"/>
      <c r="I952" s="572"/>
      <c r="J952" s="572"/>
      <c r="K952" s="572"/>
      <c r="L952" s="572"/>
      <c r="M952" s="572"/>
      <c r="N952" s="572"/>
      <c r="O952" s="572"/>
      <c r="P952" s="572"/>
      <c r="Q952" s="572"/>
    </row>
    <row r="953" ht="25.15" customHeight="true" x14ac:dyDescent="0.2">
      <c r="C953" s="572"/>
      <c r="D953" s="572"/>
      <c r="E953" s="572"/>
      <c r="F953" s="572"/>
      <c r="G953" s="572"/>
      <c r="H953" s="572"/>
      <c r="I953" s="572"/>
      <c r="J953" s="572"/>
      <c r="K953" s="572"/>
      <c r="L953" s="572"/>
      <c r="M953" s="572"/>
      <c r="N953" s="572"/>
      <c r="O953" s="572"/>
      <c r="P953" s="572"/>
      <c r="Q953" s="572"/>
    </row>
    <row r="954" ht="25.15" customHeight="true" x14ac:dyDescent="0.2">
      <c r="C954" s="572"/>
      <c r="D954" s="572"/>
      <c r="E954" s="572"/>
      <c r="F954" s="572"/>
      <c r="G954" s="572"/>
      <c r="H954" s="572"/>
      <c r="I954" s="572"/>
      <c r="J954" s="572"/>
      <c r="K954" s="572"/>
      <c r="L954" s="572"/>
      <c r="M954" s="572"/>
      <c r="N954" s="572"/>
      <c r="O954" s="572"/>
      <c r="P954" s="572"/>
      <c r="Q954" s="572"/>
    </row>
    <row r="955" ht="25.15" customHeight="true" x14ac:dyDescent="0.2">
      <c r="C955" s="572"/>
      <c r="D955" s="572"/>
      <c r="E955" s="572"/>
      <c r="F955" s="572"/>
      <c r="G955" s="572"/>
      <c r="H955" s="572"/>
      <c r="I955" s="572"/>
      <c r="J955" s="572"/>
      <c r="K955" s="572"/>
      <c r="L955" s="572"/>
      <c r="M955" s="572"/>
      <c r="N955" s="572"/>
      <c r="O955" s="572"/>
      <c r="P955" s="572"/>
      <c r="Q955" s="572"/>
    </row>
    <row r="956" ht="25.15" customHeight="true" x14ac:dyDescent="0.2">
      <c r="C956" s="572"/>
      <c r="D956" s="572"/>
      <c r="E956" s="572"/>
      <c r="F956" s="572"/>
      <c r="G956" s="572"/>
      <c r="H956" s="572"/>
      <c r="I956" s="572"/>
      <c r="J956" s="572"/>
      <c r="K956" s="572"/>
      <c r="L956" s="572"/>
      <c r="M956" s="572"/>
      <c r="N956" s="572"/>
      <c r="O956" s="572"/>
      <c r="P956" s="572"/>
      <c r="Q956" s="572"/>
    </row>
    <row r="957" ht="25.15" customHeight="true" x14ac:dyDescent="0.2">
      <c r="C957" s="572"/>
      <c r="D957" s="572"/>
      <c r="E957" s="572"/>
      <c r="F957" s="572"/>
      <c r="G957" s="572"/>
      <c r="H957" s="572"/>
      <c r="I957" s="572"/>
      <c r="J957" s="572"/>
      <c r="K957" s="572"/>
      <c r="L957" s="572"/>
      <c r="M957" s="572"/>
      <c r="N957" s="572"/>
      <c r="O957" s="572"/>
      <c r="P957" s="572"/>
      <c r="Q957" s="572"/>
    </row>
    <row r="958" ht="25.15" customHeight="true" x14ac:dyDescent="0.2">
      <c r="C958" s="572"/>
      <c r="D958" s="572"/>
      <c r="E958" s="572"/>
      <c r="F958" s="572"/>
      <c r="G958" s="572"/>
      <c r="H958" s="572"/>
      <c r="I958" s="572"/>
      <c r="J958" s="572"/>
      <c r="K958" s="572"/>
      <c r="L958" s="572"/>
      <c r="M958" s="572"/>
      <c r="N958" s="572"/>
      <c r="O958" s="572"/>
      <c r="P958" s="572"/>
      <c r="Q958" s="572"/>
    </row>
    <row r="959" ht="25.15" customHeight="true" x14ac:dyDescent="0.2">
      <c r="C959" s="572"/>
      <c r="D959" s="572"/>
      <c r="E959" s="572"/>
      <c r="F959" s="572"/>
      <c r="G959" s="572"/>
      <c r="H959" s="572"/>
      <c r="I959" s="572"/>
      <c r="J959" s="572"/>
      <c r="K959" s="572"/>
      <c r="L959" s="572"/>
      <c r="M959" s="572"/>
      <c r="N959" s="572"/>
      <c r="O959" s="572"/>
      <c r="P959" s="572"/>
      <c r="Q959" s="572"/>
    </row>
    <row r="960" ht="25.15" customHeight="true" x14ac:dyDescent="0.2">
      <c r="C960" s="572"/>
      <c r="D960" s="572"/>
      <c r="E960" s="572"/>
      <c r="F960" s="572"/>
      <c r="G960" s="572"/>
      <c r="H960" s="572"/>
      <c r="I960" s="572"/>
      <c r="J960" s="572"/>
      <c r="K960" s="572"/>
      <c r="L960" s="572"/>
      <c r="M960" s="572"/>
      <c r="N960" s="572"/>
      <c r="O960" s="572"/>
      <c r="P960" s="572"/>
      <c r="Q960" s="572"/>
    </row>
    <row r="961" ht="25.15" customHeight="true" x14ac:dyDescent="0.2">
      <c r="C961" s="572"/>
      <c r="D961" s="572"/>
      <c r="E961" s="572"/>
      <c r="F961" s="572"/>
      <c r="G961" s="572"/>
      <c r="H961" s="572"/>
      <c r="I961" s="572"/>
      <c r="J961" s="572"/>
      <c r="K961" s="572"/>
      <c r="L961" s="572"/>
      <c r="M961" s="572"/>
      <c r="N961" s="572"/>
      <c r="O961" s="572"/>
      <c r="P961" s="572"/>
      <c r="Q961" s="572"/>
    </row>
    <row r="962" ht="25.15" customHeight="true" x14ac:dyDescent="0.2">
      <c r="C962" s="572"/>
      <c r="D962" s="572"/>
      <c r="E962" s="572"/>
      <c r="F962" s="572"/>
      <c r="G962" s="572"/>
      <c r="H962" s="572"/>
      <c r="I962" s="572"/>
      <c r="J962" s="572"/>
      <c r="K962" s="572"/>
      <c r="L962" s="572"/>
      <c r="M962" s="572"/>
      <c r="N962" s="572"/>
      <c r="O962" s="572"/>
      <c r="P962" s="572"/>
      <c r="Q962" s="572"/>
    </row>
    <row r="963" ht="25.15" customHeight="true" x14ac:dyDescent="0.2">
      <c r="C963" s="572"/>
      <c r="D963" s="572"/>
      <c r="E963" s="572"/>
      <c r="F963" s="572"/>
      <c r="G963" s="572"/>
      <c r="H963" s="572"/>
      <c r="I963" s="572"/>
      <c r="J963" s="572"/>
      <c r="K963" s="572"/>
      <c r="L963" s="572"/>
      <c r="M963" s="572"/>
      <c r="N963" s="572"/>
      <c r="O963" s="572"/>
      <c r="P963" s="572"/>
      <c r="Q963" s="572"/>
    </row>
    <row r="964" ht="25.15" customHeight="true" x14ac:dyDescent="0.2">
      <c r="C964" s="572"/>
      <c r="D964" s="572"/>
      <c r="E964" s="572"/>
      <c r="F964" s="572"/>
      <c r="G964" s="572"/>
      <c r="H964" s="572"/>
      <c r="I964" s="572"/>
      <c r="J964" s="572"/>
      <c r="K964" s="572"/>
      <c r="L964" s="572"/>
      <c r="M964" s="572"/>
      <c r="N964" s="572"/>
      <c r="O964" s="572"/>
      <c r="P964" s="572"/>
      <c r="Q964" s="572"/>
    </row>
    <row r="965" ht="25.15" customHeight="true" x14ac:dyDescent="0.2">
      <c r="C965" s="572"/>
      <c r="D965" s="572"/>
      <c r="E965" s="572"/>
      <c r="F965" s="572"/>
      <c r="G965" s="572"/>
      <c r="H965" s="572"/>
      <c r="I965" s="572"/>
      <c r="J965" s="572"/>
      <c r="K965" s="572"/>
      <c r="L965" s="572"/>
      <c r="M965" s="572"/>
      <c r="N965" s="572"/>
      <c r="O965" s="572"/>
      <c r="P965" s="572"/>
      <c r="Q965" s="572"/>
    </row>
    <row r="966" ht="25.15" customHeight="true" x14ac:dyDescent="0.2">
      <c r="C966" s="572"/>
      <c r="D966" s="572"/>
      <c r="E966" s="572"/>
      <c r="F966" s="572"/>
      <c r="G966" s="572"/>
      <c r="H966" s="572"/>
      <c r="I966" s="572"/>
      <c r="J966" s="572"/>
      <c r="K966" s="572"/>
      <c r="L966" s="572"/>
      <c r="M966" s="572"/>
      <c r="N966" s="572"/>
      <c r="O966" s="572"/>
      <c r="P966" s="572"/>
      <c r="Q966" s="572"/>
    </row>
    <row r="967" ht="25.15" customHeight="true" x14ac:dyDescent="0.2">
      <c r="C967" s="572"/>
      <c r="D967" s="572"/>
      <c r="E967" s="572"/>
      <c r="F967" s="572"/>
      <c r="G967" s="572"/>
      <c r="H967" s="572"/>
      <c r="I967" s="572"/>
      <c r="J967" s="572"/>
      <c r="K967" s="572"/>
      <c r="L967" s="572"/>
      <c r="M967" s="572"/>
      <c r="N967" s="572"/>
      <c r="O967" s="572"/>
      <c r="P967" s="572"/>
      <c r="Q967" s="572"/>
    </row>
    <row r="968" ht="25.15" customHeight="true" x14ac:dyDescent="0.2">
      <c r="C968" s="572"/>
      <c r="D968" s="572"/>
      <c r="E968" s="572"/>
      <c r="F968" s="572"/>
      <c r="G968" s="572"/>
      <c r="H968" s="572"/>
      <c r="I968" s="572"/>
      <c r="J968" s="572"/>
      <c r="K968" s="572"/>
      <c r="L968" s="572"/>
      <c r="M968" s="572"/>
      <c r="N968" s="572"/>
      <c r="O968" s="572"/>
      <c r="P968" s="572"/>
      <c r="Q968" s="572"/>
    </row>
    <row r="969" ht="25.15" customHeight="true" x14ac:dyDescent="0.2">
      <c r="C969" s="572"/>
      <c r="D969" s="572"/>
      <c r="E969" s="572"/>
      <c r="F969" s="572"/>
      <c r="G969" s="572"/>
      <c r="H969" s="572"/>
      <c r="I969" s="572"/>
      <c r="J969" s="572"/>
      <c r="K969" s="572"/>
      <c r="L969" s="572"/>
      <c r="M969" s="572"/>
      <c r="N969" s="572"/>
      <c r="O969" s="572"/>
      <c r="P969" s="572"/>
      <c r="Q969" s="572"/>
    </row>
    <row r="970" ht="25.15" customHeight="true" x14ac:dyDescent="0.2">
      <c r="C970" s="572"/>
      <c r="D970" s="572"/>
      <c r="E970" s="572"/>
      <c r="F970" s="572"/>
      <c r="G970" s="572"/>
      <c r="H970" s="572"/>
      <c r="I970" s="572"/>
      <c r="J970" s="572"/>
      <c r="K970" s="572"/>
      <c r="L970" s="572"/>
      <c r="M970" s="572"/>
      <c r="N970" s="572"/>
      <c r="O970" s="572"/>
      <c r="P970" s="572"/>
      <c r="Q970" s="572"/>
    </row>
    <row r="971" ht="25.15" customHeight="true" x14ac:dyDescent="0.2">
      <c r="C971" s="572"/>
      <c r="D971" s="572"/>
      <c r="E971" s="572"/>
      <c r="F971" s="572"/>
      <c r="G971" s="572"/>
      <c r="H971" s="572"/>
      <c r="I971" s="572"/>
      <c r="J971" s="572"/>
      <c r="K971" s="572"/>
      <c r="L971" s="572"/>
      <c r="M971" s="572"/>
      <c r="N971" s="572"/>
      <c r="O971" s="572"/>
      <c r="P971" s="572"/>
      <c r="Q971" s="572"/>
    </row>
    <row r="972" ht="25.15" customHeight="true" x14ac:dyDescent="0.2">
      <c r="C972" s="572"/>
      <c r="D972" s="572"/>
      <c r="E972" s="572"/>
      <c r="F972" s="572"/>
      <c r="G972" s="572"/>
      <c r="H972" s="572"/>
      <c r="I972" s="572"/>
      <c r="J972" s="572"/>
      <c r="K972" s="572"/>
      <c r="L972" s="572"/>
      <c r="M972" s="572"/>
      <c r="N972" s="572"/>
      <c r="O972" s="572"/>
      <c r="P972" s="572"/>
      <c r="Q972" s="572"/>
    </row>
    <row r="973" ht="25.15" customHeight="true" x14ac:dyDescent="0.2">
      <c r="C973" s="572"/>
      <c r="D973" s="572"/>
      <c r="E973" s="572"/>
      <c r="F973" s="572"/>
      <c r="G973" s="572"/>
      <c r="H973" s="572"/>
      <c r="I973" s="572"/>
      <c r="J973" s="572"/>
      <c r="K973" s="572"/>
      <c r="L973" s="572"/>
      <c r="M973" s="572"/>
      <c r="N973" s="572"/>
      <c r="O973" s="572"/>
      <c r="P973" s="572"/>
      <c r="Q973" s="572"/>
    </row>
    <row r="974" ht="25.15" customHeight="true" x14ac:dyDescent="0.2">
      <c r="C974" s="572"/>
      <c r="D974" s="572"/>
      <c r="E974" s="572"/>
      <c r="F974" s="572"/>
      <c r="G974" s="572"/>
      <c r="H974" s="572"/>
      <c r="I974" s="572"/>
      <c r="J974" s="572"/>
      <c r="K974" s="572"/>
      <c r="L974" s="572"/>
      <c r="M974" s="572"/>
      <c r="N974" s="572"/>
      <c r="O974" s="572"/>
      <c r="P974" s="572"/>
      <c r="Q974" s="572"/>
    </row>
    <row r="975" ht="25.15" customHeight="true" x14ac:dyDescent="0.2">
      <c r="C975" s="572"/>
      <c r="D975" s="572"/>
      <c r="E975" s="572"/>
      <c r="F975" s="572"/>
      <c r="G975" s="572"/>
      <c r="H975" s="572"/>
      <c r="I975" s="572"/>
      <c r="J975" s="572"/>
      <c r="K975" s="572"/>
      <c r="L975" s="572"/>
      <c r="M975" s="572"/>
      <c r="N975" s="572"/>
      <c r="O975" s="572"/>
      <c r="P975" s="572"/>
      <c r="Q975" s="572"/>
    </row>
    <row r="976" ht="25.15" customHeight="true" x14ac:dyDescent="0.2">
      <c r="C976" s="572"/>
      <c r="D976" s="572"/>
      <c r="E976" s="572"/>
      <c r="F976" s="572"/>
      <c r="G976" s="572"/>
      <c r="H976" s="572"/>
      <c r="I976" s="572"/>
      <c r="J976" s="572"/>
      <c r="K976" s="572"/>
      <c r="L976" s="572"/>
      <c r="M976" s="572"/>
      <c r="N976" s="572"/>
      <c r="O976" s="572"/>
      <c r="P976" s="572"/>
      <c r="Q976" s="572"/>
    </row>
    <row r="977" ht="25.15" customHeight="true" x14ac:dyDescent="0.2">
      <c r="C977" s="572"/>
      <c r="D977" s="572"/>
      <c r="E977" s="572"/>
      <c r="F977" s="572"/>
      <c r="G977" s="572"/>
      <c r="H977" s="572"/>
      <c r="I977" s="572"/>
      <c r="J977" s="572"/>
      <c r="K977" s="572"/>
      <c r="L977" s="572"/>
      <c r="M977" s="572"/>
      <c r="N977" s="572"/>
      <c r="O977" s="572"/>
      <c r="P977" s="572"/>
      <c r="Q977" s="572"/>
    </row>
    <row r="978" ht="25.15" customHeight="true" x14ac:dyDescent="0.2">
      <c r="C978" s="572"/>
      <c r="D978" s="572"/>
      <c r="E978" s="572"/>
      <c r="F978" s="572"/>
      <c r="G978" s="572"/>
      <c r="H978" s="572"/>
      <c r="I978" s="572"/>
      <c r="J978" s="572"/>
      <c r="K978" s="572"/>
      <c r="L978" s="572"/>
      <c r="M978" s="572"/>
      <c r="N978" s="572"/>
      <c r="O978" s="572"/>
      <c r="P978" s="572"/>
      <c r="Q978" s="572"/>
    </row>
    <row r="979" ht="25.15" customHeight="true" x14ac:dyDescent="0.2">
      <c r="C979" s="572"/>
      <c r="D979" s="572"/>
      <c r="E979" s="572"/>
      <c r="F979" s="572"/>
      <c r="G979" s="572"/>
      <c r="H979" s="572"/>
      <c r="I979" s="572"/>
      <c r="J979" s="572"/>
      <c r="K979" s="572"/>
      <c r="L979" s="572"/>
      <c r="M979" s="572"/>
      <c r="N979" s="572"/>
      <c r="O979" s="572"/>
      <c r="P979" s="572"/>
      <c r="Q979" s="572"/>
    </row>
    <row r="980" ht="25.15" customHeight="true" x14ac:dyDescent="0.2">
      <c r="C980" s="572"/>
      <c r="D980" s="572"/>
      <c r="E980" s="572"/>
      <c r="F980" s="572"/>
      <c r="G980" s="572"/>
      <c r="H980" s="572"/>
      <c r="I980" s="572"/>
      <c r="J980" s="572"/>
      <c r="K980" s="572"/>
      <c r="L980" s="572"/>
      <c r="M980" s="572"/>
      <c r="N980" s="572"/>
      <c r="O980" s="572"/>
      <c r="P980" s="572"/>
      <c r="Q980" s="572"/>
    </row>
    <row r="981" ht="25.15" customHeight="true" x14ac:dyDescent="0.2">
      <c r="C981" s="572"/>
      <c r="D981" s="572"/>
      <c r="E981" s="572"/>
      <c r="F981" s="572"/>
      <c r="G981" s="572"/>
      <c r="H981" s="572"/>
      <c r="I981" s="572"/>
      <c r="J981" s="572"/>
      <c r="K981" s="572"/>
      <c r="L981" s="572"/>
      <c r="M981" s="572"/>
      <c r="N981" s="572"/>
      <c r="O981" s="572"/>
      <c r="P981" s="572"/>
      <c r="Q981" s="572"/>
    </row>
    <row r="982" ht="25.15" customHeight="true" x14ac:dyDescent="0.2">
      <c r="C982" s="572"/>
      <c r="D982" s="572"/>
      <c r="E982" s="572"/>
      <c r="F982" s="572"/>
      <c r="G982" s="572"/>
      <c r="H982" s="572"/>
      <c r="I982" s="572"/>
      <c r="J982" s="572"/>
      <c r="K982" s="572"/>
      <c r="L982" s="572"/>
      <c r="M982" s="572"/>
      <c r="N982" s="572"/>
      <c r="O982" s="572"/>
      <c r="P982" s="572"/>
      <c r="Q982" s="572"/>
    </row>
    <row r="983" ht="25.15" customHeight="true" x14ac:dyDescent="0.2">
      <c r="C983" s="572"/>
      <c r="D983" s="572"/>
      <c r="E983" s="572"/>
      <c r="F983" s="572"/>
      <c r="G983" s="572"/>
      <c r="H983" s="572"/>
      <c r="I983" s="572"/>
      <c r="J983" s="572"/>
      <c r="K983" s="572"/>
      <c r="L983" s="572"/>
      <c r="M983" s="572"/>
      <c r="N983" s="572"/>
      <c r="O983" s="572"/>
      <c r="P983" s="572"/>
      <c r="Q983" s="572"/>
    </row>
    <row r="984" ht="25.15" customHeight="true" x14ac:dyDescent="0.2">
      <c r="C984" s="572"/>
      <c r="D984" s="572"/>
      <c r="E984" s="572"/>
      <c r="F984" s="572"/>
      <c r="G984" s="572"/>
      <c r="H984" s="572"/>
      <c r="I984" s="572"/>
      <c r="J984" s="572"/>
      <c r="K984" s="572"/>
      <c r="L984" s="572"/>
      <c r="M984" s="572"/>
      <c r="N984" s="572"/>
      <c r="O984" s="572"/>
      <c r="P984" s="572"/>
      <c r="Q984" s="572"/>
    </row>
    <row r="985" ht="25.15" customHeight="true" x14ac:dyDescent="0.2">
      <c r="C985" s="572"/>
      <c r="D985" s="572"/>
      <c r="E985" s="572"/>
      <c r="F985" s="572"/>
      <c r="G985" s="572"/>
      <c r="H985" s="572"/>
      <c r="I985" s="572"/>
      <c r="J985" s="572"/>
      <c r="K985" s="572"/>
      <c r="L985" s="572"/>
      <c r="M985" s="572"/>
      <c r="N985" s="572"/>
      <c r="O985" s="572"/>
      <c r="P985" s="572"/>
      <c r="Q985" s="572"/>
    </row>
    <row r="986" ht="25.15" customHeight="true" x14ac:dyDescent="0.2">
      <c r="C986" s="572"/>
      <c r="D986" s="572"/>
      <c r="E986" s="572"/>
      <c r="F986" s="572"/>
      <c r="G986" s="572"/>
      <c r="H986" s="572"/>
      <c r="I986" s="572"/>
      <c r="J986" s="572"/>
      <c r="K986" s="572"/>
      <c r="L986" s="572"/>
      <c r="M986" s="572"/>
      <c r="N986" s="572"/>
      <c r="O986" s="572"/>
      <c r="P986" s="572"/>
      <c r="Q986" s="572"/>
    </row>
    <row r="987" ht="25.15" customHeight="true" x14ac:dyDescent="0.2">
      <c r="C987" s="572"/>
      <c r="D987" s="572"/>
      <c r="E987" s="572"/>
      <c r="F987" s="572"/>
      <c r="G987" s="572"/>
      <c r="H987" s="572"/>
      <c r="I987" s="572"/>
      <c r="J987" s="572"/>
      <c r="K987" s="572"/>
      <c r="L987" s="572"/>
      <c r="M987" s="572"/>
      <c r="N987" s="572"/>
      <c r="O987" s="572"/>
      <c r="P987" s="572"/>
      <c r="Q987" s="572"/>
    </row>
    <row r="988" ht="25.15" customHeight="true" x14ac:dyDescent="0.2">
      <c r="C988" s="572"/>
      <c r="D988" s="572"/>
      <c r="E988" s="572"/>
      <c r="F988" s="572"/>
      <c r="G988" s="572"/>
      <c r="H988" s="572"/>
      <c r="I988" s="572"/>
      <c r="J988" s="572"/>
      <c r="K988" s="572"/>
      <c r="L988" s="572"/>
      <c r="M988" s="572"/>
      <c r="N988" s="572"/>
      <c r="O988" s="572"/>
      <c r="P988" s="572"/>
      <c r="Q988" s="572"/>
    </row>
    <row r="989" ht="25.15" customHeight="true" x14ac:dyDescent="0.2">
      <c r="C989" s="572"/>
      <c r="D989" s="572"/>
      <c r="E989" s="572"/>
      <c r="F989" s="572"/>
      <c r="G989" s="572"/>
      <c r="H989" s="572"/>
      <c r="I989" s="572"/>
      <c r="J989" s="572"/>
      <c r="K989" s="572"/>
      <c r="L989" s="572"/>
      <c r="M989" s="572"/>
      <c r="N989" s="572"/>
      <c r="O989" s="572"/>
      <c r="P989" s="572"/>
      <c r="Q989" s="572"/>
    </row>
    <row r="990" ht="25.15" customHeight="true" x14ac:dyDescent="0.2">
      <c r="C990" s="572"/>
      <c r="D990" s="572"/>
      <c r="E990" s="572"/>
      <c r="F990" s="572"/>
      <c r="G990" s="572"/>
      <c r="H990" s="572"/>
      <c r="I990" s="572"/>
      <c r="J990" s="572"/>
      <c r="K990" s="572"/>
      <c r="L990" s="572"/>
      <c r="M990" s="572"/>
      <c r="N990" s="572"/>
      <c r="O990" s="572"/>
      <c r="P990" s="572"/>
      <c r="Q990" s="572"/>
    </row>
    <row r="991" ht="25.15" customHeight="true" x14ac:dyDescent="0.2">
      <c r="C991" s="572"/>
      <c r="D991" s="572"/>
      <c r="E991" s="572"/>
      <c r="F991" s="572"/>
      <c r="G991" s="572"/>
      <c r="H991" s="572"/>
      <c r="I991" s="572"/>
      <c r="J991" s="572"/>
      <c r="K991" s="572"/>
      <c r="L991" s="572"/>
      <c r="M991" s="572"/>
      <c r="N991" s="572"/>
      <c r="O991" s="572"/>
      <c r="P991" s="572"/>
      <c r="Q991" s="572"/>
    </row>
    <row r="992" ht="25.15" customHeight="true" x14ac:dyDescent="0.2">
      <c r="C992" s="572"/>
      <c r="D992" s="572"/>
      <c r="E992" s="572"/>
      <c r="F992" s="572"/>
      <c r="G992" s="572"/>
      <c r="H992" s="572"/>
      <c r="I992" s="572"/>
      <c r="J992" s="572"/>
      <c r="K992" s="572"/>
      <c r="L992" s="572"/>
      <c r="M992" s="572"/>
      <c r="N992" s="572"/>
      <c r="O992" s="572"/>
      <c r="P992" s="572"/>
      <c r="Q992" s="572"/>
    </row>
    <row r="993" ht="25.15" customHeight="true" x14ac:dyDescent="0.2">
      <c r="C993" s="572"/>
      <c r="D993" s="572"/>
      <c r="E993" s="572"/>
      <c r="F993" s="572"/>
      <c r="G993" s="572"/>
      <c r="H993" s="572"/>
      <c r="I993" s="572"/>
      <c r="J993" s="572"/>
      <c r="K993" s="572"/>
      <c r="L993" s="572"/>
      <c r="M993" s="572"/>
      <c r="N993" s="572"/>
      <c r="O993" s="572"/>
      <c r="P993" s="572"/>
      <c r="Q993" s="572"/>
    </row>
    <row r="994" ht="25.15" customHeight="true" x14ac:dyDescent="0.2">
      <c r="C994" s="572"/>
      <c r="D994" s="572"/>
      <c r="E994" s="572"/>
      <c r="F994" s="572"/>
      <c r="G994" s="572"/>
      <c r="H994" s="572"/>
      <c r="I994" s="572"/>
      <c r="J994" s="572"/>
      <c r="K994" s="572"/>
      <c r="L994" s="572"/>
      <c r="M994" s="572"/>
      <c r="N994" s="572"/>
      <c r="O994" s="572"/>
      <c r="P994" s="572"/>
      <c r="Q994" s="572"/>
    </row>
    <row r="995" ht="25.15" customHeight="true" x14ac:dyDescent="0.2">
      <c r="C995" s="572"/>
      <c r="D995" s="572"/>
      <c r="E995" s="572"/>
      <c r="F995" s="572"/>
      <c r="G995" s="572"/>
      <c r="H995" s="572"/>
      <c r="I995" s="572"/>
      <c r="J995" s="572"/>
      <c r="K995" s="572"/>
      <c r="L995" s="572"/>
      <c r="M995" s="572"/>
      <c r="N995" s="572"/>
      <c r="O995" s="572"/>
      <c r="P995" s="572"/>
      <c r="Q995" s="572"/>
    </row>
    <row r="996" ht="25.15" customHeight="true" x14ac:dyDescent="0.2">
      <c r="C996" s="572"/>
      <c r="D996" s="572"/>
      <c r="E996" s="572"/>
      <c r="F996" s="572"/>
      <c r="G996" s="572"/>
      <c r="H996" s="572"/>
      <c r="I996" s="572"/>
      <c r="J996" s="572"/>
      <c r="K996" s="572"/>
      <c r="L996" s="572"/>
      <c r="M996" s="572"/>
      <c r="N996" s="572"/>
      <c r="O996" s="572"/>
      <c r="P996" s="572"/>
      <c r="Q996" s="572"/>
    </row>
    <row r="997" ht="25.15" customHeight="true" x14ac:dyDescent="0.2">
      <c r="C997" s="572"/>
      <c r="D997" s="572"/>
      <c r="E997" s="572"/>
      <c r="F997" s="572"/>
      <c r="G997" s="572"/>
      <c r="H997" s="572"/>
      <c r="I997" s="572"/>
      <c r="J997" s="572"/>
      <c r="K997" s="572"/>
      <c r="L997" s="572"/>
      <c r="M997" s="572"/>
      <c r="N997" s="572"/>
      <c r="O997" s="572"/>
      <c r="P997" s="572"/>
      <c r="Q997" s="572"/>
    </row>
    <row r="998" ht="25.15" customHeight="true" x14ac:dyDescent="0.2">
      <c r="C998" s="572"/>
      <c r="D998" s="572"/>
      <c r="E998" s="572"/>
      <c r="F998" s="572"/>
      <c r="G998" s="572"/>
      <c r="H998" s="572"/>
      <c r="I998" s="572"/>
      <c r="J998" s="572"/>
      <c r="K998" s="572"/>
      <c r="L998" s="572"/>
      <c r="M998" s="572"/>
      <c r="N998" s="572"/>
      <c r="O998" s="572"/>
      <c r="P998" s="572"/>
      <c r="Q998" s="572"/>
    </row>
    <row r="999" ht="25.15" customHeight="true" x14ac:dyDescent="0.2">
      <c r="C999" s="572"/>
      <c r="D999" s="572"/>
      <c r="E999" s="572"/>
      <c r="F999" s="572"/>
      <c r="G999" s="572"/>
      <c r="H999" s="572"/>
      <c r="I999" s="572"/>
      <c r="J999" s="572"/>
      <c r="K999" s="572"/>
      <c r="L999" s="572"/>
      <c r="M999" s="572"/>
      <c r="N999" s="572"/>
      <c r="O999" s="572"/>
      <c r="P999" s="572"/>
      <c r="Q999" s="572"/>
    </row>
    <row r="1000" ht="25.15" customHeight="true" x14ac:dyDescent="0.2">
      <c r="C1000" s="572"/>
      <c r="D1000" s="572"/>
      <c r="E1000" s="572"/>
      <c r="F1000" s="572"/>
      <c r="G1000" s="572"/>
      <c r="H1000" s="572"/>
      <c r="I1000" s="572"/>
      <c r="J1000" s="572"/>
      <c r="K1000" s="572"/>
      <c r="L1000" s="572"/>
      <c r="M1000" s="572"/>
      <c r="N1000" s="572"/>
      <c r="O1000" s="572"/>
      <c r="P1000" s="572"/>
      <c r="Q1000" s="572"/>
    </row>
    <row r="1001" ht="25.15" customHeight="true" x14ac:dyDescent="0.2">
      <c r="C1001" s="572"/>
      <c r="D1001" s="572"/>
      <c r="E1001" s="572"/>
      <c r="F1001" s="572"/>
      <c r="G1001" s="572"/>
      <c r="H1001" s="572"/>
      <c r="I1001" s="572"/>
      <c r="J1001" s="572"/>
      <c r="K1001" s="572"/>
      <c r="L1001" s="572"/>
      <c r="M1001" s="572"/>
      <c r="N1001" s="572"/>
      <c r="O1001" s="572"/>
      <c r="P1001" s="572"/>
      <c r="Q1001" s="572"/>
    </row>
    <row r="1002" ht="25.15" customHeight="true" x14ac:dyDescent="0.2">
      <c r="C1002" s="572"/>
      <c r="D1002" s="572"/>
      <c r="E1002" s="572"/>
      <c r="F1002" s="572"/>
      <c r="G1002" s="572"/>
      <c r="H1002" s="572"/>
      <c r="I1002" s="572"/>
      <c r="J1002" s="572"/>
      <c r="K1002" s="572"/>
      <c r="L1002" s="572"/>
      <c r="M1002" s="572"/>
      <c r="N1002" s="572"/>
      <c r="O1002" s="572"/>
      <c r="P1002" s="572"/>
      <c r="Q1002" s="572"/>
    </row>
    <row r="1003" ht="25.15" customHeight="true" x14ac:dyDescent="0.2">
      <c r="C1003" s="572"/>
      <c r="D1003" s="572"/>
      <c r="E1003" s="572"/>
      <c r="F1003" s="572"/>
      <c r="G1003" s="572"/>
      <c r="H1003" s="572"/>
      <c r="I1003" s="572"/>
      <c r="J1003" s="572"/>
      <c r="K1003" s="572"/>
      <c r="L1003" s="572"/>
      <c r="M1003" s="572"/>
      <c r="N1003" s="572"/>
      <c r="O1003" s="572"/>
      <c r="P1003" s="572"/>
      <c r="Q1003" s="572"/>
    </row>
    <row r="1004" ht="25.15" customHeight="true" x14ac:dyDescent="0.2">
      <c r="C1004" s="572"/>
      <c r="D1004" s="572"/>
      <c r="E1004" s="572"/>
      <c r="F1004" s="572"/>
      <c r="G1004" s="572"/>
      <c r="H1004" s="572"/>
      <c r="I1004" s="572"/>
      <c r="J1004" s="572"/>
      <c r="K1004" s="572"/>
      <c r="L1004" s="572"/>
      <c r="M1004" s="572"/>
      <c r="N1004" s="572"/>
      <c r="O1004" s="572"/>
      <c r="P1004" s="572"/>
      <c r="Q1004" s="572"/>
    </row>
    <row r="1005" ht="25.15" customHeight="true" x14ac:dyDescent="0.2">
      <c r="C1005" s="572"/>
      <c r="D1005" s="572"/>
      <c r="E1005" s="572"/>
      <c r="F1005" s="572"/>
      <c r="G1005" s="572"/>
      <c r="H1005" s="572"/>
      <c r="I1005" s="572"/>
      <c r="J1005" s="572"/>
      <c r="K1005" s="572"/>
      <c r="L1005" s="572"/>
      <c r="M1005" s="572"/>
      <c r="N1005" s="572"/>
      <c r="O1005" s="572"/>
      <c r="P1005" s="572"/>
      <c r="Q1005" s="572"/>
    </row>
    <row r="1006" ht="25.15" customHeight="true" x14ac:dyDescent="0.2">
      <c r="C1006" s="572"/>
      <c r="D1006" s="572"/>
      <c r="E1006" s="572"/>
      <c r="F1006" s="572"/>
      <c r="G1006" s="572"/>
      <c r="H1006" s="572"/>
      <c r="I1006" s="572"/>
      <c r="J1006" s="572"/>
      <c r="K1006" s="572"/>
      <c r="L1006" s="572"/>
      <c r="M1006" s="572"/>
      <c r="N1006" s="572"/>
      <c r="O1006" s="572"/>
      <c r="P1006" s="572"/>
      <c r="Q1006" s="572"/>
    </row>
    <row r="1007" ht="25.15" customHeight="true" x14ac:dyDescent="0.2">
      <c r="C1007" s="572"/>
      <c r="D1007" s="572"/>
      <c r="E1007" s="572"/>
      <c r="F1007" s="572"/>
      <c r="G1007" s="572"/>
      <c r="H1007" s="572"/>
      <c r="I1007" s="572"/>
      <c r="J1007" s="572"/>
      <c r="K1007" s="572"/>
      <c r="L1007" s="572"/>
      <c r="M1007" s="572"/>
      <c r="N1007" s="572"/>
      <c r="O1007" s="572"/>
      <c r="P1007" s="572"/>
      <c r="Q1007" s="572"/>
    </row>
    <row r="1008" ht="25.15" customHeight="true" x14ac:dyDescent="0.2">
      <c r="C1008" s="572"/>
      <c r="D1008" s="572"/>
      <c r="E1008" s="572"/>
      <c r="F1008" s="572"/>
      <c r="G1008" s="572"/>
      <c r="H1008" s="572"/>
      <c r="I1008" s="572"/>
      <c r="J1008" s="572"/>
      <c r="K1008" s="572"/>
      <c r="L1008" s="572"/>
      <c r="M1008" s="572"/>
      <c r="N1008" s="572"/>
      <c r="O1008" s="572"/>
      <c r="P1008" s="572"/>
      <c r="Q1008" s="572"/>
    </row>
    <row r="1009" ht="25.15" customHeight="true" x14ac:dyDescent="0.2">
      <c r="C1009" s="572"/>
      <c r="D1009" s="572"/>
      <c r="E1009" s="572"/>
      <c r="F1009" s="572"/>
      <c r="G1009" s="572"/>
      <c r="H1009" s="572"/>
      <c r="I1009" s="572"/>
      <c r="J1009" s="572"/>
      <c r="K1009" s="572"/>
      <c r="L1009" s="572"/>
      <c r="M1009" s="572"/>
      <c r="N1009" s="572"/>
      <c r="O1009" s="572"/>
      <c r="P1009" s="572"/>
      <c r="Q1009" s="572"/>
    </row>
    <row r="1010" ht="25.15" customHeight="true" x14ac:dyDescent="0.2">
      <c r="C1010" s="572"/>
      <c r="D1010" s="572"/>
      <c r="E1010" s="572"/>
      <c r="F1010" s="572"/>
      <c r="G1010" s="572"/>
      <c r="H1010" s="572"/>
      <c r="I1010" s="572"/>
      <c r="J1010" s="572"/>
      <c r="K1010" s="572"/>
      <c r="L1010" s="572"/>
      <c r="M1010" s="572"/>
      <c r="N1010" s="572"/>
      <c r="O1010" s="572"/>
      <c r="P1010" s="572"/>
      <c r="Q1010" s="572"/>
    </row>
    <row r="1011" ht="25.15" customHeight="true" x14ac:dyDescent="0.2">
      <c r="C1011" s="572"/>
      <c r="D1011" s="572"/>
      <c r="E1011" s="572"/>
      <c r="F1011" s="572"/>
      <c r="G1011" s="572"/>
      <c r="H1011" s="572"/>
      <c r="I1011" s="572"/>
      <c r="J1011" s="572"/>
      <c r="K1011" s="572"/>
      <c r="L1011" s="572"/>
      <c r="M1011" s="572"/>
      <c r="N1011" s="572"/>
      <c r="O1011" s="572"/>
      <c r="P1011" s="572"/>
      <c r="Q1011" s="572"/>
    </row>
    <row r="1012" ht="25.15" customHeight="true" x14ac:dyDescent="0.2">
      <c r="C1012" s="572"/>
      <c r="D1012" s="572"/>
      <c r="E1012" s="572"/>
      <c r="F1012" s="572"/>
      <c r="G1012" s="572"/>
      <c r="H1012" s="572"/>
      <c r="I1012" s="572"/>
      <c r="J1012" s="572"/>
      <c r="K1012" s="572"/>
      <c r="L1012" s="572"/>
      <c r="M1012" s="572"/>
      <c r="N1012" s="572"/>
      <c r="O1012" s="572"/>
      <c r="P1012" s="572"/>
      <c r="Q1012" s="572"/>
    </row>
    <row r="1013" ht="25.15" customHeight="true" x14ac:dyDescent="0.2">
      <c r="C1013" s="572"/>
      <c r="D1013" s="572"/>
      <c r="E1013" s="572"/>
      <c r="F1013" s="572"/>
      <c r="G1013" s="572"/>
      <c r="H1013" s="572"/>
      <c r="I1013" s="572"/>
      <c r="J1013" s="572"/>
      <c r="K1013" s="572"/>
      <c r="L1013" s="572"/>
      <c r="M1013" s="572"/>
      <c r="N1013" s="572"/>
      <c r="O1013" s="572"/>
      <c r="P1013" s="572"/>
      <c r="Q1013" s="572"/>
    </row>
    <row r="1014" ht="25.15" customHeight="true" x14ac:dyDescent="0.2">
      <c r="C1014" s="572"/>
      <c r="D1014" s="572"/>
      <c r="E1014" s="572"/>
      <c r="F1014" s="572"/>
      <c r="G1014" s="572"/>
      <c r="H1014" s="572"/>
      <c r="I1014" s="572"/>
      <c r="J1014" s="572"/>
      <c r="K1014" s="572"/>
      <c r="L1014" s="572"/>
      <c r="M1014" s="572"/>
      <c r="N1014" s="572"/>
      <c r="O1014" s="572"/>
      <c r="P1014" s="572"/>
      <c r="Q1014" s="572"/>
    </row>
    <row r="1015" ht="25.15" customHeight="true" x14ac:dyDescent="0.2">
      <c r="C1015" s="572"/>
      <c r="D1015" s="572"/>
      <c r="E1015" s="572"/>
      <c r="F1015" s="572"/>
      <c r="G1015" s="572"/>
      <c r="H1015" s="572"/>
      <c r="I1015" s="572"/>
      <c r="J1015" s="572"/>
      <c r="K1015" s="572"/>
      <c r="L1015" s="572"/>
      <c r="M1015" s="572"/>
      <c r="N1015" s="572"/>
      <c r="O1015" s="572"/>
      <c r="P1015" s="572"/>
      <c r="Q1015" s="572"/>
    </row>
    <row r="1016" ht="25.15" customHeight="true" x14ac:dyDescent="0.2">
      <c r="C1016" s="572"/>
      <c r="D1016" s="572"/>
      <c r="E1016" s="572"/>
      <c r="F1016" s="572"/>
      <c r="G1016" s="572"/>
      <c r="H1016" s="572"/>
      <c r="I1016" s="572"/>
      <c r="J1016" s="572"/>
      <c r="K1016" s="572"/>
      <c r="L1016" s="572"/>
      <c r="M1016" s="572"/>
      <c r="N1016" s="572"/>
      <c r="O1016" s="572"/>
      <c r="P1016" s="572"/>
      <c r="Q1016" s="572"/>
    </row>
    <row r="1017" ht="25.15" customHeight="true" x14ac:dyDescent="0.2">
      <c r="C1017" s="572"/>
      <c r="D1017" s="572"/>
      <c r="E1017" s="572"/>
      <c r="F1017" s="572"/>
      <c r="G1017" s="572"/>
      <c r="H1017" s="572"/>
      <c r="I1017" s="572"/>
      <c r="J1017" s="572"/>
      <c r="K1017" s="572"/>
      <c r="L1017" s="572"/>
      <c r="M1017" s="572"/>
      <c r="N1017" s="572"/>
      <c r="O1017" s="572"/>
      <c r="P1017" s="572"/>
      <c r="Q1017" s="572"/>
    </row>
    <row r="1018" ht="25.15" customHeight="true" x14ac:dyDescent="0.2">
      <c r="C1018" s="572"/>
      <c r="D1018" s="572"/>
      <c r="E1018" s="572"/>
      <c r="F1018" s="572"/>
      <c r="G1018" s="572"/>
      <c r="H1018" s="572"/>
      <c r="I1018" s="572"/>
      <c r="J1018" s="572"/>
      <c r="K1018" s="572"/>
      <c r="L1018" s="572"/>
      <c r="M1018" s="572"/>
      <c r="N1018" s="572"/>
      <c r="O1018" s="572"/>
      <c r="P1018" s="572"/>
      <c r="Q1018" s="572"/>
    </row>
    <row r="1019" ht="25.15" customHeight="true" x14ac:dyDescent="0.2">
      <c r="C1019" s="572"/>
      <c r="D1019" s="572"/>
      <c r="E1019" s="572"/>
      <c r="F1019" s="572"/>
      <c r="G1019" s="572"/>
      <c r="H1019" s="572"/>
      <c r="I1019" s="572"/>
      <c r="J1019" s="572"/>
      <c r="K1019" s="572"/>
      <c r="L1019" s="572"/>
      <c r="M1019" s="572"/>
      <c r="N1019" s="572"/>
      <c r="O1019" s="572"/>
      <c r="P1019" s="572"/>
      <c r="Q1019" s="572"/>
    </row>
    <row r="1020" ht="25.15" customHeight="true" x14ac:dyDescent="0.2">
      <c r="C1020" s="572"/>
      <c r="D1020" s="572"/>
      <c r="E1020" s="572"/>
      <c r="F1020" s="572"/>
      <c r="G1020" s="572"/>
      <c r="H1020" s="572"/>
      <c r="I1020" s="572"/>
      <c r="J1020" s="572"/>
      <c r="K1020" s="572"/>
      <c r="L1020" s="572"/>
      <c r="M1020" s="572"/>
      <c r="N1020" s="572"/>
      <c r="O1020" s="572"/>
      <c r="P1020" s="572"/>
      <c r="Q1020" s="572"/>
    </row>
    <row r="1021" ht="25.15" customHeight="true" x14ac:dyDescent="0.2">
      <c r="C1021" s="572"/>
      <c r="D1021" s="572"/>
      <c r="E1021" s="572"/>
      <c r="F1021" s="572"/>
      <c r="G1021" s="572"/>
      <c r="H1021" s="572"/>
      <c r="I1021" s="572"/>
      <c r="J1021" s="572"/>
      <c r="K1021" s="572"/>
      <c r="L1021" s="572"/>
      <c r="M1021" s="572"/>
      <c r="N1021" s="572"/>
      <c r="O1021" s="572"/>
      <c r="P1021" s="572"/>
      <c r="Q1021" s="572"/>
    </row>
    <row r="1022" ht="25.15" customHeight="true" x14ac:dyDescent="0.2">
      <c r="C1022" s="572"/>
      <c r="D1022" s="572"/>
      <c r="E1022" s="572"/>
      <c r="F1022" s="572"/>
      <c r="G1022" s="572"/>
      <c r="H1022" s="572"/>
      <c r="I1022" s="572"/>
      <c r="J1022" s="572"/>
      <c r="K1022" s="572"/>
      <c r="L1022" s="572"/>
      <c r="M1022" s="572"/>
      <c r="N1022" s="572"/>
      <c r="O1022" s="572"/>
      <c r="P1022" s="572"/>
      <c r="Q1022" s="572"/>
    </row>
    <row r="1023" ht="25.15" customHeight="true" x14ac:dyDescent="0.2">
      <c r="C1023" s="572"/>
      <c r="D1023" s="572"/>
      <c r="E1023" s="572"/>
      <c r="F1023" s="572"/>
      <c r="G1023" s="572"/>
      <c r="H1023" s="572"/>
      <c r="I1023" s="572"/>
      <c r="J1023" s="572"/>
      <c r="K1023" s="572"/>
      <c r="L1023" s="572"/>
      <c r="M1023" s="572"/>
      <c r="N1023" s="572"/>
      <c r="O1023" s="572"/>
      <c r="P1023" s="572"/>
      <c r="Q1023" s="572"/>
    </row>
    <row r="1024" ht="25.15" customHeight="true" x14ac:dyDescent="0.2">
      <c r="C1024" s="572"/>
      <c r="D1024" s="572"/>
      <c r="E1024" s="572"/>
      <c r="F1024" s="572"/>
      <c r="G1024" s="572"/>
      <c r="H1024" s="572"/>
      <c r="I1024" s="572"/>
      <c r="J1024" s="572"/>
      <c r="K1024" s="572"/>
      <c r="L1024" s="572"/>
      <c r="M1024" s="572"/>
      <c r="N1024" s="572"/>
      <c r="O1024" s="572"/>
      <c r="P1024" s="572"/>
      <c r="Q1024" s="572"/>
    </row>
    <row r="1025" s="459" customFormat="true" ht="21" customHeight="true" x14ac:dyDescent="0.2">
      <c r="A1025" s="1018" t="s">
        <v>405</v>
      </c>
      <c r="B1025" s="1018"/>
      <c r="C1025" s="1018"/>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c r="AX1025" s="1"/>
      <c r="AY1025" s="1"/>
      <c r="AZ1025" s="1"/>
      <c r="BA1025" s="353"/>
      <c r="BB1025" s="396"/>
      <c r="BC1025"/>
      <c r="BD1025"/>
      <c r="BE1025"/>
      <c r="BF1025"/>
      <c r="BG1025"/>
      <c r="BH1025"/>
      <c r="BI1025"/>
      <c r="BJ1025"/>
      <c r="BK1025"/>
      <c r="BL1025"/>
      <c r="BM1025"/>
      <c r="BN1025"/>
      <c r="BO1025"/>
      <c r="BP1025"/>
      <c r="BQ1025"/>
      <c r="BR1025"/>
      <c r="BS1025"/>
      <c r="BT1025" s="353"/>
      <c r="BU1025" s="354"/>
      <c r="BV1025" s="354"/>
      <c r="BW1025" s="354"/>
      <c r="BX1025" s="354"/>
      <c r="BY1025" s="354"/>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459" customFormat="true" ht="15.95" customHeight="true" x14ac:dyDescent="0.2">
      <c r="A1026" s="1001" t="s">
        <v>177</v>
      </c>
      <c r="B1026" s="1001"/>
      <c r="C1026" s="490" t="s">
        <v>178</v>
      </c>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c r="AX1026" s="1"/>
      <c r="AY1026" s="1"/>
      <c r="AZ1026" s="1"/>
      <c r="BA1026" s="353"/>
      <c r="BB1026" s="396"/>
      <c r="BC1026"/>
      <c r="BD1026"/>
      <c r="BE1026"/>
      <c r="BF1026"/>
      <c r="BG1026"/>
      <c r="BH1026"/>
      <c r="BI1026"/>
      <c r="BJ1026"/>
      <c r="BK1026"/>
      <c r="BL1026"/>
      <c r="BM1026"/>
      <c r="BN1026"/>
      <c r="BO1026"/>
      <c r="BP1026"/>
      <c r="BQ1026"/>
      <c r="BR1026"/>
      <c r="BS1026"/>
      <c r="BT1026" s="353"/>
      <c r="BU1026" s="354"/>
      <c r="BV1026" s="354"/>
      <c r="BW1026" s="354"/>
      <c r="BX1026" s="354"/>
      <c r="BY1026" s="354"/>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459" customFormat="true" ht="17.1" hidden="true" customHeight="true" x14ac:dyDescent="0.2">
      <c r="A1027" s="491" t="s">
        <v>179</v>
      </c>
      <c r="B1027" s="492" t="s">
        <v>148</v>
      </c>
      <c r="C1027" s="493">
        <v>6337</v>
      </c>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c r="AX1027" s="1"/>
      <c r="AY1027" s="1"/>
      <c r="AZ1027" s="1"/>
      <c r="BA1027" s="353"/>
      <c r="BB1027" s="396"/>
      <c r="BC1027"/>
      <c r="BD1027"/>
      <c r="BE1027"/>
      <c r="BF1027"/>
      <c r="BG1027"/>
      <c r="BH1027"/>
      <c r="BI1027"/>
      <c r="BJ1027"/>
      <c r="BK1027"/>
      <c r="BL1027"/>
      <c r="BM1027"/>
      <c r="BN1027"/>
      <c r="BO1027"/>
      <c r="BP1027"/>
      <c r="BQ1027"/>
      <c r="BR1027"/>
      <c r="BS1027"/>
      <c r="BT1027" s="353"/>
      <c r="BU1027" s="354"/>
      <c r="BV1027" s="354"/>
      <c r="BW1027" s="354"/>
      <c r="BX1027" s="354"/>
      <c r="BY1027" s="354"/>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459" customFormat="true" ht="17.1" hidden="true" customHeight="true" x14ac:dyDescent="0.2">
      <c r="A1028" s="494" t="s">
        <v>181</v>
      </c>
      <c r="B1028" s="495" t="s">
        <v>147</v>
      </c>
      <c r="C1028" s="496">
        <v>6337</v>
      </c>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c r="AX1028" s="1"/>
      <c r="AY1028" s="1"/>
      <c r="AZ1028" s="1"/>
      <c r="BA1028" s="353"/>
      <c r="BB1028" s="396"/>
      <c r="BC1028"/>
      <c r="BD1028"/>
      <c r="BE1028"/>
      <c r="BF1028"/>
      <c r="BG1028"/>
      <c r="BH1028"/>
      <c r="BI1028"/>
      <c r="BJ1028"/>
      <c r="BK1028"/>
      <c r="BL1028"/>
      <c r="BM1028"/>
      <c r="BN1028"/>
      <c r="BO1028"/>
      <c r="BP1028"/>
      <c r="BQ1028"/>
      <c r="BR1028"/>
      <c r="BS1028"/>
      <c r="BT1028" s="353"/>
      <c r="BU1028" s="354"/>
      <c r="BV1028" s="354"/>
      <c r="BW1028" s="354"/>
      <c r="BX1028" s="354"/>
      <c r="BY1028" s="354"/>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459" customFormat="true" ht="17.1" hidden="true" customHeight="true" x14ac:dyDescent="0.2">
      <c r="A1029" s="494" t="s">
        <v>182</v>
      </c>
      <c r="B1029" s="495" t="s">
        <v>183</v>
      </c>
      <c r="C1029" s="496">
        <v>6337</v>
      </c>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c r="AX1029" s="1"/>
      <c r="AY1029" s="1"/>
      <c r="AZ1029" s="1"/>
      <c r="BA1029" s="353"/>
      <c r="BB1029" s="396"/>
      <c r="BC1029"/>
      <c r="BD1029"/>
      <c r="BE1029"/>
      <c r="BF1029"/>
      <c r="BG1029"/>
      <c r="BH1029"/>
      <c r="BI1029"/>
      <c r="BJ1029"/>
      <c r="BK1029"/>
      <c r="BL1029"/>
      <c r="BM1029"/>
      <c r="BN1029"/>
      <c r="BO1029"/>
      <c r="BP1029"/>
      <c r="BQ1029"/>
      <c r="BR1029"/>
      <c r="BS1029"/>
      <c r="BT1029" s="353"/>
      <c r="BU1029" s="354"/>
      <c r="BV1029" s="354"/>
      <c r="BW1029" s="354"/>
      <c r="BX1029" s="354"/>
      <c r="BY1029" s="354"/>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459" customFormat="true" ht="17.1" hidden="true" customHeight="true" x14ac:dyDescent="0.2">
      <c r="A1030" s="494" t="s">
        <v>184</v>
      </c>
      <c r="B1030" s="495" t="s">
        <v>185</v>
      </c>
      <c r="C1030" s="496">
        <v>6337</v>
      </c>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c r="AX1030" s="1"/>
      <c r="AY1030" s="1"/>
      <c r="AZ1030" s="1"/>
      <c r="BA1030" s="353"/>
      <c r="BB1030" s="396"/>
      <c r="BC1030"/>
      <c r="BD1030"/>
      <c r="BE1030"/>
      <c r="BF1030"/>
      <c r="BG1030"/>
      <c r="BH1030"/>
      <c r="BI1030"/>
      <c r="BJ1030"/>
      <c r="BK1030"/>
      <c r="BL1030"/>
      <c r="BM1030"/>
      <c r="BN1030"/>
      <c r="BO1030"/>
      <c r="BP1030"/>
      <c r="BQ1030"/>
      <c r="BR1030"/>
      <c r="BS1030"/>
      <c r="BT1030" s="353"/>
      <c r="BU1030" s="354"/>
      <c r="BV1030" s="354"/>
      <c r="BW1030" s="354"/>
      <c r="BX1030" s="354"/>
      <c r="BY1030" s="354"/>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459" customFormat="true" ht="17.1" customHeight="true" x14ac:dyDescent="0.2">
      <c r="A1031" s="1002" t="s">
        <v>186</v>
      </c>
      <c r="B1031" s="495" t="s">
        <v>187</v>
      </c>
      <c r="C1031" s="496">
        <v>2092</v>
      </c>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353"/>
      <c r="BB1031" s="396"/>
      <c r="BC1031"/>
      <c r="BD1031"/>
      <c r="BE1031"/>
      <c r="BF1031"/>
      <c r="BG1031"/>
      <c r="BH1031"/>
      <c r="BI1031"/>
      <c r="BJ1031"/>
      <c r="BK1031"/>
      <c r="BL1031"/>
      <c r="BM1031"/>
      <c r="BN1031"/>
      <c r="BO1031"/>
      <c r="BP1031"/>
      <c r="BQ1031"/>
      <c r="BR1031"/>
      <c r="BS1031"/>
      <c r="BT1031" s="353"/>
      <c r="BU1031" s="354"/>
      <c r="BV1031" s="354"/>
      <c r="BW1031" s="354"/>
      <c r="BX1031" s="354"/>
      <c r="BY1031" s="354"/>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459" customFormat="true" ht="17.1" customHeight="true" x14ac:dyDescent="0.2">
      <c r="A1032" s="1002"/>
      <c r="B1032" s="495" t="s">
        <v>188</v>
      </c>
      <c r="C1032" s="496">
        <v>4245</v>
      </c>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353"/>
      <c r="BB1032" s="396"/>
      <c r="BC1032"/>
      <c r="BD1032"/>
      <c r="BE1032"/>
      <c r="BF1032"/>
      <c r="BG1032"/>
      <c r="BH1032"/>
      <c r="BI1032"/>
      <c r="BJ1032"/>
      <c r="BK1032"/>
      <c r="BL1032"/>
      <c r="BM1032"/>
      <c r="BN1032"/>
      <c r="BO1032"/>
      <c r="BP1032"/>
      <c r="BQ1032"/>
      <c r="BR1032"/>
      <c r="BS1032"/>
      <c r="BT1032" s="353"/>
      <c r="BU1032" s="354"/>
      <c r="BV1032" s="354"/>
      <c r="BW1032" s="354"/>
      <c r="BX1032" s="354"/>
      <c r="BY1032" s="354"/>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459" customFormat="true" ht="17.1" customHeight="true" x14ac:dyDescent="0.2">
      <c r="A1033" s="1003"/>
      <c r="B1033" s="497" t="s">
        <v>189</v>
      </c>
      <c r="C1033" s="498">
        <v>0</v>
      </c>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c r="AX1033" s="1"/>
      <c r="AY1033" s="1"/>
      <c r="AZ1033" s="1"/>
      <c r="BA1033" s="543"/>
      <c r="BB1033" s="323"/>
      <c r="BC1033" s="543"/>
      <c r="BD1033" s="543"/>
      <c r="BE1033" s="543"/>
      <c r="BF1033" s="543"/>
      <c r="BG1033" s="543"/>
      <c r="BH1033" s="543"/>
      <c r="BI1033" s="543"/>
      <c r="BJ1033" s="543"/>
      <c r="BK1033" s="543"/>
      <c r="BL1033" s="543"/>
      <c r="BM1033" s="543"/>
      <c r="BN1033" s="543"/>
      <c r="BO1033" s="543"/>
      <c r="BP1033" s="543"/>
      <c r="BQ1033" s="543"/>
      <c r="BR1033" s="543"/>
      <c r="BS1033" s="543"/>
      <c r="BT1033" s="543"/>
      <c r="BU1033" s="341"/>
      <c r="BV1033" s="341"/>
      <c r="BW1033" s="341"/>
      <c r="BX1033" s="341"/>
      <c r="BY1033" s="341"/>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459" customFormat="true" ht="12.95" customHeight="true" x14ac:dyDescent="0.2">
      <c r="A1034" s="1004" t="s">
        <v>406</v>
      </c>
      <c r="B1034" s="1004"/>
      <c r="C1034" s="1004"/>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c r="AX1034" s="1"/>
      <c r="AY1034" s="1"/>
      <c r="AZ1034" s="1"/>
      <c r="BA1034" s="353"/>
      <c r="BB1034" s="396"/>
      <c r="BC1034"/>
      <c r="BD1034"/>
      <c r="BE1034"/>
      <c r="BF1034"/>
      <c r="BG1034"/>
      <c r="BH1034"/>
      <c r="BI1034"/>
      <c r="BJ1034"/>
      <c r="BK1034"/>
      <c r="BL1034"/>
      <c r="BM1034"/>
      <c r="BN1034"/>
      <c r="BO1034"/>
      <c r="BP1034"/>
      <c r="BQ1034"/>
      <c r="BR1034"/>
      <c r="BS1034"/>
      <c r="BT1034" s="353"/>
      <c r="BU1034" s="354"/>
      <c r="BV1034" s="354"/>
      <c r="BW1034" s="354"/>
      <c r="BX1034" s="354"/>
      <c r="BY1034" s="354"/>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348" customFormat="true" ht="15" customHeight="true" x14ac:dyDescent="0.2">
      <c r="B1035" s="435"/>
      <c r="U1035" s="341"/>
      <c r="V1035" s="341"/>
      <c r="W1035" s="341"/>
      <c r="X1035" s="341"/>
      <c r="Y1035" s="341"/>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544"/>
      <c r="BB1035" s="365"/>
      <c r="BC1035" s="544"/>
      <c r="BD1035" s="544"/>
      <c r="BE1035" s="544"/>
      <c r="BF1035" s="544"/>
      <c r="BG1035" s="544"/>
      <c r="BH1035" s="544"/>
      <c r="BI1035" s="544"/>
      <c r="BJ1035" s="544"/>
      <c r="BK1035" s="544"/>
      <c r="BL1035" s="544"/>
      <c r="BM1035" s="544"/>
      <c r="BN1035" s="544"/>
      <c r="BO1035" s="544"/>
      <c r="BP1035" s="544"/>
      <c r="BQ1035" s="544"/>
      <c r="BR1035" s="544"/>
      <c r="BS1035" s="544"/>
      <c r="BT1035" s="544"/>
      <c r="BU1035" s="341"/>
      <c r="BV1035" s="341"/>
      <c r="BW1035" s="341"/>
      <c r="BX1035" s="341"/>
      <c r="BY1035" s="341"/>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7" t="s">
        <v>121</v>
      </c>
      <c r="B1036" s="305" t="s">
        <v>122</v>
      </c>
    </row>
    <row r="1037" ht="15" customHeight="true" x14ac:dyDescent="0.2">
      <c r="A1037" s="398" t="str">
        <f>R15</f>
        <v>Center</v>
      </c>
      <c r="B1037" s="398" t="e">
        <f>BR122+BR123</f>
        <v>#VALUE!</v>
      </c>
    </row>
    <row r="1038" ht="15" customHeight="true" x14ac:dyDescent="0.2">
      <c r="A1038" s="398" t="str">
        <f>S15</f>
        <v>North</v>
      </c>
      <c r="B1038" s="398" t="e">
        <f>BS122+BS123</f>
        <v>#VALUE!</v>
      </c>
    </row>
    <row r="1039" ht="15" customHeight="true" x14ac:dyDescent="0.2">
      <c r="A1039" s="398" t="str">
        <f>T15</f>
        <v>South</v>
      </c>
      <c r="B1039" s="398" t="e">
        <f>BT122+BT123</f>
        <v>#VALUE!</v>
      </c>
    </row>
    <row r="1040" ht="15" customHeight="true" x14ac:dyDescent="0.2">
      <c r="A1040" s="398">
        <f>U15</f>
        <v>0</v>
      </c>
      <c r="B1040" s="398">
        <f>BU122+BU123</f>
        <v>0</v>
      </c>
    </row>
    <row r="1041" ht="15" customHeight="true" x14ac:dyDescent="0.2">
      <c r="A1041" s="398">
        <f>V15</f>
        <v>0</v>
      </c>
      <c r="B1041" s="398">
        <f>BV122+BV123</f>
        <v>0</v>
      </c>
    </row>
    <row r="1042" ht="15" customHeight="true" x14ac:dyDescent="0.2">
      <c r="A1042" s="398">
        <f>W15</f>
        <v>0</v>
      </c>
      <c r="B1042" s="398">
        <f>BW122+BW123</f>
        <v>0</v>
      </c>
    </row>
    <row r="1043" ht="15" customHeight="true" x14ac:dyDescent="0.2">
      <c r="A1043" s="398">
        <f>X15</f>
        <v>0</v>
      </c>
      <c r="B1043" s="398">
        <f>BX122+XR123</f>
        <v>0</v>
      </c>
    </row>
    <row r="1044" ht="15" customHeight="true" x14ac:dyDescent="0.2">
      <c r="A1044" s="398">
        <f>Y15</f>
        <v>0</v>
      </c>
      <c r="B1044" s="398">
        <f>BY122+BY123</f>
        <v>0</v>
      </c>
    </row>
    <row r="1045" ht="15" customHeight="true" x14ac:dyDescent="0.2">
      <c r="A1045" s="398">
        <f>Z15</f>
        <v>0</v>
      </c>
      <c r="B1045" s="398">
        <f>BZ122+BZ123</f>
        <v>0</v>
      </c>
    </row>
    <row r="1046" ht="15" customHeight="true" x14ac:dyDescent="0.2">
      <c r="A1046" s="365">
        <f>AA15</f>
        <v>0</v>
      </c>
      <c r="B1046" s="398">
        <f>CA122+CA123</f>
        <v>0</v>
      </c>
    </row>
    <row r="1047" ht="15" customHeight="true" x14ac:dyDescent="0.2">
      <c r="A1047" s="365">
        <f>AB15</f>
        <v>0</v>
      </c>
      <c r="B1047" s="398">
        <f>CB122+CB123</f>
        <v>0</v>
      </c>
    </row>
    <row r="1048" ht="15" customHeight="true" x14ac:dyDescent="0.2">
      <c r="A1048" s="365">
        <f>AC15</f>
        <v>0</v>
      </c>
      <c r="B1048" s="398">
        <f>CC122+CC123</f>
        <v>0</v>
      </c>
    </row>
    <row r="1049" ht="15" customHeight="true" x14ac:dyDescent="0.2">
      <c r="A1049" s="365">
        <f>AD15</f>
        <v>0</v>
      </c>
      <c r="B1049" s="398">
        <f>CD122+CD123</f>
        <v>0</v>
      </c>
    </row>
    <row r="1050" ht="15" customHeight="true" x14ac:dyDescent="0.2">
      <c r="A1050" s="365">
        <f>AE15</f>
        <v>0</v>
      </c>
      <c r="B1050" s="398">
        <f>CE122+CE123</f>
        <v>0</v>
      </c>
    </row>
    <row r="1051" ht="15" customHeight="true" x14ac:dyDescent="0.2">
      <c r="A1051" s="365">
        <f>AF15</f>
        <v>0</v>
      </c>
      <c r="B1051" s="398">
        <f>CF122+CF123</f>
        <v>0</v>
      </c>
    </row>
    <row r="1052" ht="15" customHeight="true" x14ac:dyDescent="0.2">
      <c r="A1052" s="365">
        <f>AG15</f>
        <v>0</v>
      </c>
      <c r="B1052" s="398">
        <f>CG122+CG123</f>
        <v>0</v>
      </c>
    </row>
    <row r="1053" ht="15" customHeight="true" x14ac:dyDescent="0.2">
      <c r="A1053" s="365">
        <f>AH15</f>
        <v>0</v>
      </c>
      <c r="B1053" s="398">
        <f>CH122+CH123</f>
        <v>0</v>
      </c>
    </row>
    <row r="1054" ht="15" customHeight="true" x14ac:dyDescent="0.2">
      <c r="A1054" s="365">
        <f>AI15</f>
        <v>0</v>
      </c>
      <c r="B1054" s="398">
        <f>CI122+CI123</f>
        <v>0</v>
      </c>
    </row>
    <row r="1055" ht="15" customHeight="true" x14ac:dyDescent="0.2">
      <c r="A1055" s="365">
        <f>AJ15</f>
        <v>0</v>
      </c>
      <c r="B1055" s="398">
        <f>CJ122+CJ123</f>
        <v>0</v>
      </c>
    </row>
    <row r="1056" ht="15" customHeight="true" x14ac:dyDescent="0.2">
      <c r="A1056" s="365">
        <f>AK15</f>
        <v>0</v>
      </c>
      <c r="B1056" s="398">
        <f>CK122+CK123</f>
        <v>0</v>
      </c>
    </row>
    <row r="1057" ht="15" customHeight="true" x14ac:dyDescent="0.2">
      <c r="A1057" s="365">
        <f>AL15</f>
        <v>0</v>
      </c>
      <c r="B1057" s="398">
        <f>CL122+CL123</f>
        <v>0</v>
      </c>
    </row>
    <row r="1058" ht="15" customHeight="true" x14ac:dyDescent="0.2">
      <c r="A1058" s="365">
        <f>AM15</f>
        <v>0</v>
      </c>
      <c r="B1058" s="398">
        <f>CM122+CM123</f>
        <v>0</v>
      </c>
    </row>
    <row r="1059" ht="15" customHeight="true" x14ac:dyDescent="0.2">
      <c r="A1059" s="365">
        <f>AN15</f>
        <v>0</v>
      </c>
      <c r="B1059" s="398">
        <f>CN122+CN123</f>
        <v>0</v>
      </c>
    </row>
    <row r="1060" ht="15" customHeight="true" x14ac:dyDescent="0.2">
      <c r="A1060" s="365">
        <f>AO15</f>
        <v>0</v>
      </c>
      <c r="B1060" s="398">
        <f>CO122+CO123</f>
        <v>0</v>
      </c>
    </row>
    <row r="1061" ht="15" customHeight="true" x14ac:dyDescent="0.2">
      <c r="A1061" s="365">
        <f>AP15</f>
        <v>0</v>
      </c>
      <c r="B1061" s="398">
        <f>CP122+CP123</f>
        <v>0</v>
      </c>
    </row>
    <row r="1062" ht="15" customHeight="true" x14ac:dyDescent="0.2">
      <c r="A1062" s="365">
        <f>AQ15</f>
        <v>0</v>
      </c>
      <c r="B1062" s="398">
        <f>CQ122+CQ123</f>
        <v>0</v>
      </c>
    </row>
    <row r="1063" ht="15" customHeight="true" x14ac:dyDescent="0.2">
      <c r="A1063" s="365">
        <f>AR15</f>
        <v>0</v>
      </c>
      <c r="B1063" s="398">
        <f>CR122+CR123</f>
        <v>0</v>
      </c>
    </row>
    <row r="1064" ht="15" customHeight="true" x14ac:dyDescent="0.2">
      <c r="A1064" s="365">
        <f>AS15</f>
        <v>0</v>
      </c>
      <c r="B1064" s="398">
        <f>CS122+CS123</f>
        <v>0</v>
      </c>
    </row>
    <row r="1065" ht="15" customHeight="true" x14ac:dyDescent="0.2">
      <c r="A1065" s="365">
        <f>AT15</f>
        <v>0</v>
      </c>
      <c r="B1065" s="398">
        <f>CT122+CT123</f>
        <v>0</v>
      </c>
    </row>
    <row r="1066" ht="15" customHeight="true" x14ac:dyDescent="0.2">
      <c r="A1066" s="365">
        <f>AU15</f>
        <v>0</v>
      </c>
      <c r="B1066" s="398">
        <f>CU122+CU123</f>
        <v>0</v>
      </c>
    </row>
    <row r="1067" ht="15" customHeight="true" x14ac:dyDescent="0.2">
      <c r="A1067" s="365">
        <f>AV15</f>
        <v>0</v>
      </c>
      <c r="B1067" s="398">
        <f>CV122+CV123</f>
        <v>0</v>
      </c>
    </row>
    <row r="1068" ht="15" customHeight="true" x14ac:dyDescent="0.2">
      <c r="A1068" s="365">
        <f>AW15</f>
        <v>0</v>
      </c>
      <c r="B1068" s="398">
        <f>CW122+CW123</f>
        <v>0</v>
      </c>
    </row>
    <row r="1069" ht="15" customHeight="true" x14ac:dyDescent="0.2">
      <c r="A1069" s="365">
        <f>AX15</f>
        <v>0</v>
      </c>
      <c r="B1069" s="398">
        <f>CX122+CX123</f>
        <v>0</v>
      </c>
    </row>
    <row r="1070" ht="15" customHeight="true" x14ac:dyDescent="0.2">
      <c r="A1070" s="365">
        <f>AY15</f>
        <v>0</v>
      </c>
      <c r="B1070" s="398">
        <f>CY122+CY123</f>
        <v>0</v>
      </c>
    </row>
    <row r="1071" ht="15" customHeight="true" x14ac:dyDescent="0.2">
      <c r="A1071" s="365"/>
      <c r="B1071" s="398"/>
    </row>
    <row r="1072" ht="15" customHeight="true" x14ac:dyDescent="0.2">
      <c r="A1072" s="398">
        <f>34-COUNTIF(A1037:A1071,"0")</f>
        <v>3</v>
      </c>
      <c r="B1072" s="365" t="s">
        <v>137</v>
      </c>
    </row>
    <row r="1100" s="832" customFormat="true" ht="17.1" customHeight="true" x14ac:dyDescent="0.2">
      <c r="A1100" s="852"/>
      <c r="B1100" s="847"/>
      <c r="BA1100" s="544"/>
      <c r="BB1100" s="365"/>
      <c r="BC1100" s="544"/>
      <c r="BD1100" s="544"/>
      <c r="BE1100" s="544"/>
      <c r="BF1100" s="544"/>
      <c r="BG1100" s="544"/>
      <c r="BH1100" s="544"/>
      <c r="BI1100" s="544"/>
      <c r="BJ1100" s="544"/>
      <c r="BK1100" s="544"/>
      <c r="BL1100" s="544"/>
      <c r="BM1100" s="544"/>
      <c r="BN1100" s="544"/>
      <c r="BO1100" s="544"/>
      <c r="BP1100" s="544"/>
      <c r="BQ1100" s="544"/>
      <c r="BR1100" s="544"/>
      <c r="BS1100" s="544"/>
      <c r="BT1100" s="544"/>
      <c r="BU1100" s="341"/>
      <c r="BV1100" s="341"/>
      <c r="BW1100" s="341"/>
      <c r="BX1100" s="341"/>
      <c r="BY1100" s="341"/>
      <c r="BZ1100" s="341"/>
      <c r="CA1100" s="341"/>
      <c r="CB1100" s="341"/>
      <c r="CC1100" s="341"/>
      <c r="CD1100" s="341"/>
      <c r="CE1100" s="341"/>
      <c r="CF1100" s="341"/>
      <c r="CG1100" s="341"/>
      <c r="CH1100" s="341"/>
      <c r="CI1100" s="341"/>
      <c r="CJ1100" s="341"/>
      <c r="CK1100" s="341"/>
      <c r="CL1100" s="341"/>
      <c r="CM1100" s="341"/>
      <c r="CN1100" s="341"/>
      <c r="CO1100" s="341"/>
      <c r="CP1100" s="341"/>
      <c r="CQ1100" s="341"/>
      <c r="CR1100" s="341"/>
      <c r="CS1100" s="341"/>
      <c r="CT1100" s="341"/>
      <c r="CU1100" s="341"/>
      <c r="CV1100" s="341"/>
      <c r="CW1100" s="341"/>
      <c r="CX1100" s="341"/>
      <c r="CY1100" s="341"/>
      <c r="CZ1100" s="341"/>
    </row>
    <row r="1101" s="832" customFormat="true" ht="17.1" customHeight="true" x14ac:dyDescent="0.2">
      <c r="A1101" s="853"/>
      <c r="B1101" s="848"/>
      <c r="BA1101" s="544"/>
      <c r="BB1101" s="365"/>
      <c r="BC1101" s="544"/>
      <c r="BD1101" s="544"/>
      <c r="BE1101" s="544"/>
      <c r="BF1101" s="544"/>
      <c r="BG1101" s="544"/>
      <c r="BH1101" s="544"/>
      <c r="BI1101" s="544"/>
      <c r="BJ1101" s="544"/>
      <c r="BK1101" s="544"/>
      <c r="BL1101" s="544"/>
      <c r="BM1101" s="544"/>
      <c r="BN1101" s="544"/>
      <c r="BO1101" s="544"/>
      <c r="BP1101" s="544"/>
      <c r="BQ1101" s="544"/>
      <c r="BR1101" s="544"/>
      <c r="BS1101" s="544"/>
      <c r="BT1101" s="544"/>
      <c r="BU1101" s="341"/>
      <c r="BV1101" s="341"/>
      <c r="BW1101" s="341"/>
      <c r="BX1101" s="341"/>
      <c r="BY1101" s="341"/>
      <c r="BZ1101" s="341"/>
      <c r="CA1101" s="341"/>
      <c r="CB1101" s="341"/>
      <c r="CC1101" s="341"/>
      <c r="CD1101" s="341"/>
      <c r="CE1101" s="341"/>
      <c r="CF1101" s="341"/>
      <c r="CG1101" s="341"/>
      <c r="CH1101" s="341"/>
      <c r="CI1101" s="341"/>
      <c r="CJ1101" s="341"/>
      <c r="CK1101" s="341"/>
      <c r="CL1101" s="341"/>
      <c r="CM1101" s="341"/>
      <c r="CN1101" s="341"/>
      <c r="CO1101" s="341"/>
      <c r="CP1101" s="341"/>
      <c r="CQ1101" s="341"/>
      <c r="CR1101" s="341"/>
      <c r="CS1101" s="341"/>
      <c r="CT1101" s="341"/>
      <c r="CU1101" s="341"/>
      <c r="CV1101" s="341"/>
      <c r="CW1101" s="341"/>
      <c r="CX1101" s="341"/>
      <c r="CY1101" s="341"/>
      <c r="CZ1101" s="341"/>
    </row>
    <row r="1102" s="341" customFormat="true" ht="15" customHeight="true" x14ac:dyDescent="0.2">
      <c r="BA1102" s="544"/>
      <c r="BB1102" s="365"/>
      <c r="BC1102" s="544"/>
      <c r="BD1102" s="544"/>
      <c r="BE1102" s="544"/>
      <c r="BF1102" s="544"/>
      <c r="BG1102" s="544"/>
      <c r="BH1102" s="544"/>
      <c r="BI1102" s="544"/>
      <c r="BJ1102" s="544"/>
      <c r="BK1102" s="544"/>
      <c r="BL1102" s="544"/>
      <c r="BM1102" s="544"/>
      <c r="BN1102" s="544"/>
      <c r="BO1102" s="544"/>
      <c r="BP1102" s="544"/>
      <c r="BQ1102" s="544"/>
      <c r="BR1102" s="544"/>
      <c r="BS1102" s="544"/>
      <c r="BT1102" s="544"/>
    </row>
    <row r="1103" s="341" customFormat="true" ht="15" customHeight="true" x14ac:dyDescent="0.2">
      <c r="BA1103" s="544"/>
      <c r="BB1103" s="365"/>
      <c r="BC1103" s="544"/>
      <c r="BD1103" s="544"/>
      <c r="BE1103" s="544"/>
      <c r="BF1103" s="544"/>
      <c r="BG1103" s="544"/>
      <c r="BH1103" s="544"/>
      <c r="BI1103" s="544"/>
      <c r="BJ1103" s="544"/>
      <c r="BK1103" s="544"/>
      <c r="BL1103" s="544"/>
      <c r="BM1103" s="544"/>
      <c r="BN1103" s="544"/>
      <c r="BO1103" s="544"/>
      <c r="BP1103" s="544"/>
      <c r="BQ1103" s="544"/>
      <c r="BR1103" s="544"/>
      <c r="BS1103" s="544"/>
      <c r="BT1103" s="544"/>
    </row>
    <row r="1104" s="341" customFormat="true" ht="15" customHeight="true" x14ac:dyDescent="0.2">
      <c r="BA1104" s="544"/>
      <c r="BB1104" s="365"/>
      <c r="BC1104" s="544"/>
      <c r="BD1104" s="544"/>
      <c r="BE1104" s="544"/>
      <c r="BF1104" s="544"/>
      <c r="BG1104" s="544"/>
      <c r="BH1104" s="544"/>
      <c r="BI1104" s="544"/>
      <c r="BJ1104" s="544"/>
      <c r="BK1104" s="544"/>
      <c r="BL1104" s="544"/>
      <c r="BM1104" s="544"/>
      <c r="BN1104" s="544"/>
      <c r="BO1104" s="544"/>
      <c r="BP1104" s="544"/>
      <c r="BQ1104" s="544"/>
      <c r="BR1104" s="544"/>
      <c r="BS1104" s="544"/>
      <c r="BT1104" s="544"/>
    </row>
    <row r="1105" s="341" customFormat="true" ht="15" customHeight="true" x14ac:dyDescent="0.2">
      <c r="BA1105" s="544"/>
      <c r="BB1105" s="365"/>
      <c r="BC1105" s="544"/>
      <c r="BD1105" s="544"/>
      <c r="BE1105" s="544"/>
      <c r="BF1105" s="544"/>
      <c r="BG1105" s="544"/>
      <c r="BH1105" s="544"/>
      <c r="BI1105" s="544"/>
      <c r="BJ1105" s="544"/>
      <c r="BK1105" s="544"/>
      <c r="BL1105" s="544"/>
      <c r="BM1105" s="544"/>
      <c r="BN1105" s="544"/>
      <c r="BO1105" s="544"/>
      <c r="BP1105" s="544"/>
      <c r="BQ1105" s="544"/>
      <c r="BR1105" s="544"/>
      <c r="BS1105" s="544"/>
      <c r="BT1105" s="544"/>
    </row>
    <row r="1106" s="341" customFormat="true" ht="15" customHeight="true" x14ac:dyDescent="0.2">
      <c r="BA1106" s="544"/>
      <c r="BB1106" s="365"/>
      <c r="BC1106" s="544"/>
      <c r="BD1106" s="544"/>
      <c r="BE1106" s="544"/>
      <c r="BF1106" s="544"/>
      <c r="BG1106" s="544"/>
      <c r="BH1106" s="544"/>
      <c r="BI1106" s="544"/>
      <c r="BJ1106" s="544"/>
      <c r="BK1106" s="544"/>
      <c r="BL1106" s="544"/>
      <c r="BM1106" s="544"/>
      <c r="BN1106" s="544"/>
      <c r="BO1106" s="544"/>
      <c r="BP1106" s="544"/>
      <c r="BQ1106" s="544"/>
      <c r="BR1106" s="544"/>
      <c r="BS1106" s="544"/>
      <c r="BT1106" s="544"/>
    </row>
    <row r="1107" s="341" customFormat="true" ht="15" customHeight="true" x14ac:dyDescent="0.2">
      <c r="BA1107" s="544"/>
      <c r="BB1107" s="365"/>
      <c r="BC1107" s="544"/>
      <c r="BD1107" s="544"/>
      <c r="BE1107" s="544"/>
      <c r="BF1107" s="544"/>
      <c r="BG1107" s="544"/>
      <c r="BH1107" s="544"/>
      <c r="BI1107" s="544"/>
      <c r="BJ1107" s="544"/>
      <c r="BK1107" s="544"/>
      <c r="BL1107" s="544"/>
      <c r="BM1107" s="544"/>
      <c r="BN1107" s="544"/>
      <c r="BO1107" s="544"/>
      <c r="BP1107" s="544"/>
      <c r="BQ1107" s="544"/>
      <c r="BR1107" s="544"/>
      <c r="BS1107" s="544"/>
      <c r="BT1107" s="544"/>
    </row>
    <row r="1108" s="341" customFormat="true" ht="15" customHeight="true" x14ac:dyDescent="0.2">
      <c r="BA1108" s="544"/>
      <c r="BB1108" s="365"/>
      <c r="BC1108" s="544"/>
      <c r="BD1108" s="544"/>
      <c r="BE1108" s="544"/>
      <c r="BF1108" s="544"/>
      <c r="BG1108" s="544"/>
      <c r="BH1108" s="544"/>
      <c r="BI1108" s="544"/>
      <c r="BJ1108" s="544"/>
      <c r="BK1108" s="544"/>
      <c r="BL1108" s="544"/>
      <c r="BM1108" s="544"/>
      <c r="BN1108" s="544"/>
      <c r="BO1108" s="544"/>
      <c r="BP1108" s="544"/>
      <c r="BQ1108" s="544"/>
      <c r="BR1108" s="544"/>
      <c r="BS1108" s="544"/>
      <c r="BT1108" s="544"/>
    </row>
    <row r="1109" s="341" customFormat="true" ht="15" customHeight="true" x14ac:dyDescent="0.2">
      <c r="BA1109" s="544"/>
      <c r="BB1109" s="365"/>
      <c r="BC1109" s="544"/>
      <c r="BD1109" s="544"/>
      <c r="BE1109" s="544"/>
      <c r="BF1109" s="544"/>
      <c r="BG1109" s="544"/>
      <c r="BH1109" s="544"/>
      <c r="BI1109" s="544"/>
      <c r="BJ1109" s="544"/>
      <c r="BK1109" s="544"/>
      <c r="BL1109" s="544"/>
      <c r="BM1109" s="544"/>
      <c r="BN1109" s="544"/>
      <c r="BO1109" s="544"/>
      <c r="BP1109" s="544"/>
      <c r="BQ1109" s="544"/>
      <c r="BR1109" s="544"/>
      <c r="BS1109" s="544"/>
      <c r="BT1109" s="544"/>
    </row>
    <row r="1110" s="341" customFormat="true" ht="15" customHeight="true" x14ac:dyDescent="0.2">
      <c r="BA1110" s="544"/>
      <c r="BB1110" s="365"/>
      <c r="BC1110" s="544"/>
      <c r="BD1110" s="544"/>
      <c r="BE1110" s="544"/>
      <c r="BF1110" s="544"/>
      <c r="BG1110" s="544"/>
      <c r="BH1110" s="544"/>
      <c r="BI1110" s="544"/>
      <c r="BJ1110" s="544"/>
      <c r="BK1110" s="544"/>
      <c r="BL1110" s="544"/>
      <c r="BM1110" s="544"/>
      <c r="BN1110" s="544"/>
      <c r="BO1110" s="544"/>
      <c r="BP1110" s="544"/>
      <c r="BQ1110" s="544"/>
      <c r="BR1110" s="544"/>
      <c r="BS1110" s="544"/>
      <c r="BT1110" s="544"/>
    </row>
    <row r="1111" s="341" customFormat="true" ht="15" customHeight="true" x14ac:dyDescent="0.2">
      <c r="BA1111" s="544"/>
      <c r="BB1111" s="365"/>
      <c r="BC1111" s="544"/>
      <c r="BD1111" s="544"/>
      <c r="BE1111" s="544"/>
      <c r="BF1111" s="544"/>
      <c r="BG1111" s="544"/>
      <c r="BH1111" s="544"/>
      <c r="BI1111" s="544"/>
      <c r="BJ1111" s="544"/>
      <c r="BK1111" s="544"/>
      <c r="BL1111" s="544"/>
      <c r="BM1111" s="544"/>
      <c r="BN1111" s="544"/>
      <c r="BO1111" s="544"/>
      <c r="BP1111" s="544"/>
      <c r="BQ1111" s="544"/>
      <c r="BR1111" s="544"/>
      <c r="BS1111" s="544"/>
      <c r="BT1111" s="544"/>
    </row>
    <row r="1112" s="341" customFormat="true" ht="15" customHeight="true" x14ac:dyDescent="0.2">
      <c r="BA1112" s="544"/>
      <c r="BB1112" s="365"/>
      <c r="BC1112" s="544"/>
      <c r="BD1112" s="544"/>
      <c r="BE1112" s="544"/>
      <c r="BF1112" s="544"/>
      <c r="BG1112" s="544"/>
      <c r="BH1112" s="544"/>
      <c r="BI1112" s="544"/>
      <c r="BJ1112" s="544"/>
      <c r="BK1112" s="544"/>
      <c r="BL1112" s="544"/>
      <c r="BM1112" s="544"/>
      <c r="BN1112" s="544"/>
      <c r="BO1112" s="544"/>
      <c r="BP1112" s="544"/>
      <c r="BQ1112" s="544"/>
      <c r="BR1112" s="544"/>
      <c r="BS1112" s="544"/>
      <c r="BT1112" s="544"/>
    </row>
    <row r="1113" s="341" customFormat="true" ht="15" customHeight="true" x14ac:dyDescent="0.2">
      <c r="BA1113" s="544"/>
      <c r="BB1113" s="365"/>
      <c r="BC1113" s="544"/>
      <c r="BD1113" s="544"/>
      <c r="BE1113" s="544"/>
      <c r="BF1113" s="544"/>
      <c r="BG1113" s="544"/>
      <c r="BH1113" s="544"/>
      <c r="BI1113" s="544"/>
      <c r="BJ1113" s="544"/>
      <c r="BK1113" s="544"/>
      <c r="BL1113" s="544"/>
      <c r="BM1113" s="544"/>
      <c r="BN1113" s="544"/>
      <c r="BO1113" s="544"/>
      <c r="BP1113" s="544"/>
      <c r="BQ1113" s="544"/>
      <c r="BR1113" s="544"/>
      <c r="BS1113" s="544"/>
      <c r="BT1113" s="544"/>
    </row>
    <row r="1114" s="832" customFormat="true" ht="17.1" customHeight="true" x14ac:dyDescent="0.2">
      <c r="A1114" s="853"/>
      <c r="B1114" s="848"/>
      <c r="C1114" s="849"/>
      <c r="D1114" s="849"/>
      <c r="E1114" s="849"/>
      <c r="F1114" s="849"/>
      <c r="G1114" s="849"/>
      <c r="H1114" s="849"/>
      <c r="I1114" s="849"/>
      <c r="J1114" s="849"/>
      <c r="K1114" s="849"/>
      <c r="L1114" s="849"/>
      <c r="M1114" s="849"/>
      <c r="N1114" s="849"/>
      <c r="O1114" s="849"/>
      <c r="P1114" s="849"/>
      <c r="Q1114" s="849"/>
      <c r="R1114" s="849"/>
      <c r="S1114" s="849"/>
      <c r="T1114" s="849"/>
      <c r="BA1114" s="544"/>
      <c r="BB1114" s="365"/>
      <c r="BC1114" s="544"/>
      <c r="BD1114" s="544"/>
      <c r="BE1114" s="544"/>
      <c r="BF1114" s="544"/>
      <c r="BG1114" s="544"/>
      <c r="BH1114" s="544"/>
      <c r="BI1114" s="544"/>
      <c r="BJ1114" s="544"/>
      <c r="BK1114" s="544"/>
      <c r="BL1114" s="544"/>
      <c r="BM1114" s="544"/>
      <c r="BN1114" s="544"/>
      <c r="BO1114" s="544"/>
      <c r="BP1114" s="544"/>
      <c r="BQ1114" s="544"/>
      <c r="BR1114" s="544"/>
      <c r="BS1114" s="544"/>
      <c r="BT1114" s="544"/>
      <c r="BU1114" s="341"/>
      <c r="BV1114" s="341"/>
      <c r="BW1114" s="341"/>
      <c r="BX1114" s="341"/>
      <c r="BY1114" s="341"/>
      <c r="BZ1114" s="341"/>
      <c r="CA1114" s="341"/>
      <c r="CB1114" s="341"/>
      <c r="CC1114" s="341"/>
      <c r="CD1114" s="341"/>
      <c r="CE1114" s="341"/>
      <c r="CF1114" s="341"/>
      <c r="CG1114" s="341"/>
      <c r="CH1114" s="341"/>
      <c r="CI1114" s="341"/>
      <c r="CJ1114" s="341"/>
      <c r="CK1114" s="341"/>
      <c r="CL1114" s="341"/>
      <c r="CM1114" s="341"/>
      <c r="CN1114" s="341"/>
      <c r="CO1114" s="341"/>
      <c r="CP1114" s="341"/>
      <c r="CQ1114" s="341"/>
      <c r="CR1114" s="341"/>
      <c r="CS1114" s="341"/>
      <c r="CT1114" s="341"/>
      <c r="CU1114" s="341"/>
      <c r="CV1114" s="341"/>
      <c r="CW1114" s="341"/>
      <c r="CX1114" s="341"/>
      <c r="CY1114" s="341"/>
      <c r="CZ1114" s="341"/>
    </row>
    <row r="1115" s="832" customFormat="true" ht="17.1" customHeight="true" x14ac:dyDescent="0.2">
      <c r="A1115" s="853"/>
      <c r="B1115" s="848"/>
      <c r="C1115" s="849"/>
      <c r="D1115" s="849"/>
      <c r="E1115" s="849"/>
      <c r="F1115" s="849"/>
      <c r="G1115" s="849"/>
      <c r="H1115" s="849"/>
      <c r="I1115" s="849"/>
      <c r="J1115" s="849"/>
      <c r="K1115" s="849"/>
      <c r="L1115" s="849"/>
      <c r="M1115" s="849"/>
      <c r="N1115" s="849"/>
      <c r="O1115" s="849"/>
      <c r="P1115" s="849"/>
      <c r="Q1115" s="849"/>
      <c r="R1115" s="849"/>
      <c r="S1115" s="849"/>
      <c r="T1115" s="849"/>
      <c r="BA1115" s="544"/>
      <c r="BB1115" s="365"/>
      <c r="BC1115" s="544"/>
      <c r="BD1115" s="544"/>
      <c r="BE1115" s="544"/>
      <c r="BF1115" s="544"/>
      <c r="BG1115" s="544"/>
      <c r="BH1115" s="544"/>
      <c r="BI1115" s="544"/>
      <c r="BJ1115" s="544"/>
      <c r="BK1115" s="544"/>
      <c r="BL1115" s="544"/>
      <c r="BM1115" s="544"/>
      <c r="BN1115" s="544"/>
      <c r="BO1115" s="544"/>
      <c r="BP1115" s="544"/>
      <c r="BQ1115" s="544"/>
      <c r="BR1115" s="544"/>
      <c r="BS1115" s="544"/>
      <c r="BT1115" s="544"/>
      <c r="BU1115" s="341"/>
      <c r="BV1115" s="341"/>
      <c r="BW1115" s="341"/>
      <c r="BX1115" s="341"/>
      <c r="BY1115" s="341"/>
      <c r="BZ1115" s="341"/>
      <c r="CA1115" s="341"/>
      <c r="CB1115" s="341"/>
      <c r="CC1115" s="341"/>
      <c r="CD1115" s="341"/>
      <c r="CE1115" s="341"/>
      <c r="CF1115" s="341"/>
      <c r="CG1115" s="341"/>
      <c r="CH1115" s="341"/>
      <c r="CI1115" s="341"/>
      <c r="CJ1115" s="341"/>
      <c r="CK1115" s="341"/>
      <c r="CL1115" s="341"/>
      <c r="CM1115" s="341"/>
      <c r="CN1115" s="341"/>
      <c r="CO1115" s="341"/>
      <c r="CP1115" s="341"/>
      <c r="CQ1115" s="341"/>
      <c r="CR1115" s="341"/>
      <c r="CS1115" s="341"/>
      <c r="CT1115" s="341"/>
      <c r="CU1115" s="341"/>
      <c r="CV1115" s="341"/>
      <c r="CW1115" s="341"/>
      <c r="CX1115" s="341"/>
      <c r="CY1115" s="341"/>
      <c r="CZ1115" s="341"/>
    </row>
    <row r="1116" s="832" customFormat="true" ht="17.1" customHeight="true" x14ac:dyDescent="0.2">
      <c r="A1116" s="853"/>
      <c r="B1116" s="848"/>
      <c r="C1116" s="849"/>
      <c r="D1116" s="849"/>
      <c r="E1116" s="849"/>
      <c r="F1116" s="849"/>
      <c r="G1116" s="849"/>
      <c r="H1116" s="849"/>
      <c r="I1116" s="849"/>
      <c r="J1116" s="849"/>
      <c r="K1116" s="849"/>
      <c r="L1116" s="849"/>
      <c r="M1116" s="849"/>
      <c r="N1116" s="849"/>
      <c r="O1116" s="849"/>
      <c r="P1116" s="849"/>
      <c r="Q1116" s="849"/>
      <c r="R1116" s="849"/>
      <c r="S1116" s="849"/>
      <c r="T1116" s="849"/>
      <c r="BA1116" s="544"/>
      <c r="BB1116" s="365"/>
      <c r="BC1116" s="544"/>
      <c r="BD1116" s="544"/>
      <c r="BE1116" s="544"/>
      <c r="BF1116" s="544"/>
      <c r="BG1116" s="544"/>
      <c r="BH1116" s="544"/>
      <c r="BI1116" s="544"/>
      <c r="BJ1116" s="544"/>
      <c r="BK1116" s="544"/>
      <c r="BL1116" s="544"/>
      <c r="BM1116" s="544"/>
      <c r="BN1116" s="544"/>
      <c r="BO1116" s="544"/>
      <c r="BP1116" s="544"/>
      <c r="BQ1116" s="544"/>
      <c r="BR1116" s="544"/>
      <c r="BS1116" s="544"/>
      <c r="BT1116" s="544"/>
      <c r="BU1116" s="341"/>
      <c r="BV1116" s="341"/>
      <c r="BW1116" s="341"/>
      <c r="BX1116" s="341"/>
      <c r="BY1116" s="341"/>
      <c r="BZ1116" s="341"/>
      <c r="CA1116" s="341"/>
      <c r="CB1116" s="341"/>
      <c r="CC1116" s="341"/>
      <c r="CD1116" s="341"/>
      <c r="CE1116" s="341"/>
      <c r="CF1116" s="341"/>
      <c r="CG1116" s="341"/>
      <c r="CH1116" s="341"/>
      <c r="CI1116" s="341"/>
      <c r="CJ1116" s="341"/>
      <c r="CK1116" s="341"/>
      <c r="CL1116" s="341"/>
      <c r="CM1116" s="341"/>
      <c r="CN1116" s="341"/>
      <c r="CO1116" s="341"/>
      <c r="CP1116" s="341"/>
      <c r="CQ1116" s="341"/>
      <c r="CR1116" s="341"/>
      <c r="CS1116" s="341"/>
      <c r="CT1116" s="341"/>
      <c r="CU1116" s="341"/>
      <c r="CV1116" s="341"/>
      <c r="CW1116" s="341"/>
      <c r="CX1116" s="341"/>
      <c r="CY1116" s="341"/>
      <c r="CZ1116" s="341"/>
    </row>
    <row r="1117" s="832" customFormat="true" ht="17.1" customHeight="true" x14ac:dyDescent="0.2">
      <c r="A1117" s="854"/>
      <c r="B1117" s="850"/>
      <c r="C1117" s="851"/>
      <c r="D1117" s="851"/>
      <c r="E1117" s="851"/>
      <c r="F1117" s="851"/>
      <c r="G1117" s="851"/>
      <c r="H1117" s="851"/>
      <c r="I1117" s="851"/>
      <c r="J1117" s="851"/>
      <c r="K1117" s="851"/>
      <c r="L1117" s="851"/>
      <c r="M1117" s="851"/>
      <c r="N1117" s="851"/>
      <c r="O1117" s="851"/>
      <c r="P1117" s="851"/>
      <c r="Q1117" s="851"/>
      <c r="R1117" s="851"/>
      <c r="S1117" s="851"/>
      <c r="T1117" s="851"/>
      <c r="BA1117" s="544"/>
      <c r="BB1117" s="365"/>
      <c r="BC1117" s="544"/>
      <c r="BD1117" s="544"/>
      <c r="BE1117" s="544"/>
      <c r="BF1117" s="544"/>
      <c r="BG1117" s="544"/>
      <c r="BH1117" s="544"/>
      <c r="BI1117" s="544"/>
      <c r="BJ1117" s="544"/>
      <c r="BK1117" s="544"/>
      <c r="BL1117" s="544"/>
      <c r="BM1117" s="544"/>
      <c r="BN1117" s="544"/>
      <c r="BO1117" s="544"/>
      <c r="BP1117" s="544"/>
      <c r="BQ1117" s="544"/>
      <c r="BR1117" s="544"/>
      <c r="BS1117" s="544"/>
      <c r="BT1117" s="544"/>
      <c r="BU1117" s="341"/>
      <c r="BV1117" s="341"/>
      <c r="BW1117" s="341"/>
      <c r="BX1117" s="341"/>
      <c r="BY1117" s="341"/>
      <c r="BZ1117" s="341"/>
      <c r="CA1117" s="341"/>
      <c r="CB1117" s="341"/>
      <c r="CC1117" s="341"/>
      <c r="CD1117" s="341"/>
      <c r="CE1117" s="341"/>
      <c r="CF1117" s="341"/>
      <c r="CG1117" s="341"/>
      <c r="CH1117" s="341"/>
      <c r="CI1117" s="341"/>
      <c r="CJ1117" s="341"/>
      <c r="CK1117" s="341"/>
      <c r="CL1117" s="341"/>
      <c r="CM1117" s="341"/>
      <c r="CN1117" s="341"/>
      <c r="CO1117" s="341"/>
      <c r="CP1117" s="341"/>
      <c r="CQ1117" s="341"/>
      <c r="CR1117" s="341"/>
      <c r="CS1117" s="341"/>
      <c r="CT1117" s="341"/>
      <c r="CU1117" s="341"/>
      <c r="CV1117" s="341"/>
      <c r="CW1117" s="341"/>
      <c r="CX1117" s="341"/>
      <c r="CY1117" s="341"/>
      <c r="CZ1117" s="341"/>
    </row>
    <row r="1118" s="341" customFormat="true" ht="15" customHeight="true" x14ac:dyDescent="0.2">
      <c r="BA1118" s="544"/>
      <c r="BB1118" s="365"/>
      <c r="BC1118" s="544"/>
      <c r="BD1118" s="544"/>
      <c r="BE1118" s="544"/>
      <c r="BF1118" s="544"/>
      <c r="BG1118" s="544"/>
      <c r="BH1118" s="544"/>
      <c r="BI1118" s="544"/>
      <c r="BJ1118" s="544"/>
      <c r="BK1118" s="544"/>
      <c r="BL1118" s="544"/>
      <c r="BM1118" s="544"/>
      <c r="BN1118" s="544"/>
      <c r="BO1118" s="544"/>
      <c r="BP1118" s="544"/>
      <c r="BQ1118" s="544"/>
      <c r="BR1118" s="544"/>
      <c r="BS1118" s="544"/>
      <c r="BT1118" s="544"/>
    </row>
    <row r="1119" s="341" customFormat="true" ht="15" customHeight="true" x14ac:dyDescent="0.2">
      <c r="BA1119" s="544"/>
      <c r="BB1119" s="365"/>
      <c r="BC1119" s="544"/>
      <c r="BD1119" s="544"/>
      <c r="BE1119" s="544"/>
      <c r="BF1119" s="544"/>
      <c r="BG1119" s="544"/>
      <c r="BH1119" s="544"/>
      <c r="BI1119" s="544"/>
      <c r="BJ1119" s="544"/>
      <c r="BK1119" s="544"/>
      <c r="BL1119" s="544"/>
      <c r="BM1119" s="544"/>
      <c r="BN1119" s="544"/>
      <c r="BO1119" s="544"/>
      <c r="BP1119" s="544"/>
      <c r="BQ1119" s="544"/>
      <c r="BR1119" s="544"/>
      <c r="BS1119" s="544"/>
      <c r="BT1119" s="544"/>
    </row>
    <row r="1120" s="341" customFormat="true" ht="15" customHeight="true" x14ac:dyDescent="0.2">
      <c r="BA1120" s="544"/>
      <c r="BB1120" s="365"/>
      <c r="BC1120" s="544"/>
      <c r="BD1120" s="544"/>
      <c r="BE1120" s="544"/>
      <c r="BF1120" s="544"/>
      <c r="BG1120" s="544"/>
      <c r="BH1120" s="544"/>
      <c r="BI1120" s="544"/>
      <c r="BJ1120" s="544"/>
      <c r="BK1120" s="544"/>
      <c r="BL1120" s="544"/>
      <c r="BM1120" s="544"/>
      <c r="BN1120" s="544"/>
      <c r="BO1120" s="544"/>
      <c r="BP1120" s="544"/>
      <c r="BQ1120" s="544"/>
      <c r="BR1120" s="544"/>
      <c r="BS1120" s="544"/>
      <c r="BT1120" s="544"/>
    </row>
    <row r="1121" s="341" customFormat="true" ht="15" customHeight="true" x14ac:dyDescent="0.2">
      <c r="BA1121" s="544"/>
      <c r="BB1121" s="365"/>
      <c r="BC1121" s="544"/>
      <c r="BD1121" s="544"/>
      <c r="BE1121" s="544"/>
      <c r="BF1121" s="544"/>
      <c r="BG1121" s="544"/>
      <c r="BH1121" s="544"/>
      <c r="BI1121" s="544"/>
      <c r="BJ1121" s="544"/>
      <c r="BK1121" s="544"/>
      <c r="BL1121" s="544"/>
      <c r="BM1121" s="544"/>
      <c r="BN1121" s="544"/>
      <c r="BO1121" s="544"/>
      <c r="BP1121" s="544"/>
      <c r="BQ1121" s="544"/>
      <c r="BR1121" s="544"/>
      <c r="BS1121" s="544"/>
      <c r="BT1121" s="544"/>
    </row>
    <row r="1122" s="341" customFormat="true" ht="15" customHeight="true" x14ac:dyDescent="0.2">
      <c r="BA1122" s="544"/>
      <c r="BB1122" s="365"/>
      <c r="BC1122" s="544"/>
      <c r="BD1122" s="544"/>
      <c r="BE1122" s="544"/>
      <c r="BF1122" s="544"/>
      <c r="BG1122" s="544"/>
      <c r="BH1122" s="544"/>
      <c r="BI1122" s="544"/>
      <c r="BJ1122" s="544"/>
      <c r="BK1122" s="544"/>
      <c r="BL1122" s="544"/>
      <c r="BM1122" s="544"/>
      <c r="BN1122" s="544"/>
      <c r="BO1122" s="544"/>
      <c r="BP1122" s="544"/>
      <c r="BQ1122" s="544"/>
      <c r="BR1122" s="544"/>
      <c r="BS1122" s="544"/>
      <c r="BT1122" s="544"/>
    </row>
    <row r="1123" s="341" customFormat="true" ht="15" customHeight="true" x14ac:dyDescent="0.2">
      <c r="BA1123" s="544"/>
      <c r="BB1123" s="365"/>
      <c r="BC1123" s="544"/>
      <c r="BD1123" s="544"/>
      <c r="BE1123" s="544"/>
      <c r="BF1123" s="544"/>
      <c r="BG1123" s="544"/>
      <c r="BH1123" s="544"/>
      <c r="BI1123" s="544"/>
      <c r="BJ1123" s="544"/>
      <c r="BK1123" s="544"/>
      <c r="BL1123" s="544"/>
      <c r="BM1123" s="544"/>
      <c r="BN1123" s="544"/>
      <c r="BO1123" s="544"/>
      <c r="BP1123" s="544"/>
      <c r="BQ1123" s="544"/>
      <c r="BR1123" s="544"/>
      <c r="BS1123" s="544"/>
      <c r="BT1123" s="544"/>
    </row>
    <row r="1124" s="341" customFormat="true" ht="15" customHeight="true" x14ac:dyDescent="0.2">
      <c r="BA1124" s="544"/>
      <c r="BB1124" s="365"/>
      <c r="BC1124" s="544"/>
      <c r="BD1124" s="544"/>
      <c r="BE1124" s="544"/>
      <c r="BF1124" s="544"/>
      <c r="BG1124" s="544"/>
      <c r="BH1124" s="544"/>
      <c r="BI1124" s="544"/>
      <c r="BJ1124" s="544"/>
      <c r="BK1124" s="544"/>
      <c r="BL1124" s="544"/>
      <c r="BM1124" s="544"/>
      <c r="BN1124" s="544"/>
      <c r="BO1124" s="544"/>
      <c r="BP1124" s="544"/>
      <c r="BQ1124" s="544"/>
      <c r="BR1124" s="544"/>
      <c r="BS1124" s="544"/>
      <c r="BT1124" s="544"/>
    </row>
    <row r="1125" s="341" customFormat="true" ht="15" customHeight="true" x14ac:dyDescent="0.2">
      <c r="BA1125" s="544"/>
      <c r="BB1125" s="365"/>
      <c r="BC1125" s="544"/>
      <c r="BD1125" s="544"/>
      <c r="BE1125" s="544"/>
      <c r="BF1125" s="544"/>
      <c r="BG1125" s="544"/>
      <c r="BH1125" s="544"/>
      <c r="BI1125" s="544"/>
      <c r="BJ1125" s="544"/>
      <c r="BK1125" s="544"/>
      <c r="BL1125" s="544"/>
      <c r="BM1125" s="544"/>
      <c r="BN1125" s="544"/>
      <c r="BO1125" s="544"/>
      <c r="BP1125" s="544"/>
      <c r="BQ1125" s="544"/>
      <c r="BR1125" s="544"/>
      <c r="BS1125" s="544"/>
      <c r="BT1125" s="544"/>
    </row>
    <row r="1126" s="341" customFormat="true" ht="15" customHeight="true" x14ac:dyDescent="0.2">
      <c r="BA1126" s="544"/>
      <c r="BB1126" s="365"/>
      <c r="BC1126" s="544"/>
      <c r="BD1126" s="544"/>
      <c r="BE1126" s="544"/>
      <c r="BF1126" s="544"/>
      <c r="BG1126" s="544"/>
      <c r="BH1126" s="544"/>
      <c r="BI1126" s="544"/>
      <c r="BJ1126" s="544"/>
      <c r="BK1126" s="544"/>
      <c r="BL1126" s="544"/>
      <c r="BM1126" s="544"/>
      <c r="BN1126" s="544"/>
      <c r="BO1126" s="544"/>
      <c r="BP1126" s="544"/>
      <c r="BQ1126" s="544"/>
      <c r="BR1126" s="544"/>
      <c r="BS1126" s="544"/>
      <c r="BT1126" s="544"/>
    </row>
    <row r="1127" s="341" customFormat="true" ht="15" customHeight="true" x14ac:dyDescent="0.2">
      <c r="BA1127" s="544"/>
      <c r="BB1127" s="365"/>
      <c r="BC1127" s="544"/>
      <c r="BD1127" s="544"/>
      <c r="BE1127" s="544"/>
      <c r="BF1127" s="544"/>
      <c r="BG1127" s="544"/>
      <c r="BH1127" s="544"/>
      <c r="BI1127" s="544"/>
      <c r="BJ1127" s="544"/>
      <c r="BK1127" s="544"/>
      <c r="BL1127" s="544"/>
      <c r="BM1127" s="544"/>
      <c r="BN1127" s="544"/>
      <c r="BO1127" s="544"/>
      <c r="BP1127" s="544"/>
      <c r="BQ1127" s="544"/>
      <c r="BR1127" s="544"/>
      <c r="BS1127" s="544"/>
      <c r="BT1127" s="544"/>
    </row>
    <row r="1128" s="341" customFormat="true" ht="15" customHeight="true" x14ac:dyDescent="0.2">
      <c r="BA1128" s="544"/>
      <c r="BB1128" s="365"/>
      <c r="BC1128" s="544"/>
      <c r="BD1128" s="544"/>
      <c r="BE1128" s="544"/>
      <c r="BF1128" s="544"/>
      <c r="BG1128" s="544"/>
      <c r="BH1128" s="544"/>
      <c r="BI1128" s="544"/>
      <c r="BJ1128" s="544"/>
      <c r="BK1128" s="544"/>
      <c r="BL1128" s="544"/>
      <c r="BM1128" s="544"/>
      <c r="BN1128" s="544"/>
      <c r="BO1128" s="544"/>
      <c r="BP1128" s="544"/>
      <c r="BQ1128" s="544"/>
      <c r="BR1128" s="544"/>
      <c r="BS1128" s="544"/>
      <c r="BT1128" s="544"/>
    </row>
    <row r="1129" s="341" customFormat="true" ht="15" customHeight="true" x14ac:dyDescent="0.2">
      <c r="BA1129" s="544"/>
      <c r="BB1129" s="365"/>
      <c r="BC1129" s="544"/>
      <c r="BD1129" s="544"/>
      <c r="BE1129" s="544"/>
      <c r="BF1129" s="544"/>
      <c r="BG1129" s="544"/>
      <c r="BH1129" s="544"/>
      <c r="BI1129" s="544"/>
      <c r="BJ1129" s="544"/>
      <c r="BK1129" s="544"/>
      <c r="BL1129" s="544"/>
      <c r="BM1129" s="544"/>
      <c r="BN1129" s="544"/>
      <c r="BO1129" s="544"/>
      <c r="BP1129" s="544"/>
      <c r="BQ1129" s="544"/>
      <c r="BR1129" s="544"/>
      <c r="BS1129" s="544"/>
      <c r="BT1129" s="544"/>
    </row>
    <row r="1130" s="341" customFormat="true" ht="15" customHeight="true" x14ac:dyDescent="0.2">
      <c r="BA1130" s="544"/>
      <c r="BB1130" s="365"/>
      <c r="BC1130" s="544"/>
      <c r="BD1130" s="544"/>
      <c r="BE1130" s="544"/>
      <c r="BF1130" s="544"/>
      <c r="BG1130" s="544"/>
      <c r="BH1130" s="544"/>
      <c r="BI1130" s="544"/>
      <c r="BJ1130" s="544"/>
      <c r="BK1130" s="544"/>
      <c r="BL1130" s="544"/>
      <c r="BM1130" s="544"/>
      <c r="BN1130" s="544"/>
      <c r="BO1130" s="544"/>
      <c r="BP1130" s="544"/>
      <c r="BQ1130" s="544"/>
      <c r="BR1130" s="544"/>
      <c r="BS1130" s="544"/>
      <c r="BT1130" s="544"/>
    </row>
    <row r="1131" s="341" customFormat="true" ht="15" customHeight="true" x14ac:dyDescent="0.2">
      <c r="BA1131" s="544"/>
      <c r="BB1131" s="365"/>
      <c r="BC1131" s="544"/>
      <c r="BD1131" s="544"/>
      <c r="BE1131" s="544"/>
      <c r="BF1131" s="544"/>
      <c r="BG1131" s="544"/>
      <c r="BH1131" s="544"/>
      <c r="BI1131" s="544"/>
      <c r="BJ1131" s="544"/>
      <c r="BK1131" s="544"/>
      <c r="BL1131" s="544"/>
      <c r="BM1131" s="544"/>
      <c r="BN1131" s="544"/>
      <c r="BO1131" s="544"/>
      <c r="BP1131" s="544"/>
      <c r="BQ1131" s="544"/>
      <c r="BR1131" s="544"/>
      <c r="BS1131" s="544"/>
      <c r="BT1131" s="544"/>
    </row>
    <row r="1132" s="341" customFormat="true" ht="15" customHeight="true" x14ac:dyDescent="0.2">
      <c r="BA1132" s="544"/>
      <c r="BB1132" s="365"/>
      <c r="BC1132" s="544"/>
      <c r="BD1132" s="544"/>
      <c r="BE1132" s="544"/>
      <c r="BF1132" s="544"/>
      <c r="BG1132" s="544"/>
      <c r="BH1132" s="544"/>
      <c r="BI1132" s="544"/>
      <c r="BJ1132" s="544"/>
      <c r="BK1132" s="544"/>
      <c r="BL1132" s="544"/>
      <c r="BM1132" s="544"/>
      <c r="BN1132" s="544"/>
      <c r="BO1132" s="544"/>
      <c r="BP1132" s="544"/>
      <c r="BQ1132" s="544"/>
      <c r="BR1132" s="544"/>
      <c r="BS1132" s="544"/>
      <c r="BT1132" s="544"/>
    </row>
    <row r="1133" s="341" customFormat="true" ht="15" customHeight="true" x14ac:dyDescent="0.2">
      <c r="BA1133" s="544"/>
      <c r="BB1133" s="365"/>
      <c r="BC1133" s="544"/>
      <c r="BD1133" s="544"/>
      <c r="BE1133" s="544"/>
      <c r="BF1133" s="544"/>
      <c r="BG1133" s="544"/>
      <c r="BH1133" s="544"/>
      <c r="BI1133" s="544"/>
      <c r="BJ1133" s="544"/>
      <c r="BK1133" s="544"/>
      <c r="BL1133" s="544"/>
      <c r="BM1133" s="544"/>
      <c r="BN1133" s="544"/>
      <c r="BO1133" s="544"/>
      <c r="BP1133" s="544"/>
      <c r="BQ1133" s="544"/>
      <c r="BR1133" s="544"/>
      <c r="BS1133" s="544"/>
      <c r="BT1133" s="544"/>
    </row>
    <row r="1134" s="341" customFormat="true" ht="15" customHeight="true" x14ac:dyDescent="0.2">
      <c r="BA1134" s="544"/>
      <c r="BB1134" s="365"/>
      <c r="BC1134" s="544"/>
      <c r="BD1134" s="544"/>
      <c r="BE1134" s="544"/>
      <c r="BF1134" s="544"/>
      <c r="BG1134" s="544"/>
      <c r="BH1134" s="544"/>
      <c r="BI1134" s="544"/>
      <c r="BJ1134" s="544"/>
      <c r="BK1134" s="544"/>
      <c r="BL1134" s="544"/>
      <c r="BM1134" s="544"/>
      <c r="BN1134" s="544"/>
      <c r="BO1134" s="544"/>
      <c r="BP1134" s="544"/>
      <c r="BQ1134" s="544"/>
      <c r="BR1134" s="544"/>
      <c r="BS1134" s="544"/>
      <c r="BT1134" s="544"/>
    </row>
    <row r="1135" s="341" customFormat="true" ht="15" customHeight="true" x14ac:dyDescent="0.2">
      <c r="BA1135" s="544"/>
      <c r="BB1135" s="365"/>
      <c r="BC1135" s="544"/>
      <c r="BD1135" s="544"/>
      <c r="BE1135" s="544"/>
      <c r="BF1135" s="544"/>
      <c r="BG1135" s="544"/>
      <c r="BH1135" s="544"/>
      <c r="BI1135" s="544"/>
      <c r="BJ1135" s="544"/>
      <c r="BK1135" s="544"/>
      <c r="BL1135" s="544"/>
      <c r="BM1135" s="544"/>
      <c r="BN1135" s="544"/>
      <c r="BO1135" s="544"/>
      <c r="BP1135" s="544"/>
      <c r="BQ1135" s="544"/>
      <c r="BR1135" s="544"/>
      <c r="BS1135" s="544"/>
      <c r="BT1135" s="544"/>
    </row>
    <row r="1136" s="341" customFormat="true" ht="15" customHeight="true" x14ac:dyDescent="0.2">
      <c r="BA1136" s="544"/>
      <c r="BB1136" s="365"/>
      <c r="BC1136" s="544"/>
      <c r="BD1136" s="544"/>
      <c r="BE1136" s="544"/>
      <c r="BF1136" s="544"/>
      <c r="BG1136" s="544"/>
      <c r="BH1136" s="544"/>
      <c r="BI1136" s="544"/>
      <c r="BJ1136" s="544"/>
      <c r="BK1136" s="544"/>
      <c r="BL1136" s="544"/>
      <c r="BM1136" s="544"/>
      <c r="BN1136" s="544"/>
      <c r="BO1136" s="544"/>
      <c r="BP1136" s="544"/>
      <c r="BQ1136" s="544"/>
      <c r="BR1136" s="544"/>
      <c r="BS1136" s="544"/>
      <c r="BT1136" s="544"/>
    </row>
    <row r="1137" s="341" customFormat="true" ht="15" customHeight="true" x14ac:dyDescent="0.2">
      <c r="BA1137" s="544"/>
      <c r="BB1137" s="365"/>
      <c r="BC1137" s="544"/>
      <c r="BD1137" s="544"/>
      <c r="BE1137" s="544"/>
      <c r="BF1137" s="544"/>
      <c r="BG1137" s="544"/>
      <c r="BH1137" s="544"/>
      <c r="BI1137" s="544"/>
      <c r="BJ1137" s="544"/>
      <c r="BK1137" s="544"/>
      <c r="BL1137" s="544"/>
      <c r="BM1137" s="544"/>
      <c r="BN1137" s="544"/>
      <c r="BO1137" s="544"/>
      <c r="BP1137" s="544"/>
      <c r="BQ1137" s="544"/>
      <c r="BR1137" s="544"/>
      <c r="BS1137" s="544"/>
      <c r="BT1137" s="544"/>
    </row>
    <row r="1138" s="341" customFormat="true" ht="15" customHeight="true" x14ac:dyDescent="0.2">
      <c r="BA1138" s="544"/>
      <c r="BB1138" s="365"/>
      <c r="BC1138" s="544"/>
      <c r="BD1138" s="544"/>
      <c r="BE1138" s="544"/>
      <c r="BF1138" s="544"/>
      <c r="BG1138" s="544"/>
      <c r="BH1138" s="544"/>
      <c r="BI1138" s="544"/>
      <c r="BJ1138" s="544"/>
      <c r="BK1138" s="544"/>
      <c r="BL1138" s="544"/>
      <c r="BM1138" s="544"/>
      <c r="BN1138" s="544"/>
      <c r="BO1138" s="544"/>
      <c r="BP1138" s="544"/>
      <c r="BQ1138" s="544"/>
      <c r="BR1138" s="544"/>
      <c r="BS1138" s="544"/>
      <c r="BT1138" s="544"/>
    </row>
    <row r="1139" s="341" customFormat="true" ht="15" customHeight="true" x14ac:dyDescent="0.2">
      <c r="BA1139" s="544"/>
      <c r="BB1139" s="365"/>
      <c r="BC1139" s="544"/>
      <c r="BD1139" s="544"/>
      <c r="BE1139" s="544"/>
      <c r="BF1139" s="544"/>
      <c r="BG1139" s="544"/>
      <c r="BH1139" s="544"/>
      <c r="BI1139" s="544"/>
      <c r="BJ1139" s="544"/>
      <c r="BK1139" s="544"/>
      <c r="BL1139" s="544"/>
      <c r="BM1139" s="544"/>
      <c r="BN1139" s="544"/>
      <c r="BO1139" s="544"/>
      <c r="BP1139" s="544"/>
      <c r="BQ1139" s="544"/>
      <c r="BR1139" s="544"/>
      <c r="BS1139" s="544"/>
      <c r="BT1139" s="544"/>
    </row>
    <row r="1140" s="341" customFormat="true" ht="15" customHeight="true" x14ac:dyDescent="0.2">
      <c r="BA1140" s="544"/>
      <c r="BB1140" s="365"/>
      <c r="BC1140" s="544"/>
      <c r="BD1140" s="544"/>
      <c r="BE1140" s="544"/>
      <c r="BF1140" s="544"/>
      <c r="BG1140" s="544"/>
      <c r="BH1140" s="544"/>
      <c r="BI1140" s="544"/>
      <c r="BJ1140" s="544"/>
      <c r="BK1140" s="544"/>
      <c r="BL1140" s="544"/>
      <c r="BM1140" s="544"/>
      <c r="BN1140" s="544"/>
      <c r="BO1140" s="544"/>
      <c r="BP1140" s="544"/>
      <c r="BQ1140" s="544"/>
      <c r="BR1140" s="544"/>
      <c r="BS1140" s="544"/>
      <c r="BT1140" s="544"/>
    </row>
    <row r="1141" s="341" customFormat="true" ht="15" customHeight="true" x14ac:dyDescent="0.2">
      <c r="BA1141" s="544"/>
      <c r="BB1141" s="365"/>
      <c r="BC1141" s="544"/>
      <c r="BD1141" s="544"/>
      <c r="BE1141" s="544"/>
      <c r="BF1141" s="544"/>
      <c r="BG1141" s="544"/>
      <c r="BH1141" s="544"/>
      <c r="BI1141" s="544"/>
      <c r="BJ1141" s="544"/>
      <c r="BK1141" s="544"/>
      <c r="BL1141" s="544"/>
      <c r="BM1141" s="544"/>
      <c r="BN1141" s="544"/>
      <c r="BO1141" s="544"/>
      <c r="BP1141" s="544"/>
      <c r="BQ1141" s="544"/>
      <c r="BR1141" s="544"/>
      <c r="BS1141" s="544"/>
      <c r="BT1141" s="544"/>
    </row>
    <row r="1142" s="341" customFormat="true" ht="15" customHeight="true" x14ac:dyDescent="0.2">
      <c r="BA1142" s="544"/>
      <c r="BB1142" s="365"/>
      <c r="BC1142" s="544"/>
      <c r="BD1142" s="544"/>
      <c r="BE1142" s="544"/>
      <c r="BF1142" s="544"/>
      <c r="BG1142" s="544"/>
      <c r="BH1142" s="544"/>
      <c r="BI1142" s="544"/>
      <c r="BJ1142" s="544"/>
      <c r="BK1142" s="544"/>
      <c r="BL1142" s="544"/>
      <c r="BM1142" s="544"/>
      <c r="BN1142" s="544"/>
      <c r="BO1142" s="544"/>
      <c r="BP1142" s="544"/>
      <c r="BQ1142" s="544"/>
      <c r="BR1142" s="544"/>
      <c r="BS1142" s="544"/>
      <c r="BT1142" s="544"/>
    </row>
    <row r="1143" s="341" customFormat="true" ht="15" customHeight="true" x14ac:dyDescent="0.2">
      <c r="BA1143" s="544"/>
      <c r="BB1143" s="365"/>
      <c r="BC1143" s="544"/>
      <c r="BD1143" s="544"/>
      <c r="BE1143" s="544"/>
      <c r="BF1143" s="544"/>
      <c r="BG1143" s="544"/>
      <c r="BH1143" s="544"/>
      <c r="BI1143" s="544"/>
      <c r="BJ1143" s="544"/>
      <c r="BK1143" s="544"/>
      <c r="BL1143" s="544"/>
      <c r="BM1143" s="544"/>
      <c r="BN1143" s="544"/>
      <c r="BO1143" s="544"/>
      <c r="BP1143" s="544"/>
      <c r="BQ1143" s="544"/>
      <c r="BR1143" s="544"/>
      <c r="BS1143" s="544"/>
      <c r="BT1143" s="544"/>
    </row>
    <row r="1144" s="341" customFormat="true" ht="15" customHeight="true" x14ac:dyDescent="0.2">
      <c r="BA1144" s="544"/>
      <c r="BB1144" s="365"/>
      <c r="BC1144" s="544"/>
      <c r="BD1144" s="544"/>
      <c r="BE1144" s="544"/>
      <c r="BF1144" s="544"/>
      <c r="BG1144" s="544"/>
      <c r="BH1144" s="544"/>
      <c r="BI1144" s="544"/>
      <c r="BJ1144" s="544"/>
      <c r="BK1144" s="544"/>
      <c r="BL1144" s="544"/>
      <c r="BM1144" s="544"/>
      <c r="BN1144" s="544"/>
      <c r="BO1144" s="544"/>
      <c r="BP1144" s="544"/>
      <c r="BQ1144" s="544"/>
      <c r="BR1144" s="544"/>
      <c r="BS1144" s="544"/>
      <c r="BT1144" s="544"/>
    </row>
    <row r="1145" s="341" customFormat="true" ht="15" customHeight="true" x14ac:dyDescent="0.2">
      <c r="BA1145" s="544"/>
      <c r="BB1145" s="365"/>
      <c r="BC1145" s="544"/>
      <c r="BD1145" s="544"/>
      <c r="BE1145" s="544"/>
      <c r="BF1145" s="544"/>
      <c r="BG1145" s="544"/>
      <c r="BH1145" s="544"/>
      <c r="BI1145" s="544"/>
      <c r="BJ1145" s="544"/>
      <c r="BK1145" s="544"/>
      <c r="BL1145" s="544"/>
      <c r="BM1145" s="544"/>
      <c r="BN1145" s="544"/>
      <c r="BO1145" s="544"/>
      <c r="BP1145" s="544"/>
      <c r="BQ1145" s="544"/>
      <c r="BR1145" s="544"/>
      <c r="BS1145" s="544"/>
      <c r="BT1145" s="544"/>
    </row>
    <row r="1146" s="341" customFormat="true" ht="15" customHeight="true" x14ac:dyDescent="0.2">
      <c r="BA1146" s="544"/>
      <c r="BB1146" s="365"/>
      <c r="BC1146" s="544"/>
      <c r="BD1146" s="544"/>
      <c r="BE1146" s="544"/>
      <c r="BF1146" s="544"/>
      <c r="BG1146" s="544"/>
      <c r="BH1146" s="544"/>
      <c r="BI1146" s="544"/>
      <c r="BJ1146" s="544"/>
      <c r="BK1146" s="544"/>
      <c r="BL1146" s="544"/>
      <c r="BM1146" s="544"/>
      <c r="BN1146" s="544"/>
      <c r="BO1146" s="544"/>
      <c r="BP1146" s="544"/>
      <c r="BQ1146" s="544"/>
      <c r="BR1146" s="544"/>
      <c r="BS1146" s="544"/>
      <c r="BT1146" s="544"/>
    </row>
    <row r="1147" s="341" customFormat="true" ht="15" customHeight="true" x14ac:dyDescent="0.2">
      <c r="BA1147" s="544"/>
      <c r="BB1147" s="365"/>
      <c r="BC1147" s="544"/>
      <c r="BD1147" s="544"/>
      <c r="BE1147" s="544"/>
      <c r="BF1147" s="544"/>
      <c r="BG1147" s="544"/>
      <c r="BH1147" s="544"/>
      <c r="BI1147" s="544"/>
      <c r="BJ1147" s="544"/>
      <c r="BK1147" s="544"/>
      <c r="BL1147" s="544"/>
      <c r="BM1147" s="544"/>
      <c r="BN1147" s="544"/>
      <c r="BO1147" s="544"/>
      <c r="BP1147" s="544"/>
      <c r="BQ1147" s="544"/>
      <c r="BR1147" s="544"/>
      <c r="BS1147" s="544"/>
      <c r="BT1147" s="544"/>
    </row>
    <row r="1148" s="341" customFormat="true" ht="15" customHeight="true" x14ac:dyDescent="0.2">
      <c r="BA1148" s="544"/>
      <c r="BB1148" s="365"/>
      <c r="BC1148" s="544"/>
      <c r="BD1148" s="544"/>
      <c r="BE1148" s="544"/>
      <c r="BF1148" s="544"/>
      <c r="BG1148" s="544"/>
      <c r="BH1148" s="544"/>
      <c r="BI1148" s="544"/>
      <c r="BJ1148" s="544"/>
      <c r="BK1148" s="544"/>
      <c r="BL1148" s="544"/>
      <c r="BM1148" s="544"/>
      <c r="BN1148" s="544"/>
      <c r="BO1148" s="544"/>
      <c r="BP1148" s="544"/>
      <c r="BQ1148" s="544"/>
      <c r="BR1148" s="544"/>
      <c r="BS1148" s="544"/>
      <c r="BT1148" s="544"/>
    </row>
    <row r="1149" s="341" customFormat="true" ht="15" customHeight="true" x14ac:dyDescent="0.2">
      <c r="BA1149" s="544"/>
      <c r="BB1149" s="365"/>
      <c r="BC1149" s="544"/>
      <c r="BD1149" s="544"/>
      <c r="BE1149" s="544"/>
      <c r="BF1149" s="544"/>
      <c r="BG1149" s="544"/>
      <c r="BH1149" s="544"/>
      <c r="BI1149" s="544"/>
      <c r="BJ1149" s="544"/>
      <c r="BK1149" s="544"/>
      <c r="BL1149" s="544"/>
      <c r="BM1149" s="544"/>
      <c r="BN1149" s="544"/>
      <c r="BO1149" s="544"/>
      <c r="BP1149" s="544"/>
      <c r="BQ1149" s="544"/>
      <c r="BR1149" s="544"/>
      <c r="BS1149" s="544"/>
      <c r="BT1149" s="544"/>
    </row>
    <row r="1150" s="341" customFormat="true" ht="15" customHeight="true" x14ac:dyDescent="0.2">
      <c r="BA1150" s="544"/>
      <c r="BB1150" s="365"/>
      <c r="BC1150" s="544"/>
      <c r="BD1150" s="544"/>
      <c r="BE1150" s="544"/>
      <c r="BF1150" s="544"/>
      <c r="BG1150" s="544"/>
      <c r="BH1150" s="544"/>
      <c r="BI1150" s="544"/>
      <c r="BJ1150" s="544"/>
      <c r="BK1150" s="544"/>
      <c r="BL1150" s="544"/>
      <c r="BM1150" s="544"/>
      <c r="BN1150" s="544"/>
      <c r="BO1150" s="544"/>
      <c r="BP1150" s="544"/>
      <c r="BQ1150" s="544"/>
      <c r="BR1150" s="544"/>
      <c r="BS1150" s="544"/>
      <c r="BT1150" s="544"/>
    </row>
    <row r="1151" s="341" customFormat="true" ht="15" customHeight="true" x14ac:dyDescent="0.2">
      <c r="BA1151" s="544"/>
      <c r="BB1151" s="365"/>
      <c r="BC1151" s="544"/>
      <c r="BD1151" s="544"/>
      <c r="BE1151" s="544"/>
      <c r="BF1151" s="544"/>
      <c r="BG1151" s="544"/>
      <c r="BH1151" s="544"/>
      <c r="BI1151" s="544"/>
      <c r="BJ1151" s="544"/>
      <c r="BK1151" s="544"/>
      <c r="BL1151" s="544"/>
      <c r="BM1151" s="544"/>
      <c r="BN1151" s="544"/>
      <c r="BO1151" s="544"/>
      <c r="BP1151" s="544"/>
      <c r="BQ1151" s="544"/>
      <c r="BR1151" s="544"/>
      <c r="BS1151" s="544"/>
      <c r="BT1151" s="544"/>
    </row>
    <row r="1152" s="341" customFormat="true" ht="15" customHeight="true" x14ac:dyDescent="0.2">
      <c r="BA1152" s="544"/>
      <c r="BB1152" s="365"/>
      <c r="BC1152" s="544"/>
      <c r="BD1152" s="544"/>
      <c r="BE1152" s="544"/>
      <c r="BF1152" s="544"/>
      <c r="BG1152" s="544"/>
      <c r="BH1152" s="544"/>
      <c r="BI1152" s="544"/>
      <c r="BJ1152" s="544"/>
      <c r="BK1152" s="544"/>
      <c r="BL1152" s="544"/>
      <c r="BM1152" s="544"/>
      <c r="BN1152" s="544"/>
      <c r="BO1152" s="544"/>
      <c r="BP1152" s="544"/>
      <c r="BQ1152" s="544"/>
      <c r="BR1152" s="544"/>
      <c r="BS1152" s="544"/>
      <c r="BT1152" s="544"/>
    </row>
    <row r="1153" s="341" customFormat="true" ht="15" customHeight="true" x14ac:dyDescent="0.2">
      <c r="BA1153" s="544"/>
      <c r="BB1153" s="365"/>
      <c r="BC1153" s="544"/>
      <c r="BD1153" s="544"/>
      <c r="BE1153" s="544"/>
      <c r="BF1153" s="544"/>
      <c r="BG1153" s="544"/>
      <c r="BH1153" s="544"/>
      <c r="BI1153" s="544"/>
      <c r="BJ1153" s="544"/>
      <c r="BK1153" s="544"/>
      <c r="BL1153" s="544"/>
      <c r="BM1153" s="544"/>
      <c r="BN1153" s="544"/>
      <c r="BO1153" s="544"/>
      <c r="BP1153" s="544"/>
      <c r="BQ1153" s="544"/>
      <c r="BR1153" s="544"/>
      <c r="BS1153" s="544"/>
      <c r="BT1153" s="544"/>
    </row>
    <row r="1154" s="341" customFormat="true" ht="15" customHeight="true" x14ac:dyDescent="0.2">
      <c r="BA1154" s="544"/>
      <c r="BB1154" s="365"/>
      <c r="BC1154" s="544"/>
      <c r="BD1154" s="544"/>
      <c r="BE1154" s="544"/>
      <c r="BF1154" s="544"/>
      <c r="BG1154" s="544"/>
      <c r="BH1154" s="544"/>
      <c r="BI1154" s="544"/>
      <c r="BJ1154" s="544"/>
      <c r="BK1154" s="544"/>
      <c r="BL1154" s="544"/>
      <c r="BM1154" s="544"/>
      <c r="BN1154" s="544"/>
      <c r="BO1154" s="544"/>
      <c r="BP1154" s="544"/>
      <c r="BQ1154" s="544"/>
      <c r="BR1154" s="544"/>
      <c r="BS1154" s="544"/>
      <c r="BT1154" s="544"/>
    </row>
    <row r="1155" s="341" customFormat="true" ht="15" customHeight="true" x14ac:dyDescent="0.2">
      <c r="BA1155" s="544"/>
      <c r="BB1155" s="365"/>
      <c r="BC1155" s="544"/>
      <c r="BD1155" s="544"/>
      <c r="BE1155" s="544"/>
      <c r="BF1155" s="544"/>
      <c r="BG1155" s="544"/>
      <c r="BH1155" s="544"/>
      <c r="BI1155" s="544"/>
      <c r="BJ1155" s="544"/>
      <c r="BK1155" s="544"/>
      <c r="BL1155" s="544"/>
      <c r="BM1155" s="544"/>
      <c r="BN1155" s="544"/>
      <c r="BO1155" s="544"/>
      <c r="BP1155" s="544"/>
      <c r="BQ1155" s="544"/>
      <c r="BR1155" s="544"/>
      <c r="BS1155" s="544"/>
      <c r="BT1155" s="544"/>
    </row>
    <row r="1156" s="341" customFormat="true" ht="15" customHeight="true" x14ac:dyDescent="0.2">
      <c r="BA1156" s="544"/>
      <c r="BB1156" s="365"/>
      <c r="BC1156" s="544"/>
      <c r="BD1156" s="544"/>
      <c r="BE1156" s="544"/>
      <c r="BF1156" s="544"/>
      <c r="BG1156" s="544"/>
      <c r="BH1156" s="544"/>
      <c r="BI1156" s="544"/>
      <c r="BJ1156" s="544"/>
      <c r="BK1156" s="544"/>
      <c r="BL1156" s="544"/>
      <c r="BM1156" s="544"/>
      <c r="BN1156" s="544"/>
      <c r="BO1156" s="544"/>
      <c r="BP1156" s="544"/>
      <c r="BQ1156" s="544"/>
      <c r="BR1156" s="544"/>
      <c r="BS1156" s="544"/>
      <c r="BT1156" s="544"/>
    </row>
    <row r="1157" s="341" customFormat="true" ht="15" customHeight="true" x14ac:dyDescent="0.2">
      <c r="BA1157" s="544"/>
      <c r="BB1157" s="365"/>
      <c r="BC1157" s="544"/>
      <c r="BD1157" s="544"/>
      <c r="BE1157" s="544"/>
      <c r="BF1157" s="544"/>
      <c r="BG1157" s="544"/>
      <c r="BH1157" s="544"/>
      <c r="BI1157" s="544"/>
      <c r="BJ1157" s="544"/>
      <c r="BK1157" s="544"/>
      <c r="BL1157" s="544"/>
      <c r="BM1157" s="544"/>
      <c r="BN1157" s="544"/>
      <c r="BO1157" s="544"/>
      <c r="BP1157" s="544"/>
      <c r="BQ1157" s="544"/>
      <c r="BR1157" s="544"/>
      <c r="BS1157" s="544"/>
      <c r="BT1157" s="544"/>
    </row>
    <row r="1158" s="341" customFormat="true" ht="15" customHeight="true" x14ac:dyDescent="0.2">
      <c r="BA1158" s="544"/>
      <c r="BB1158" s="365"/>
      <c r="BC1158" s="544"/>
      <c r="BD1158" s="544"/>
      <c r="BE1158" s="544"/>
      <c r="BF1158" s="544"/>
      <c r="BG1158" s="544"/>
      <c r="BH1158" s="544"/>
      <c r="BI1158" s="544"/>
      <c r="BJ1158" s="544"/>
      <c r="BK1158" s="544"/>
      <c r="BL1158" s="544"/>
      <c r="BM1158" s="544"/>
      <c r="BN1158" s="544"/>
      <c r="BO1158" s="544"/>
      <c r="BP1158" s="544"/>
      <c r="BQ1158" s="544"/>
      <c r="BR1158" s="544"/>
      <c r="BS1158" s="544"/>
      <c r="BT1158" s="544"/>
    </row>
    <row r="1159" s="341" customFormat="true" ht="15" customHeight="true" x14ac:dyDescent="0.2">
      <c r="BA1159" s="544"/>
      <c r="BB1159" s="365"/>
      <c r="BC1159" s="544"/>
      <c r="BD1159" s="544"/>
      <c r="BE1159" s="544"/>
      <c r="BF1159" s="544"/>
      <c r="BG1159" s="544"/>
      <c r="BH1159" s="544"/>
      <c r="BI1159" s="544"/>
      <c r="BJ1159" s="544"/>
      <c r="BK1159" s="544"/>
      <c r="BL1159" s="544"/>
      <c r="BM1159" s="544"/>
      <c r="BN1159" s="544"/>
      <c r="BO1159" s="544"/>
      <c r="BP1159" s="544"/>
      <c r="BQ1159" s="544"/>
      <c r="BR1159" s="544"/>
      <c r="BS1159" s="544"/>
      <c r="BT1159" s="544"/>
    </row>
    <row r="1160" s="341" customFormat="true" ht="15" customHeight="true" x14ac:dyDescent="0.2">
      <c r="BA1160" s="544"/>
      <c r="BB1160" s="365"/>
      <c r="BC1160" s="544"/>
      <c r="BD1160" s="544"/>
      <c r="BE1160" s="544"/>
      <c r="BF1160" s="544"/>
      <c r="BG1160" s="544"/>
      <c r="BH1160" s="544"/>
      <c r="BI1160" s="544"/>
      <c r="BJ1160" s="544"/>
      <c r="BK1160" s="544"/>
      <c r="BL1160" s="544"/>
      <c r="BM1160" s="544"/>
      <c r="BN1160" s="544"/>
      <c r="BO1160" s="544"/>
      <c r="BP1160" s="544"/>
      <c r="BQ1160" s="544"/>
      <c r="BR1160" s="544"/>
      <c r="BS1160" s="544"/>
      <c r="BT1160" s="544"/>
    </row>
    <row r="1161" s="341" customFormat="true" ht="15" customHeight="true" x14ac:dyDescent="0.2">
      <c r="BA1161" s="544"/>
      <c r="BB1161" s="365"/>
      <c r="BC1161" s="544"/>
      <c r="BD1161" s="544"/>
      <c r="BE1161" s="544"/>
      <c r="BF1161" s="544"/>
      <c r="BG1161" s="544"/>
      <c r="BH1161" s="544"/>
      <c r="BI1161" s="544"/>
      <c r="BJ1161" s="544"/>
      <c r="BK1161" s="544"/>
      <c r="BL1161" s="544"/>
      <c r="BM1161" s="544"/>
      <c r="BN1161" s="544"/>
      <c r="BO1161" s="544"/>
      <c r="BP1161" s="544"/>
      <c r="BQ1161" s="544"/>
      <c r="BR1161" s="544"/>
      <c r="BS1161" s="544"/>
      <c r="BT1161" s="544"/>
    </row>
    <row r="1162" s="341" customFormat="true" ht="15" customHeight="true" x14ac:dyDescent="0.2">
      <c r="BA1162" s="544"/>
      <c r="BB1162" s="365"/>
      <c r="BC1162" s="544"/>
      <c r="BD1162" s="544"/>
      <c r="BE1162" s="544"/>
      <c r="BF1162" s="544"/>
      <c r="BG1162" s="544"/>
      <c r="BH1162" s="544"/>
      <c r="BI1162" s="544"/>
      <c r="BJ1162" s="544"/>
      <c r="BK1162" s="544"/>
      <c r="BL1162" s="544"/>
      <c r="BM1162" s="544"/>
      <c r="BN1162" s="544"/>
      <c r="BO1162" s="544"/>
      <c r="BP1162" s="544"/>
      <c r="BQ1162" s="544"/>
      <c r="BR1162" s="544"/>
      <c r="BS1162" s="544"/>
      <c r="BT1162" s="544"/>
    </row>
    <row r="1163" s="341" customFormat="true" ht="15" customHeight="true" x14ac:dyDescent="0.2">
      <c r="BA1163" s="544"/>
      <c r="BB1163" s="365"/>
      <c r="BC1163" s="544"/>
      <c r="BD1163" s="544"/>
      <c r="BE1163" s="544"/>
      <c r="BF1163" s="544"/>
      <c r="BG1163" s="544"/>
      <c r="BH1163" s="544"/>
      <c r="BI1163" s="544"/>
      <c r="BJ1163" s="544"/>
      <c r="BK1163" s="544"/>
      <c r="BL1163" s="544"/>
      <c r="BM1163" s="544"/>
      <c r="BN1163" s="544"/>
      <c r="BO1163" s="544"/>
      <c r="BP1163" s="544"/>
      <c r="BQ1163" s="544"/>
      <c r="BR1163" s="544"/>
      <c r="BS1163" s="544"/>
      <c r="BT1163" s="544"/>
    </row>
    <row r="1164" s="341" customFormat="true" ht="15" customHeight="true" x14ac:dyDescent="0.2">
      <c r="BA1164" s="544"/>
      <c r="BB1164" s="365"/>
      <c r="BC1164" s="544"/>
      <c r="BD1164" s="544"/>
      <c r="BE1164" s="544"/>
      <c r="BF1164" s="544"/>
      <c r="BG1164" s="544"/>
      <c r="BH1164" s="544"/>
      <c r="BI1164" s="544"/>
      <c r="BJ1164" s="544"/>
      <c r="BK1164" s="544"/>
      <c r="BL1164" s="544"/>
      <c r="BM1164" s="544"/>
      <c r="BN1164" s="544"/>
      <c r="BO1164" s="544"/>
      <c r="BP1164" s="544"/>
      <c r="BQ1164" s="544"/>
      <c r="BR1164" s="544"/>
      <c r="BS1164" s="544"/>
      <c r="BT1164" s="544"/>
    </row>
    <row r="1165" s="341" customFormat="true" ht="15" customHeight="true" x14ac:dyDescent="0.2">
      <c r="BA1165" s="544"/>
      <c r="BB1165" s="365"/>
      <c r="BC1165" s="544"/>
      <c r="BD1165" s="544"/>
      <c r="BE1165" s="544"/>
      <c r="BF1165" s="544"/>
      <c r="BG1165" s="544"/>
      <c r="BH1165" s="544"/>
      <c r="BI1165" s="544"/>
      <c r="BJ1165" s="544"/>
      <c r="BK1165" s="544"/>
      <c r="BL1165" s="544"/>
      <c r="BM1165" s="544"/>
      <c r="BN1165" s="544"/>
      <c r="BO1165" s="544"/>
      <c r="BP1165" s="544"/>
      <c r="BQ1165" s="544"/>
      <c r="BR1165" s="544"/>
      <c r="BS1165" s="544"/>
      <c r="BT1165" s="544"/>
    </row>
    <row r="1166" s="341" customFormat="true" ht="15" customHeight="true" x14ac:dyDescent="0.2">
      <c r="BA1166" s="544"/>
      <c r="BB1166" s="365"/>
      <c r="BC1166" s="544"/>
      <c r="BD1166" s="544"/>
      <c r="BE1166" s="544"/>
      <c r="BF1166" s="544"/>
      <c r="BG1166" s="544"/>
      <c r="BH1166" s="544"/>
      <c r="BI1166" s="544"/>
      <c r="BJ1166" s="544"/>
      <c r="BK1166" s="544"/>
      <c r="BL1166" s="544"/>
      <c r="BM1166" s="544"/>
      <c r="BN1166" s="544"/>
      <c r="BO1166" s="544"/>
      <c r="BP1166" s="544"/>
      <c r="BQ1166" s="544"/>
      <c r="BR1166" s="544"/>
      <c r="BS1166" s="544"/>
      <c r="BT1166" s="544"/>
    </row>
    <row r="1167" s="341" customFormat="true" ht="15" customHeight="true" x14ac:dyDescent="0.2">
      <c r="BA1167" s="544"/>
      <c r="BB1167" s="365"/>
      <c r="BC1167" s="544"/>
      <c r="BD1167" s="544"/>
      <c r="BE1167" s="544"/>
      <c r="BF1167" s="544"/>
      <c r="BG1167" s="544"/>
      <c r="BH1167" s="544"/>
      <c r="BI1167" s="544"/>
      <c r="BJ1167" s="544"/>
      <c r="BK1167" s="544"/>
      <c r="BL1167" s="544"/>
      <c r="BM1167" s="544"/>
      <c r="BN1167" s="544"/>
      <c r="BO1167" s="544"/>
      <c r="BP1167" s="544"/>
      <c r="BQ1167" s="544"/>
      <c r="BR1167" s="544"/>
      <c r="BS1167" s="544"/>
      <c r="BT1167" s="544"/>
    </row>
    <row r="1168" s="341" customFormat="true" ht="15" customHeight="true" x14ac:dyDescent="0.2">
      <c r="BA1168" s="544"/>
      <c r="BB1168" s="365"/>
      <c r="BC1168" s="544"/>
      <c r="BD1168" s="544"/>
      <c r="BE1168" s="544"/>
      <c r="BF1168" s="544"/>
      <c r="BG1168" s="544"/>
      <c r="BH1168" s="544"/>
      <c r="BI1168" s="544"/>
      <c r="BJ1168" s="544"/>
      <c r="BK1168" s="544"/>
      <c r="BL1168" s="544"/>
      <c r="BM1168" s="544"/>
      <c r="BN1168" s="544"/>
      <c r="BO1168" s="544"/>
      <c r="BP1168" s="544"/>
      <c r="BQ1168" s="544"/>
      <c r="BR1168" s="544"/>
      <c r="BS1168" s="544"/>
      <c r="BT1168" s="544"/>
    </row>
    <row r="1169" s="341" customFormat="true" ht="15" customHeight="true" x14ac:dyDescent="0.2">
      <c r="BA1169" s="544"/>
      <c r="BB1169" s="365"/>
      <c r="BC1169" s="544"/>
      <c r="BD1169" s="544"/>
      <c r="BE1169" s="544"/>
      <c r="BF1169" s="544"/>
      <c r="BG1169" s="544"/>
      <c r="BH1169" s="544"/>
      <c r="BI1169" s="544"/>
      <c r="BJ1169" s="544"/>
      <c r="BK1169" s="544"/>
      <c r="BL1169" s="544"/>
      <c r="BM1169" s="544"/>
      <c r="BN1169" s="544"/>
      <c r="BO1169" s="544"/>
      <c r="BP1169" s="544"/>
      <c r="BQ1169" s="544"/>
      <c r="BR1169" s="544"/>
      <c r="BS1169" s="544"/>
      <c r="BT1169" s="544"/>
    </row>
    <row r="1170" s="341" customFormat="true" ht="15" customHeight="true" x14ac:dyDescent="0.2">
      <c r="A1170" s="410"/>
      <c r="B1170" s="824"/>
      <c r="C1170" s="825"/>
      <c r="D1170" s="825"/>
      <c r="E1170" s="825"/>
      <c r="F1170" s="825"/>
      <c r="G1170" s="825"/>
      <c r="H1170" s="825"/>
      <c r="I1170" s="825"/>
      <c r="J1170" s="825"/>
      <c r="K1170" s="825"/>
      <c r="L1170" s="825"/>
      <c r="M1170" s="825"/>
      <c r="N1170" s="825"/>
      <c r="O1170" s="825"/>
      <c r="P1170" s="825"/>
      <c r="Q1170" s="825"/>
      <c r="R1170" s="825"/>
      <c r="S1170" s="825"/>
      <c r="T1170" s="825"/>
      <c r="BA1170" s="544"/>
      <c r="BB1170" s="365"/>
      <c r="BC1170" s="544"/>
      <c r="BD1170" s="544"/>
      <c r="BE1170" s="544"/>
      <c r="BF1170" s="544"/>
      <c r="BG1170" s="544"/>
      <c r="BH1170" s="544"/>
      <c r="BI1170" s="544"/>
      <c r="BJ1170" s="544"/>
      <c r="BK1170" s="544"/>
      <c r="BL1170" s="544"/>
      <c r="BM1170" s="544"/>
      <c r="BN1170" s="544"/>
      <c r="BO1170" s="544"/>
      <c r="BP1170" s="544"/>
      <c r="BQ1170" s="544"/>
      <c r="BR1170" s="544"/>
      <c r="BS1170" s="544"/>
      <c r="BT1170" s="544"/>
    </row>
    <row r="1171" s="341" customFormat="true" ht="15" customHeight="true" x14ac:dyDescent="0.2">
      <c r="A1171" s="410"/>
      <c r="B1171" s="824"/>
      <c r="C1171" s="825"/>
      <c r="D1171" s="825"/>
      <c r="E1171" s="825"/>
      <c r="F1171" s="825"/>
      <c r="G1171" s="825"/>
      <c r="H1171" s="825"/>
      <c r="I1171" s="825"/>
      <c r="J1171" s="825"/>
      <c r="K1171" s="825"/>
      <c r="L1171" s="825"/>
      <c r="M1171" s="825"/>
      <c r="N1171" s="825"/>
      <c r="O1171" s="825"/>
      <c r="P1171" s="825"/>
      <c r="Q1171" s="825"/>
      <c r="R1171" s="825"/>
      <c r="S1171" s="825"/>
      <c r="T1171" s="825"/>
      <c r="BA1171" s="544"/>
      <c r="BB1171" s="365"/>
      <c r="BC1171" s="544"/>
      <c r="BD1171" s="544"/>
      <c r="BE1171" s="544"/>
      <c r="BF1171" s="544"/>
      <c r="BG1171" s="544"/>
      <c r="BH1171" s="544"/>
      <c r="BI1171" s="544"/>
      <c r="BJ1171" s="544"/>
      <c r="BK1171" s="544"/>
      <c r="BL1171" s="544"/>
      <c r="BM1171" s="544"/>
      <c r="BN1171" s="544"/>
      <c r="BO1171" s="544"/>
      <c r="BP1171" s="544"/>
      <c r="BQ1171" s="544"/>
      <c r="BR1171" s="544"/>
      <c r="BS1171" s="544"/>
      <c r="BT1171" s="544"/>
    </row>
    <row r="1172" s="341" customFormat="true" ht="15" customHeight="true" x14ac:dyDescent="0.2">
      <c r="A1172" s="410"/>
      <c r="B1172" s="824"/>
      <c r="C1172" s="825"/>
      <c r="D1172" s="825"/>
      <c r="E1172" s="825"/>
      <c r="F1172" s="825"/>
      <c r="G1172" s="825"/>
      <c r="H1172" s="825"/>
      <c r="I1172" s="825"/>
      <c r="J1172" s="825"/>
      <c r="K1172" s="825"/>
      <c r="L1172" s="825"/>
      <c r="M1172" s="825"/>
      <c r="N1172" s="825"/>
      <c r="O1172" s="825"/>
      <c r="P1172" s="825"/>
      <c r="Q1172" s="825"/>
      <c r="R1172" s="825"/>
      <c r="S1172" s="825"/>
      <c r="T1172" s="825"/>
      <c r="BA1172" s="544"/>
      <c r="BB1172" s="365"/>
      <c r="BC1172" s="544"/>
      <c r="BD1172" s="544"/>
      <c r="BE1172" s="544"/>
      <c r="BF1172" s="544"/>
      <c r="BG1172" s="544"/>
      <c r="BH1172" s="544"/>
      <c r="BI1172" s="544"/>
      <c r="BJ1172" s="544"/>
      <c r="BK1172" s="544"/>
      <c r="BL1172" s="544"/>
      <c r="BM1172" s="544"/>
      <c r="BN1172" s="544"/>
      <c r="BO1172" s="544"/>
      <c r="BP1172" s="544"/>
      <c r="BQ1172" s="544"/>
      <c r="BR1172" s="544"/>
      <c r="BS1172" s="544"/>
      <c r="BT1172" s="544"/>
    </row>
    <row r="1173" s="341" customFormat="true" ht="15" customHeight="true" x14ac:dyDescent="0.2">
      <c r="A1173" s="410"/>
      <c r="B1173" s="824"/>
      <c r="C1173" s="825"/>
      <c r="D1173" s="825"/>
      <c r="E1173" s="825"/>
      <c r="F1173" s="825"/>
      <c r="G1173" s="825"/>
      <c r="H1173" s="825"/>
      <c r="I1173" s="825"/>
      <c r="J1173" s="825"/>
      <c r="K1173" s="825"/>
      <c r="L1173" s="825"/>
      <c r="M1173" s="825"/>
      <c r="N1173" s="825"/>
      <c r="O1173" s="825"/>
      <c r="P1173" s="825"/>
      <c r="Q1173" s="825"/>
      <c r="R1173" s="825"/>
      <c r="S1173" s="825"/>
      <c r="T1173" s="825"/>
      <c r="BA1173" s="544"/>
      <c r="BB1173" s="365"/>
      <c r="BC1173" s="544"/>
      <c r="BD1173" s="544"/>
      <c r="BE1173" s="544"/>
      <c r="BF1173" s="544"/>
      <c r="BG1173" s="544"/>
      <c r="BH1173" s="544"/>
      <c r="BI1173" s="544"/>
      <c r="BJ1173" s="544"/>
      <c r="BK1173" s="544"/>
      <c r="BL1173" s="544"/>
      <c r="BM1173" s="544"/>
      <c r="BN1173" s="544"/>
      <c r="BO1173" s="544"/>
      <c r="BP1173" s="544"/>
      <c r="BQ1173" s="544"/>
      <c r="BR1173" s="544"/>
      <c r="BS1173" s="544"/>
      <c r="BT1173" s="544"/>
    </row>
    <row r="1174" s="341" customFormat="true" ht="15" customHeight="true" x14ac:dyDescent="0.2">
      <c r="A1174" s="410"/>
      <c r="B1174" s="824"/>
      <c r="C1174" s="825"/>
      <c r="D1174" s="825"/>
      <c r="E1174" s="825"/>
      <c r="F1174" s="825"/>
      <c r="G1174" s="825"/>
      <c r="H1174" s="825"/>
      <c r="I1174" s="825"/>
      <c r="J1174" s="825"/>
      <c r="K1174" s="825"/>
      <c r="L1174" s="825"/>
      <c r="M1174" s="825"/>
      <c r="N1174" s="825"/>
      <c r="O1174" s="825"/>
      <c r="P1174" s="825"/>
      <c r="Q1174" s="825"/>
      <c r="R1174" s="825"/>
      <c r="S1174" s="825"/>
      <c r="T1174" s="825"/>
      <c r="BA1174" s="544"/>
      <c r="BB1174" s="365"/>
      <c r="BC1174" s="544"/>
      <c r="BD1174" s="544"/>
      <c r="BE1174" s="544"/>
      <c r="BF1174" s="544"/>
      <c r="BG1174" s="544"/>
      <c r="BH1174" s="544"/>
      <c r="BI1174" s="544"/>
      <c r="BJ1174" s="544"/>
      <c r="BK1174" s="544"/>
      <c r="BL1174" s="544"/>
      <c r="BM1174" s="544"/>
      <c r="BN1174" s="544"/>
      <c r="BO1174" s="544"/>
      <c r="BP1174" s="544"/>
      <c r="BQ1174" s="544"/>
      <c r="BR1174" s="544"/>
      <c r="BS1174" s="544"/>
      <c r="BT1174" s="544"/>
    </row>
    <row r="1175" s="341" customFormat="true" ht="15" customHeight="true" x14ac:dyDescent="0.2">
      <c r="A1175" s="410"/>
      <c r="B1175" s="824"/>
      <c r="C1175" s="825"/>
      <c r="D1175" s="825"/>
      <c r="E1175" s="825"/>
      <c r="F1175" s="825"/>
      <c r="G1175" s="825"/>
      <c r="H1175" s="825"/>
      <c r="I1175" s="825"/>
      <c r="J1175" s="825"/>
      <c r="K1175" s="825"/>
      <c r="L1175" s="825"/>
      <c r="M1175" s="825"/>
      <c r="N1175" s="825"/>
      <c r="O1175" s="825"/>
      <c r="P1175" s="825"/>
      <c r="Q1175" s="825"/>
      <c r="R1175" s="825"/>
      <c r="S1175" s="825"/>
      <c r="T1175" s="825"/>
      <c r="BA1175" s="544"/>
      <c r="BB1175" s="365"/>
      <c r="BC1175" s="544"/>
      <c r="BD1175" s="544"/>
      <c r="BE1175" s="544"/>
      <c r="BF1175" s="544"/>
      <c r="BG1175" s="544"/>
      <c r="BH1175" s="544"/>
      <c r="BI1175" s="544"/>
      <c r="BJ1175" s="544"/>
      <c r="BK1175" s="544"/>
      <c r="BL1175" s="544"/>
      <c r="BM1175" s="544"/>
      <c r="BN1175" s="544"/>
      <c r="BO1175" s="544"/>
      <c r="BP1175" s="544"/>
      <c r="BQ1175" s="544"/>
      <c r="BR1175" s="544"/>
      <c r="BS1175" s="544"/>
      <c r="BT1175" s="544"/>
    </row>
    <row r="1176" s="341" customFormat="true" ht="15" customHeight="true" x14ac:dyDescent="0.2">
      <c r="A1176" s="826"/>
      <c r="B1176" s="410"/>
      <c r="C1176" s="827"/>
      <c r="D1176" s="828"/>
      <c r="E1176" s="828"/>
      <c r="F1176" s="828"/>
      <c r="G1176" s="828"/>
      <c r="H1176" s="827"/>
      <c r="I1176" s="828"/>
      <c r="J1176" s="828"/>
      <c r="K1176" s="828"/>
      <c r="L1176" s="828"/>
      <c r="M1176" s="827"/>
      <c r="N1176" s="828"/>
      <c r="O1176" s="828"/>
      <c r="P1176" s="828"/>
      <c r="Q1176" s="828"/>
      <c r="R1176" s="827"/>
      <c r="S1176" s="828"/>
      <c r="T1176" s="828"/>
      <c r="BA1176" s="544"/>
      <c r="BB1176" s="365"/>
      <c r="BC1176" s="544"/>
      <c r="BD1176" s="544"/>
      <c r="BE1176" s="544"/>
      <c r="BF1176" s="544"/>
      <c r="BG1176" s="544"/>
      <c r="BH1176" s="544"/>
      <c r="BI1176" s="544"/>
      <c r="BJ1176" s="544"/>
      <c r="BK1176" s="544"/>
      <c r="BL1176" s="544"/>
      <c r="BM1176" s="544"/>
      <c r="BN1176" s="544"/>
      <c r="BO1176" s="544"/>
      <c r="BP1176" s="544"/>
      <c r="BQ1176" s="544"/>
      <c r="BR1176" s="544"/>
      <c r="BS1176" s="544"/>
      <c r="BT1176" s="544"/>
    </row>
    <row r="1177" s="341" customFormat="true" ht="15" customHeight="true" x14ac:dyDescent="0.2">
      <c r="A1177" s="828"/>
      <c r="B1177" s="828"/>
      <c r="C1177" s="827"/>
      <c r="D1177" s="827"/>
      <c r="E1177" s="827"/>
      <c r="F1177" s="827"/>
      <c r="G1177" s="827"/>
      <c r="H1177" s="827"/>
      <c r="I1177" s="827"/>
      <c r="J1177" s="827"/>
      <c r="K1177" s="827"/>
      <c r="L1177" s="827"/>
      <c r="M1177" s="827"/>
      <c r="N1177" s="827"/>
      <c r="O1177" s="827"/>
      <c r="P1177" s="827"/>
      <c r="Q1177" s="827"/>
      <c r="R1177" s="827"/>
      <c r="S1177" s="827"/>
      <c r="T1177" s="827"/>
      <c r="BA1177" s="544"/>
      <c r="BB1177" s="365"/>
      <c r="BC1177" s="544"/>
      <c r="BD1177" s="544"/>
      <c r="BE1177" s="544"/>
      <c r="BF1177" s="544"/>
      <c r="BG1177" s="544"/>
      <c r="BH1177" s="544"/>
      <c r="BI1177" s="544"/>
      <c r="BJ1177" s="544"/>
      <c r="BK1177" s="544"/>
      <c r="BL1177" s="544"/>
      <c r="BM1177" s="544"/>
      <c r="BN1177" s="544"/>
      <c r="BO1177" s="544"/>
      <c r="BP1177" s="544"/>
      <c r="BQ1177" s="544"/>
      <c r="BR1177" s="544"/>
      <c r="BS1177" s="544"/>
      <c r="BT1177" s="544"/>
    </row>
    <row r="1178" s="341" customFormat="true" ht="15" customHeight="true" x14ac:dyDescent="0.2">
      <c r="BA1178" s="544"/>
      <c r="BB1178" s="365"/>
      <c r="BC1178" s="544"/>
      <c r="BD1178" s="544"/>
      <c r="BE1178" s="544"/>
      <c r="BF1178" s="544"/>
      <c r="BG1178" s="544"/>
      <c r="BH1178" s="544"/>
      <c r="BI1178" s="544"/>
      <c r="BJ1178" s="544"/>
      <c r="BK1178" s="544"/>
      <c r="BL1178" s="544"/>
      <c r="BM1178" s="544"/>
      <c r="BN1178" s="544"/>
      <c r="BO1178" s="544"/>
      <c r="BP1178" s="544"/>
      <c r="BQ1178" s="544"/>
      <c r="BR1178" s="544"/>
      <c r="BS1178" s="544"/>
      <c r="BT1178" s="544"/>
    </row>
    <row r="1179" s="341" customFormat="true" ht="15" customHeight="true" x14ac:dyDescent="0.2">
      <c r="BA1179" s="544"/>
      <c r="BB1179" s="365"/>
      <c r="BC1179" s="544"/>
      <c r="BD1179" s="544"/>
      <c r="BE1179" s="544"/>
      <c r="BF1179" s="544"/>
      <c r="BG1179" s="544"/>
      <c r="BH1179" s="544"/>
      <c r="BI1179" s="544"/>
      <c r="BJ1179" s="544"/>
      <c r="BK1179" s="544"/>
      <c r="BL1179" s="544"/>
      <c r="BM1179" s="544"/>
      <c r="BN1179" s="544"/>
      <c r="BO1179" s="544"/>
      <c r="BP1179" s="544"/>
      <c r="BQ1179" s="544"/>
      <c r="BR1179" s="544"/>
      <c r="BS1179" s="544"/>
      <c r="BT1179" s="544"/>
    </row>
    <row r="1180" s="341" customFormat="true" ht="15" customHeight="true" x14ac:dyDescent="0.2">
      <c r="BA1180" s="544"/>
      <c r="BB1180" s="365"/>
      <c r="BC1180" s="544"/>
      <c r="BD1180" s="544"/>
      <c r="BE1180" s="544"/>
      <c r="BF1180" s="544"/>
      <c r="BG1180" s="544"/>
      <c r="BH1180" s="544"/>
      <c r="BI1180" s="544"/>
      <c r="BJ1180" s="544"/>
      <c r="BK1180" s="544"/>
      <c r="BL1180" s="544"/>
      <c r="BM1180" s="544"/>
      <c r="BN1180" s="544"/>
      <c r="BO1180" s="544"/>
      <c r="BP1180" s="544"/>
      <c r="BQ1180" s="544"/>
      <c r="BR1180" s="544"/>
      <c r="BS1180" s="544"/>
      <c r="BT1180" s="544"/>
    </row>
    <row r="1181" s="341" customFormat="true" ht="15" customHeight="true" x14ac:dyDescent="0.2">
      <c r="BA1181" s="544"/>
      <c r="BB1181" s="365"/>
      <c r="BC1181" s="544"/>
      <c r="BD1181" s="544"/>
      <c r="BE1181" s="544"/>
      <c r="BF1181" s="544"/>
      <c r="BG1181" s="544"/>
      <c r="BH1181" s="544"/>
      <c r="BI1181" s="544"/>
      <c r="BJ1181" s="544"/>
      <c r="BK1181" s="544"/>
      <c r="BL1181" s="544"/>
      <c r="BM1181" s="544"/>
      <c r="BN1181" s="544"/>
      <c r="BO1181" s="544"/>
      <c r="BP1181" s="544"/>
      <c r="BQ1181" s="544"/>
      <c r="BR1181" s="544"/>
      <c r="BS1181" s="544"/>
      <c r="BT1181" s="544"/>
    </row>
    <row r="1182" s="341" customFormat="true" ht="15" customHeight="true" x14ac:dyDescent="0.2">
      <c r="BA1182" s="544"/>
      <c r="BB1182" s="365"/>
      <c r="BC1182" s="544"/>
      <c r="BD1182" s="544"/>
      <c r="BE1182" s="544"/>
      <c r="BF1182" s="544"/>
      <c r="BG1182" s="544"/>
      <c r="BH1182" s="544"/>
      <c r="BI1182" s="544"/>
      <c r="BJ1182" s="544"/>
      <c r="BK1182" s="544"/>
      <c r="BL1182" s="544"/>
      <c r="BM1182" s="544"/>
      <c r="BN1182" s="544"/>
      <c r="BO1182" s="544"/>
      <c r="BP1182" s="544"/>
      <c r="BQ1182" s="544"/>
      <c r="BR1182" s="544"/>
      <c r="BS1182" s="544"/>
      <c r="BT1182" s="544"/>
    </row>
    <row r="1183" s="341" customFormat="true" ht="15" customHeight="true" x14ac:dyDescent="0.2">
      <c r="BA1183" s="544"/>
      <c r="BB1183" s="365"/>
      <c r="BC1183" s="544"/>
      <c r="BD1183" s="544"/>
      <c r="BE1183" s="544"/>
      <c r="BF1183" s="544"/>
      <c r="BG1183" s="544"/>
      <c r="BH1183" s="544"/>
      <c r="BI1183" s="544"/>
      <c r="BJ1183" s="544"/>
      <c r="BK1183" s="544"/>
      <c r="BL1183" s="544"/>
      <c r="BM1183" s="544"/>
      <c r="BN1183" s="544"/>
      <c r="BO1183" s="544"/>
      <c r="BP1183" s="544"/>
      <c r="BQ1183" s="544"/>
      <c r="BR1183" s="544"/>
      <c r="BS1183" s="544"/>
      <c r="BT1183" s="544"/>
    </row>
    <row r="1184" s="341" customFormat="true" ht="15" customHeight="true" x14ac:dyDescent="0.2">
      <c r="BA1184" s="544"/>
      <c r="BB1184" s="365"/>
      <c r="BC1184" s="544"/>
      <c r="BD1184" s="544"/>
      <c r="BE1184" s="544"/>
      <c r="BF1184" s="544"/>
      <c r="BG1184" s="544"/>
      <c r="BH1184" s="544"/>
      <c r="BI1184" s="544"/>
      <c r="BJ1184" s="544"/>
      <c r="BK1184" s="544"/>
      <c r="BL1184" s="544"/>
      <c r="BM1184" s="544"/>
      <c r="BN1184" s="544"/>
      <c r="BO1184" s="544"/>
      <c r="BP1184" s="544"/>
      <c r="BQ1184" s="544"/>
      <c r="BR1184" s="544"/>
      <c r="BS1184" s="544"/>
      <c r="BT1184" s="544"/>
    </row>
    <row r="1185" s="341" customFormat="true" ht="15" customHeight="true" x14ac:dyDescent="0.2">
      <c r="BA1185" s="544"/>
      <c r="BB1185" s="365"/>
      <c r="BC1185" s="544"/>
      <c r="BD1185" s="544"/>
      <c r="BE1185" s="544"/>
      <c r="BF1185" s="544"/>
      <c r="BG1185" s="544"/>
      <c r="BH1185" s="544"/>
      <c r="BI1185" s="544"/>
      <c r="BJ1185" s="544"/>
      <c r="BK1185" s="544"/>
      <c r="BL1185" s="544"/>
      <c r="BM1185" s="544"/>
      <c r="BN1185" s="544"/>
      <c r="BO1185" s="544"/>
      <c r="BP1185" s="544"/>
      <c r="BQ1185" s="544"/>
      <c r="BR1185" s="544"/>
      <c r="BS1185" s="544"/>
      <c r="BT1185" s="544"/>
    </row>
    <row r="1186" s="341" customFormat="true" ht="15" customHeight="true" x14ac:dyDescent="0.2">
      <c r="BA1186" s="544"/>
      <c r="BB1186" s="365"/>
      <c r="BC1186" s="544"/>
      <c r="BD1186" s="544"/>
      <c r="BE1186" s="544"/>
      <c r="BF1186" s="544"/>
      <c r="BG1186" s="544"/>
      <c r="BH1186" s="544"/>
      <c r="BI1186" s="544"/>
      <c r="BJ1186" s="544"/>
      <c r="BK1186" s="544"/>
      <c r="BL1186" s="544"/>
      <c r="BM1186" s="544"/>
      <c r="BN1186" s="544"/>
      <c r="BO1186" s="544"/>
      <c r="BP1186" s="544"/>
      <c r="BQ1186" s="544"/>
      <c r="BR1186" s="544"/>
      <c r="BS1186" s="544"/>
      <c r="BT1186" s="544"/>
    </row>
    <row r="1187" s="341" customFormat="true" ht="15" customHeight="true" x14ac:dyDescent="0.2">
      <c r="BA1187" s="544"/>
      <c r="BB1187" s="365"/>
      <c r="BC1187" s="544"/>
      <c r="BD1187" s="544"/>
      <c r="BE1187" s="544"/>
      <c r="BF1187" s="544"/>
      <c r="BG1187" s="544"/>
      <c r="BH1187" s="544"/>
      <c r="BI1187" s="544"/>
      <c r="BJ1187" s="544"/>
      <c r="BK1187" s="544"/>
      <c r="BL1187" s="544"/>
      <c r="BM1187" s="544"/>
      <c r="BN1187" s="544"/>
      <c r="BO1187" s="544"/>
      <c r="BP1187" s="544"/>
      <c r="BQ1187" s="544"/>
      <c r="BR1187" s="544"/>
      <c r="BS1187" s="544"/>
      <c r="BT1187" s="544"/>
    </row>
    <row r="1188" s="341" customFormat="true" ht="15" customHeight="true" x14ac:dyDescent="0.2">
      <c r="BA1188" s="544"/>
      <c r="BB1188" s="365"/>
      <c r="BC1188" s="544"/>
      <c r="BD1188" s="544"/>
      <c r="BE1188" s="544"/>
      <c r="BF1188" s="544"/>
      <c r="BG1188" s="544"/>
      <c r="BH1188" s="544"/>
      <c r="BI1188" s="544"/>
      <c r="BJ1188" s="544"/>
      <c r="BK1188" s="544"/>
      <c r="BL1188" s="544"/>
      <c r="BM1188" s="544"/>
      <c r="BN1188" s="544"/>
      <c r="BO1188" s="544"/>
      <c r="BP1188" s="544"/>
      <c r="BQ1188" s="544"/>
      <c r="BR1188" s="544"/>
      <c r="BS1188" s="544"/>
      <c r="BT1188" s="544"/>
    </row>
    <row r="1189" s="341" customFormat="true" ht="15" customHeight="true" x14ac:dyDescent="0.2">
      <c r="BA1189" s="544"/>
      <c r="BB1189" s="365"/>
      <c r="BC1189" s="544"/>
      <c r="BD1189" s="544"/>
      <c r="BE1189" s="544"/>
      <c r="BF1189" s="544"/>
      <c r="BG1189" s="544"/>
      <c r="BH1189" s="544"/>
      <c r="BI1189" s="544"/>
      <c r="BJ1189" s="544"/>
      <c r="BK1189" s="544"/>
      <c r="BL1189" s="544"/>
      <c r="BM1189" s="544"/>
      <c r="BN1189" s="544"/>
      <c r="BO1189" s="544"/>
      <c r="BP1189" s="544"/>
      <c r="BQ1189" s="544"/>
      <c r="BR1189" s="544"/>
      <c r="BS1189" s="544"/>
      <c r="BT1189" s="544"/>
    </row>
    <row r="1190" s="341" customFormat="true" ht="15" customHeight="true" x14ac:dyDescent="0.2">
      <c r="BA1190" s="544"/>
      <c r="BB1190" s="365"/>
      <c r="BC1190" s="544"/>
      <c r="BD1190" s="544"/>
      <c r="BE1190" s="544"/>
      <c r="BF1190" s="544"/>
      <c r="BG1190" s="544"/>
      <c r="BH1190" s="544"/>
      <c r="BI1190" s="544"/>
      <c r="BJ1190" s="544"/>
      <c r="BK1190" s="544"/>
      <c r="BL1190" s="544"/>
      <c r="BM1190" s="544"/>
      <c r="BN1190" s="544"/>
      <c r="BO1190" s="544"/>
      <c r="BP1190" s="544"/>
      <c r="BQ1190" s="544"/>
      <c r="BR1190" s="544"/>
      <c r="BS1190" s="544"/>
      <c r="BT1190" s="544"/>
    </row>
    <row r="1191" s="341" customFormat="true" ht="15" customHeight="true" x14ac:dyDescent="0.2">
      <c r="BA1191" s="544"/>
      <c r="BB1191" s="365"/>
      <c r="BC1191" s="544"/>
      <c r="BD1191" s="544"/>
      <c r="BE1191" s="544"/>
      <c r="BF1191" s="544"/>
      <c r="BG1191" s="544"/>
      <c r="BH1191" s="544"/>
      <c r="BI1191" s="544"/>
      <c r="BJ1191" s="544"/>
      <c r="BK1191" s="544"/>
      <c r="BL1191" s="544"/>
      <c r="BM1191" s="544"/>
      <c r="BN1191" s="544"/>
      <c r="BO1191" s="544"/>
      <c r="BP1191" s="544"/>
      <c r="BQ1191" s="544"/>
      <c r="BR1191" s="544"/>
      <c r="BS1191" s="544"/>
      <c r="BT1191" s="544"/>
    </row>
    <row r="1192" s="341" customFormat="true" ht="15" customHeight="true" x14ac:dyDescent="0.2">
      <c r="BA1192" s="544"/>
      <c r="BB1192" s="365"/>
      <c r="BC1192" s="544"/>
      <c r="BD1192" s="544"/>
      <c r="BE1192" s="544"/>
      <c r="BF1192" s="544"/>
      <c r="BG1192" s="544"/>
      <c r="BH1192" s="544"/>
      <c r="BI1192" s="544"/>
      <c r="BJ1192" s="544"/>
      <c r="BK1192" s="544"/>
      <c r="BL1192" s="544"/>
      <c r="BM1192" s="544"/>
      <c r="BN1192" s="544"/>
      <c r="BO1192" s="544"/>
      <c r="BP1192" s="544"/>
      <c r="BQ1192" s="544"/>
      <c r="BR1192" s="544"/>
      <c r="BS1192" s="544"/>
      <c r="BT1192" s="544"/>
    </row>
    <row r="1193" s="341" customFormat="true" ht="15" customHeight="true" x14ac:dyDescent="0.2">
      <c r="BA1193" s="544"/>
      <c r="BB1193" s="365"/>
      <c r="BC1193" s="544"/>
      <c r="BD1193" s="544"/>
      <c r="BE1193" s="544"/>
      <c r="BF1193" s="544"/>
      <c r="BG1193" s="544"/>
      <c r="BH1193" s="544"/>
      <c r="BI1193" s="544"/>
      <c r="BJ1193" s="544"/>
      <c r="BK1193" s="544"/>
      <c r="BL1193" s="544"/>
      <c r="BM1193" s="544"/>
      <c r="BN1193" s="544"/>
      <c r="BO1193" s="544"/>
      <c r="BP1193" s="544"/>
      <c r="BQ1193" s="544"/>
      <c r="BR1193" s="544"/>
      <c r="BS1193" s="544"/>
      <c r="BT1193" s="544"/>
    </row>
    <row r="1194" s="341" customFormat="true" ht="15" customHeight="true" x14ac:dyDescent="0.2">
      <c r="BA1194" s="544"/>
      <c r="BB1194" s="365"/>
      <c r="BC1194" s="544"/>
      <c r="BD1194" s="544"/>
      <c r="BE1194" s="544"/>
      <c r="BF1194" s="544"/>
      <c r="BG1194" s="544"/>
      <c r="BH1194" s="544"/>
      <c r="BI1194" s="544"/>
      <c r="BJ1194" s="544"/>
      <c r="BK1194" s="544"/>
      <c r="BL1194" s="544"/>
      <c r="BM1194" s="544"/>
      <c r="BN1194" s="544"/>
      <c r="BO1194" s="544"/>
      <c r="BP1194" s="544"/>
      <c r="BQ1194" s="544"/>
      <c r="BR1194" s="544"/>
      <c r="BS1194" s="544"/>
      <c r="BT1194" s="544"/>
    </row>
    <row r="1195" s="341" customFormat="true" ht="15" customHeight="true" x14ac:dyDescent="0.2">
      <c r="BA1195" s="544"/>
      <c r="BB1195" s="365"/>
      <c r="BC1195" s="544"/>
      <c r="BD1195" s="544"/>
      <c r="BE1195" s="544"/>
      <c r="BF1195" s="544"/>
      <c r="BG1195" s="544"/>
      <c r="BH1195" s="544"/>
      <c r="BI1195" s="544"/>
      <c r="BJ1195" s="544"/>
      <c r="BK1195" s="544"/>
      <c r="BL1195" s="544"/>
      <c r="BM1195" s="544"/>
      <c r="BN1195" s="544"/>
      <c r="BO1195" s="544"/>
      <c r="BP1195" s="544"/>
      <c r="BQ1195" s="544"/>
      <c r="BR1195" s="544"/>
      <c r="BS1195" s="544"/>
      <c r="BT1195" s="544"/>
    </row>
    <row r="1196" s="341" customFormat="true" ht="15" customHeight="true" x14ac:dyDescent="0.2">
      <c r="BA1196" s="544"/>
      <c r="BB1196" s="365"/>
      <c r="BC1196" s="544"/>
      <c r="BD1196" s="544"/>
      <c r="BE1196" s="544"/>
      <c r="BF1196" s="544"/>
      <c r="BG1196" s="544"/>
      <c r="BH1196" s="544"/>
      <c r="BI1196" s="544"/>
      <c r="BJ1196" s="544"/>
      <c r="BK1196" s="544"/>
      <c r="BL1196" s="544"/>
      <c r="BM1196" s="544"/>
      <c r="BN1196" s="544"/>
      <c r="BO1196" s="544"/>
      <c r="BP1196" s="544"/>
      <c r="BQ1196" s="544"/>
      <c r="BR1196" s="544"/>
      <c r="BS1196" s="544"/>
      <c r="BT1196" s="544"/>
    </row>
    <row r="1197" s="341" customFormat="true" ht="15" customHeight="true" x14ac:dyDescent="0.2">
      <c r="BA1197" s="544"/>
      <c r="BB1197" s="365"/>
      <c r="BC1197" s="544"/>
      <c r="BD1197" s="544"/>
      <c r="BE1197" s="544"/>
      <c r="BF1197" s="544"/>
      <c r="BG1197" s="544"/>
      <c r="BH1197" s="544"/>
      <c r="BI1197" s="544"/>
      <c r="BJ1197" s="544"/>
      <c r="BK1197" s="544"/>
      <c r="BL1197" s="544"/>
      <c r="BM1197" s="544"/>
      <c r="BN1197" s="544"/>
      <c r="BO1197" s="544"/>
      <c r="BP1197" s="544"/>
      <c r="BQ1197" s="544"/>
      <c r="BR1197" s="544"/>
      <c r="BS1197" s="544"/>
      <c r="BT1197" s="544"/>
    </row>
    <row r="1198" s="341" customFormat="true" ht="15" customHeight="true" x14ac:dyDescent="0.2">
      <c r="BA1198" s="544"/>
      <c r="BB1198" s="365"/>
      <c r="BC1198" s="544"/>
      <c r="BD1198" s="544"/>
      <c r="BE1198" s="544"/>
      <c r="BF1198" s="544"/>
      <c r="BG1198" s="544"/>
      <c r="BH1198" s="544"/>
      <c r="BI1198" s="544"/>
      <c r="BJ1198" s="544"/>
      <c r="BK1198" s="544"/>
      <c r="BL1198" s="544"/>
      <c r="BM1198" s="544"/>
      <c r="BN1198" s="544"/>
      <c r="BO1198" s="544"/>
      <c r="BP1198" s="544"/>
      <c r="BQ1198" s="544"/>
      <c r="BR1198" s="544"/>
      <c r="BS1198" s="544"/>
      <c r="BT1198" s="544"/>
    </row>
    <row r="1199" s="341" customFormat="true" ht="15" customHeight="true" x14ac:dyDescent="0.2">
      <c r="BA1199" s="544"/>
      <c r="BB1199" s="365"/>
      <c r="BC1199" s="544"/>
      <c r="BD1199" s="544"/>
      <c r="BE1199" s="544"/>
      <c r="BF1199" s="544"/>
      <c r="BG1199" s="544"/>
      <c r="BH1199" s="544"/>
      <c r="BI1199" s="544"/>
      <c r="BJ1199" s="544"/>
      <c r="BK1199" s="544"/>
      <c r="BL1199" s="544"/>
      <c r="BM1199" s="544"/>
      <c r="BN1199" s="544"/>
      <c r="BO1199" s="544"/>
      <c r="BP1199" s="544"/>
      <c r="BQ1199" s="544"/>
      <c r="BR1199" s="544"/>
      <c r="BS1199" s="544"/>
      <c r="BT1199" s="544"/>
    </row>
    <row r="1200" s="341" customFormat="true" ht="15" customHeight="true" x14ac:dyDescent="0.2">
      <c r="BA1200" s="544"/>
      <c r="BB1200" s="365"/>
      <c r="BC1200" s="544"/>
      <c r="BD1200" s="544"/>
      <c r="BE1200" s="544"/>
      <c r="BF1200" s="544"/>
      <c r="BG1200" s="544"/>
      <c r="BH1200" s="544"/>
      <c r="BI1200" s="544"/>
      <c r="BJ1200" s="544"/>
      <c r="BK1200" s="544"/>
      <c r="BL1200" s="544"/>
      <c r="BM1200" s="544"/>
      <c r="BN1200" s="544"/>
      <c r="BO1200" s="544"/>
      <c r="BP1200" s="544"/>
      <c r="BQ1200" s="544"/>
      <c r="BR1200" s="544"/>
      <c r="BS1200" s="544"/>
      <c r="BT1200" s="544"/>
    </row>
  </sheetData>
  <mergeCells count="1315">
    <mergeCell ref="A16:A17"/>
    <mergeCell ref="A18:A21"/>
    <mergeCell ref="A22:A23"/>
    <mergeCell ref="A24:A26"/>
    <mergeCell ref="A47:A49"/>
    <mergeCell ref="A58:A69"/>
    <mergeCell ref="A108:B108"/>
    <mergeCell ref="C120:G120"/>
    <mergeCell ref="H120:L120"/>
    <mergeCell ref="M120:Q120"/>
    <mergeCell ref="C56:G56"/>
    <mergeCell ref="H56:L56"/>
    <mergeCell ref="M56:Q56"/>
    <mergeCell ref="C14:G14"/>
    <mergeCell ref="H14:L14"/>
    <mergeCell ref="A29:A30"/>
    <mergeCell ref="A35:A36"/>
    <mergeCell ref="A37:A38"/>
    <mergeCell ref="A41:A42"/>
    <mergeCell ref="A43:A44"/>
    <mergeCell ref="A45:A46"/>
    <mergeCell ref="C27:G27"/>
    <mergeCell ref="H27:L27"/>
    <mergeCell ref="M27:Q27"/>
    <mergeCell ref="M14:Q14"/>
    <mergeCell ref="A208:B208"/>
    <mergeCell ref="C220:G220"/>
    <mergeCell ref="H220:L220"/>
    <mergeCell ref="H133:L133"/>
    <mergeCell ref="M133:Q133"/>
    <mergeCell ref="A135:A139"/>
    <mergeCell ref="A153:A156"/>
    <mergeCell ref="A202:A204"/>
    <mergeCell ref="A122:A123"/>
    <mergeCell ref="A124:A127"/>
    <mergeCell ref="A128:A129"/>
    <mergeCell ref="A130:A132"/>
    <mergeCell ref="C133:G133"/>
    <mergeCell ref="H399:K399"/>
    <mergeCell ref="M399:P399"/>
    <mergeCell ref="C400:E400"/>
    <mergeCell ref="H400:J400"/>
    <mergeCell ref="M400:O400"/>
    <mergeCell ref="C401:D402"/>
    <mergeCell ref="H401:I402"/>
    <mergeCell ref="M401:N402"/>
    <mergeCell ref="A1025:C1025"/>
    <mergeCell ref="A1026:B1026"/>
    <mergeCell ref="A1031:A1033"/>
    <mergeCell ref="A1034:C1034"/>
    <mergeCell ref="C399:F399"/>
    <mergeCell ref="M220:Q220"/>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I454"/>
    <mergeCell ref="M454:N454"/>
    <mergeCell ref="C455:D455"/>
    <mergeCell ref="H455:J455"/>
    <mergeCell ref="M455:N455"/>
    <mergeCell ref="C452:D452"/>
    <mergeCell ref="H452:I452"/>
    <mergeCell ref="M452:N452"/>
    <mergeCell ref="C453:D453"/>
    <mergeCell ref="H453:I453"/>
    <mergeCell ref="M453:N453"/>
    <mergeCell ref="C462:E462"/>
    <mergeCell ref="H462:I462"/>
    <mergeCell ref="M462:N462"/>
    <mergeCell ref="C463:D463"/>
    <mergeCell ref="H463:I463"/>
    <mergeCell ref="M463:N463"/>
    <mergeCell ref="C460:D460"/>
    <mergeCell ref="H460:I460"/>
    <mergeCell ref="M460:N460"/>
    <mergeCell ref="C461:D461"/>
    <mergeCell ref="H461:I461"/>
    <mergeCell ref="M461:O461"/>
    <mergeCell ref="C458:D458"/>
    <mergeCell ref="H458:I458"/>
    <mergeCell ref="M458:N458"/>
    <mergeCell ref="C459:D459"/>
    <mergeCell ref="H459:I459"/>
    <mergeCell ref="M459:N45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1:D511"/>
    <mergeCell ref="H511:I511"/>
    <mergeCell ref="M511:N511"/>
    <mergeCell ref="C512:D512"/>
    <mergeCell ref="H512:I512"/>
    <mergeCell ref="M512:N512"/>
    <mergeCell ref="C508:D508"/>
    <mergeCell ref="H508:L508"/>
    <mergeCell ref="M508:N508"/>
    <mergeCell ref="C509:D509"/>
    <mergeCell ref="H509:I510"/>
    <mergeCell ref="J509:L509"/>
    <mergeCell ref="M509:N509"/>
    <mergeCell ref="C510:D510"/>
    <mergeCell ref="M510:N510"/>
    <mergeCell ref="C506:D506"/>
    <mergeCell ref="H506:I506"/>
    <mergeCell ref="M506:N506"/>
    <mergeCell ref="C507:D507"/>
    <mergeCell ref="H507:I507"/>
    <mergeCell ref="M507:N507"/>
    <mergeCell ref="C518:D518"/>
    <mergeCell ref="H518:I518"/>
    <mergeCell ref="M518:N518"/>
    <mergeCell ref="C519:D519"/>
    <mergeCell ref="H519:I519"/>
    <mergeCell ref="M519:N519"/>
    <mergeCell ref="C515:D515"/>
    <mergeCell ref="H515:I516"/>
    <mergeCell ref="M515:N515"/>
    <mergeCell ref="C516:D516"/>
    <mergeCell ref="M516:N516"/>
    <mergeCell ref="C517:D517"/>
    <mergeCell ref="H517:I517"/>
    <mergeCell ref="M517:N517"/>
    <mergeCell ref="C513:D513"/>
    <mergeCell ref="H513:I513"/>
    <mergeCell ref="M513:N513"/>
    <mergeCell ref="C514:D514"/>
    <mergeCell ref="H514:J514"/>
    <mergeCell ref="M514:N514"/>
    <mergeCell ref="C525:D525"/>
    <mergeCell ref="H525:I525"/>
    <mergeCell ref="M525:N525"/>
    <mergeCell ref="C526:D526"/>
    <mergeCell ref="H526:I526"/>
    <mergeCell ref="M526:O526"/>
    <mergeCell ref="C523:D524"/>
    <mergeCell ref="E523:G523"/>
    <mergeCell ref="H523:I523"/>
    <mergeCell ref="M523:N523"/>
    <mergeCell ref="H524:I524"/>
    <mergeCell ref="M524:N524"/>
    <mergeCell ref="C520:D520"/>
    <mergeCell ref="H520:I520"/>
    <mergeCell ref="M520:Q520"/>
    <mergeCell ref="C521:D521"/>
    <mergeCell ref="H521:I521"/>
    <mergeCell ref="M521:N522"/>
    <mergeCell ref="O521:Q521"/>
    <mergeCell ref="C522:G522"/>
    <mergeCell ref="H522:I522"/>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7:D527"/>
    <mergeCell ref="H527:I527"/>
    <mergeCell ref="M527:N528"/>
    <mergeCell ref="C528:E528"/>
    <mergeCell ref="H528:I528"/>
    <mergeCell ref="C529:D530"/>
    <mergeCell ref="H529:I529"/>
    <mergeCell ref="M529:N529"/>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J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O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E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BA29:BA30"/>
    <mergeCell ref="A31:A32"/>
    <mergeCell ref="BA31:BA32"/>
    <mergeCell ref="A33:A34"/>
    <mergeCell ref="BA33:BA34"/>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57"/>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95250</xdr:rowOff>
                  </from>
                  <to>
                    <xdr:col>1</xdr:col>
                    <xdr:colOff>1704975</xdr:colOff>
                    <xdr:row>400</xdr:row>
                    <xdr:rowOff>95250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028B6-B0E6-4DA4-B072-544AF5B0F02B}">
  <sheetPr codeName="Feuil7"/>
  <dimension ref="A1:CZ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25" width="12.5703125" style="434" customWidth="true"/>
    <col min="26" max="52" width="12.5703125" style="341" customWidth="true"/>
    <col min="53" max="53" width="31.5703125" style="544" customWidth="true"/>
    <col min="54" max="54" width="41.5703125" style="365" customWidth="true"/>
    <col min="55" max="69" width="9.140625" style="544"/>
    <col min="70" max="77" width="12.5703125" style="544" customWidth="true"/>
    <col min="78" max="104" width="12.5703125" style="341" customWidth="true"/>
    <col min="105" max="16384" width="9.140625" style="434"/>
  </cols>
  <sheetData>
    <row r="1" s="298" customFormat="true" ht="18" customHeight="true" x14ac:dyDescent="0.2">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Viet Nam</v>
      </c>
      <c r="B2" s="356"/>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2006</v>
      </c>
      <c r="B3" s="358"/>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96</v>
      </c>
      <c r="B4" s="358"/>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97</v>
      </c>
      <c r="B5" s="358"/>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98</v>
      </c>
      <c r="B6" s="360"/>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41</v>
      </c>
      <c r="B7" s="362"/>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40</v>
      </c>
      <c r="B8" s="362"/>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134</v>
      </c>
      <c r="B9" s="363" t="str">
        <f>A1025</f>
        <v>MICS06</v>
      </c>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7" t="str">
        <f>B1028</f>
        <v/>
      </c>
      <c r="B10" s="186"/>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7" t="str">
        <f>B1027</f>
        <v/>
      </c>
      <c r="B11" s="185"/>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84"/>
      <c r="B12" s="186"/>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83"/>
      <c r="B13" s="182"/>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322" customFormat="true" ht="15" customHeight="true" x14ac:dyDescent="0.2">
      <c r="A14" s="302" t="s">
        <v>96</v>
      </c>
      <c r="B14" s="338"/>
      <c r="C14" s="990" t="s">
        <v>115</v>
      </c>
      <c r="D14" s="991"/>
      <c r="E14" s="991"/>
      <c r="F14" s="991"/>
      <c r="G14" s="992"/>
      <c r="H14" s="993" t="s">
        <v>39</v>
      </c>
      <c r="I14" s="981"/>
      <c r="J14" s="981"/>
      <c r="K14" s="981"/>
      <c r="L14" s="983"/>
      <c r="M14" s="976" t="s">
        <v>38</v>
      </c>
      <c r="N14" s="977"/>
      <c r="O14" s="977"/>
      <c r="P14" s="977"/>
      <c r="Q14" s="979"/>
      <c r="R14" s="16" t="s">
        <v>138</v>
      </c>
      <c r="S14" s="400"/>
      <c r="T14" s="400"/>
      <c r="U14" s="400"/>
      <c r="V14" s="400"/>
      <c r="W14" s="400"/>
      <c r="X14" s="400"/>
      <c r="Y14" s="400"/>
      <c r="Z14" s="410"/>
      <c r="AA14" s="410"/>
      <c r="AB14" s="410"/>
      <c r="AC14" s="410"/>
      <c r="AD14" s="410"/>
      <c r="AE14" s="410"/>
      <c r="AF14" s="410"/>
      <c r="AG14" s="410"/>
      <c r="AH14" s="410"/>
      <c r="AI14" s="410"/>
      <c r="AJ14" s="410"/>
      <c r="AK14" s="410"/>
      <c r="AL14" s="410"/>
      <c r="AM14" s="410"/>
      <c r="AN14" s="410"/>
      <c r="AO14" s="410"/>
      <c r="AP14" s="410"/>
      <c r="AQ14" s="410"/>
      <c r="AR14" s="410"/>
      <c r="AS14" s="410"/>
      <c r="AT14" s="410"/>
      <c r="AU14" s="410"/>
      <c r="AV14" s="410"/>
      <c r="AW14" s="410"/>
      <c r="AX14" s="410"/>
      <c r="AY14" s="410"/>
      <c r="AZ14" s="881"/>
      <c r="BA14" s="347" t="s">
        <v>129</v>
      </c>
      <c r="BB14" s="302" t="s">
        <v>96</v>
      </c>
      <c r="BC14" s="976" t="s">
        <v>115</v>
      </c>
      <c r="BD14" s="977"/>
      <c r="BE14" s="977"/>
      <c r="BF14" s="977"/>
      <c r="BG14" s="978"/>
      <c r="BH14" s="976" t="s">
        <v>39</v>
      </c>
      <c r="BI14" s="977"/>
      <c r="BJ14" s="977"/>
      <c r="BK14" s="977"/>
      <c r="BL14" s="978"/>
      <c r="BM14" s="976" t="s">
        <v>38</v>
      </c>
      <c r="BN14" s="977"/>
      <c r="BO14" s="977"/>
      <c r="BP14" s="977"/>
      <c r="BQ14" s="979"/>
      <c r="BR14" s="15" t="s">
        <v>138</v>
      </c>
      <c r="BS14" s="400"/>
      <c r="BT14" s="400"/>
      <c r="BU14" s="400"/>
      <c r="BV14" s="400"/>
      <c r="BW14" s="400"/>
      <c r="BX14" s="400"/>
      <c r="BY14" s="400"/>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322" customFormat="true" ht="24" x14ac:dyDescent="0.2">
      <c r="A15" s="335" t="s">
        <v>88</v>
      </c>
      <c r="B15" s="369"/>
      <c r="C15" s="392" t="s">
        <v>0</v>
      </c>
      <c r="D15" s="546" t="s">
        <v>1</v>
      </c>
      <c r="E15" s="546" t="s">
        <v>2</v>
      </c>
      <c r="F15" s="546" t="s">
        <v>3</v>
      </c>
      <c r="G15" s="547" t="s">
        <v>4</v>
      </c>
      <c r="H15" s="374" t="s">
        <v>0</v>
      </c>
      <c r="I15" s="549" t="s">
        <v>1</v>
      </c>
      <c r="J15" s="549" t="s">
        <v>2</v>
      </c>
      <c r="K15" s="549" t="s">
        <v>3</v>
      </c>
      <c r="L15" s="550" t="s">
        <v>4</v>
      </c>
      <c r="M15" s="375" t="s">
        <v>0</v>
      </c>
      <c r="N15" s="549" t="s">
        <v>1</v>
      </c>
      <c r="O15" s="549" t="s">
        <v>2</v>
      </c>
      <c r="P15" s="549" t="s">
        <v>3</v>
      </c>
      <c r="Q15" s="545" t="s">
        <v>4</v>
      </c>
      <c r="R15" s="374" t="s">
        <v>150</v>
      </c>
      <c r="S15" s="549" t="s">
        <v>293</v>
      </c>
      <c r="T15" s="549" t="s">
        <v>294</v>
      </c>
      <c r="U15" s="549" t="s">
        <v>295</v>
      </c>
      <c r="V15" s="549" t="s">
        <v>296</v>
      </c>
      <c r="W15" s="549" t="s">
        <v>297</v>
      </c>
      <c r="X15" s="549" t="s">
        <v>298</v>
      </c>
      <c r="Y15" s="550" t="s">
        <v>299</v>
      </c>
      <c r="Z15" s="410"/>
      <c r="AA15" s="410"/>
      <c r="AB15" s="410"/>
      <c r="AC15" s="410"/>
      <c r="AD15" s="410"/>
      <c r="AE15" s="410"/>
      <c r="AF15" s="410"/>
      <c r="AG15" s="410"/>
      <c r="AH15" s="410"/>
      <c r="AI15" s="410"/>
      <c r="AJ15" s="410"/>
      <c r="AK15" s="410"/>
      <c r="AL15" s="410"/>
      <c r="AM15" s="410"/>
      <c r="AN15" s="410"/>
      <c r="AO15" s="410"/>
      <c r="AP15" s="410"/>
      <c r="AQ15" s="410"/>
      <c r="AR15" s="410"/>
      <c r="AS15" s="410"/>
      <c r="AT15" s="410"/>
      <c r="AU15" s="410"/>
      <c r="AV15" s="410"/>
      <c r="AW15" s="410"/>
      <c r="AX15" s="410"/>
      <c r="AY15" s="410"/>
      <c r="AZ15" s="881"/>
      <c r="BA15" s="335" t="s">
        <v>120</v>
      </c>
      <c r="BB15" s="334"/>
      <c r="BC15" s="421" t="s">
        <v>0</v>
      </c>
      <c r="BD15" s="520" t="s">
        <v>1</v>
      </c>
      <c r="BE15" s="520" t="s">
        <v>2</v>
      </c>
      <c r="BF15" s="520" t="s">
        <v>3</v>
      </c>
      <c r="BG15" s="422" t="s">
        <v>4</v>
      </c>
      <c r="BH15" s="421" t="s">
        <v>0</v>
      </c>
      <c r="BI15" s="520" t="s">
        <v>1</v>
      </c>
      <c r="BJ15" s="520" t="s">
        <v>2</v>
      </c>
      <c r="BK15" s="520" t="s">
        <v>3</v>
      </c>
      <c r="BL15" s="422" t="s">
        <v>4</v>
      </c>
      <c r="BM15" s="421" t="s">
        <v>0</v>
      </c>
      <c r="BN15" s="520" t="s">
        <v>1</v>
      </c>
      <c r="BO15" s="520" t="s">
        <v>2</v>
      </c>
      <c r="BP15" s="520" t="s">
        <v>3</v>
      </c>
      <c r="BQ15" s="422" t="s">
        <v>4</v>
      </c>
      <c r="BR15" s="421" t="s">
        <v>150</v>
      </c>
      <c r="BS15" s="520" t="s">
        <v>293</v>
      </c>
      <c r="BT15" s="520" t="s">
        <v>294</v>
      </c>
      <c r="BU15" s="520" t="s">
        <v>295</v>
      </c>
      <c r="BV15" s="520" t="s">
        <v>296</v>
      </c>
      <c r="BW15" s="520" t="s">
        <v>297</v>
      </c>
      <c r="BX15" s="520" t="s">
        <v>298</v>
      </c>
      <c r="BY15" s="521" t="s">
        <v>299</v>
      </c>
      <c r="BZ15" s="886"/>
      <c r="CA15" s="886"/>
      <c r="CB15" s="886"/>
      <c r="CC15" s="886"/>
      <c r="CD15" s="886"/>
      <c r="CE15" s="886"/>
      <c r="CF15" s="886"/>
      <c r="CG15" s="886"/>
      <c r="CH15" s="886"/>
      <c r="CI15" s="886"/>
      <c r="CJ15" s="886"/>
      <c r="CK15" s="886"/>
      <c r="CL15" s="886"/>
      <c r="CM15" s="886"/>
      <c r="CN15" s="886"/>
      <c r="CO15" s="886"/>
      <c r="CP15" s="886"/>
      <c r="CQ15" s="886"/>
      <c r="CR15" s="886"/>
      <c r="CS15" s="886"/>
      <c r="CT15" s="886"/>
      <c r="CU15" s="886"/>
      <c r="CV15" s="886"/>
      <c r="CW15" s="886"/>
      <c r="CX15" s="886"/>
      <c r="CY15" s="886"/>
      <c r="CZ15" s="886"/>
    </row>
    <row r="16" s="322" customFormat="true" ht="15" customHeight="true" x14ac:dyDescent="0.2">
      <c r="A16" s="985" t="s">
        <v>13</v>
      </c>
      <c r="B16" s="371" t="s">
        <v>14</v>
      </c>
      <c r="C16" s="137">
        <v>74.221621441880202</v>
      </c>
      <c r="D16" s="136">
        <v>86.638327423379195</v>
      </c>
      <c r="E16" s="136">
        <v>92.137543238099468</v>
      </c>
      <c r="F16" s="136">
        <v>95.686040832254392</v>
      </c>
      <c r="G16" s="135">
        <v>99.179819249836598</v>
      </c>
      <c r="H16" s="134">
        <v>96.277763781649767</v>
      </c>
      <c r="I16" s="136">
        <v>99.457746647791907</v>
      </c>
      <c r="J16" s="136">
        <v>99.846703197060876</v>
      </c>
      <c r="K16" s="136">
        <v>99.56235437718361</v>
      </c>
      <c r="L16" s="133">
        <v>100</v>
      </c>
      <c r="M16" s="137">
        <v>70.940206512478809</v>
      </c>
      <c r="N16" s="136">
        <v>83.238452904706719</v>
      </c>
      <c r="O16" s="136">
        <v>89.592033864658305</v>
      </c>
      <c r="P16" s="136">
        <v>93.531876529334795</v>
      </c>
      <c r="Q16" s="135">
        <v>94.607257178074761</v>
      </c>
      <c r="R16" s="134">
        <v>83.343640486497691</v>
      </c>
      <c r="S16" s="136">
        <v>79.304531085353076</v>
      </c>
      <c r="T16" s="136">
        <v>91.935115375828232</v>
      </c>
      <c r="U16" s="136">
        <v>84.411764705882291</v>
      </c>
      <c r="V16" s="136">
        <v>72.667318026380258</v>
      </c>
      <c r="W16" s="136">
        <v>98.855534709193265</v>
      </c>
      <c r="X16" s="136">
        <v>89.310051107325208</v>
      </c>
      <c r="Y16" s="133">
        <v>96.561181434599192</v>
      </c>
      <c r="Z16" s="410"/>
      <c r="AA16" s="410"/>
      <c r="AB16" s="410"/>
      <c r="AC16" s="410"/>
      <c r="AD16" s="410"/>
      <c r="AE16" s="410"/>
      <c r="AF16" s="410"/>
      <c r="AG16" s="410"/>
      <c r="AH16" s="410"/>
      <c r="AI16" s="410"/>
      <c r="AJ16" s="410"/>
      <c r="AK16" s="410"/>
      <c r="AL16" s="410"/>
      <c r="AM16" s="410"/>
      <c r="AN16" s="410"/>
      <c r="AO16" s="410"/>
      <c r="AP16" s="410"/>
      <c r="AQ16" s="410"/>
      <c r="AR16" s="410"/>
      <c r="AS16" s="410"/>
      <c r="AT16" s="410"/>
      <c r="AU16" s="410"/>
      <c r="AV16" s="410"/>
      <c r="AW16" s="410"/>
      <c r="AX16" s="410"/>
      <c r="AY16" s="410"/>
      <c r="AZ16" s="881"/>
      <c r="BA16" s="975" t="s">
        <v>13</v>
      </c>
      <c r="BB16" s="554" t="s">
        <v>14</v>
      </c>
      <c r="BC16" s="54" t="s">
        <v>36</v>
      </c>
      <c r="BD16" s="50" t="s">
        <v>36</v>
      </c>
      <c r="BE16" s="50" t="s">
        <v>36</v>
      </c>
      <c r="BF16" s="50" t="s">
        <v>36</v>
      </c>
      <c r="BG16" s="45" t="s">
        <v>36</v>
      </c>
      <c r="BH16" s="54" t="s">
        <v>36</v>
      </c>
      <c r="BI16" s="50" t="s">
        <v>36</v>
      </c>
      <c r="BJ16" s="50" t="s">
        <v>36</v>
      </c>
      <c r="BK16" s="50" t="s">
        <v>36</v>
      </c>
      <c r="BL16" s="45" t="s">
        <v>36</v>
      </c>
      <c r="BM16" s="54" t="s">
        <v>36</v>
      </c>
      <c r="BN16" s="50" t="s">
        <v>36</v>
      </c>
      <c r="BO16" s="50" t="s">
        <v>36</v>
      </c>
      <c r="BP16" s="50" t="s">
        <v>36</v>
      </c>
      <c r="BQ16" s="45" t="s">
        <v>36</v>
      </c>
      <c r="BR16" s="54" t="s">
        <v>36</v>
      </c>
      <c r="BS16" s="50" t="s">
        <v>36</v>
      </c>
      <c r="BT16" s="50" t="s">
        <v>36</v>
      </c>
      <c r="BU16" s="50" t="s">
        <v>36</v>
      </c>
      <c r="BV16" s="50" t="s">
        <v>36</v>
      </c>
      <c r="BW16" s="50" t="s">
        <v>36</v>
      </c>
      <c r="BX16" s="50" t="s">
        <v>36</v>
      </c>
      <c r="BY16" s="40" t="s">
        <v>36</v>
      </c>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22" customFormat="true" ht="15" customHeight="true" x14ac:dyDescent="0.2">
      <c r="A17" s="984"/>
      <c r="B17" s="372" t="s">
        <v>52</v>
      </c>
      <c r="C17" s="132">
        <v>25.778378558119751</v>
      </c>
      <c r="D17" s="131">
        <v>13.361672576620872</v>
      </c>
      <c r="E17" s="131">
        <v>7.8624567619005603</v>
      </c>
      <c r="F17" s="131">
        <v>4.313959167745705</v>
      </c>
      <c r="G17" s="130">
        <v>0.82018075016341929</v>
      </c>
      <c r="H17" s="129">
        <v>3.7222362183502855</v>
      </c>
      <c r="I17" s="131">
        <v>0.54225335220810167</v>
      </c>
      <c r="J17" s="131">
        <v>0.15329680293911691</v>
      </c>
      <c r="K17" s="131">
        <v>0.43764562281638053</v>
      </c>
      <c r="L17" s="128">
        <v>0</v>
      </c>
      <c r="M17" s="132">
        <v>29.059793487521169</v>
      </c>
      <c r="N17" s="131">
        <v>16.761547095293388</v>
      </c>
      <c r="O17" s="131">
        <v>10.407966135341793</v>
      </c>
      <c r="P17" s="131">
        <v>6.468123470665307</v>
      </c>
      <c r="Q17" s="130">
        <v>5.3927428219252542</v>
      </c>
      <c r="R17" s="129">
        <v>16.656359513502341</v>
      </c>
      <c r="S17" s="131">
        <v>20.695468914647101</v>
      </c>
      <c r="T17" s="131">
        <v>8.0648846241718246</v>
      </c>
      <c r="U17" s="131">
        <v>15.58823529411772</v>
      </c>
      <c r="V17" s="131">
        <v>27.332681973620105</v>
      </c>
      <c r="W17" s="131">
        <v>1.1444652908067594</v>
      </c>
      <c r="X17" s="131">
        <v>10.689948892674613</v>
      </c>
      <c r="Y17" s="128">
        <v>3.4388185654008891</v>
      </c>
      <c r="Z17" s="410"/>
      <c r="AA17" s="410"/>
      <c r="AB17" s="410"/>
      <c r="AC17" s="410"/>
      <c r="AD17" s="410"/>
      <c r="AE17" s="410"/>
      <c r="AF17" s="410"/>
      <c r="AG17" s="410"/>
      <c r="AH17" s="410"/>
      <c r="AI17" s="410"/>
      <c r="AJ17" s="410"/>
      <c r="AK17" s="410"/>
      <c r="AL17" s="410"/>
      <c r="AM17" s="410"/>
      <c r="AN17" s="410"/>
      <c r="AO17" s="410"/>
      <c r="AP17" s="410"/>
      <c r="AQ17" s="410"/>
      <c r="AR17" s="410"/>
      <c r="AS17" s="410"/>
      <c r="AT17" s="410"/>
      <c r="AU17" s="410"/>
      <c r="AV17" s="410"/>
      <c r="AW17" s="410"/>
      <c r="AX17" s="410"/>
      <c r="AY17" s="410"/>
      <c r="AZ17" s="881"/>
      <c r="BA17" s="972"/>
      <c r="BB17" s="553" t="s">
        <v>52</v>
      </c>
      <c r="BC17" s="53" t="s">
        <v>36</v>
      </c>
      <c r="BD17" s="49" t="s">
        <v>36</v>
      </c>
      <c r="BE17" s="49" t="s">
        <v>36</v>
      </c>
      <c r="BF17" s="49" t="s">
        <v>36</v>
      </c>
      <c r="BG17" s="44" t="s">
        <v>36</v>
      </c>
      <c r="BH17" s="53" t="s">
        <v>36</v>
      </c>
      <c r="BI17" s="49" t="s">
        <v>36</v>
      </c>
      <c r="BJ17" s="49" t="s">
        <v>36</v>
      </c>
      <c r="BK17" s="49" t="s">
        <v>36</v>
      </c>
      <c r="BL17" s="44" t="s">
        <v>36</v>
      </c>
      <c r="BM17" s="53" t="s">
        <v>36</v>
      </c>
      <c r="BN17" s="49" t="s">
        <v>36</v>
      </c>
      <c r="BO17" s="49" t="s">
        <v>36</v>
      </c>
      <c r="BP17" s="49" t="s">
        <v>36</v>
      </c>
      <c r="BQ17" s="44" t="s">
        <v>36</v>
      </c>
      <c r="BR17" s="53" t="s">
        <v>36</v>
      </c>
      <c r="BS17" s="49" t="s">
        <v>36</v>
      </c>
      <c r="BT17" s="49" t="s">
        <v>36</v>
      </c>
      <c r="BU17" s="49" t="s">
        <v>36</v>
      </c>
      <c r="BV17" s="49" t="s">
        <v>36</v>
      </c>
      <c r="BW17" s="49" t="s">
        <v>36</v>
      </c>
      <c r="BX17" s="49" t="s">
        <v>36</v>
      </c>
      <c r="BY17" s="39" t="s">
        <v>36</v>
      </c>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22" customFormat="true" ht="15" customHeight="true" x14ac:dyDescent="0.2">
      <c r="A18" s="984" t="s">
        <v>61</v>
      </c>
      <c r="B18" s="372" t="s">
        <v>15</v>
      </c>
      <c r="C18" s="132">
        <v>73.716635962560275</v>
      </c>
      <c r="D18" s="131">
        <v>86.613043473317944</v>
      </c>
      <c r="E18" s="131">
        <v>92.018371214847221</v>
      </c>
      <c r="F18" s="131">
        <v>95.686040832254392</v>
      </c>
      <c r="G18" s="130">
        <v>98.976589911064039</v>
      </c>
      <c r="H18" s="129">
        <v>95.875358065304695</v>
      </c>
      <c r="I18" s="131">
        <v>99.457746647791907</v>
      </c>
      <c r="J18" s="131">
        <v>99.578815094653123</v>
      </c>
      <c r="K18" s="131">
        <v>99.026626649121823</v>
      </c>
      <c r="L18" s="128">
        <v>100</v>
      </c>
      <c r="M18" s="132">
        <v>70.261733820758579</v>
      </c>
      <c r="N18" s="131">
        <v>83.203950923356643</v>
      </c>
      <c r="O18" s="131">
        <v>89.592033864658305</v>
      </c>
      <c r="P18" s="131">
        <v>93.508451563196388</v>
      </c>
      <c r="Q18" s="130">
        <v>94.607257178074761</v>
      </c>
      <c r="R18" s="129">
        <v>83.323026180169094</v>
      </c>
      <c r="S18" s="131">
        <v>79.199157007376257</v>
      </c>
      <c r="T18" s="131">
        <v>91.811527904849086</v>
      </c>
      <c r="U18" s="131">
        <v>84.304812834224535</v>
      </c>
      <c r="V18" s="131">
        <v>71.540342298288707</v>
      </c>
      <c r="W18" s="131">
        <v>98.855534709193265</v>
      </c>
      <c r="X18" s="131">
        <v>89.054514480408685</v>
      </c>
      <c r="Y18" s="128">
        <v>96.181434599156162</v>
      </c>
      <c r="Z18" s="410"/>
      <c r="AA18" s="410"/>
      <c r="AB18" s="410"/>
      <c r="AC18" s="410"/>
      <c r="AD18" s="410"/>
      <c r="AE18" s="410"/>
      <c r="AF18" s="410"/>
      <c r="AG18" s="410"/>
      <c r="AH18" s="410"/>
      <c r="AI18" s="410"/>
      <c r="AJ18" s="410"/>
      <c r="AK18" s="410"/>
      <c r="AL18" s="410"/>
      <c r="AM18" s="410"/>
      <c r="AN18" s="410"/>
      <c r="AO18" s="410"/>
      <c r="AP18" s="410"/>
      <c r="AQ18" s="410"/>
      <c r="AR18" s="410"/>
      <c r="AS18" s="410"/>
      <c r="AT18" s="410"/>
      <c r="AU18" s="410"/>
      <c r="AV18" s="410"/>
      <c r="AW18" s="410"/>
      <c r="AX18" s="410"/>
      <c r="AY18" s="410"/>
      <c r="AZ18" s="881"/>
      <c r="BA18" s="972" t="s">
        <v>61</v>
      </c>
      <c r="BB18" s="553" t="s">
        <v>15</v>
      </c>
      <c r="BC18" s="53" t="s">
        <v>36</v>
      </c>
      <c r="BD18" s="49" t="s">
        <v>36</v>
      </c>
      <c r="BE18" s="49" t="s">
        <v>36</v>
      </c>
      <c r="BF18" s="49" t="s">
        <v>36</v>
      </c>
      <c r="BG18" s="44" t="s">
        <v>36</v>
      </c>
      <c r="BH18" s="53" t="s">
        <v>36</v>
      </c>
      <c r="BI18" s="49" t="s">
        <v>36</v>
      </c>
      <c r="BJ18" s="49" t="s">
        <v>36</v>
      </c>
      <c r="BK18" s="49" t="s">
        <v>36</v>
      </c>
      <c r="BL18" s="44" t="s">
        <v>36</v>
      </c>
      <c r="BM18" s="53" t="s">
        <v>36</v>
      </c>
      <c r="BN18" s="49" t="s">
        <v>36</v>
      </c>
      <c r="BO18" s="49" t="s">
        <v>36</v>
      </c>
      <c r="BP18" s="49" t="s">
        <v>36</v>
      </c>
      <c r="BQ18" s="44" t="s">
        <v>36</v>
      </c>
      <c r="BR18" s="53" t="s">
        <v>36</v>
      </c>
      <c r="BS18" s="49" t="s">
        <v>36</v>
      </c>
      <c r="BT18" s="49" t="s">
        <v>36</v>
      </c>
      <c r="BU18" s="49" t="s">
        <v>36</v>
      </c>
      <c r="BV18" s="49" t="s">
        <v>36</v>
      </c>
      <c r="BW18" s="49" t="s">
        <v>36</v>
      </c>
      <c r="BX18" s="49" t="s">
        <v>36</v>
      </c>
      <c r="BY18" s="39" t="s">
        <v>36</v>
      </c>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22" customFormat="true" ht="15" customHeight="true" x14ac:dyDescent="0.2">
      <c r="A19" s="984"/>
      <c r="B19" s="372" t="s">
        <v>16</v>
      </c>
      <c r="C19" s="132">
        <v>0.4856706676371097</v>
      </c>
      <c r="D19" s="131">
        <v>2.3410624208175707E-2</v>
      </c>
      <c r="E19" s="131">
        <v>0.11917202325224954</v>
      </c>
      <c r="F19" s="131">
        <v>0</v>
      </c>
      <c r="G19" s="130">
        <v>0.20322933877258606</v>
      </c>
      <c r="H19" s="129">
        <v>0.40240571634506483</v>
      </c>
      <c r="I19" s="131">
        <v>0</v>
      </c>
      <c r="J19" s="131">
        <v>0.26788810240775224</v>
      </c>
      <c r="K19" s="131">
        <v>0.53572772806179403</v>
      </c>
      <c r="L19" s="128">
        <v>0</v>
      </c>
      <c r="M19" s="132">
        <v>0.64936072488902918</v>
      </c>
      <c r="N19" s="131">
        <v>3.1354563730313131E-2</v>
      </c>
      <c r="O19" s="131">
        <v>0</v>
      </c>
      <c r="P19" s="131">
        <v>2.3424966138405733E-2</v>
      </c>
      <c r="Q19" s="130">
        <v>0</v>
      </c>
      <c r="R19" s="129">
        <v>2.0614306328592E-2</v>
      </c>
      <c r="S19" s="131">
        <v>0.10537407797681808</v>
      </c>
      <c r="T19" s="131">
        <v>0.11436413540713659</v>
      </c>
      <c r="U19" s="131">
        <v>0.10695187165775442</v>
      </c>
      <c r="V19" s="131">
        <v>1.100244498777512</v>
      </c>
      <c r="W19" s="131">
        <v>0</v>
      </c>
      <c r="X19" s="131">
        <v>0.25553662691652462</v>
      </c>
      <c r="Y19" s="128">
        <v>0.37974683544304288</v>
      </c>
      <c r="Z19" s="410"/>
      <c r="AA19" s="410"/>
      <c r="AB19" s="410"/>
      <c r="AC19" s="410"/>
      <c r="AD19" s="410"/>
      <c r="AE19" s="410"/>
      <c r="AF19" s="410"/>
      <c r="AG19" s="410"/>
      <c r="AH19" s="410"/>
      <c r="AI19" s="410"/>
      <c r="AJ19" s="410"/>
      <c r="AK19" s="410"/>
      <c r="AL19" s="410"/>
      <c r="AM19" s="410"/>
      <c r="AN19" s="410"/>
      <c r="AO19" s="410"/>
      <c r="AP19" s="410"/>
      <c r="AQ19" s="410"/>
      <c r="AR19" s="410"/>
      <c r="AS19" s="410"/>
      <c r="AT19" s="410"/>
      <c r="AU19" s="410"/>
      <c r="AV19" s="410"/>
      <c r="AW19" s="410"/>
      <c r="AX19" s="410"/>
      <c r="AY19" s="410"/>
      <c r="AZ19" s="881"/>
      <c r="BA19" s="972"/>
      <c r="BB19" s="553" t="s">
        <v>16</v>
      </c>
      <c r="BC19" s="53" t="s">
        <v>36</v>
      </c>
      <c r="BD19" s="49" t="s">
        <v>36</v>
      </c>
      <c r="BE19" s="49" t="s">
        <v>36</v>
      </c>
      <c r="BF19" s="49" t="s">
        <v>36</v>
      </c>
      <c r="BG19" s="44" t="s">
        <v>36</v>
      </c>
      <c r="BH19" s="53" t="s">
        <v>36</v>
      </c>
      <c r="BI19" s="49" t="s">
        <v>36</v>
      </c>
      <c r="BJ19" s="49" t="s">
        <v>36</v>
      </c>
      <c r="BK19" s="49" t="s">
        <v>36</v>
      </c>
      <c r="BL19" s="44" t="s">
        <v>36</v>
      </c>
      <c r="BM19" s="53" t="s">
        <v>36</v>
      </c>
      <c r="BN19" s="49" t="s">
        <v>36</v>
      </c>
      <c r="BO19" s="49" t="s">
        <v>36</v>
      </c>
      <c r="BP19" s="49" t="s">
        <v>36</v>
      </c>
      <c r="BQ19" s="44" t="s">
        <v>36</v>
      </c>
      <c r="BR19" s="53" t="s">
        <v>36</v>
      </c>
      <c r="BS19" s="49" t="s">
        <v>36</v>
      </c>
      <c r="BT19" s="49" t="s">
        <v>36</v>
      </c>
      <c r="BU19" s="49" t="s">
        <v>36</v>
      </c>
      <c r="BV19" s="49" t="s">
        <v>36</v>
      </c>
      <c r="BW19" s="49" t="s">
        <v>36</v>
      </c>
      <c r="BX19" s="49" t="s">
        <v>36</v>
      </c>
      <c r="BY19" s="39" t="s">
        <v>36</v>
      </c>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22" customFormat="true" ht="15" customHeight="true" x14ac:dyDescent="0.2">
      <c r="A20" s="984"/>
      <c r="B20" s="372" t="s">
        <v>22</v>
      </c>
      <c r="C20" s="132">
        <v>16.166481839645972</v>
      </c>
      <c r="D20" s="131">
        <v>5.3869320870238822</v>
      </c>
      <c r="E20" s="131">
        <v>2.6082940427630148</v>
      </c>
      <c r="F20" s="131">
        <v>0.99017911991053709</v>
      </c>
      <c r="G20" s="130">
        <v>0.34643889912123316</v>
      </c>
      <c r="H20" s="129">
        <v>3.2047398970294649</v>
      </c>
      <c r="I20" s="131">
        <v>0.54225335220810167</v>
      </c>
      <c r="J20" s="131">
        <v>0.15329680293911691</v>
      </c>
      <c r="K20" s="131">
        <v>0.43764562281638053</v>
      </c>
      <c r="L20" s="128">
        <v>0</v>
      </c>
      <c r="M20" s="132">
        <v>19.248685395560379</v>
      </c>
      <c r="N20" s="131">
        <v>7.1412370299217738</v>
      </c>
      <c r="O20" s="131">
        <v>3.1640100316932589</v>
      </c>
      <c r="P20" s="131">
        <v>1.9614962838679302</v>
      </c>
      <c r="Q20" s="130">
        <v>1.1223455635505379</v>
      </c>
      <c r="R20" s="129">
        <v>11.605854462997296</v>
      </c>
      <c r="S20" s="131">
        <v>0.42149631190727227</v>
      </c>
      <c r="T20" s="131">
        <v>7.4336688014638792</v>
      </c>
      <c r="U20" s="131">
        <v>14.438502673796854</v>
      </c>
      <c r="V20" s="131">
        <v>20.855745721271518</v>
      </c>
      <c r="W20" s="131">
        <v>0.11257035647279602</v>
      </c>
      <c r="X20" s="131">
        <v>8.15587734241908</v>
      </c>
      <c r="Y20" s="128">
        <v>2.9746835443038369</v>
      </c>
      <c r="Z20" s="410"/>
      <c r="AA20" s="410"/>
      <c r="AB20" s="410"/>
      <c r="AC20" s="410"/>
      <c r="AD20" s="410"/>
      <c r="AE20" s="410"/>
      <c r="AF20" s="410"/>
      <c r="AG20" s="410"/>
      <c r="AH20" s="410"/>
      <c r="AI20" s="410"/>
      <c r="AJ20" s="410"/>
      <c r="AK20" s="410"/>
      <c r="AL20" s="410"/>
      <c r="AM20" s="410"/>
      <c r="AN20" s="410"/>
      <c r="AO20" s="410"/>
      <c r="AP20" s="410"/>
      <c r="AQ20" s="410"/>
      <c r="AR20" s="410"/>
      <c r="AS20" s="410"/>
      <c r="AT20" s="410"/>
      <c r="AU20" s="410"/>
      <c r="AV20" s="410"/>
      <c r="AW20" s="410"/>
      <c r="AX20" s="410"/>
      <c r="AY20" s="410"/>
      <c r="AZ20" s="881"/>
      <c r="BA20" s="972"/>
      <c r="BB20" s="553" t="s">
        <v>22</v>
      </c>
      <c r="BC20" s="53" t="s">
        <v>36</v>
      </c>
      <c r="BD20" s="49" t="s">
        <v>36</v>
      </c>
      <c r="BE20" s="49" t="s">
        <v>36</v>
      </c>
      <c r="BF20" s="49" t="s">
        <v>36</v>
      </c>
      <c r="BG20" s="44" t="s">
        <v>36</v>
      </c>
      <c r="BH20" s="53" t="s">
        <v>36</v>
      </c>
      <c r="BI20" s="49" t="s">
        <v>36</v>
      </c>
      <c r="BJ20" s="49" t="s">
        <v>36</v>
      </c>
      <c r="BK20" s="49" t="s">
        <v>36</v>
      </c>
      <c r="BL20" s="44" t="s">
        <v>36</v>
      </c>
      <c r="BM20" s="53" t="s">
        <v>36</v>
      </c>
      <c r="BN20" s="49" t="s">
        <v>36</v>
      </c>
      <c r="BO20" s="49" t="s">
        <v>36</v>
      </c>
      <c r="BP20" s="49" t="s">
        <v>36</v>
      </c>
      <c r="BQ20" s="44" t="s">
        <v>36</v>
      </c>
      <c r="BR20" s="53" t="s">
        <v>36</v>
      </c>
      <c r="BS20" s="49" t="s">
        <v>36</v>
      </c>
      <c r="BT20" s="49" t="s">
        <v>36</v>
      </c>
      <c r="BU20" s="49" t="s">
        <v>36</v>
      </c>
      <c r="BV20" s="49" t="s">
        <v>36</v>
      </c>
      <c r="BW20" s="49" t="s">
        <v>36</v>
      </c>
      <c r="BX20" s="49" t="s">
        <v>36</v>
      </c>
      <c r="BY20" s="39" t="s">
        <v>36</v>
      </c>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22" customFormat="true" ht="15" customHeight="true" x14ac:dyDescent="0.2">
      <c r="A21" s="984"/>
      <c r="B21" s="372" t="s">
        <v>17</v>
      </c>
      <c r="C21" s="132">
        <v>9.6312115301566212</v>
      </c>
      <c r="D21" s="131">
        <v>7.976613815450051</v>
      </c>
      <c r="E21" s="131">
        <v>5.2541627191375468</v>
      </c>
      <c r="F21" s="131">
        <v>3.3237800478351689</v>
      </c>
      <c r="G21" s="130">
        <v>0.4737418510421863</v>
      </c>
      <c r="H21" s="129">
        <v>0.51749632132082046</v>
      </c>
      <c r="I21" s="131">
        <v>0</v>
      </c>
      <c r="J21" s="131">
        <v>0</v>
      </c>
      <c r="K21" s="131">
        <v>0</v>
      </c>
      <c r="L21" s="128">
        <v>0</v>
      </c>
      <c r="M21" s="132">
        <v>9.8402200587920952</v>
      </c>
      <c r="N21" s="131">
        <v>9.6234574829913413</v>
      </c>
      <c r="O21" s="131">
        <v>7.2439561036485305</v>
      </c>
      <c r="P21" s="131">
        <v>4.5066271867973766</v>
      </c>
      <c r="Q21" s="130">
        <v>4.2703972583747172</v>
      </c>
      <c r="R21" s="129">
        <v>5.0505050505050386</v>
      </c>
      <c r="S21" s="131">
        <v>20.273972602739832</v>
      </c>
      <c r="T21" s="131">
        <v>0.64043915827996489</v>
      </c>
      <c r="U21" s="131">
        <v>1.14973262032086</v>
      </c>
      <c r="V21" s="131">
        <v>6.5036674816626272</v>
      </c>
      <c r="W21" s="131">
        <v>1.0318949343339636</v>
      </c>
      <c r="X21" s="131">
        <v>2.5340715502555358</v>
      </c>
      <c r="Y21" s="128">
        <v>0.4641350210970524</v>
      </c>
      <c r="Z21" s="410"/>
      <c r="AA21" s="410"/>
      <c r="AB21" s="410"/>
      <c r="AC21" s="410"/>
      <c r="AD21" s="410"/>
      <c r="AE21" s="410"/>
      <c r="AF21" s="410"/>
      <c r="AG21" s="410"/>
      <c r="AH21" s="410"/>
      <c r="AI21" s="410"/>
      <c r="AJ21" s="410"/>
      <c r="AK21" s="410"/>
      <c r="AL21" s="410"/>
      <c r="AM21" s="410"/>
      <c r="AN21" s="410"/>
      <c r="AO21" s="410"/>
      <c r="AP21" s="410"/>
      <c r="AQ21" s="410"/>
      <c r="AR21" s="410"/>
      <c r="AS21" s="410"/>
      <c r="AT21" s="410"/>
      <c r="AU21" s="410"/>
      <c r="AV21" s="410"/>
      <c r="AW21" s="410"/>
      <c r="AX21" s="410"/>
      <c r="AY21" s="410"/>
      <c r="AZ21" s="881"/>
      <c r="BA21" s="972"/>
      <c r="BB21" s="553" t="s">
        <v>17</v>
      </c>
      <c r="BC21" s="53" t="s">
        <v>36</v>
      </c>
      <c r="BD21" s="49" t="s">
        <v>36</v>
      </c>
      <c r="BE21" s="49" t="s">
        <v>36</v>
      </c>
      <c r="BF21" s="49" t="s">
        <v>36</v>
      </c>
      <c r="BG21" s="44" t="s">
        <v>36</v>
      </c>
      <c r="BH21" s="53" t="s">
        <v>36</v>
      </c>
      <c r="BI21" s="49" t="s">
        <v>36</v>
      </c>
      <c r="BJ21" s="49" t="s">
        <v>36</v>
      </c>
      <c r="BK21" s="49" t="s">
        <v>36</v>
      </c>
      <c r="BL21" s="44" t="s">
        <v>36</v>
      </c>
      <c r="BM21" s="53" t="s">
        <v>36</v>
      </c>
      <c r="BN21" s="49" t="s">
        <v>36</v>
      </c>
      <c r="BO21" s="49" t="s">
        <v>36</v>
      </c>
      <c r="BP21" s="49" t="s">
        <v>36</v>
      </c>
      <c r="BQ21" s="44" t="s">
        <v>36</v>
      </c>
      <c r="BR21" s="53" t="s">
        <v>36</v>
      </c>
      <c r="BS21" s="49" t="s">
        <v>36</v>
      </c>
      <c r="BT21" s="49" t="s">
        <v>36</v>
      </c>
      <c r="BU21" s="49" t="s">
        <v>36</v>
      </c>
      <c r="BV21" s="49" t="s">
        <v>36</v>
      </c>
      <c r="BW21" s="49" t="s">
        <v>36</v>
      </c>
      <c r="BX21" s="49" t="s">
        <v>36</v>
      </c>
      <c r="BY21" s="39" t="s">
        <v>36</v>
      </c>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22" customFormat="true" ht="15" customHeight="true" x14ac:dyDescent="0.2">
      <c r="A22" s="984" t="s">
        <v>55</v>
      </c>
      <c r="B22" s="372" t="s">
        <v>50</v>
      </c>
      <c r="C22" s="132">
        <v>0.65452233184279596</v>
      </c>
      <c r="D22" s="131">
        <v>2.702167863636537E-2</v>
      </c>
      <c r="E22" s="131">
        <v>0.12934143788085195</v>
      </c>
      <c r="F22" s="131">
        <v>0</v>
      </c>
      <c r="G22" s="130">
        <v>0.20490997090914831</v>
      </c>
      <c r="H22" s="129">
        <v>0.41796329758726919</v>
      </c>
      <c r="I22" s="131">
        <v>0</v>
      </c>
      <c r="J22" s="131">
        <v>0.26829939680535975</v>
      </c>
      <c r="K22" s="131">
        <v>0.53808262310896593</v>
      </c>
      <c r="L22" s="128">
        <v>0</v>
      </c>
      <c r="M22" s="132">
        <v>0.91573924933709283</v>
      </c>
      <c r="N22" s="131">
        <v>3.7669788735475287E-2</v>
      </c>
      <c r="O22" s="131">
        <v>0</v>
      </c>
      <c r="P22" s="131">
        <v>2.5044901276046631E-2</v>
      </c>
      <c r="Q22" s="130">
        <v>0</v>
      </c>
      <c r="R22" s="129">
        <v>2.4734108335394439E-2</v>
      </c>
      <c r="S22" s="131">
        <v>0.13287270794578829</v>
      </c>
      <c r="T22" s="131">
        <v>0.1244090569793483</v>
      </c>
      <c r="U22" s="131">
        <v>0.12670256572695654</v>
      </c>
      <c r="V22" s="131">
        <v>1.5146415348367597</v>
      </c>
      <c r="W22" s="131">
        <v>0</v>
      </c>
      <c r="X22" s="131">
        <v>0.2861230329041492</v>
      </c>
      <c r="Y22" s="128">
        <v>0.3932707013327556</v>
      </c>
      <c r="Z22" s="410"/>
      <c r="AA22" s="410"/>
      <c r="AB22" s="410"/>
      <c r="AC22" s="410"/>
      <c r="AD22" s="410"/>
      <c r="AE22" s="410"/>
      <c r="AF22" s="410"/>
      <c r="AG22" s="410"/>
      <c r="AH22" s="410"/>
      <c r="AI22" s="410"/>
      <c r="AJ22" s="410"/>
      <c r="AK22" s="410"/>
      <c r="AL22" s="410"/>
      <c r="AM22" s="410"/>
      <c r="AN22" s="410"/>
      <c r="AO22" s="410"/>
      <c r="AP22" s="410"/>
      <c r="AQ22" s="410"/>
      <c r="AR22" s="410"/>
      <c r="AS22" s="410"/>
      <c r="AT22" s="410"/>
      <c r="AU22" s="410"/>
      <c r="AV22" s="410"/>
      <c r="AW22" s="410"/>
      <c r="AX22" s="410"/>
      <c r="AY22" s="410"/>
      <c r="AZ22" s="881"/>
      <c r="BA22" s="972" t="s">
        <v>55</v>
      </c>
      <c r="BB22" s="553" t="s">
        <v>50</v>
      </c>
      <c r="BC22" s="53" t="s">
        <v>36</v>
      </c>
      <c r="BD22" s="49" t="s">
        <v>36</v>
      </c>
      <c r="BE22" s="49" t="s">
        <v>36</v>
      </c>
      <c r="BF22" s="49" t="s">
        <v>36</v>
      </c>
      <c r="BG22" s="44" t="s">
        <v>36</v>
      </c>
      <c r="BH22" s="53" t="s">
        <v>36</v>
      </c>
      <c r="BI22" s="49" t="s">
        <v>36</v>
      </c>
      <c r="BJ22" s="49" t="s">
        <v>36</v>
      </c>
      <c r="BK22" s="49" t="s">
        <v>36</v>
      </c>
      <c r="BL22" s="44" t="s">
        <v>36</v>
      </c>
      <c r="BM22" s="53" t="s">
        <v>36</v>
      </c>
      <c r="BN22" s="49" t="s">
        <v>36</v>
      </c>
      <c r="BO22" s="49" t="s">
        <v>36</v>
      </c>
      <c r="BP22" s="49" t="s">
        <v>36</v>
      </c>
      <c r="BQ22" s="44" t="s">
        <v>36</v>
      </c>
      <c r="BR22" s="53" t="s">
        <v>36</v>
      </c>
      <c r="BS22" s="49" t="s">
        <v>36</v>
      </c>
      <c r="BT22" s="49" t="s">
        <v>36</v>
      </c>
      <c r="BU22" s="49" t="s">
        <v>36</v>
      </c>
      <c r="BV22" s="49" t="s">
        <v>36</v>
      </c>
      <c r="BW22" s="49" t="s">
        <v>36</v>
      </c>
      <c r="BX22" s="49" t="s">
        <v>36</v>
      </c>
      <c r="BY22" s="39" t="s">
        <v>36</v>
      </c>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22" customFormat="true" ht="15" customHeight="true" x14ac:dyDescent="0.2">
      <c r="A23" s="986"/>
      <c r="B23" s="373" t="s">
        <v>49</v>
      </c>
      <c r="C23" s="127">
        <v>99.345477668157173</v>
      </c>
      <c r="D23" s="126">
        <v>99.972978321363627</v>
      </c>
      <c r="E23" s="126">
        <v>99.870658562119146</v>
      </c>
      <c r="F23" s="126">
        <v>100</v>
      </c>
      <c r="G23" s="125">
        <v>99.795090029090872</v>
      </c>
      <c r="H23" s="124">
        <v>99.582036702412736</v>
      </c>
      <c r="I23" s="126">
        <v>100</v>
      </c>
      <c r="J23" s="126">
        <v>99.731700603194639</v>
      </c>
      <c r="K23" s="126">
        <v>99.461917376891023</v>
      </c>
      <c r="L23" s="123">
        <v>100</v>
      </c>
      <c r="M23" s="127">
        <v>99.084260750662949</v>
      </c>
      <c r="N23" s="126">
        <v>99.962330211264515</v>
      </c>
      <c r="O23" s="126">
        <v>100</v>
      </c>
      <c r="P23" s="126">
        <v>99.974955098723953</v>
      </c>
      <c r="Q23" s="125">
        <v>100</v>
      </c>
      <c r="R23" s="124">
        <v>99.975265891664606</v>
      </c>
      <c r="S23" s="126">
        <v>99.867127292054221</v>
      </c>
      <c r="T23" s="126">
        <v>99.875590943020626</v>
      </c>
      <c r="U23" s="126">
        <v>99.873297434273042</v>
      </c>
      <c r="V23" s="126">
        <v>98.485358465163259</v>
      </c>
      <c r="W23" s="126">
        <v>100</v>
      </c>
      <c r="X23" s="126">
        <v>99.713876967095857</v>
      </c>
      <c r="Y23" s="123">
        <v>99.606729298667247</v>
      </c>
      <c r="Z23" s="410"/>
      <c r="AA23" s="410"/>
      <c r="AB23" s="410"/>
      <c r="AC23" s="410"/>
      <c r="AD23" s="410"/>
      <c r="AE23" s="410"/>
      <c r="AF23" s="410"/>
      <c r="AG23" s="410"/>
      <c r="AH23" s="410"/>
      <c r="AI23" s="410"/>
      <c r="AJ23" s="410"/>
      <c r="AK23" s="410"/>
      <c r="AL23" s="410"/>
      <c r="AM23" s="410"/>
      <c r="AN23" s="410"/>
      <c r="AO23" s="410"/>
      <c r="AP23" s="410"/>
      <c r="AQ23" s="410"/>
      <c r="AR23" s="410"/>
      <c r="AS23" s="410"/>
      <c r="AT23" s="410"/>
      <c r="AU23" s="410"/>
      <c r="AV23" s="410"/>
      <c r="AW23" s="410"/>
      <c r="AX23" s="410"/>
      <c r="AY23" s="410"/>
      <c r="AZ23" s="881"/>
      <c r="BA23" s="974"/>
      <c r="BB23" s="555" t="s">
        <v>49</v>
      </c>
      <c r="BC23" s="52" t="s">
        <v>36</v>
      </c>
      <c r="BD23" s="48" t="s">
        <v>36</v>
      </c>
      <c r="BE23" s="48" t="s">
        <v>36</v>
      </c>
      <c r="BF23" s="48" t="s">
        <v>36</v>
      </c>
      <c r="BG23" s="43" t="s">
        <v>36</v>
      </c>
      <c r="BH23" s="52" t="s">
        <v>36</v>
      </c>
      <c r="BI23" s="48" t="s">
        <v>36</v>
      </c>
      <c r="BJ23" s="48" t="s">
        <v>36</v>
      </c>
      <c r="BK23" s="48" t="s">
        <v>36</v>
      </c>
      <c r="BL23" s="43" t="s">
        <v>36</v>
      </c>
      <c r="BM23" s="52" t="s">
        <v>36</v>
      </c>
      <c r="BN23" s="48" t="s">
        <v>36</v>
      </c>
      <c r="BO23" s="48" t="s">
        <v>36</v>
      </c>
      <c r="BP23" s="48" t="s">
        <v>36</v>
      </c>
      <c r="BQ23" s="43" t="s">
        <v>36</v>
      </c>
      <c r="BR23" s="52" t="s">
        <v>36</v>
      </c>
      <c r="BS23" s="48" t="s">
        <v>36</v>
      </c>
      <c r="BT23" s="48" t="s">
        <v>36</v>
      </c>
      <c r="BU23" s="48" t="s">
        <v>36</v>
      </c>
      <c r="BV23" s="48" t="s">
        <v>36</v>
      </c>
      <c r="BW23" s="48" t="s">
        <v>36</v>
      </c>
      <c r="BX23" s="48" t="s">
        <v>36</v>
      </c>
      <c r="BY23" s="38" t="s">
        <v>36</v>
      </c>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18" customFormat="true" ht="15" customHeight="true" x14ac:dyDescent="0.2">
      <c r="A24" s="987" t="s">
        <v>48</v>
      </c>
      <c r="B24" s="370" t="s">
        <v>60</v>
      </c>
      <c r="C24" s="376">
        <f t="shared" ref="C24:Y24" si="0">C62/(C62+C63)*100</f>
        <v>80.13401332569093</v>
      </c>
      <c r="D24" s="377">
        <f t="shared" si="0"/>
        <v>87.604950625400491</v>
      </c>
      <c r="E24" s="377">
        <f t="shared" si="0"/>
        <v>90.998658290419357</v>
      </c>
      <c r="F24" s="377">
        <f t="shared" si="0"/>
        <v>95.351171297054478</v>
      </c>
      <c r="G24" s="378">
        <f t="shared" si="0"/>
        <v>95.683371061935574</v>
      </c>
      <c r="H24" s="379">
        <f t="shared" si="0"/>
        <v>92.198147604425458</v>
      </c>
      <c r="I24" s="377">
        <f t="shared" si="0"/>
        <v>95.828414710457949</v>
      </c>
      <c r="J24" s="377">
        <f t="shared" si="0"/>
        <v>98.110324352862165</v>
      </c>
      <c r="K24" s="377">
        <f t="shared" si="0"/>
        <v>91.44564332121125</v>
      </c>
      <c r="L24" s="380">
        <f t="shared" si="0"/>
        <v>100</v>
      </c>
      <c r="M24" s="376">
        <f t="shared" si="0"/>
        <v>78.595110540071062</v>
      </c>
      <c r="N24" s="377">
        <f t="shared" si="0"/>
        <v>85.420023613619961</v>
      </c>
      <c r="O24" s="377">
        <f t="shared" si="0"/>
        <v>90.245643672185309</v>
      </c>
      <c r="P24" s="377">
        <f t="shared" si="0"/>
        <v>92.310494294737666</v>
      </c>
      <c r="Q24" s="378">
        <f t="shared" si="0"/>
        <v>94.696066150075154</v>
      </c>
      <c r="R24" s="379">
        <f t="shared" si="0"/>
        <v>87.912659214972734</v>
      </c>
      <c r="S24" s="377">
        <f t="shared" si="0"/>
        <v>63.636363636363647</v>
      </c>
      <c r="T24" s="377">
        <f t="shared" si="0"/>
        <v>86.437613019891501</v>
      </c>
      <c r="U24" s="377">
        <f t="shared" si="0"/>
        <v>87.025468524747737</v>
      </c>
      <c r="V24" s="377">
        <f t="shared" si="0"/>
        <v>78.147100424328158</v>
      </c>
      <c r="W24" s="377">
        <f t="shared" si="0"/>
        <v>98.675496688741731</v>
      </c>
      <c r="X24" s="377">
        <f t="shared" si="0"/>
        <v>87.648456057007053</v>
      </c>
      <c r="Y24" s="380">
        <f t="shared" si="0"/>
        <v>87.277829747427489</v>
      </c>
      <c r="Z24" s="828"/>
      <c r="AA24" s="828"/>
      <c r="AB24" s="828"/>
      <c r="AC24" s="828"/>
      <c r="AD24" s="828"/>
      <c r="AE24" s="828"/>
      <c r="AF24" s="828"/>
      <c r="AG24" s="828"/>
      <c r="AH24" s="828"/>
      <c r="AI24" s="828"/>
      <c r="AJ24" s="828"/>
      <c r="AK24" s="828"/>
      <c r="AL24" s="828"/>
      <c r="AM24" s="828"/>
      <c r="AN24" s="828"/>
      <c r="AO24" s="828"/>
      <c r="AP24" s="828"/>
      <c r="AQ24" s="828"/>
      <c r="AR24" s="828"/>
      <c r="AS24" s="828"/>
      <c r="AT24" s="828"/>
      <c r="AU24" s="828"/>
      <c r="AV24" s="828"/>
      <c r="AW24" s="828"/>
      <c r="AX24" s="828"/>
      <c r="AY24" s="828"/>
      <c r="AZ24" s="346"/>
      <c r="BB24" s="320"/>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customHeight="true" x14ac:dyDescent="0.2">
      <c r="A25" s="988"/>
      <c r="B25" s="367" t="s">
        <v>59</v>
      </c>
      <c r="C25" s="381">
        <f>C64/(C64+C65)*100</f>
        <v>66.086669295196813</v>
      </c>
      <c r="D25" s="382">
        <f>D64/(D64+D65)*100</f>
        <v>84.284972387674046</v>
      </c>
      <c r="E25" s="382">
        <f>E64/(E64+E65)*100</f>
        <v>93.607175679002722</v>
      </c>
      <c r="F25" s="382">
        <f>F64/(F64+F65)*100</f>
        <v>100</v>
      </c>
      <c r="G25" s="22">
        <v>100</v>
      </c>
      <c r="H25" s="384">
        <f>H64/(H64+H65)*100</f>
        <v>100</v>
      </c>
      <c r="I25" s="382">
        <f>I64/(I64+I65)*100</f>
        <v>100</v>
      </c>
      <c r="J25" s="21">
        <v>100</v>
      </c>
      <c r="K25" s="21">
        <v>100</v>
      </c>
      <c r="L25" s="20">
        <v>100</v>
      </c>
      <c r="M25" s="381">
        <f>M64/(M64+M65)*100</f>
        <v>65.293776076672145</v>
      </c>
      <c r="N25" s="382">
        <f>N64/(N64+N65)*100</f>
        <v>78.244568010352182</v>
      </c>
      <c r="O25" s="382">
        <f>O64/(O64+O65)*100</f>
        <v>98.379431372336853</v>
      </c>
      <c r="P25" s="382">
        <f>P64/(P64+P65)*100</f>
        <v>79.158127991061207</v>
      </c>
      <c r="Q25" s="22">
        <v>100</v>
      </c>
      <c r="R25" s="384">
        <f t="shared" ref="R25:Y25" si="1">R64/(R64+R65)*100</f>
        <v>72.000000000000014</v>
      </c>
      <c r="S25" s="382" t="e">
        <f t="shared" si="1"/>
        <v>#DIV/0!</v>
      </c>
      <c r="T25" s="382">
        <f t="shared" si="1"/>
        <v>75.490196078431367</v>
      </c>
      <c r="U25" s="382">
        <f t="shared" si="1"/>
        <v>65.026595744680833</v>
      </c>
      <c r="V25" s="382">
        <f t="shared" si="1"/>
        <v>72.649572649572676</v>
      </c>
      <c r="W25" s="382" t="e">
        <f t="shared" si="1"/>
        <v>#DIV/0!</v>
      </c>
      <c r="X25" s="382">
        <f t="shared" si="1"/>
        <v>0</v>
      </c>
      <c r="Y25" s="385" t="e">
        <f t="shared" si="1"/>
        <v>#DIV/0!</v>
      </c>
      <c r="Z25" s="828"/>
      <c r="AA25" s="828"/>
      <c r="AB25" s="828"/>
      <c r="AC25" s="828"/>
      <c r="AD25" s="828"/>
      <c r="AE25" s="828"/>
      <c r="AF25" s="828"/>
      <c r="AG25" s="828"/>
      <c r="AH25" s="828"/>
      <c r="AI25" s="828"/>
      <c r="AJ25" s="828"/>
      <c r="AK25" s="828"/>
      <c r="AL25" s="828"/>
      <c r="AM25" s="828"/>
      <c r="AN25" s="828"/>
      <c r="AO25" s="828"/>
      <c r="AP25" s="828"/>
      <c r="AQ25" s="828"/>
      <c r="AR25" s="828"/>
      <c r="AS25" s="828"/>
      <c r="AT25" s="828"/>
      <c r="AU25" s="828"/>
      <c r="AV25" s="828"/>
      <c r="AW25" s="828"/>
      <c r="AX25" s="828"/>
      <c r="AY25" s="828"/>
      <c r="AZ25" s="346"/>
      <c r="BB25" s="320"/>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customHeight="true" x14ac:dyDescent="0.2">
      <c r="A26" s="989"/>
      <c r="B26" s="368" t="s">
        <v>47</v>
      </c>
      <c r="C26" s="386"/>
      <c r="D26" s="387"/>
      <c r="E26" s="387"/>
      <c r="F26" s="387"/>
      <c r="G26" s="388"/>
      <c r="H26" s="389"/>
      <c r="I26" s="387"/>
      <c r="J26" s="387"/>
      <c r="K26" s="387"/>
      <c r="L26" s="390"/>
      <c r="M26" s="386"/>
      <c r="N26" s="387"/>
      <c r="O26" s="387"/>
      <c r="P26" s="387"/>
      <c r="Q26" s="388"/>
      <c r="R26" s="14"/>
      <c r="S26" s="13"/>
      <c r="T26" s="13"/>
      <c r="U26" s="13"/>
      <c r="V26" s="13"/>
      <c r="W26" s="13"/>
      <c r="X26" s="13"/>
      <c r="Y26" s="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346"/>
      <c r="BB26" s="320"/>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322" customFormat="true" ht="15" customHeight="true" x14ac:dyDescent="0.2">
      <c r="A27" s="317"/>
      <c r="B27" s="369"/>
      <c r="C27" s="1014" t="s">
        <v>115</v>
      </c>
      <c r="D27" s="1015"/>
      <c r="E27" s="1015"/>
      <c r="F27" s="1015"/>
      <c r="G27" s="1016"/>
      <c r="H27" s="993" t="s">
        <v>39</v>
      </c>
      <c r="I27" s="981"/>
      <c r="J27" s="981"/>
      <c r="K27" s="981"/>
      <c r="L27" s="983"/>
      <c r="M27" s="980" t="s">
        <v>38</v>
      </c>
      <c r="N27" s="981"/>
      <c r="O27" s="981"/>
      <c r="P27" s="981"/>
      <c r="Q27" s="983"/>
      <c r="R27" s="16" t="s">
        <v>138</v>
      </c>
      <c r="S27" s="400"/>
      <c r="T27" s="400"/>
      <c r="U27" s="400"/>
      <c r="V27" s="400"/>
      <c r="W27" s="400"/>
      <c r="X27" s="400"/>
      <c r="Y27" s="400"/>
      <c r="Z27" s="410"/>
      <c r="AA27" s="410"/>
      <c r="AB27" s="410"/>
      <c r="AC27" s="410"/>
      <c r="AD27" s="410"/>
      <c r="AE27" s="410"/>
      <c r="AF27" s="410"/>
      <c r="AG27" s="410"/>
      <c r="AH27" s="410"/>
      <c r="AI27" s="410"/>
      <c r="AJ27" s="410"/>
      <c r="AK27" s="410"/>
      <c r="AL27" s="410"/>
      <c r="AM27" s="410"/>
      <c r="AN27" s="410"/>
      <c r="AO27" s="410"/>
      <c r="AP27" s="410"/>
      <c r="AQ27" s="410"/>
      <c r="AR27" s="410"/>
      <c r="AS27" s="410"/>
      <c r="AT27" s="410"/>
      <c r="AU27" s="410"/>
      <c r="AV27" s="410"/>
      <c r="AW27" s="410"/>
      <c r="AX27" s="410"/>
      <c r="AY27" s="410"/>
      <c r="AZ27" s="881"/>
      <c r="BA27" s="347" t="s">
        <v>129</v>
      </c>
      <c r="BB27" s="302" t="s">
        <v>96</v>
      </c>
      <c r="BC27" s="976" t="s">
        <v>115</v>
      </c>
      <c r="BD27" s="977"/>
      <c r="BE27" s="977"/>
      <c r="BF27" s="977"/>
      <c r="BG27" s="978"/>
      <c r="BH27" s="976" t="s">
        <v>39</v>
      </c>
      <c r="BI27" s="977"/>
      <c r="BJ27" s="977"/>
      <c r="BK27" s="977"/>
      <c r="BL27" s="978"/>
      <c r="BM27" s="976" t="s">
        <v>38</v>
      </c>
      <c r="BN27" s="977"/>
      <c r="BO27" s="977"/>
      <c r="BP27" s="977"/>
      <c r="BQ27" s="979"/>
      <c r="BR27" s="15" t="s">
        <v>138</v>
      </c>
      <c r="BS27" s="400"/>
      <c r="BT27" s="400"/>
      <c r="BU27" s="400"/>
      <c r="BV27" s="400"/>
      <c r="BW27" s="400"/>
      <c r="BX27" s="400"/>
      <c r="BY27" s="400"/>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322" customFormat="true" ht="24" x14ac:dyDescent="0.2">
      <c r="A28" s="335" t="s">
        <v>70</v>
      </c>
      <c r="B28" s="369"/>
      <c r="C28" s="392" t="s">
        <v>0</v>
      </c>
      <c r="D28" s="546" t="s">
        <v>1</v>
      </c>
      <c r="E28" s="546" t="s">
        <v>2</v>
      </c>
      <c r="F28" s="546" t="s">
        <v>3</v>
      </c>
      <c r="G28" s="547" t="s">
        <v>4</v>
      </c>
      <c r="H28" s="374" t="s">
        <v>0</v>
      </c>
      <c r="I28" s="549" t="s">
        <v>1</v>
      </c>
      <c r="J28" s="549" t="s">
        <v>2</v>
      </c>
      <c r="K28" s="549" t="s">
        <v>3</v>
      </c>
      <c r="L28" s="550" t="s">
        <v>4</v>
      </c>
      <c r="M28" s="375" t="s">
        <v>0</v>
      </c>
      <c r="N28" s="549" t="s">
        <v>1</v>
      </c>
      <c r="O28" s="549" t="s">
        <v>2</v>
      </c>
      <c r="P28" s="549" t="s">
        <v>3</v>
      </c>
      <c r="Q28" s="545" t="s">
        <v>4</v>
      </c>
      <c r="R28" s="374" t="s">
        <v>150</v>
      </c>
      <c r="S28" s="549" t="s">
        <v>293</v>
      </c>
      <c r="T28" s="549" t="s">
        <v>294</v>
      </c>
      <c r="U28" s="549" t="s">
        <v>295</v>
      </c>
      <c r="V28" s="549" t="s">
        <v>296</v>
      </c>
      <c r="W28" s="549" t="s">
        <v>297</v>
      </c>
      <c r="X28" s="549" t="s">
        <v>298</v>
      </c>
      <c r="Y28" s="550" t="s">
        <v>299</v>
      </c>
      <c r="Z28" s="410"/>
      <c r="AA28" s="410"/>
      <c r="AB28" s="410"/>
      <c r="AC28" s="410"/>
      <c r="AD28" s="410"/>
      <c r="AE28" s="410"/>
      <c r="AF28" s="410"/>
      <c r="AG28" s="410"/>
      <c r="AH28" s="410"/>
      <c r="AI28" s="410"/>
      <c r="AJ28" s="410"/>
      <c r="AK28" s="410"/>
      <c r="AL28" s="410"/>
      <c r="AM28" s="410"/>
      <c r="AN28" s="410"/>
      <c r="AO28" s="410"/>
      <c r="AP28" s="410"/>
      <c r="AQ28" s="410"/>
      <c r="AR28" s="410"/>
      <c r="AS28" s="410"/>
      <c r="AT28" s="410"/>
      <c r="AU28" s="410"/>
      <c r="AV28" s="410"/>
      <c r="AW28" s="410"/>
      <c r="AX28" s="410"/>
      <c r="AY28" s="410"/>
      <c r="AZ28" s="881"/>
      <c r="BA28" s="335" t="s">
        <v>120</v>
      </c>
      <c r="BB28" s="334"/>
      <c r="BC28" s="421" t="s">
        <v>0</v>
      </c>
      <c r="BD28" s="520" t="s">
        <v>1</v>
      </c>
      <c r="BE28" s="520" t="s">
        <v>2</v>
      </c>
      <c r="BF28" s="520" t="s">
        <v>3</v>
      </c>
      <c r="BG28" s="422" t="s">
        <v>4</v>
      </c>
      <c r="BH28" s="421" t="s">
        <v>0</v>
      </c>
      <c r="BI28" s="520" t="s">
        <v>1</v>
      </c>
      <c r="BJ28" s="520" t="s">
        <v>2</v>
      </c>
      <c r="BK28" s="520" t="s">
        <v>3</v>
      </c>
      <c r="BL28" s="422" t="s">
        <v>4</v>
      </c>
      <c r="BM28" s="421" t="s">
        <v>0</v>
      </c>
      <c r="BN28" s="520" t="s">
        <v>1</v>
      </c>
      <c r="BO28" s="520" t="s">
        <v>2</v>
      </c>
      <c r="BP28" s="520" t="s">
        <v>3</v>
      </c>
      <c r="BQ28" s="422" t="s">
        <v>4</v>
      </c>
      <c r="BR28" s="421" t="s">
        <v>150</v>
      </c>
      <c r="BS28" s="520" t="s">
        <v>293</v>
      </c>
      <c r="BT28" s="520" t="s">
        <v>294</v>
      </c>
      <c r="BU28" s="520" t="s">
        <v>295</v>
      </c>
      <c r="BV28" s="520" t="s">
        <v>296</v>
      </c>
      <c r="BW28" s="520" t="s">
        <v>297</v>
      </c>
      <c r="BX28" s="520" t="s">
        <v>298</v>
      </c>
      <c r="BY28" s="521" t="s">
        <v>299</v>
      </c>
      <c r="BZ28" s="886"/>
      <c r="CA28" s="886"/>
      <c r="CB28" s="886"/>
      <c r="CC28" s="886"/>
      <c r="CD28" s="886"/>
      <c r="CE28" s="886"/>
      <c r="CF28" s="886"/>
      <c r="CG28" s="886"/>
      <c r="CH28" s="886"/>
      <c r="CI28" s="886"/>
      <c r="CJ28" s="886"/>
      <c r="CK28" s="886"/>
      <c r="CL28" s="886"/>
      <c r="CM28" s="886"/>
      <c r="CN28" s="886"/>
      <c r="CO28" s="886"/>
      <c r="CP28" s="886"/>
      <c r="CQ28" s="886"/>
      <c r="CR28" s="886"/>
      <c r="CS28" s="886"/>
      <c r="CT28" s="886"/>
      <c r="CU28" s="886"/>
      <c r="CV28" s="886"/>
      <c r="CW28" s="886"/>
      <c r="CX28" s="886"/>
      <c r="CY28" s="886"/>
      <c r="CZ28" s="886"/>
    </row>
    <row r="29" s="322" customFormat="true" ht="15" customHeight="true" x14ac:dyDescent="0.2">
      <c r="A29" s="985" t="s">
        <v>58</v>
      </c>
      <c r="B29" s="371" t="s">
        <v>50</v>
      </c>
      <c r="C29" s="137">
        <v>2.8417872791547416</v>
      </c>
      <c r="D29" s="136">
        <v>6.4958170534301614</v>
      </c>
      <c r="E29" s="136">
        <v>7.7030936849135072</v>
      </c>
      <c r="F29" s="136">
        <v>16.286066540534389</v>
      </c>
      <c r="G29" s="135">
        <v>63.983190319884521</v>
      </c>
      <c r="H29" s="134">
        <v>17.675773072393376</v>
      </c>
      <c r="I29" s="136">
        <v>48.943607345952763</v>
      </c>
      <c r="J29" s="136">
        <v>66.753009065308603</v>
      </c>
      <c r="K29" s="136">
        <v>77.18865695387268</v>
      </c>
      <c r="L29" s="133">
        <v>86.401122222897897</v>
      </c>
      <c r="M29" s="137">
        <v>1.9247594302903785</v>
      </c>
      <c r="N29" s="136">
        <v>5.4947264691435693</v>
      </c>
      <c r="O29" s="136">
        <v>7.2590879488158695</v>
      </c>
      <c r="P29" s="136">
        <v>6.8957149770365156</v>
      </c>
      <c r="Q29" s="135">
        <v>8.3284102044684811</v>
      </c>
      <c r="R29" s="134">
        <v>6.7408781694495818</v>
      </c>
      <c r="S29" s="136">
        <v>22.571127502634486</v>
      </c>
      <c r="T29" s="136">
        <v>9.4356865432945138</v>
      </c>
      <c r="U29" s="136">
        <v>8.0748663101604539</v>
      </c>
      <c r="V29" s="136">
        <v>7.3033707865168971</v>
      </c>
      <c r="W29" s="136">
        <v>17.223264540337798</v>
      </c>
      <c r="X29" s="136">
        <v>15.055366269165232</v>
      </c>
      <c r="Y29" s="133">
        <v>43.059071729958163</v>
      </c>
      <c r="Z29" s="410"/>
      <c r="AA29" s="410"/>
      <c r="AB29" s="410"/>
      <c r="AC29" s="410"/>
      <c r="AD29" s="410"/>
      <c r="AE29" s="410"/>
      <c r="AF29" s="410"/>
      <c r="AG29" s="410"/>
      <c r="AH29" s="410"/>
      <c r="AI29" s="410"/>
      <c r="AJ29" s="410"/>
      <c r="AK29" s="410"/>
      <c r="AL29" s="410"/>
      <c r="AM29" s="410"/>
      <c r="AN29" s="410"/>
      <c r="AO29" s="410"/>
      <c r="AP29" s="410"/>
      <c r="AQ29" s="410"/>
      <c r="AR29" s="410"/>
      <c r="AS29" s="410"/>
      <c r="AT29" s="410"/>
      <c r="AU29" s="410"/>
      <c r="AV29" s="410"/>
      <c r="AW29" s="410"/>
      <c r="AX29" s="410"/>
      <c r="AY29" s="410"/>
      <c r="AZ29" s="881"/>
      <c r="BA29" s="975" t="s">
        <v>58</v>
      </c>
      <c r="BB29" s="554" t="s">
        <v>50</v>
      </c>
      <c r="BC29" s="54" t="s">
        <v>36</v>
      </c>
      <c r="BD29" s="50" t="s">
        <v>36</v>
      </c>
      <c r="BE29" s="50" t="s">
        <v>36</v>
      </c>
      <c r="BF29" s="50" t="s">
        <v>36</v>
      </c>
      <c r="BG29" s="45" t="s">
        <v>36</v>
      </c>
      <c r="BH29" s="54" t="s">
        <v>36</v>
      </c>
      <c r="BI29" s="50" t="s">
        <v>36</v>
      </c>
      <c r="BJ29" s="50" t="s">
        <v>36</v>
      </c>
      <c r="BK29" s="50" t="s">
        <v>36</v>
      </c>
      <c r="BL29" s="45" t="s">
        <v>36</v>
      </c>
      <c r="BM29" s="54" t="s">
        <v>36</v>
      </c>
      <c r="BN29" s="50" t="s">
        <v>36</v>
      </c>
      <c r="BO29" s="50" t="s">
        <v>36</v>
      </c>
      <c r="BP29" s="50" t="s">
        <v>36</v>
      </c>
      <c r="BQ29" s="45" t="s">
        <v>36</v>
      </c>
      <c r="BR29" s="54" t="s">
        <v>36</v>
      </c>
      <c r="BS29" s="50" t="s">
        <v>36</v>
      </c>
      <c r="BT29" s="50" t="s">
        <v>36</v>
      </c>
      <c r="BU29" s="50" t="s">
        <v>36</v>
      </c>
      <c r="BV29" s="50" t="s">
        <v>36</v>
      </c>
      <c r="BW29" s="50" t="s">
        <v>36</v>
      </c>
      <c r="BX29" s="50" t="s">
        <v>36</v>
      </c>
      <c r="BY29" s="40" t="s">
        <v>36</v>
      </c>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22" customFormat="true" ht="15" customHeight="true" x14ac:dyDescent="0.2">
      <c r="A30" s="984"/>
      <c r="B30" s="372" t="s">
        <v>49</v>
      </c>
      <c r="C30" s="132">
        <v>97.158212720845256</v>
      </c>
      <c r="D30" s="131">
        <v>93.504182946569898</v>
      </c>
      <c r="E30" s="131">
        <v>92.296906315086531</v>
      </c>
      <c r="F30" s="131">
        <v>83.713933459466119</v>
      </c>
      <c r="G30" s="130">
        <v>36.016809680116062</v>
      </c>
      <c r="H30" s="129">
        <v>82.324226927606688</v>
      </c>
      <c r="I30" s="131">
        <v>51.056392654047315</v>
      </c>
      <c r="J30" s="131">
        <v>33.246990934691681</v>
      </c>
      <c r="K30" s="131">
        <v>22.811343046127526</v>
      </c>
      <c r="L30" s="128">
        <v>13.598877777102187</v>
      </c>
      <c r="M30" s="132">
        <v>98.075240569709607</v>
      </c>
      <c r="N30" s="131">
        <v>94.505273530856428</v>
      </c>
      <c r="O30" s="131">
        <v>92.740912051184225</v>
      </c>
      <c r="P30" s="131">
        <v>93.104285022963623</v>
      </c>
      <c r="Q30" s="130">
        <v>91.671589795531574</v>
      </c>
      <c r="R30" s="129">
        <v>93.259121830550328</v>
      </c>
      <c r="S30" s="131">
        <v>77.428872497365759</v>
      </c>
      <c r="T30" s="131">
        <v>90.564313456705548</v>
      </c>
      <c r="U30" s="131">
        <v>91.925133689839484</v>
      </c>
      <c r="V30" s="131">
        <v>92.696629213483163</v>
      </c>
      <c r="W30" s="131">
        <v>82.776735459662362</v>
      </c>
      <c r="X30" s="131">
        <v>84.944633730834511</v>
      </c>
      <c r="Y30" s="128">
        <v>56.940928270042669</v>
      </c>
      <c r="Z30" s="410"/>
      <c r="AA30" s="410"/>
      <c r="AB30" s="410"/>
      <c r="AC30" s="410"/>
      <c r="AD30" s="410"/>
      <c r="AE30" s="410"/>
      <c r="AF30" s="410"/>
      <c r="AG30" s="410"/>
      <c r="AH30" s="410"/>
      <c r="AI30" s="410"/>
      <c r="AJ30" s="410"/>
      <c r="AK30" s="410"/>
      <c r="AL30" s="410"/>
      <c r="AM30" s="410"/>
      <c r="AN30" s="410"/>
      <c r="AO30" s="410"/>
      <c r="AP30" s="410"/>
      <c r="AQ30" s="410"/>
      <c r="AR30" s="410"/>
      <c r="AS30" s="410"/>
      <c r="AT30" s="410"/>
      <c r="AU30" s="410"/>
      <c r="AV30" s="410"/>
      <c r="AW30" s="410"/>
      <c r="AX30" s="410"/>
      <c r="AY30" s="410"/>
      <c r="AZ30" s="881"/>
      <c r="BA30" s="972"/>
      <c r="BB30" s="553" t="s">
        <v>49</v>
      </c>
      <c r="BC30" s="53" t="s">
        <v>36</v>
      </c>
      <c r="BD30" s="49" t="s">
        <v>36</v>
      </c>
      <c r="BE30" s="49" t="s">
        <v>36</v>
      </c>
      <c r="BF30" s="49" t="s">
        <v>36</v>
      </c>
      <c r="BG30" s="44" t="s">
        <v>36</v>
      </c>
      <c r="BH30" s="53" t="s">
        <v>36</v>
      </c>
      <c r="BI30" s="49" t="s">
        <v>36</v>
      </c>
      <c r="BJ30" s="49" t="s">
        <v>36</v>
      </c>
      <c r="BK30" s="49" t="s">
        <v>36</v>
      </c>
      <c r="BL30" s="44" t="s">
        <v>36</v>
      </c>
      <c r="BM30" s="53" t="s">
        <v>36</v>
      </c>
      <c r="BN30" s="49" t="s">
        <v>36</v>
      </c>
      <c r="BO30" s="49" t="s">
        <v>36</v>
      </c>
      <c r="BP30" s="49" t="s">
        <v>36</v>
      </c>
      <c r="BQ30" s="44" t="s">
        <v>36</v>
      </c>
      <c r="BR30" s="53" t="s">
        <v>36</v>
      </c>
      <c r="BS30" s="49" t="s">
        <v>36</v>
      </c>
      <c r="BT30" s="49" t="s">
        <v>36</v>
      </c>
      <c r="BU30" s="49" t="s">
        <v>36</v>
      </c>
      <c r="BV30" s="49" t="s">
        <v>36</v>
      </c>
      <c r="BW30" s="49" t="s">
        <v>36</v>
      </c>
      <c r="BX30" s="49" t="s">
        <v>36</v>
      </c>
      <c r="BY30" s="39" t="s">
        <v>36</v>
      </c>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17" customFormat="true" ht="15" customHeight="true" x14ac:dyDescent="0.2">
      <c r="A31" s="984" t="s">
        <v>104</v>
      </c>
      <c r="B31" s="372" t="s">
        <v>50</v>
      </c>
      <c r="C31" s="132">
        <v>2.4433574559485955</v>
      </c>
      <c r="D31" s="131">
        <v>6.0319209469558945</v>
      </c>
      <c r="E31" s="131">
        <v>7.2544945562968808</v>
      </c>
      <c r="F31" s="131">
        <v>15.856876111054877</v>
      </c>
      <c r="G31" s="130">
        <v>63.714698281049756</v>
      </c>
      <c r="H31" s="129">
        <v>16.589920740096343</v>
      </c>
      <c r="I31" s="131">
        <v>48.446989418240079</v>
      </c>
      <c r="J31" s="131">
        <v>66.485120962900851</v>
      </c>
      <c r="K31" s="131">
        <v>77.18865695387268</v>
      </c>
      <c r="L31" s="128">
        <v>85.931142443153121</v>
      </c>
      <c r="M31" s="132">
        <v>1.5249409093394011</v>
      </c>
      <c r="N31" s="131">
        <v>5.1892861887701356</v>
      </c>
      <c r="O31" s="131">
        <v>6.6384736100725039</v>
      </c>
      <c r="P31" s="131">
        <v>6.468821861258232</v>
      </c>
      <c r="Q31" s="130">
        <v>8.1775824143088709</v>
      </c>
      <c r="R31" s="129">
        <v>6.266749123891965</v>
      </c>
      <c r="S31" s="131">
        <v>22.149631190727213</v>
      </c>
      <c r="T31" s="131">
        <v>9.3214530500342896</v>
      </c>
      <c r="U31" s="131">
        <v>6.7914438502674024</v>
      </c>
      <c r="V31" s="131">
        <v>6.7904250122130332</v>
      </c>
      <c r="W31" s="131">
        <v>17.223264540337798</v>
      </c>
      <c r="X31" s="131">
        <v>14.757240204429287</v>
      </c>
      <c r="Y31" s="128">
        <v>42.531645569620594</v>
      </c>
      <c r="Z31" s="410"/>
      <c r="AA31" s="410"/>
      <c r="AB31" s="410"/>
      <c r="AC31" s="410"/>
      <c r="AD31" s="410"/>
      <c r="AE31" s="410"/>
      <c r="AF31" s="410"/>
      <c r="AG31" s="410"/>
      <c r="AH31" s="410"/>
      <c r="AI31" s="410"/>
      <c r="AJ31" s="410"/>
      <c r="AK31" s="410"/>
      <c r="AL31" s="410"/>
      <c r="AM31" s="410"/>
      <c r="AN31" s="410"/>
      <c r="AO31" s="410"/>
      <c r="AP31" s="410"/>
      <c r="AQ31" s="410"/>
      <c r="AR31" s="410"/>
      <c r="AS31" s="410"/>
      <c r="AT31" s="410"/>
      <c r="AU31" s="410"/>
      <c r="AV31" s="410"/>
      <c r="AW31" s="410"/>
      <c r="AX31" s="410"/>
      <c r="AY31" s="410"/>
      <c r="AZ31" s="881"/>
      <c r="BA31" s="972" t="s">
        <v>104</v>
      </c>
      <c r="BB31" s="553" t="s">
        <v>50</v>
      </c>
      <c r="BC31" s="53" t="s">
        <v>36</v>
      </c>
      <c r="BD31" s="49" t="s">
        <v>36</v>
      </c>
      <c r="BE31" s="49" t="s">
        <v>36</v>
      </c>
      <c r="BF31" s="49" t="s">
        <v>36</v>
      </c>
      <c r="BG31" s="44" t="s">
        <v>36</v>
      </c>
      <c r="BH31" s="53" t="s">
        <v>36</v>
      </c>
      <c r="BI31" s="49" t="s">
        <v>36</v>
      </c>
      <c r="BJ31" s="49" t="s">
        <v>36</v>
      </c>
      <c r="BK31" s="49" t="s">
        <v>36</v>
      </c>
      <c r="BL31" s="44" t="s">
        <v>36</v>
      </c>
      <c r="BM31" s="53" t="s">
        <v>36</v>
      </c>
      <c r="BN31" s="49" t="s">
        <v>36</v>
      </c>
      <c r="BO31" s="49" t="s">
        <v>36</v>
      </c>
      <c r="BP31" s="49" t="s">
        <v>36</v>
      </c>
      <c r="BQ31" s="44" t="s">
        <v>36</v>
      </c>
      <c r="BR31" s="53" t="s">
        <v>36</v>
      </c>
      <c r="BS31" s="49" t="s">
        <v>36</v>
      </c>
      <c r="BT31" s="49" t="s">
        <v>36</v>
      </c>
      <c r="BU31" s="49" t="s">
        <v>36</v>
      </c>
      <c r="BV31" s="49" t="s">
        <v>36</v>
      </c>
      <c r="BW31" s="49" t="s">
        <v>36</v>
      </c>
      <c r="BX31" s="49" t="s">
        <v>36</v>
      </c>
      <c r="BY31" s="39" t="s">
        <v>36</v>
      </c>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17" customFormat="true" ht="15" customHeight="true" x14ac:dyDescent="0.2">
      <c r="A32" s="984"/>
      <c r="B32" s="372" t="s">
        <v>49</v>
      </c>
      <c r="C32" s="132">
        <v>97.5566425440514</v>
      </c>
      <c r="D32" s="131">
        <v>93.968079053044136</v>
      </c>
      <c r="E32" s="131">
        <v>92.745505443703152</v>
      </c>
      <c r="F32" s="131">
        <v>84.14312388894561</v>
      </c>
      <c r="G32" s="130">
        <v>36.285301718950855</v>
      </c>
      <c r="H32" s="129">
        <v>83.410079259903739</v>
      </c>
      <c r="I32" s="131">
        <v>51.553010581760006</v>
      </c>
      <c r="J32" s="131">
        <v>33.514879037099426</v>
      </c>
      <c r="K32" s="131">
        <v>22.811343046127526</v>
      </c>
      <c r="L32" s="128">
        <v>14.06885755684697</v>
      </c>
      <c r="M32" s="132">
        <v>98.475059090660565</v>
      </c>
      <c r="N32" s="131">
        <v>94.81071381122986</v>
      </c>
      <c r="O32" s="131">
        <v>93.361526389927562</v>
      </c>
      <c r="P32" s="131">
        <v>93.531178138741893</v>
      </c>
      <c r="Q32" s="130">
        <v>91.82241758569117</v>
      </c>
      <c r="R32" s="129">
        <v>93.733250876107959</v>
      </c>
      <c r="S32" s="131">
        <v>77.850368809273007</v>
      </c>
      <c r="T32" s="131">
        <v>90.678546949965764</v>
      </c>
      <c r="U32" s="131">
        <v>93.208556149732559</v>
      </c>
      <c r="V32" s="131">
        <v>93.209574987787022</v>
      </c>
      <c r="W32" s="131">
        <v>82.776735459662362</v>
      </c>
      <c r="X32" s="131">
        <v>85.242759795570464</v>
      </c>
      <c r="Y32" s="128">
        <v>57.468354430380217</v>
      </c>
      <c r="Z32" s="410"/>
      <c r="AA32" s="410"/>
      <c r="AB32" s="410"/>
      <c r="AC32" s="410"/>
      <c r="AD32" s="410"/>
      <c r="AE32" s="410"/>
      <c r="AF32" s="410"/>
      <c r="AG32" s="410"/>
      <c r="AH32" s="410"/>
      <c r="AI32" s="410"/>
      <c r="AJ32" s="410"/>
      <c r="AK32" s="410"/>
      <c r="AL32" s="410"/>
      <c r="AM32" s="410"/>
      <c r="AN32" s="410"/>
      <c r="AO32" s="410"/>
      <c r="AP32" s="410"/>
      <c r="AQ32" s="410"/>
      <c r="AR32" s="410"/>
      <c r="AS32" s="410"/>
      <c r="AT32" s="410"/>
      <c r="AU32" s="410"/>
      <c r="AV32" s="410"/>
      <c r="AW32" s="410"/>
      <c r="AX32" s="410"/>
      <c r="AY32" s="410"/>
      <c r="AZ32" s="881"/>
      <c r="BA32" s="972"/>
      <c r="BB32" s="553" t="s">
        <v>49</v>
      </c>
      <c r="BC32" s="53" t="s">
        <v>36</v>
      </c>
      <c r="BD32" s="49" t="s">
        <v>36</v>
      </c>
      <c r="BE32" s="49" t="s">
        <v>36</v>
      </c>
      <c r="BF32" s="49" t="s">
        <v>36</v>
      </c>
      <c r="BG32" s="44" t="s">
        <v>36</v>
      </c>
      <c r="BH32" s="53" t="s">
        <v>36</v>
      </c>
      <c r="BI32" s="49" t="s">
        <v>36</v>
      </c>
      <c r="BJ32" s="49" t="s">
        <v>36</v>
      </c>
      <c r="BK32" s="49" t="s">
        <v>36</v>
      </c>
      <c r="BL32" s="44" t="s">
        <v>36</v>
      </c>
      <c r="BM32" s="53" t="s">
        <v>36</v>
      </c>
      <c r="BN32" s="49" t="s">
        <v>36</v>
      </c>
      <c r="BO32" s="49" t="s">
        <v>36</v>
      </c>
      <c r="BP32" s="49" t="s">
        <v>36</v>
      </c>
      <c r="BQ32" s="44" t="s">
        <v>36</v>
      </c>
      <c r="BR32" s="53" t="s">
        <v>36</v>
      </c>
      <c r="BS32" s="49" t="s">
        <v>36</v>
      </c>
      <c r="BT32" s="49" t="s">
        <v>36</v>
      </c>
      <c r="BU32" s="49" t="s">
        <v>36</v>
      </c>
      <c r="BV32" s="49" t="s">
        <v>36</v>
      </c>
      <c r="BW32" s="49" t="s">
        <v>36</v>
      </c>
      <c r="BX32" s="49" t="s">
        <v>36</v>
      </c>
      <c r="BY32" s="39" t="s">
        <v>36</v>
      </c>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17" customFormat="true" ht="15" customHeight="true" x14ac:dyDescent="0.2">
      <c r="A33" s="984" t="s">
        <v>105</v>
      </c>
      <c r="B33" s="372" t="s">
        <v>50</v>
      </c>
      <c r="C33" s="79" t="s">
        <v>36</v>
      </c>
      <c r="D33" s="74" t="s">
        <v>36</v>
      </c>
      <c r="E33" s="74" t="s">
        <v>36</v>
      </c>
      <c r="F33" s="74" t="s">
        <v>36</v>
      </c>
      <c r="G33" s="69" t="s">
        <v>36</v>
      </c>
      <c r="H33" s="64" t="s">
        <v>36</v>
      </c>
      <c r="I33" s="74" t="s">
        <v>36</v>
      </c>
      <c r="J33" s="74" t="s">
        <v>36</v>
      </c>
      <c r="K33" s="74" t="s">
        <v>36</v>
      </c>
      <c r="L33" s="59" t="s">
        <v>36</v>
      </c>
      <c r="M33" s="79" t="s">
        <v>36</v>
      </c>
      <c r="N33" s="74" t="s">
        <v>36</v>
      </c>
      <c r="O33" s="74" t="s">
        <v>36</v>
      </c>
      <c r="P33" s="74" t="s">
        <v>36</v>
      </c>
      <c r="Q33" s="69" t="s">
        <v>36</v>
      </c>
      <c r="R33" s="64" t="s">
        <v>36</v>
      </c>
      <c r="S33" s="74" t="s">
        <v>36</v>
      </c>
      <c r="T33" s="74" t="s">
        <v>36</v>
      </c>
      <c r="U33" s="74" t="s">
        <v>36</v>
      </c>
      <c r="V33" s="74" t="s">
        <v>36</v>
      </c>
      <c r="W33" s="74" t="s">
        <v>36</v>
      </c>
      <c r="X33" s="74" t="s">
        <v>36</v>
      </c>
      <c r="Y33" s="59" t="s">
        <v>36</v>
      </c>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5"/>
      <c r="BA33" s="972" t="s">
        <v>105</v>
      </c>
      <c r="BB33" s="553" t="s">
        <v>50</v>
      </c>
      <c r="BC33" s="53" t="s">
        <v>36</v>
      </c>
      <c r="BD33" s="49" t="s">
        <v>36</v>
      </c>
      <c r="BE33" s="49" t="s">
        <v>36</v>
      </c>
      <c r="BF33" s="49" t="s">
        <v>36</v>
      </c>
      <c r="BG33" s="44" t="s">
        <v>36</v>
      </c>
      <c r="BH33" s="53" t="s">
        <v>36</v>
      </c>
      <c r="BI33" s="49" t="s">
        <v>36</v>
      </c>
      <c r="BJ33" s="49" t="s">
        <v>36</v>
      </c>
      <c r="BK33" s="49" t="s">
        <v>36</v>
      </c>
      <c r="BL33" s="44" t="s">
        <v>36</v>
      </c>
      <c r="BM33" s="53" t="s">
        <v>36</v>
      </c>
      <c r="BN33" s="49" t="s">
        <v>36</v>
      </c>
      <c r="BO33" s="49" t="s">
        <v>36</v>
      </c>
      <c r="BP33" s="49" t="s">
        <v>36</v>
      </c>
      <c r="BQ33" s="44" t="s">
        <v>36</v>
      </c>
      <c r="BR33" s="53" t="s">
        <v>36</v>
      </c>
      <c r="BS33" s="49" t="s">
        <v>36</v>
      </c>
      <c r="BT33" s="49" t="s">
        <v>36</v>
      </c>
      <c r="BU33" s="49" t="s">
        <v>36</v>
      </c>
      <c r="BV33" s="49" t="s">
        <v>36</v>
      </c>
      <c r="BW33" s="49" t="s">
        <v>36</v>
      </c>
      <c r="BX33" s="49" t="s">
        <v>36</v>
      </c>
      <c r="BY33" s="39" t="s">
        <v>36</v>
      </c>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17" customFormat="true" ht="15" customHeight="true" x14ac:dyDescent="0.2">
      <c r="A34" s="984"/>
      <c r="B34" s="372" t="s">
        <v>49</v>
      </c>
      <c r="C34" s="79" t="s">
        <v>36</v>
      </c>
      <c r="D34" s="74" t="s">
        <v>36</v>
      </c>
      <c r="E34" s="74" t="s">
        <v>36</v>
      </c>
      <c r="F34" s="74" t="s">
        <v>36</v>
      </c>
      <c r="G34" s="69" t="s">
        <v>36</v>
      </c>
      <c r="H34" s="64" t="s">
        <v>36</v>
      </c>
      <c r="I34" s="74" t="s">
        <v>36</v>
      </c>
      <c r="J34" s="74" t="s">
        <v>36</v>
      </c>
      <c r="K34" s="74" t="s">
        <v>36</v>
      </c>
      <c r="L34" s="59" t="s">
        <v>36</v>
      </c>
      <c r="M34" s="79" t="s">
        <v>36</v>
      </c>
      <c r="N34" s="74" t="s">
        <v>36</v>
      </c>
      <c r="O34" s="74" t="s">
        <v>36</v>
      </c>
      <c r="P34" s="74" t="s">
        <v>36</v>
      </c>
      <c r="Q34" s="69" t="s">
        <v>36</v>
      </c>
      <c r="R34" s="64" t="s">
        <v>36</v>
      </c>
      <c r="S34" s="74" t="s">
        <v>36</v>
      </c>
      <c r="T34" s="74" t="s">
        <v>36</v>
      </c>
      <c r="U34" s="74" t="s">
        <v>36</v>
      </c>
      <c r="V34" s="74" t="s">
        <v>36</v>
      </c>
      <c r="W34" s="74" t="s">
        <v>36</v>
      </c>
      <c r="X34" s="74" t="s">
        <v>36</v>
      </c>
      <c r="Y34" s="59" t="s">
        <v>36</v>
      </c>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5"/>
      <c r="BA34" s="972"/>
      <c r="BB34" s="553" t="s">
        <v>49</v>
      </c>
      <c r="BC34" s="53" t="s">
        <v>36</v>
      </c>
      <c r="BD34" s="49" t="s">
        <v>36</v>
      </c>
      <c r="BE34" s="49" t="s">
        <v>36</v>
      </c>
      <c r="BF34" s="49" t="s">
        <v>36</v>
      </c>
      <c r="BG34" s="44" t="s">
        <v>36</v>
      </c>
      <c r="BH34" s="53" t="s">
        <v>36</v>
      </c>
      <c r="BI34" s="49" t="s">
        <v>36</v>
      </c>
      <c r="BJ34" s="49" t="s">
        <v>36</v>
      </c>
      <c r="BK34" s="49" t="s">
        <v>36</v>
      </c>
      <c r="BL34" s="44" t="s">
        <v>36</v>
      </c>
      <c r="BM34" s="53" t="s">
        <v>36</v>
      </c>
      <c r="BN34" s="49" t="s">
        <v>36</v>
      </c>
      <c r="BO34" s="49" t="s">
        <v>36</v>
      </c>
      <c r="BP34" s="49" t="s">
        <v>36</v>
      </c>
      <c r="BQ34" s="44" t="s">
        <v>36</v>
      </c>
      <c r="BR34" s="53" t="s">
        <v>36</v>
      </c>
      <c r="BS34" s="49" t="s">
        <v>36</v>
      </c>
      <c r="BT34" s="49" t="s">
        <v>36</v>
      </c>
      <c r="BU34" s="49" t="s">
        <v>36</v>
      </c>
      <c r="BV34" s="49" t="s">
        <v>36</v>
      </c>
      <c r="BW34" s="49" t="s">
        <v>36</v>
      </c>
      <c r="BX34" s="49" t="s">
        <v>36</v>
      </c>
      <c r="BY34" s="39" t="s">
        <v>36</v>
      </c>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22" customFormat="true" ht="15" customHeight="true" x14ac:dyDescent="0.2">
      <c r="A35" s="984" t="s">
        <v>56</v>
      </c>
      <c r="B35" s="372" t="s">
        <v>50</v>
      </c>
      <c r="C35" s="132">
        <v>72.549058767012383</v>
      </c>
      <c r="D35" s="131">
        <v>88.7150134878557</v>
      </c>
      <c r="E35" s="131">
        <v>93.867906770286453</v>
      </c>
      <c r="F35" s="131">
        <v>95.754591443940498</v>
      </c>
      <c r="G35" s="130">
        <v>97.382983560229718</v>
      </c>
      <c r="H35" s="129">
        <v>90.670126364057651</v>
      </c>
      <c r="I35" s="131">
        <v>95.449269622778047</v>
      </c>
      <c r="J35" s="131">
        <v>97.46656454588252</v>
      </c>
      <c r="K35" s="131">
        <v>96.998032007757104</v>
      </c>
      <c r="L35" s="128">
        <v>98.796102483840599</v>
      </c>
      <c r="M35" s="132">
        <v>69.559740254968489</v>
      </c>
      <c r="N35" s="131">
        <v>85.392236312595116</v>
      </c>
      <c r="O35" s="131">
        <v>91.795304840705029</v>
      </c>
      <c r="P35" s="131">
        <v>94.808628266849794</v>
      </c>
      <c r="Q35" s="130">
        <v>96.218543802304467</v>
      </c>
      <c r="R35" s="129">
        <v>86.044114615543165</v>
      </c>
      <c r="S35" s="131">
        <v>83.224446786090695</v>
      </c>
      <c r="T35" s="131">
        <v>90.610006854009583</v>
      </c>
      <c r="U35" s="131">
        <v>84.83957219251333</v>
      </c>
      <c r="V35" s="131">
        <v>67.220322423058363</v>
      </c>
      <c r="W35" s="131">
        <v>97.204502814258944</v>
      </c>
      <c r="X35" s="131">
        <v>90.140545144803923</v>
      </c>
      <c r="Y35" s="128">
        <v>94.915611814346065</v>
      </c>
      <c r="Z35" s="410"/>
      <c r="AA35" s="410"/>
      <c r="AB35" s="410"/>
      <c r="AC35" s="410"/>
      <c r="AD35" s="410"/>
      <c r="AE35" s="410"/>
      <c r="AF35" s="410"/>
      <c r="AG35" s="410"/>
      <c r="AH35" s="410"/>
      <c r="AI35" s="410"/>
      <c r="AJ35" s="410"/>
      <c r="AK35" s="410"/>
      <c r="AL35" s="410"/>
      <c r="AM35" s="410"/>
      <c r="AN35" s="410"/>
      <c r="AO35" s="410"/>
      <c r="AP35" s="410"/>
      <c r="AQ35" s="410"/>
      <c r="AR35" s="410"/>
      <c r="AS35" s="410"/>
      <c r="AT35" s="410"/>
      <c r="AU35" s="410"/>
      <c r="AV35" s="410"/>
      <c r="AW35" s="410"/>
      <c r="AX35" s="410"/>
      <c r="AY35" s="410"/>
      <c r="AZ35" s="881"/>
      <c r="BA35" s="972" t="s">
        <v>56</v>
      </c>
      <c r="BB35" s="553" t="s">
        <v>50</v>
      </c>
      <c r="BC35" s="53" t="s">
        <v>36</v>
      </c>
      <c r="BD35" s="49" t="s">
        <v>36</v>
      </c>
      <c r="BE35" s="49" t="s">
        <v>36</v>
      </c>
      <c r="BF35" s="49" t="s">
        <v>36</v>
      </c>
      <c r="BG35" s="44" t="s">
        <v>36</v>
      </c>
      <c r="BH35" s="53" t="s">
        <v>36</v>
      </c>
      <c r="BI35" s="49" t="s">
        <v>36</v>
      </c>
      <c r="BJ35" s="49" t="s">
        <v>36</v>
      </c>
      <c r="BK35" s="49" t="s">
        <v>36</v>
      </c>
      <c r="BL35" s="44" t="s">
        <v>36</v>
      </c>
      <c r="BM35" s="53" t="s">
        <v>36</v>
      </c>
      <c r="BN35" s="49" t="s">
        <v>36</v>
      </c>
      <c r="BO35" s="49" t="s">
        <v>36</v>
      </c>
      <c r="BP35" s="49" t="s">
        <v>36</v>
      </c>
      <c r="BQ35" s="44" t="s">
        <v>36</v>
      </c>
      <c r="BR35" s="53" t="s">
        <v>36</v>
      </c>
      <c r="BS35" s="49" t="s">
        <v>36</v>
      </c>
      <c r="BT35" s="49" t="s">
        <v>36</v>
      </c>
      <c r="BU35" s="49" t="s">
        <v>36</v>
      </c>
      <c r="BV35" s="49" t="s">
        <v>36</v>
      </c>
      <c r="BW35" s="49" t="s">
        <v>36</v>
      </c>
      <c r="BX35" s="49" t="s">
        <v>36</v>
      </c>
      <c r="BY35" s="39" t="s">
        <v>36</v>
      </c>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22" customFormat="true" ht="15" customHeight="true" x14ac:dyDescent="0.2">
      <c r="A36" s="984"/>
      <c r="B36" s="372" t="s">
        <v>49</v>
      </c>
      <c r="C36" s="132">
        <v>27.450941232987475</v>
      </c>
      <c r="D36" s="131">
        <v>11.284986512144442</v>
      </c>
      <c r="E36" s="131">
        <v>6.1320932297136297</v>
      </c>
      <c r="F36" s="131">
        <v>4.2454085560596235</v>
      </c>
      <c r="G36" s="130">
        <v>2.6170164397703362</v>
      </c>
      <c r="H36" s="129">
        <v>9.3298736359424517</v>
      </c>
      <c r="I36" s="131">
        <v>4.550730377221992</v>
      </c>
      <c r="J36" s="131">
        <v>2.5334354541175044</v>
      </c>
      <c r="K36" s="131">
        <v>3.0019679922429132</v>
      </c>
      <c r="L36" s="128">
        <v>1.203897516159411</v>
      </c>
      <c r="M36" s="132">
        <v>30.440259745031621</v>
      </c>
      <c r="N36" s="131">
        <v>14.607763687405011</v>
      </c>
      <c r="O36" s="131">
        <v>8.2046951592950439</v>
      </c>
      <c r="P36" s="131">
        <v>5.191371733150266</v>
      </c>
      <c r="Q36" s="130">
        <v>3.7814561976955723</v>
      </c>
      <c r="R36" s="129">
        <v>13.955885384456785</v>
      </c>
      <c r="S36" s="131">
        <v>16.775553213909465</v>
      </c>
      <c r="T36" s="131">
        <v>9.3899931459904238</v>
      </c>
      <c r="U36" s="131">
        <v>15.160427807486698</v>
      </c>
      <c r="V36" s="131">
        <v>32.779677576942056</v>
      </c>
      <c r="W36" s="131">
        <v>2.7954971857411013</v>
      </c>
      <c r="X36" s="131">
        <v>9.8594548551959029</v>
      </c>
      <c r="Y36" s="128">
        <v>5.0843881856540758</v>
      </c>
      <c r="Z36" s="410"/>
      <c r="AA36" s="410"/>
      <c r="AB36" s="410"/>
      <c r="AC36" s="410"/>
      <c r="AD36" s="410"/>
      <c r="AE36" s="410"/>
      <c r="AF36" s="410"/>
      <c r="AG36" s="410"/>
      <c r="AH36" s="410"/>
      <c r="AI36" s="410"/>
      <c r="AJ36" s="410"/>
      <c r="AK36" s="410"/>
      <c r="AL36" s="410"/>
      <c r="AM36" s="410"/>
      <c r="AN36" s="410"/>
      <c r="AO36" s="410"/>
      <c r="AP36" s="410"/>
      <c r="AQ36" s="410"/>
      <c r="AR36" s="410"/>
      <c r="AS36" s="410"/>
      <c r="AT36" s="410"/>
      <c r="AU36" s="410"/>
      <c r="AV36" s="410"/>
      <c r="AW36" s="410"/>
      <c r="AX36" s="410"/>
      <c r="AY36" s="410"/>
      <c r="AZ36" s="881"/>
      <c r="BA36" s="972"/>
      <c r="BB36" s="553" t="s">
        <v>49</v>
      </c>
      <c r="BC36" s="53" t="s">
        <v>36</v>
      </c>
      <c r="BD36" s="49" t="s">
        <v>36</v>
      </c>
      <c r="BE36" s="49" t="s">
        <v>36</v>
      </c>
      <c r="BF36" s="49" t="s">
        <v>36</v>
      </c>
      <c r="BG36" s="44" t="s">
        <v>36</v>
      </c>
      <c r="BH36" s="53" t="s">
        <v>36</v>
      </c>
      <c r="BI36" s="49" t="s">
        <v>36</v>
      </c>
      <c r="BJ36" s="49" t="s">
        <v>36</v>
      </c>
      <c r="BK36" s="49" t="s">
        <v>36</v>
      </c>
      <c r="BL36" s="44" t="s">
        <v>36</v>
      </c>
      <c r="BM36" s="53" t="s">
        <v>36</v>
      </c>
      <c r="BN36" s="49" t="s">
        <v>36</v>
      </c>
      <c r="BO36" s="49" t="s">
        <v>36</v>
      </c>
      <c r="BP36" s="49" t="s">
        <v>36</v>
      </c>
      <c r="BQ36" s="44" t="s">
        <v>36</v>
      </c>
      <c r="BR36" s="53" t="s">
        <v>36</v>
      </c>
      <c r="BS36" s="49" t="s">
        <v>36</v>
      </c>
      <c r="BT36" s="49" t="s">
        <v>36</v>
      </c>
      <c r="BU36" s="49" t="s">
        <v>36</v>
      </c>
      <c r="BV36" s="49" t="s">
        <v>36</v>
      </c>
      <c r="BW36" s="49" t="s">
        <v>36</v>
      </c>
      <c r="BX36" s="49" t="s">
        <v>36</v>
      </c>
      <c r="BY36" s="39" t="s">
        <v>36</v>
      </c>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22" customFormat="true" ht="15" customHeight="true" x14ac:dyDescent="0.2">
      <c r="A37" s="984" t="s">
        <v>156</v>
      </c>
      <c r="B37" s="372" t="s">
        <v>50</v>
      </c>
      <c r="C37" s="132">
        <v>80.666363798972725</v>
      </c>
      <c r="D37" s="131">
        <v>93.829843342519126</v>
      </c>
      <c r="E37" s="131">
        <v>96.442359466556567</v>
      </c>
      <c r="F37" s="131">
        <v>97.72204918828244</v>
      </c>
      <c r="G37" s="130">
        <v>97.699427216002732</v>
      </c>
      <c r="H37" s="129">
        <v>90.667401136843139</v>
      </c>
      <c r="I37" s="131">
        <v>95.536645800269056</v>
      </c>
      <c r="J37" s="131">
        <v>97.462674907635758</v>
      </c>
      <c r="K37" s="131">
        <v>97.040545572900712</v>
      </c>
      <c r="L37" s="128">
        <v>98.796102483840599</v>
      </c>
      <c r="M37" s="132">
        <v>77.525500920977066</v>
      </c>
      <c r="N37" s="131">
        <v>92.072591563464243</v>
      </c>
      <c r="O37" s="131">
        <v>95.52816407852518</v>
      </c>
      <c r="P37" s="131">
        <v>97.644212594020019</v>
      </c>
      <c r="Q37" s="130">
        <v>98.78214074661787</v>
      </c>
      <c r="R37" s="129">
        <v>92.604501607717026</v>
      </c>
      <c r="S37" s="131">
        <v>95.163433430773409</v>
      </c>
      <c r="T37" s="131">
        <v>91.674950298210717</v>
      </c>
      <c r="U37" s="131">
        <v>87.67817548305365</v>
      </c>
      <c r="V37" s="131">
        <v>75.058823529411981</v>
      </c>
      <c r="W37" s="131">
        <v>98.21598026190928</v>
      </c>
      <c r="X37" s="131">
        <v>93.15689079637572</v>
      </c>
      <c r="Y37" s="128">
        <v>95.302599956303354</v>
      </c>
      <c r="Z37" s="410"/>
      <c r="AA37" s="410"/>
      <c r="AB37" s="410"/>
      <c r="AC37" s="410"/>
      <c r="AD37" s="410"/>
      <c r="AE37" s="410"/>
      <c r="AF37" s="410"/>
      <c r="AG37" s="410"/>
      <c r="AH37" s="410"/>
      <c r="AI37" s="410"/>
      <c r="AJ37" s="410"/>
      <c r="AK37" s="410"/>
      <c r="AL37" s="410"/>
      <c r="AM37" s="410"/>
      <c r="AN37" s="410"/>
      <c r="AO37" s="410"/>
      <c r="AP37" s="410"/>
      <c r="AQ37" s="410"/>
      <c r="AR37" s="410"/>
      <c r="AS37" s="410"/>
      <c r="AT37" s="410"/>
      <c r="AU37" s="410"/>
      <c r="AV37" s="410"/>
      <c r="AW37" s="410"/>
      <c r="AX37" s="410"/>
      <c r="AY37" s="410"/>
      <c r="AZ37" s="881"/>
      <c r="BA37" s="972" t="s">
        <v>126</v>
      </c>
      <c r="BB37" s="553" t="s">
        <v>50</v>
      </c>
      <c r="BC37" s="53" t="s">
        <v>36</v>
      </c>
      <c r="BD37" s="49" t="s">
        <v>36</v>
      </c>
      <c r="BE37" s="49" t="s">
        <v>36</v>
      </c>
      <c r="BF37" s="49" t="s">
        <v>36</v>
      </c>
      <c r="BG37" s="44" t="s">
        <v>36</v>
      </c>
      <c r="BH37" s="53" t="s">
        <v>36</v>
      </c>
      <c r="BI37" s="49" t="s">
        <v>36</v>
      </c>
      <c r="BJ37" s="49" t="s">
        <v>36</v>
      </c>
      <c r="BK37" s="49" t="s">
        <v>36</v>
      </c>
      <c r="BL37" s="44" t="s">
        <v>36</v>
      </c>
      <c r="BM37" s="53" t="s">
        <v>36</v>
      </c>
      <c r="BN37" s="49" t="s">
        <v>36</v>
      </c>
      <c r="BO37" s="49" t="s">
        <v>36</v>
      </c>
      <c r="BP37" s="49" t="s">
        <v>36</v>
      </c>
      <c r="BQ37" s="44" t="s">
        <v>36</v>
      </c>
      <c r="BR37" s="53" t="s">
        <v>36</v>
      </c>
      <c r="BS37" s="49" t="s">
        <v>36</v>
      </c>
      <c r="BT37" s="49" t="s">
        <v>36</v>
      </c>
      <c r="BU37" s="49" t="s">
        <v>36</v>
      </c>
      <c r="BV37" s="49" t="s">
        <v>36</v>
      </c>
      <c r="BW37" s="49" t="s">
        <v>36</v>
      </c>
      <c r="BX37" s="49" t="s">
        <v>36</v>
      </c>
      <c r="BY37" s="39" t="s">
        <v>36</v>
      </c>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22" customFormat="true" ht="15" customHeight="true" x14ac:dyDescent="0.2">
      <c r="A38" s="984"/>
      <c r="B38" s="372" t="s">
        <v>49</v>
      </c>
      <c r="C38" s="132">
        <v>19.333636201027439</v>
      </c>
      <c r="D38" s="131">
        <v>6.1701566574809368</v>
      </c>
      <c r="E38" s="131">
        <v>3.5576405334434757</v>
      </c>
      <c r="F38" s="131">
        <v>2.2779508117176608</v>
      </c>
      <c r="G38" s="130">
        <v>2.3005727839973273</v>
      </c>
      <c r="H38" s="129">
        <v>9.3325988631569317</v>
      </c>
      <c r="I38" s="131">
        <v>4.4633541997309525</v>
      </c>
      <c r="J38" s="131">
        <v>2.537325092364271</v>
      </c>
      <c r="K38" s="131">
        <v>2.9594544270993128</v>
      </c>
      <c r="L38" s="128">
        <v>1.203897516159411</v>
      </c>
      <c r="M38" s="132">
        <v>22.474499079023182</v>
      </c>
      <c r="N38" s="131">
        <v>7.9274084365358348</v>
      </c>
      <c r="O38" s="131">
        <v>4.4718359214748569</v>
      </c>
      <c r="P38" s="131">
        <v>2.3557874059799704</v>
      </c>
      <c r="Q38" s="130">
        <v>1.2178592533821337</v>
      </c>
      <c r="R38" s="129">
        <v>7.3954983922829403</v>
      </c>
      <c r="S38" s="131">
        <v>4.836566569226691</v>
      </c>
      <c r="T38" s="131">
        <v>8.3250497017892791</v>
      </c>
      <c r="U38" s="131">
        <v>12.321824516946521</v>
      </c>
      <c r="V38" s="131">
        <v>24.941176470588303</v>
      </c>
      <c r="W38" s="131">
        <v>1.7840197380907277</v>
      </c>
      <c r="X38" s="131">
        <v>6.8431092036242385</v>
      </c>
      <c r="Y38" s="128">
        <v>4.6974000436968044</v>
      </c>
      <c r="Z38" s="410"/>
      <c r="AA38" s="410"/>
      <c r="AB38" s="410"/>
      <c r="AC38" s="410"/>
      <c r="AD38" s="410"/>
      <c r="AE38" s="410"/>
      <c r="AF38" s="410"/>
      <c r="AG38" s="410"/>
      <c r="AH38" s="410"/>
      <c r="AI38" s="410"/>
      <c r="AJ38" s="410"/>
      <c r="AK38" s="410"/>
      <c r="AL38" s="410"/>
      <c r="AM38" s="410"/>
      <c r="AN38" s="410"/>
      <c r="AO38" s="410"/>
      <c r="AP38" s="410"/>
      <c r="AQ38" s="410"/>
      <c r="AR38" s="410"/>
      <c r="AS38" s="410"/>
      <c r="AT38" s="410"/>
      <c r="AU38" s="410"/>
      <c r="AV38" s="410"/>
      <c r="AW38" s="410"/>
      <c r="AX38" s="410"/>
      <c r="AY38" s="410"/>
      <c r="AZ38" s="881"/>
      <c r="BA38" s="972"/>
      <c r="BB38" s="553" t="s">
        <v>49</v>
      </c>
      <c r="BC38" s="53" t="s">
        <v>36</v>
      </c>
      <c r="BD38" s="49" t="s">
        <v>36</v>
      </c>
      <c r="BE38" s="49" t="s">
        <v>36</v>
      </c>
      <c r="BF38" s="49" t="s">
        <v>36</v>
      </c>
      <c r="BG38" s="44" t="s">
        <v>36</v>
      </c>
      <c r="BH38" s="53" t="s">
        <v>36</v>
      </c>
      <c r="BI38" s="49" t="s">
        <v>36</v>
      </c>
      <c r="BJ38" s="49" t="s">
        <v>36</v>
      </c>
      <c r="BK38" s="49" t="s">
        <v>36</v>
      </c>
      <c r="BL38" s="44" t="s">
        <v>36</v>
      </c>
      <c r="BM38" s="53" t="s">
        <v>36</v>
      </c>
      <c r="BN38" s="49" t="s">
        <v>36</v>
      </c>
      <c r="BO38" s="49" t="s">
        <v>36</v>
      </c>
      <c r="BP38" s="49" t="s">
        <v>36</v>
      </c>
      <c r="BQ38" s="44" t="s">
        <v>36</v>
      </c>
      <c r="BR38" s="53" t="s">
        <v>36</v>
      </c>
      <c r="BS38" s="49" t="s">
        <v>36</v>
      </c>
      <c r="BT38" s="49" t="s">
        <v>36</v>
      </c>
      <c r="BU38" s="49" t="s">
        <v>36</v>
      </c>
      <c r="BV38" s="49" t="s">
        <v>36</v>
      </c>
      <c r="BW38" s="49" t="s">
        <v>36</v>
      </c>
      <c r="BX38" s="49" t="s">
        <v>36</v>
      </c>
      <c r="BY38" s="39" t="s">
        <v>36</v>
      </c>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17" customFormat="true" ht="15" customHeight="true" x14ac:dyDescent="0.2">
      <c r="A39" s="984" t="s">
        <v>123</v>
      </c>
      <c r="B39" s="372" t="s">
        <v>50</v>
      </c>
      <c r="C39" s="79" t="s">
        <v>36</v>
      </c>
      <c r="D39" s="74" t="s">
        <v>36</v>
      </c>
      <c r="E39" s="74" t="s">
        <v>36</v>
      </c>
      <c r="F39" s="74" t="s">
        <v>36</v>
      </c>
      <c r="G39" s="69" t="s">
        <v>36</v>
      </c>
      <c r="H39" s="64" t="s">
        <v>36</v>
      </c>
      <c r="I39" s="74" t="s">
        <v>36</v>
      </c>
      <c r="J39" s="74" t="s">
        <v>36</v>
      </c>
      <c r="K39" s="74" t="s">
        <v>36</v>
      </c>
      <c r="L39" s="59" t="s">
        <v>36</v>
      </c>
      <c r="M39" s="79" t="s">
        <v>36</v>
      </c>
      <c r="N39" s="74" t="s">
        <v>36</v>
      </c>
      <c r="O39" s="74" t="s">
        <v>36</v>
      </c>
      <c r="P39" s="74" t="s">
        <v>36</v>
      </c>
      <c r="Q39" s="69" t="s">
        <v>36</v>
      </c>
      <c r="R39" s="64" t="s">
        <v>36</v>
      </c>
      <c r="S39" s="74" t="s">
        <v>36</v>
      </c>
      <c r="T39" s="74" t="s">
        <v>36</v>
      </c>
      <c r="U39" s="74" t="s">
        <v>36</v>
      </c>
      <c r="V39" s="74" t="s">
        <v>36</v>
      </c>
      <c r="W39" s="74" t="s">
        <v>36</v>
      </c>
      <c r="X39" s="74" t="s">
        <v>36</v>
      </c>
      <c r="Y39" s="59" t="s">
        <v>36</v>
      </c>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5"/>
      <c r="BA39" s="972" t="s">
        <v>123</v>
      </c>
      <c r="BB39" s="553" t="s">
        <v>50</v>
      </c>
      <c r="BC39" s="53" t="s">
        <v>36</v>
      </c>
      <c r="BD39" s="49" t="s">
        <v>36</v>
      </c>
      <c r="BE39" s="49" t="s">
        <v>36</v>
      </c>
      <c r="BF39" s="49" t="s">
        <v>36</v>
      </c>
      <c r="BG39" s="44" t="s">
        <v>36</v>
      </c>
      <c r="BH39" s="53" t="s">
        <v>36</v>
      </c>
      <c r="BI39" s="49" t="s">
        <v>36</v>
      </c>
      <c r="BJ39" s="49" t="s">
        <v>36</v>
      </c>
      <c r="BK39" s="49" t="s">
        <v>36</v>
      </c>
      <c r="BL39" s="44" t="s">
        <v>36</v>
      </c>
      <c r="BM39" s="53" t="s">
        <v>36</v>
      </c>
      <c r="BN39" s="49" t="s">
        <v>36</v>
      </c>
      <c r="BO39" s="49" t="s">
        <v>36</v>
      </c>
      <c r="BP39" s="49" t="s">
        <v>36</v>
      </c>
      <c r="BQ39" s="44" t="s">
        <v>36</v>
      </c>
      <c r="BR39" s="53" t="s">
        <v>36</v>
      </c>
      <c r="BS39" s="49" t="s">
        <v>36</v>
      </c>
      <c r="BT39" s="49" t="s">
        <v>36</v>
      </c>
      <c r="BU39" s="49" t="s">
        <v>36</v>
      </c>
      <c r="BV39" s="49" t="s">
        <v>36</v>
      </c>
      <c r="BW39" s="49" t="s">
        <v>36</v>
      </c>
      <c r="BX39" s="49" t="s">
        <v>36</v>
      </c>
      <c r="BY39" s="39" t="s">
        <v>36</v>
      </c>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17" customFormat="true" ht="15" customHeight="true" x14ac:dyDescent="0.2">
      <c r="A40" s="984"/>
      <c r="B40" s="372" t="s">
        <v>49</v>
      </c>
      <c r="C40" s="79" t="s">
        <v>36</v>
      </c>
      <c r="D40" s="74" t="s">
        <v>36</v>
      </c>
      <c r="E40" s="74" t="s">
        <v>36</v>
      </c>
      <c r="F40" s="74" t="s">
        <v>36</v>
      </c>
      <c r="G40" s="69" t="s">
        <v>36</v>
      </c>
      <c r="H40" s="64" t="s">
        <v>36</v>
      </c>
      <c r="I40" s="74" t="s">
        <v>36</v>
      </c>
      <c r="J40" s="74" t="s">
        <v>36</v>
      </c>
      <c r="K40" s="74" t="s">
        <v>36</v>
      </c>
      <c r="L40" s="59" t="s">
        <v>36</v>
      </c>
      <c r="M40" s="79" t="s">
        <v>36</v>
      </c>
      <c r="N40" s="74" t="s">
        <v>36</v>
      </c>
      <c r="O40" s="74" t="s">
        <v>36</v>
      </c>
      <c r="P40" s="74" t="s">
        <v>36</v>
      </c>
      <c r="Q40" s="69" t="s">
        <v>36</v>
      </c>
      <c r="R40" s="64" t="s">
        <v>36</v>
      </c>
      <c r="S40" s="74" t="s">
        <v>36</v>
      </c>
      <c r="T40" s="74" t="s">
        <v>36</v>
      </c>
      <c r="U40" s="74" t="s">
        <v>36</v>
      </c>
      <c r="V40" s="74" t="s">
        <v>36</v>
      </c>
      <c r="W40" s="74" t="s">
        <v>36</v>
      </c>
      <c r="X40" s="74" t="s">
        <v>36</v>
      </c>
      <c r="Y40" s="59" t="s">
        <v>36</v>
      </c>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5"/>
      <c r="BA40" s="972"/>
      <c r="BB40" s="553" t="s">
        <v>49</v>
      </c>
      <c r="BC40" s="53" t="s">
        <v>36</v>
      </c>
      <c r="BD40" s="49" t="s">
        <v>36</v>
      </c>
      <c r="BE40" s="49" t="s">
        <v>36</v>
      </c>
      <c r="BF40" s="49" t="s">
        <v>36</v>
      </c>
      <c r="BG40" s="44" t="s">
        <v>36</v>
      </c>
      <c r="BH40" s="53" t="s">
        <v>36</v>
      </c>
      <c r="BI40" s="49" t="s">
        <v>36</v>
      </c>
      <c r="BJ40" s="49" t="s">
        <v>36</v>
      </c>
      <c r="BK40" s="49" t="s">
        <v>36</v>
      </c>
      <c r="BL40" s="44" t="s">
        <v>36</v>
      </c>
      <c r="BM40" s="53" t="s">
        <v>36</v>
      </c>
      <c r="BN40" s="49" t="s">
        <v>36</v>
      </c>
      <c r="BO40" s="49" t="s">
        <v>36</v>
      </c>
      <c r="BP40" s="49" t="s">
        <v>36</v>
      </c>
      <c r="BQ40" s="44" t="s">
        <v>36</v>
      </c>
      <c r="BR40" s="53" t="s">
        <v>36</v>
      </c>
      <c r="BS40" s="49" t="s">
        <v>36</v>
      </c>
      <c r="BT40" s="49" t="s">
        <v>36</v>
      </c>
      <c r="BU40" s="49" t="s">
        <v>36</v>
      </c>
      <c r="BV40" s="49" t="s">
        <v>36</v>
      </c>
      <c r="BW40" s="49" t="s">
        <v>36</v>
      </c>
      <c r="BX40" s="49" t="s">
        <v>36</v>
      </c>
      <c r="BY40" s="39" t="s">
        <v>36</v>
      </c>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22" customFormat="true" ht="15" customHeight="true" x14ac:dyDescent="0.2">
      <c r="A41" s="984" t="s">
        <v>57</v>
      </c>
      <c r="B41" s="372" t="s">
        <v>50</v>
      </c>
      <c r="C41" s="132">
        <v>1.4858773619329013</v>
      </c>
      <c r="D41" s="131">
        <v>2.3410624208175707E-2</v>
      </c>
      <c r="E41" s="131">
        <v>0.40246519576344419</v>
      </c>
      <c r="F41" s="131">
        <v>0</v>
      </c>
      <c r="G41" s="130">
        <v>0.20322933877258606</v>
      </c>
      <c r="H41" s="129">
        <v>0.40240571634506483</v>
      </c>
      <c r="I41" s="131">
        <v>0</v>
      </c>
      <c r="J41" s="131">
        <v>0.26788810240775224</v>
      </c>
      <c r="K41" s="131">
        <v>0.53572772806179403</v>
      </c>
      <c r="L41" s="128">
        <v>0</v>
      </c>
      <c r="M41" s="132">
        <v>1.8807733779040179</v>
      </c>
      <c r="N41" s="131">
        <v>0.13732702765540042</v>
      </c>
      <c r="O41" s="131">
        <v>0.15531072298033546</v>
      </c>
      <c r="P41" s="131">
        <v>0.24659227710345882</v>
      </c>
      <c r="Q41" s="130">
        <v>0</v>
      </c>
      <c r="R41" s="129">
        <v>0.22675736961451196</v>
      </c>
      <c r="S41" s="131">
        <v>0.56902002107481764</v>
      </c>
      <c r="T41" s="131">
        <v>0.25160109789570051</v>
      </c>
      <c r="U41" s="131">
        <v>0.10695187165775442</v>
      </c>
      <c r="V41" s="131">
        <v>1.8092909535452415</v>
      </c>
      <c r="W41" s="131">
        <v>0</v>
      </c>
      <c r="X41" s="131">
        <v>1.5119250425894375</v>
      </c>
      <c r="Y41" s="128">
        <v>0.37974683544304288</v>
      </c>
      <c r="Z41" s="410"/>
      <c r="AA41" s="410"/>
      <c r="AB41" s="410"/>
      <c r="AC41" s="410"/>
      <c r="AD41" s="410"/>
      <c r="AE41" s="410"/>
      <c r="AF41" s="410"/>
      <c r="AG41" s="410"/>
      <c r="AH41" s="410"/>
      <c r="AI41" s="410"/>
      <c r="AJ41" s="410"/>
      <c r="AK41" s="410"/>
      <c r="AL41" s="410"/>
      <c r="AM41" s="410"/>
      <c r="AN41" s="410"/>
      <c r="AO41" s="410"/>
      <c r="AP41" s="410"/>
      <c r="AQ41" s="410"/>
      <c r="AR41" s="410"/>
      <c r="AS41" s="410"/>
      <c r="AT41" s="410"/>
      <c r="AU41" s="410"/>
      <c r="AV41" s="410"/>
      <c r="AW41" s="410"/>
      <c r="AX41" s="410"/>
      <c r="AY41" s="410"/>
      <c r="AZ41" s="881"/>
      <c r="BA41" s="972" t="s">
        <v>57</v>
      </c>
      <c r="BB41" s="553" t="s">
        <v>50</v>
      </c>
      <c r="BC41" s="53" t="s">
        <v>36</v>
      </c>
      <c r="BD41" s="49" t="s">
        <v>36</v>
      </c>
      <c r="BE41" s="49" t="s">
        <v>36</v>
      </c>
      <c r="BF41" s="49" t="s">
        <v>36</v>
      </c>
      <c r="BG41" s="44" t="s">
        <v>36</v>
      </c>
      <c r="BH41" s="53" t="s">
        <v>36</v>
      </c>
      <c r="BI41" s="49" t="s">
        <v>36</v>
      </c>
      <c r="BJ41" s="49" t="s">
        <v>36</v>
      </c>
      <c r="BK41" s="49" t="s">
        <v>36</v>
      </c>
      <c r="BL41" s="44" t="s">
        <v>36</v>
      </c>
      <c r="BM41" s="53" t="s">
        <v>36</v>
      </c>
      <c r="BN41" s="49" t="s">
        <v>36</v>
      </c>
      <c r="BO41" s="49" t="s">
        <v>36</v>
      </c>
      <c r="BP41" s="49" t="s">
        <v>36</v>
      </c>
      <c r="BQ41" s="44" t="s">
        <v>36</v>
      </c>
      <c r="BR41" s="53" t="s">
        <v>36</v>
      </c>
      <c r="BS41" s="49" t="s">
        <v>36</v>
      </c>
      <c r="BT41" s="49" t="s">
        <v>36</v>
      </c>
      <c r="BU41" s="49" t="s">
        <v>36</v>
      </c>
      <c r="BV41" s="49" t="s">
        <v>36</v>
      </c>
      <c r="BW41" s="49" t="s">
        <v>36</v>
      </c>
      <c r="BX41" s="49" t="s">
        <v>36</v>
      </c>
      <c r="BY41" s="39" t="s">
        <v>36</v>
      </c>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22" customFormat="true" ht="15" customHeight="true" x14ac:dyDescent="0.2">
      <c r="A42" s="984"/>
      <c r="B42" s="372" t="s">
        <v>49</v>
      </c>
      <c r="C42" s="132">
        <v>98.514122638067107</v>
      </c>
      <c r="D42" s="131">
        <v>99.976589375791818</v>
      </c>
      <c r="E42" s="131">
        <v>99.59753480423656</v>
      </c>
      <c r="F42" s="131">
        <v>100</v>
      </c>
      <c r="G42" s="130">
        <v>99.796770661227427</v>
      </c>
      <c r="H42" s="129">
        <v>99.597594283654928</v>
      </c>
      <c r="I42" s="131">
        <v>100</v>
      </c>
      <c r="J42" s="131">
        <v>99.732111897592247</v>
      </c>
      <c r="K42" s="131">
        <v>99.464272271938199</v>
      </c>
      <c r="L42" s="128">
        <v>100</v>
      </c>
      <c r="M42" s="132">
        <v>98.119226622095965</v>
      </c>
      <c r="N42" s="131">
        <v>99.862672972344598</v>
      </c>
      <c r="O42" s="131">
        <v>99.844689277019668</v>
      </c>
      <c r="P42" s="131">
        <v>99.753407722896554</v>
      </c>
      <c r="Q42" s="130">
        <v>100</v>
      </c>
      <c r="R42" s="129">
        <v>99.773242630385511</v>
      </c>
      <c r="S42" s="131">
        <v>99.430979978925208</v>
      </c>
      <c r="T42" s="131">
        <v>99.74839890210427</v>
      </c>
      <c r="U42" s="131">
        <v>99.893048128342258</v>
      </c>
      <c r="V42" s="131">
        <v>98.190709046454757</v>
      </c>
      <c r="W42" s="131">
        <v>100</v>
      </c>
      <c r="X42" s="131">
        <v>98.488074957410518</v>
      </c>
      <c r="Y42" s="128">
        <v>99.620253164556971</v>
      </c>
      <c r="Z42" s="410"/>
      <c r="AA42" s="410"/>
      <c r="AB42" s="410"/>
      <c r="AC42" s="410"/>
      <c r="AD42" s="410"/>
      <c r="AE42" s="410"/>
      <c r="AF42" s="410"/>
      <c r="AG42" s="410"/>
      <c r="AH42" s="410"/>
      <c r="AI42" s="410"/>
      <c r="AJ42" s="410"/>
      <c r="AK42" s="410"/>
      <c r="AL42" s="410"/>
      <c r="AM42" s="410"/>
      <c r="AN42" s="410"/>
      <c r="AO42" s="410"/>
      <c r="AP42" s="410"/>
      <c r="AQ42" s="410"/>
      <c r="AR42" s="410"/>
      <c r="AS42" s="410"/>
      <c r="AT42" s="410"/>
      <c r="AU42" s="410"/>
      <c r="AV42" s="410"/>
      <c r="AW42" s="410"/>
      <c r="AX42" s="410"/>
      <c r="AY42" s="410"/>
      <c r="AZ42" s="881"/>
      <c r="BA42" s="972"/>
      <c r="BB42" s="553" t="s">
        <v>49</v>
      </c>
      <c r="BC42" s="53" t="s">
        <v>36</v>
      </c>
      <c r="BD42" s="49" t="s">
        <v>36</v>
      </c>
      <c r="BE42" s="49" t="s">
        <v>36</v>
      </c>
      <c r="BF42" s="49" t="s">
        <v>36</v>
      </c>
      <c r="BG42" s="44" t="s">
        <v>36</v>
      </c>
      <c r="BH42" s="53" t="s">
        <v>36</v>
      </c>
      <c r="BI42" s="49" t="s">
        <v>36</v>
      </c>
      <c r="BJ42" s="49" t="s">
        <v>36</v>
      </c>
      <c r="BK42" s="49" t="s">
        <v>36</v>
      </c>
      <c r="BL42" s="44" t="s">
        <v>36</v>
      </c>
      <c r="BM42" s="53" t="s">
        <v>36</v>
      </c>
      <c r="BN42" s="49" t="s">
        <v>36</v>
      </c>
      <c r="BO42" s="49" t="s">
        <v>36</v>
      </c>
      <c r="BP42" s="49" t="s">
        <v>36</v>
      </c>
      <c r="BQ42" s="44" t="s">
        <v>36</v>
      </c>
      <c r="BR42" s="53" t="s">
        <v>36</v>
      </c>
      <c r="BS42" s="49" t="s">
        <v>36</v>
      </c>
      <c r="BT42" s="49" t="s">
        <v>36</v>
      </c>
      <c r="BU42" s="49" t="s">
        <v>36</v>
      </c>
      <c r="BV42" s="49" t="s">
        <v>36</v>
      </c>
      <c r="BW42" s="49" t="s">
        <v>36</v>
      </c>
      <c r="BX42" s="49" t="s">
        <v>36</v>
      </c>
      <c r="BY42" s="39" t="s">
        <v>36</v>
      </c>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22" customFormat="true" ht="15" customHeight="true" x14ac:dyDescent="0.2">
      <c r="A43" s="984" t="s">
        <v>54</v>
      </c>
      <c r="B43" s="372" t="s">
        <v>50</v>
      </c>
      <c r="C43" s="79" t="s">
        <v>36</v>
      </c>
      <c r="D43" s="74" t="s">
        <v>36</v>
      </c>
      <c r="E43" s="74" t="s">
        <v>36</v>
      </c>
      <c r="F43" s="74" t="s">
        <v>36</v>
      </c>
      <c r="G43" s="69" t="s">
        <v>36</v>
      </c>
      <c r="H43" s="64" t="s">
        <v>36</v>
      </c>
      <c r="I43" s="74" t="s">
        <v>36</v>
      </c>
      <c r="J43" s="74" t="s">
        <v>36</v>
      </c>
      <c r="K43" s="74" t="s">
        <v>36</v>
      </c>
      <c r="L43" s="59" t="s">
        <v>36</v>
      </c>
      <c r="M43" s="79" t="s">
        <v>36</v>
      </c>
      <c r="N43" s="74" t="s">
        <v>36</v>
      </c>
      <c r="O43" s="74" t="s">
        <v>36</v>
      </c>
      <c r="P43" s="74" t="s">
        <v>36</v>
      </c>
      <c r="Q43" s="69" t="s">
        <v>36</v>
      </c>
      <c r="R43" s="64" t="s">
        <v>36</v>
      </c>
      <c r="S43" s="74" t="s">
        <v>36</v>
      </c>
      <c r="T43" s="74" t="s">
        <v>36</v>
      </c>
      <c r="U43" s="74" t="s">
        <v>36</v>
      </c>
      <c r="V43" s="74" t="s">
        <v>36</v>
      </c>
      <c r="W43" s="74" t="s">
        <v>36</v>
      </c>
      <c r="X43" s="74" t="s">
        <v>36</v>
      </c>
      <c r="Y43" s="59" t="s">
        <v>36</v>
      </c>
      <c r="Z43" s="410"/>
      <c r="AA43" s="410"/>
      <c r="AB43" s="410"/>
      <c r="AC43" s="410"/>
      <c r="AD43" s="410"/>
      <c r="AE43" s="410"/>
      <c r="AF43" s="410"/>
      <c r="AG43" s="410"/>
      <c r="AH43" s="410"/>
      <c r="AI43" s="410"/>
      <c r="AJ43" s="410"/>
      <c r="AK43" s="410"/>
      <c r="AL43" s="410"/>
      <c r="AM43" s="410"/>
      <c r="AN43" s="410"/>
      <c r="AO43" s="410"/>
      <c r="AP43" s="410"/>
      <c r="AQ43" s="410"/>
      <c r="AR43" s="410"/>
      <c r="AS43" s="410"/>
      <c r="AT43" s="410"/>
      <c r="AU43" s="410"/>
      <c r="AV43" s="410"/>
      <c r="AW43" s="410"/>
      <c r="AX43" s="410"/>
      <c r="AY43" s="410"/>
      <c r="AZ43" s="881"/>
      <c r="BA43" s="972" t="s">
        <v>54</v>
      </c>
      <c r="BB43" s="553" t="s">
        <v>50</v>
      </c>
      <c r="BC43" s="53" t="s">
        <v>36</v>
      </c>
      <c r="BD43" s="49" t="s">
        <v>36</v>
      </c>
      <c r="BE43" s="49" t="s">
        <v>36</v>
      </c>
      <c r="BF43" s="49" t="s">
        <v>36</v>
      </c>
      <c r="BG43" s="44" t="s">
        <v>36</v>
      </c>
      <c r="BH43" s="53" t="s">
        <v>36</v>
      </c>
      <c r="BI43" s="49" t="s">
        <v>36</v>
      </c>
      <c r="BJ43" s="49" t="s">
        <v>36</v>
      </c>
      <c r="BK43" s="49" t="s">
        <v>36</v>
      </c>
      <c r="BL43" s="44" t="s">
        <v>36</v>
      </c>
      <c r="BM43" s="53" t="s">
        <v>36</v>
      </c>
      <c r="BN43" s="49" t="s">
        <v>36</v>
      </c>
      <c r="BO43" s="49" t="s">
        <v>36</v>
      </c>
      <c r="BP43" s="49" t="s">
        <v>36</v>
      </c>
      <c r="BQ43" s="44" t="s">
        <v>36</v>
      </c>
      <c r="BR43" s="53" t="s">
        <v>36</v>
      </c>
      <c r="BS43" s="49" t="s">
        <v>36</v>
      </c>
      <c r="BT43" s="49" t="s">
        <v>36</v>
      </c>
      <c r="BU43" s="49" t="s">
        <v>36</v>
      </c>
      <c r="BV43" s="49" t="s">
        <v>36</v>
      </c>
      <c r="BW43" s="49" t="s">
        <v>36</v>
      </c>
      <c r="BX43" s="49" t="s">
        <v>36</v>
      </c>
      <c r="BY43" s="39" t="s">
        <v>36</v>
      </c>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22" customFormat="true" ht="15" customHeight="true" x14ac:dyDescent="0.2">
      <c r="A44" s="984"/>
      <c r="B44" s="372" t="s">
        <v>49</v>
      </c>
      <c r="C44" s="79" t="s">
        <v>36</v>
      </c>
      <c r="D44" s="74" t="s">
        <v>36</v>
      </c>
      <c r="E44" s="74" t="s">
        <v>36</v>
      </c>
      <c r="F44" s="74" t="s">
        <v>36</v>
      </c>
      <c r="G44" s="69" t="s">
        <v>36</v>
      </c>
      <c r="H44" s="64" t="s">
        <v>36</v>
      </c>
      <c r="I44" s="74" t="s">
        <v>36</v>
      </c>
      <c r="J44" s="74" t="s">
        <v>36</v>
      </c>
      <c r="K44" s="74" t="s">
        <v>36</v>
      </c>
      <c r="L44" s="59" t="s">
        <v>36</v>
      </c>
      <c r="M44" s="79" t="s">
        <v>36</v>
      </c>
      <c r="N44" s="74" t="s">
        <v>36</v>
      </c>
      <c r="O44" s="74" t="s">
        <v>36</v>
      </c>
      <c r="P44" s="74" t="s">
        <v>36</v>
      </c>
      <c r="Q44" s="69" t="s">
        <v>36</v>
      </c>
      <c r="R44" s="64" t="s">
        <v>36</v>
      </c>
      <c r="S44" s="74" t="s">
        <v>36</v>
      </c>
      <c r="T44" s="74" t="s">
        <v>36</v>
      </c>
      <c r="U44" s="74" t="s">
        <v>36</v>
      </c>
      <c r="V44" s="74" t="s">
        <v>36</v>
      </c>
      <c r="W44" s="74" t="s">
        <v>36</v>
      </c>
      <c r="X44" s="74" t="s">
        <v>36</v>
      </c>
      <c r="Y44" s="59" t="s">
        <v>36</v>
      </c>
      <c r="Z44" s="410"/>
      <c r="AA44" s="410"/>
      <c r="AB44" s="410"/>
      <c r="AC44" s="410"/>
      <c r="AD44" s="410"/>
      <c r="AE44" s="410"/>
      <c r="AF44" s="410"/>
      <c r="AG44" s="410"/>
      <c r="AH44" s="410"/>
      <c r="AI44" s="410"/>
      <c r="AJ44" s="410"/>
      <c r="AK44" s="410"/>
      <c r="AL44" s="410"/>
      <c r="AM44" s="410"/>
      <c r="AN44" s="410"/>
      <c r="AO44" s="410"/>
      <c r="AP44" s="410"/>
      <c r="AQ44" s="410"/>
      <c r="AR44" s="410"/>
      <c r="AS44" s="410"/>
      <c r="AT44" s="410"/>
      <c r="AU44" s="410"/>
      <c r="AV44" s="410"/>
      <c r="AW44" s="410"/>
      <c r="AX44" s="410"/>
      <c r="AY44" s="410"/>
      <c r="AZ44" s="881"/>
      <c r="BA44" s="972"/>
      <c r="BB44" s="553" t="s">
        <v>49</v>
      </c>
      <c r="BC44" s="53" t="s">
        <v>36</v>
      </c>
      <c r="BD44" s="49" t="s">
        <v>36</v>
      </c>
      <c r="BE44" s="49" t="s">
        <v>36</v>
      </c>
      <c r="BF44" s="49" t="s">
        <v>36</v>
      </c>
      <c r="BG44" s="44" t="s">
        <v>36</v>
      </c>
      <c r="BH44" s="53" t="s">
        <v>36</v>
      </c>
      <c r="BI44" s="49" t="s">
        <v>36</v>
      </c>
      <c r="BJ44" s="49" t="s">
        <v>36</v>
      </c>
      <c r="BK44" s="49" t="s">
        <v>36</v>
      </c>
      <c r="BL44" s="44" t="s">
        <v>36</v>
      </c>
      <c r="BM44" s="53" t="s">
        <v>36</v>
      </c>
      <c r="BN44" s="49" t="s">
        <v>36</v>
      </c>
      <c r="BO44" s="49" t="s">
        <v>36</v>
      </c>
      <c r="BP44" s="49" t="s">
        <v>36</v>
      </c>
      <c r="BQ44" s="44" t="s">
        <v>36</v>
      </c>
      <c r="BR44" s="53" t="s">
        <v>36</v>
      </c>
      <c r="BS44" s="49" t="s">
        <v>36</v>
      </c>
      <c r="BT44" s="49" t="s">
        <v>36</v>
      </c>
      <c r="BU44" s="49" t="s">
        <v>36</v>
      </c>
      <c r="BV44" s="49" t="s">
        <v>36</v>
      </c>
      <c r="BW44" s="49" t="s">
        <v>36</v>
      </c>
      <c r="BX44" s="49" t="s">
        <v>36</v>
      </c>
      <c r="BY44" s="39" t="s">
        <v>36</v>
      </c>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22" customFormat="true" ht="15" customHeight="true" x14ac:dyDescent="0.2">
      <c r="A45" s="984" t="s">
        <v>53</v>
      </c>
      <c r="B45" s="372" t="s">
        <v>50</v>
      </c>
      <c r="C45" s="79" t="s">
        <v>36</v>
      </c>
      <c r="D45" s="74" t="s">
        <v>36</v>
      </c>
      <c r="E45" s="74" t="s">
        <v>36</v>
      </c>
      <c r="F45" s="74" t="s">
        <v>36</v>
      </c>
      <c r="G45" s="69" t="s">
        <v>36</v>
      </c>
      <c r="H45" s="64" t="s">
        <v>36</v>
      </c>
      <c r="I45" s="74" t="s">
        <v>36</v>
      </c>
      <c r="J45" s="74" t="s">
        <v>36</v>
      </c>
      <c r="K45" s="74" t="s">
        <v>36</v>
      </c>
      <c r="L45" s="59" t="s">
        <v>36</v>
      </c>
      <c r="M45" s="79" t="s">
        <v>36</v>
      </c>
      <c r="N45" s="74" t="s">
        <v>36</v>
      </c>
      <c r="O45" s="74" t="s">
        <v>36</v>
      </c>
      <c r="P45" s="74" t="s">
        <v>36</v>
      </c>
      <c r="Q45" s="69" t="s">
        <v>36</v>
      </c>
      <c r="R45" s="64" t="s">
        <v>36</v>
      </c>
      <c r="S45" s="74" t="s">
        <v>36</v>
      </c>
      <c r="T45" s="74" t="s">
        <v>36</v>
      </c>
      <c r="U45" s="74" t="s">
        <v>36</v>
      </c>
      <c r="V45" s="74" t="s">
        <v>36</v>
      </c>
      <c r="W45" s="74" t="s">
        <v>36</v>
      </c>
      <c r="X45" s="74" t="s">
        <v>36</v>
      </c>
      <c r="Y45" s="59" t="s">
        <v>36</v>
      </c>
      <c r="Z45" s="410"/>
      <c r="AA45" s="410"/>
      <c r="AB45" s="410"/>
      <c r="AC45" s="410"/>
      <c r="AD45" s="410"/>
      <c r="AE45" s="410"/>
      <c r="AF45" s="410"/>
      <c r="AG45" s="410"/>
      <c r="AH45" s="410"/>
      <c r="AI45" s="410"/>
      <c r="AJ45" s="410"/>
      <c r="AK45" s="410"/>
      <c r="AL45" s="410"/>
      <c r="AM45" s="410"/>
      <c r="AN45" s="410"/>
      <c r="AO45" s="410"/>
      <c r="AP45" s="410"/>
      <c r="AQ45" s="410"/>
      <c r="AR45" s="410"/>
      <c r="AS45" s="410"/>
      <c r="AT45" s="410"/>
      <c r="AU45" s="410"/>
      <c r="AV45" s="410"/>
      <c r="AW45" s="410"/>
      <c r="AX45" s="410"/>
      <c r="AY45" s="410"/>
      <c r="AZ45" s="881"/>
      <c r="BA45" s="972" t="s">
        <v>53</v>
      </c>
      <c r="BB45" s="553" t="s">
        <v>50</v>
      </c>
      <c r="BC45" s="53" t="s">
        <v>36</v>
      </c>
      <c r="BD45" s="49" t="s">
        <v>36</v>
      </c>
      <c r="BE45" s="49" t="s">
        <v>36</v>
      </c>
      <c r="BF45" s="49" t="s">
        <v>36</v>
      </c>
      <c r="BG45" s="44" t="s">
        <v>36</v>
      </c>
      <c r="BH45" s="53" t="s">
        <v>36</v>
      </c>
      <c r="BI45" s="49" t="s">
        <v>36</v>
      </c>
      <c r="BJ45" s="49" t="s">
        <v>36</v>
      </c>
      <c r="BK45" s="49" t="s">
        <v>36</v>
      </c>
      <c r="BL45" s="44" t="s">
        <v>36</v>
      </c>
      <c r="BM45" s="53" t="s">
        <v>36</v>
      </c>
      <c r="BN45" s="49" t="s">
        <v>36</v>
      </c>
      <c r="BO45" s="49" t="s">
        <v>36</v>
      </c>
      <c r="BP45" s="49" t="s">
        <v>36</v>
      </c>
      <c r="BQ45" s="44" t="s">
        <v>36</v>
      </c>
      <c r="BR45" s="53" t="s">
        <v>36</v>
      </c>
      <c r="BS45" s="49" t="s">
        <v>36</v>
      </c>
      <c r="BT45" s="49" t="s">
        <v>36</v>
      </c>
      <c r="BU45" s="49" t="s">
        <v>36</v>
      </c>
      <c r="BV45" s="49" t="s">
        <v>36</v>
      </c>
      <c r="BW45" s="49" t="s">
        <v>36</v>
      </c>
      <c r="BX45" s="49" t="s">
        <v>36</v>
      </c>
      <c r="BY45" s="39" t="s">
        <v>36</v>
      </c>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22" customFormat="true" ht="15" customHeight="true" x14ac:dyDescent="0.2">
      <c r="A46" s="984"/>
      <c r="B46" s="372" t="s">
        <v>49</v>
      </c>
      <c r="C46" s="79" t="s">
        <v>36</v>
      </c>
      <c r="D46" s="74" t="s">
        <v>36</v>
      </c>
      <c r="E46" s="74" t="s">
        <v>36</v>
      </c>
      <c r="F46" s="74" t="s">
        <v>36</v>
      </c>
      <c r="G46" s="69" t="s">
        <v>36</v>
      </c>
      <c r="H46" s="64" t="s">
        <v>36</v>
      </c>
      <c r="I46" s="74" t="s">
        <v>36</v>
      </c>
      <c r="J46" s="74" t="s">
        <v>36</v>
      </c>
      <c r="K46" s="74" t="s">
        <v>36</v>
      </c>
      <c r="L46" s="59" t="s">
        <v>36</v>
      </c>
      <c r="M46" s="79" t="s">
        <v>36</v>
      </c>
      <c r="N46" s="74" t="s">
        <v>36</v>
      </c>
      <c r="O46" s="74" t="s">
        <v>36</v>
      </c>
      <c r="P46" s="74" t="s">
        <v>36</v>
      </c>
      <c r="Q46" s="69" t="s">
        <v>36</v>
      </c>
      <c r="R46" s="64" t="s">
        <v>36</v>
      </c>
      <c r="S46" s="74" t="s">
        <v>36</v>
      </c>
      <c r="T46" s="74" t="s">
        <v>36</v>
      </c>
      <c r="U46" s="74" t="s">
        <v>36</v>
      </c>
      <c r="V46" s="74" t="s">
        <v>36</v>
      </c>
      <c r="W46" s="74" t="s">
        <v>36</v>
      </c>
      <c r="X46" s="74" t="s">
        <v>36</v>
      </c>
      <c r="Y46" s="59" t="s">
        <v>36</v>
      </c>
      <c r="Z46" s="410"/>
      <c r="AA46" s="410"/>
      <c r="AB46" s="410"/>
      <c r="AC46" s="410"/>
      <c r="AD46" s="410"/>
      <c r="AE46" s="410"/>
      <c r="AF46" s="410"/>
      <c r="AG46" s="410"/>
      <c r="AH46" s="410"/>
      <c r="AI46" s="410"/>
      <c r="AJ46" s="410"/>
      <c r="AK46" s="410"/>
      <c r="AL46" s="410"/>
      <c r="AM46" s="410"/>
      <c r="AN46" s="410"/>
      <c r="AO46" s="410"/>
      <c r="AP46" s="410"/>
      <c r="AQ46" s="410"/>
      <c r="AR46" s="410"/>
      <c r="AS46" s="410"/>
      <c r="AT46" s="410"/>
      <c r="AU46" s="410"/>
      <c r="AV46" s="410"/>
      <c r="AW46" s="410"/>
      <c r="AX46" s="410"/>
      <c r="AY46" s="410"/>
      <c r="AZ46" s="881"/>
      <c r="BA46" s="972"/>
      <c r="BB46" s="553" t="s">
        <v>49</v>
      </c>
      <c r="BC46" s="53" t="s">
        <v>36</v>
      </c>
      <c r="BD46" s="49" t="s">
        <v>36</v>
      </c>
      <c r="BE46" s="49" t="s">
        <v>36</v>
      </c>
      <c r="BF46" s="49" t="s">
        <v>36</v>
      </c>
      <c r="BG46" s="44" t="s">
        <v>36</v>
      </c>
      <c r="BH46" s="53" t="s">
        <v>36</v>
      </c>
      <c r="BI46" s="49" t="s">
        <v>36</v>
      </c>
      <c r="BJ46" s="49" t="s">
        <v>36</v>
      </c>
      <c r="BK46" s="49" t="s">
        <v>36</v>
      </c>
      <c r="BL46" s="44" t="s">
        <v>36</v>
      </c>
      <c r="BM46" s="53" t="s">
        <v>36</v>
      </c>
      <c r="BN46" s="49" t="s">
        <v>36</v>
      </c>
      <c r="BO46" s="49" t="s">
        <v>36</v>
      </c>
      <c r="BP46" s="49" t="s">
        <v>36</v>
      </c>
      <c r="BQ46" s="44" t="s">
        <v>36</v>
      </c>
      <c r="BR46" s="53" t="s">
        <v>36</v>
      </c>
      <c r="BS46" s="49" t="s">
        <v>36</v>
      </c>
      <c r="BT46" s="49" t="s">
        <v>36</v>
      </c>
      <c r="BU46" s="49" t="s">
        <v>36</v>
      </c>
      <c r="BV46" s="49" t="s">
        <v>36</v>
      </c>
      <c r="BW46" s="49" t="s">
        <v>36</v>
      </c>
      <c r="BX46" s="49" t="s">
        <v>36</v>
      </c>
      <c r="BY46" s="39" t="s">
        <v>36</v>
      </c>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17" customFormat="true" ht="15" customHeight="true" x14ac:dyDescent="0.2">
      <c r="A47" s="984" t="s">
        <v>102</v>
      </c>
      <c r="B47" s="372" t="s">
        <v>101</v>
      </c>
      <c r="C47" s="79" t="s">
        <v>36</v>
      </c>
      <c r="D47" s="74" t="s">
        <v>36</v>
      </c>
      <c r="E47" s="74" t="s">
        <v>36</v>
      </c>
      <c r="F47" s="74" t="s">
        <v>36</v>
      </c>
      <c r="G47" s="69" t="s">
        <v>36</v>
      </c>
      <c r="H47" s="64" t="s">
        <v>36</v>
      </c>
      <c r="I47" s="74" t="s">
        <v>36</v>
      </c>
      <c r="J47" s="74" t="s">
        <v>36</v>
      </c>
      <c r="K47" s="74" t="s">
        <v>36</v>
      </c>
      <c r="L47" s="59" t="s">
        <v>36</v>
      </c>
      <c r="M47" s="79" t="s">
        <v>36</v>
      </c>
      <c r="N47" s="74" t="s">
        <v>36</v>
      </c>
      <c r="O47" s="74" t="s">
        <v>36</v>
      </c>
      <c r="P47" s="74" t="s">
        <v>36</v>
      </c>
      <c r="Q47" s="69" t="s">
        <v>36</v>
      </c>
      <c r="R47" s="64" t="s">
        <v>36</v>
      </c>
      <c r="S47" s="74" t="s">
        <v>36</v>
      </c>
      <c r="T47" s="74" t="s">
        <v>36</v>
      </c>
      <c r="U47" s="74" t="s">
        <v>36</v>
      </c>
      <c r="V47" s="74" t="s">
        <v>36</v>
      </c>
      <c r="W47" s="74" t="s">
        <v>36</v>
      </c>
      <c r="X47" s="74" t="s">
        <v>36</v>
      </c>
      <c r="Y47" s="59" t="s">
        <v>36</v>
      </c>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5"/>
      <c r="BA47" s="972" t="s">
        <v>102</v>
      </c>
      <c r="BB47" s="553" t="s">
        <v>101</v>
      </c>
      <c r="BC47" s="53" t="s">
        <v>36</v>
      </c>
      <c r="BD47" s="49" t="s">
        <v>36</v>
      </c>
      <c r="BE47" s="49" t="s">
        <v>36</v>
      </c>
      <c r="BF47" s="49" t="s">
        <v>36</v>
      </c>
      <c r="BG47" s="44" t="s">
        <v>36</v>
      </c>
      <c r="BH47" s="53" t="s">
        <v>36</v>
      </c>
      <c r="BI47" s="49" t="s">
        <v>36</v>
      </c>
      <c r="BJ47" s="49" t="s">
        <v>36</v>
      </c>
      <c r="BK47" s="49" t="s">
        <v>36</v>
      </c>
      <c r="BL47" s="44" t="s">
        <v>36</v>
      </c>
      <c r="BM47" s="53" t="s">
        <v>36</v>
      </c>
      <c r="BN47" s="49" t="s">
        <v>36</v>
      </c>
      <c r="BO47" s="49" t="s">
        <v>36</v>
      </c>
      <c r="BP47" s="49" t="s">
        <v>36</v>
      </c>
      <c r="BQ47" s="44" t="s">
        <v>36</v>
      </c>
      <c r="BR47" s="53" t="s">
        <v>36</v>
      </c>
      <c r="BS47" s="49" t="s">
        <v>36</v>
      </c>
      <c r="BT47" s="49" t="s">
        <v>36</v>
      </c>
      <c r="BU47" s="49" t="s">
        <v>36</v>
      </c>
      <c r="BV47" s="49" t="s">
        <v>36</v>
      </c>
      <c r="BW47" s="49" t="s">
        <v>36</v>
      </c>
      <c r="BX47" s="49" t="s">
        <v>36</v>
      </c>
      <c r="BY47" s="39" t="s">
        <v>36</v>
      </c>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17" customFormat="true" ht="15" customHeight="true" x14ac:dyDescent="0.2">
      <c r="A48" s="984"/>
      <c r="B48" s="372" t="s">
        <v>100</v>
      </c>
      <c r="C48" s="79" t="s">
        <v>36</v>
      </c>
      <c r="D48" s="74" t="s">
        <v>36</v>
      </c>
      <c r="E48" s="74" t="s">
        <v>36</v>
      </c>
      <c r="F48" s="74" t="s">
        <v>36</v>
      </c>
      <c r="G48" s="69" t="s">
        <v>36</v>
      </c>
      <c r="H48" s="64" t="s">
        <v>36</v>
      </c>
      <c r="I48" s="74" t="s">
        <v>36</v>
      </c>
      <c r="J48" s="74" t="s">
        <v>36</v>
      </c>
      <c r="K48" s="74" t="s">
        <v>36</v>
      </c>
      <c r="L48" s="59" t="s">
        <v>36</v>
      </c>
      <c r="M48" s="79" t="s">
        <v>36</v>
      </c>
      <c r="N48" s="74" t="s">
        <v>36</v>
      </c>
      <c r="O48" s="74" t="s">
        <v>36</v>
      </c>
      <c r="P48" s="74" t="s">
        <v>36</v>
      </c>
      <c r="Q48" s="69" t="s">
        <v>36</v>
      </c>
      <c r="R48" s="64" t="s">
        <v>36</v>
      </c>
      <c r="S48" s="74" t="s">
        <v>36</v>
      </c>
      <c r="T48" s="74" t="s">
        <v>36</v>
      </c>
      <c r="U48" s="74" t="s">
        <v>36</v>
      </c>
      <c r="V48" s="74" t="s">
        <v>36</v>
      </c>
      <c r="W48" s="74" t="s">
        <v>36</v>
      </c>
      <c r="X48" s="74" t="s">
        <v>36</v>
      </c>
      <c r="Y48" s="59" t="s">
        <v>36</v>
      </c>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5"/>
      <c r="BA48" s="972"/>
      <c r="BB48" s="553" t="s">
        <v>100</v>
      </c>
      <c r="BC48" s="53" t="s">
        <v>36</v>
      </c>
      <c r="BD48" s="49" t="s">
        <v>36</v>
      </c>
      <c r="BE48" s="49" t="s">
        <v>36</v>
      </c>
      <c r="BF48" s="49" t="s">
        <v>36</v>
      </c>
      <c r="BG48" s="44" t="s">
        <v>36</v>
      </c>
      <c r="BH48" s="53" t="s">
        <v>36</v>
      </c>
      <c r="BI48" s="49" t="s">
        <v>36</v>
      </c>
      <c r="BJ48" s="49" t="s">
        <v>36</v>
      </c>
      <c r="BK48" s="49" t="s">
        <v>36</v>
      </c>
      <c r="BL48" s="44" t="s">
        <v>36</v>
      </c>
      <c r="BM48" s="53" t="s">
        <v>36</v>
      </c>
      <c r="BN48" s="49" t="s">
        <v>36</v>
      </c>
      <c r="BO48" s="49" t="s">
        <v>36</v>
      </c>
      <c r="BP48" s="49" t="s">
        <v>36</v>
      </c>
      <c r="BQ48" s="44" t="s">
        <v>36</v>
      </c>
      <c r="BR48" s="53" t="s">
        <v>36</v>
      </c>
      <c r="BS48" s="49" t="s">
        <v>36</v>
      </c>
      <c r="BT48" s="49" t="s">
        <v>36</v>
      </c>
      <c r="BU48" s="49" t="s">
        <v>36</v>
      </c>
      <c r="BV48" s="49" t="s">
        <v>36</v>
      </c>
      <c r="BW48" s="49" t="s">
        <v>36</v>
      </c>
      <c r="BX48" s="49" t="s">
        <v>36</v>
      </c>
      <c r="BY48" s="39" t="s">
        <v>36</v>
      </c>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17" customFormat="true" ht="15" customHeight="true" x14ac:dyDescent="0.2">
      <c r="A49" s="984"/>
      <c r="B49" s="372" t="s">
        <v>69</v>
      </c>
      <c r="C49" s="79" t="s">
        <v>36</v>
      </c>
      <c r="D49" s="74" t="s">
        <v>36</v>
      </c>
      <c r="E49" s="74" t="s">
        <v>36</v>
      </c>
      <c r="F49" s="74" t="s">
        <v>36</v>
      </c>
      <c r="G49" s="69" t="s">
        <v>36</v>
      </c>
      <c r="H49" s="64" t="s">
        <v>36</v>
      </c>
      <c r="I49" s="74" t="s">
        <v>36</v>
      </c>
      <c r="J49" s="74" t="s">
        <v>36</v>
      </c>
      <c r="K49" s="74" t="s">
        <v>36</v>
      </c>
      <c r="L49" s="59" t="s">
        <v>36</v>
      </c>
      <c r="M49" s="79" t="s">
        <v>36</v>
      </c>
      <c r="N49" s="74" t="s">
        <v>36</v>
      </c>
      <c r="O49" s="74" t="s">
        <v>36</v>
      </c>
      <c r="P49" s="74" t="s">
        <v>36</v>
      </c>
      <c r="Q49" s="69" t="s">
        <v>36</v>
      </c>
      <c r="R49" s="64" t="s">
        <v>36</v>
      </c>
      <c r="S49" s="74" t="s">
        <v>36</v>
      </c>
      <c r="T49" s="74" t="s">
        <v>36</v>
      </c>
      <c r="U49" s="74" t="s">
        <v>36</v>
      </c>
      <c r="V49" s="74" t="s">
        <v>36</v>
      </c>
      <c r="W49" s="74" t="s">
        <v>36</v>
      </c>
      <c r="X49" s="74" t="s">
        <v>36</v>
      </c>
      <c r="Y49" s="59" t="s">
        <v>36</v>
      </c>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5"/>
      <c r="BA49" s="972"/>
      <c r="BB49" s="553" t="s">
        <v>69</v>
      </c>
      <c r="BC49" s="53" t="s">
        <v>36</v>
      </c>
      <c r="BD49" s="49" t="s">
        <v>36</v>
      </c>
      <c r="BE49" s="49" t="s">
        <v>36</v>
      </c>
      <c r="BF49" s="49" t="s">
        <v>36</v>
      </c>
      <c r="BG49" s="44" t="s">
        <v>36</v>
      </c>
      <c r="BH49" s="53" t="s">
        <v>36</v>
      </c>
      <c r="BI49" s="49" t="s">
        <v>36</v>
      </c>
      <c r="BJ49" s="49" t="s">
        <v>36</v>
      </c>
      <c r="BK49" s="49" t="s">
        <v>36</v>
      </c>
      <c r="BL49" s="44" t="s">
        <v>36</v>
      </c>
      <c r="BM49" s="53" t="s">
        <v>36</v>
      </c>
      <c r="BN49" s="49" t="s">
        <v>36</v>
      </c>
      <c r="BO49" s="49" t="s">
        <v>36</v>
      </c>
      <c r="BP49" s="49" t="s">
        <v>36</v>
      </c>
      <c r="BQ49" s="44" t="s">
        <v>36</v>
      </c>
      <c r="BR49" s="53" t="s">
        <v>36</v>
      </c>
      <c r="BS49" s="49" t="s">
        <v>36</v>
      </c>
      <c r="BT49" s="49" t="s">
        <v>36</v>
      </c>
      <c r="BU49" s="49" t="s">
        <v>36</v>
      </c>
      <c r="BV49" s="49" t="s">
        <v>36</v>
      </c>
      <c r="BW49" s="49" t="s">
        <v>36</v>
      </c>
      <c r="BX49" s="49" t="s">
        <v>36</v>
      </c>
      <c r="BY49" s="39" t="s">
        <v>36</v>
      </c>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17" customFormat="true" ht="15" customHeight="true" x14ac:dyDescent="0.2">
      <c r="A50" s="984" t="s">
        <v>103</v>
      </c>
      <c r="B50" s="372" t="s">
        <v>101</v>
      </c>
      <c r="C50" s="79" t="s">
        <v>36</v>
      </c>
      <c r="D50" s="74" t="s">
        <v>36</v>
      </c>
      <c r="E50" s="74" t="s">
        <v>36</v>
      </c>
      <c r="F50" s="74" t="s">
        <v>36</v>
      </c>
      <c r="G50" s="69" t="s">
        <v>36</v>
      </c>
      <c r="H50" s="64" t="s">
        <v>36</v>
      </c>
      <c r="I50" s="74" t="s">
        <v>36</v>
      </c>
      <c r="J50" s="74" t="s">
        <v>36</v>
      </c>
      <c r="K50" s="74" t="s">
        <v>36</v>
      </c>
      <c r="L50" s="59" t="s">
        <v>36</v>
      </c>
      <c r="M50" s="79" t="s">
        <v>36</v>
      </c>
      <c r="N50" s="74" t="s">
        <v>36</v>
      </c>
      <c r="O50" s="74" t="s">
        <v>36</v>
      </c>
      <c r="P50" s="74" t="s">
        <v>36</v>
      </c>
      <c r="Q50" s="69" t="s">
        <v>36</v>
      </c>
      <c r="R50" s="64" t="s">
        <v>36</v>
      </c>
      <c r="S50" s="74" t="s">
        <v>36</v>
      </c>
      <c r="T50" s="74" t="s">
        <v>36</v>
      </c>
      <c r="U50" s="74" t="s">
        <v>36</v>
      </c>
      <c r="V50" s="74" t="s">
        <v>36</v>
      </c>
      <c r="W50" s="74" t="s">
        <v>36</v>
      </c>
      <c r="X50" s="74" t="s">
        <v>36</v>
      </c>
      <c r="Y50" s="59" t="s">
        <v>36</v>
      </c>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5"/>
      <c r="BA50" s="972" t="s">
        <v>103</v>
      </c>
      <c r="BB50" s="553" t="s">
        <v>101</v>
      </c>
      <c r="BC50" s="53" t="s">
        <v>36</v>
      </c>
      <c r="BD50" s="49" t="s">
        <v>36</v>
      </c>
      <c r="BE50" s="49" t="s">
        <v>36</v>
      </c>
      <c r="BF50" s="49" t="s">
        <v>36</v>
      </c>
      <c r="BG50" s="44" t="s">
        <v>36</v>
      </c>
      <c r="BH50" s="53" t="s">
        <v>36</v>
      </c>
      <c r="BI50" s="49" t="s">
        <v>36</v>
      </c>
      <c r="BJ50" s="49" t="s">
        <v>36</v>
      </c>
      <c r="BK50" s="49" t="s">
        <v>36</v>
      </c>
      <c r="BL50" s="44" t="s">
        <v>36</v>
      </c>
      <c r="BM50" s="53" t="s">
        <v>36</v>
      </c>
      <c r="BN50" s="49" t="s">
        <v>36</v>
      </c>
      <c r="BO50" s="49" t="s">
        <v>36</v>
      </c>
      <c r="BP50" s="49" t="s">
        <v>36</v>
      </c>
      <c r="BQ50" s="44" t="s">
        <v>36</v>
      </c>
      <c r="BR50" s="53" t="s">
        <v>36</v>
      </c>
      <c r="BS50" s="49" t="s">
        <v>36</v>
      </c>
      <c r="BT50" s="49" t="s">
        <v>36</v>
      </c>
      <c r="BU50" s="49" t="s">
        <v>36</v>
      </c>
      <c r="BV50" s="49" t="s">
        <v>36</v>
      </c>
      <c r="BW50" s="49" t="s">
        <v>36</v>
      </c>
      <c r="BX50" s="49" t="s">
        <v>36</v>
      </c>
      <c r="BY50" s="39" t="s">
        <v>36</v>
      </c>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17" customFormat="true" ht="15" customHeight="true" x14ac:dyDescent="0.2">
      <c r="A51" s="984"/>
      <c r="B51" s="372" t="s">
        <v>100</v>
      </c>
      <c r="C51" s="79" t="s">
        <v>36</v>
      </c>
      <c r="D51" s="74" t="s">
        <v>36</v>
      </c>
      <c r="E51" s="74" t="s">
        <v>36</v>
      </c>
      <c r="F51" s="74" t="s">
        <v>36</v>
      </c>
      <c r="G51" s="69" t="s">
        <v>36</v>
      </c>
      <c r="H51" s="64" t="s">
        <v>36</v>
      </c>
      <c r="I51" s="74" t="s">
        <v>36</v>
      </c>
      <c r="J51" s="74" t="s">
        <v>36</v>
      </c>
      <c r="K51" s="74" t="s">
        <v>36</v>
      </c>
      <c r="L51" s="59" t="s">
        <v>36</v>
      </c>
      <c r="M51" s="79" t="s">
        <v>36</v>
      </c>
      <c r="N51" s="74" t="s">
        <v>36</v>
      </c>
      <c r="O51" s="74" t="s">
        <v>36</v>
      </c>
      <c r="P51" s="74" t="s">
        <v>36</v>
      </c>
      <c r="Q51" s="69" t="s">
        <v>36</v>
      </c>
      <c r="R51" s="64" t="s">
        <v>36</v>
      </c>
      <c r="S51" s="74" t="s">
        <v>36</v>
      </c>
      <c r="T51" s="74" t="s">
        <v>36</v>
      </c>
      <c r="U51" s="74" t="s">
        <v>36</v>
      </c>
      <c r="V51" s="74" t="s">
        <v>36</v>
      </c>
      <c r="W51" s="74" t="s">
        <v>36</v>
      </c>
      <c r="X51" s="74" t="s">
        <v>36</v>
      </c>
      <c r="Y51" s="59" t="s">
        <v>36</v>
      </c>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5"/>
      <c r="BA51" s="972"/>
      <c r="BB51" s="553" t="s">
        <v>100</v>
      </c>
      <c r="BC51" s="53" t="s">
        <v>36</v>
      </c>
      <c r="BD51" s="49" t="s">
        <v>36</v>
      </c>
      <c r="BE51" s="49" t="s">
        <v>36</v>
      </c>
      <c r="BF51" s="49" t="s">
        <v>36</v>
      </c>
      <c r="BG51" s="44" t="s">
        <v>36</v>
      </c>
      <c r="BH51" s="53" t="s">
        <v>36</v>
      </c>
      <c r="BI51" s="49" t="s">
        <v>36</v>
      </c>
      <c r="BJ51" s="49" t="s">
        <v>36</v>
      </c>
      <c r="BK51" s="49" t="s">
        <v>36</v>
      </c>
      <c r="BL51" s="44" t="s">
        <v>36</v>
      </c>
      <c r="BM51" s="53" t="s">
        <v>36</v>
      </c>
      <c r="BN51" s="49" t="s">
        <v>36</v>
      </c>
      <c r="BO51" s="49" t="s">
        <v>36</v>
      </c>
      <c r="BP51" s="49" t="s">
        <v>36</v>
      </c>
      <c r="BQ51" s="44" t="s">
        <v>36</v>
      </c>
      <c r="BR51" s="53" t="s">
        <v>36</v>
      </c>
      <c r="BS51" s="49" t="s">
        <v>36</v>
      </c>
      <c r="BT51" s="49" t="s">
        <v>36</v>
      </c>
      <c r="BU51" s="49" t="s">
        <v>36</v>
      </c>
      <c r="BV51" s="49" t="s">
        <v>36</v>
      </c>
      <c r="BW51" s="49" t="s">
        <v>36</v>
      </c>
      <c r="BX51" s="49" t="s">
        <v>36</v>
      </c>
      <c r="BY51" s="39" t="s">
        <v>36</v>
      </c>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17" customFormat="true" ht="15" customHeight="true" x14ac:dyDescent="0.2">
      <c r="A52" s="984"/>
      <c r="B52" s="372" t="s">
        <v>69</v>
      </c>
      <c r="C52" s="79" t="s">
        <v>36</v>
      </c>
      <c r="D52" s="74" t="s">
        <v>36</v>
      </c>
      <c r="E52" s="74" t="s">
        <v>36</v>
      </c>
      <c r="F52" s="74" t="s">
        <v>36</v>
      </c>
      <c r="G52" s="69" t="s">
        <v>36</v>
      </c>
      <c r="H52" s="64" t="s">
        <v>36</v>
      </c>
      <c r="I52" s="74" t="s">
        <v>36</v>
      </c>
      <c r="J52" s="74" t="s">
        <v>36</v>
      </c>
      <c r="K52" s="74" t="s">
        <v>36</v>
      </c>
      <c r="L52" s="59" t="s">
        <v>36</v>
      </c>
      <c r="M52" s="79" t="s">
        <v>36</v>
      </c>
      <c r="N52" s="74" t="s">
        <v>36</v>
      </c>
      <c r="O52" s="74" t="s">
        <v>36</v>
      </c>
      <c r="P52" s="74" t="s">
        <v>36</v>
      </c>
      <c r="Q52" s="69" t="s">
        <v>36</v>
      </c>
      <c r="R52" s="64" t="s">
        <v>36</v>
      </c>
      <c r="S52" s="74" t="s">
        <v>36</v>
      </c>
      <c r="T52" s="74" t="s">
        <v>36</v>
      </c>
      <c r="U52" s="74" t="s">
        <v>36</v>
      </c>
      <c r="V52" s="74" t="s">
        <v>36</v>
      </c>
      <c r="W52" s="74" t="s">
        <v>36</v>
      </c>
      <c r="X52" s="74" t="s">
        <v>36</v>
      </c>
      <c r="Y52" s="59" t="s">
        <v>36</v>
      </c>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5"/>
      <c r="BA52" s="972"/>
      <c r="BB52" s="553" t="s">
        <v>69</v>
      </c>
      <c r="BC52" s="53" t="s">
        <v>36</v>
      </c>
      <c r="BD52" s="49" t="s">
        <v>36</v>
      </c>
      <c r="BE52" s="49" t="s">
        <v>36</v>
      </c>
      <c r="BF52" s="49" t="s">
        <v>36</v>
      </c>
      <c r="BG52" s="44" t="s">
        <v>36</v>
      </c>
      <c r="BH52" s="53" t="s">
        <v>36</v>
      </c>
      <c r="BI52" s="49" t="s">
        <v>36</v>
      </c>
      <c r="BJ52" s="49" t="s">
        <v>36</v>
      </c>
      <c r="BK52" s="49" t="s">
        <v>36</v>
      </c>
      <c r="BL52" s="44" t="s">
        <v>36</v>
      </c>
      <c r="BM52" s="53" t="s">
        <v>36</v>
      </c>
      <c r="BN52" s="49" t="s">
        <v>36</v>
      </c>
      <c r="BO52" s="49" t="s">
        <v>36</v>
      </c>
      <c r="BP52" s="49" t="s">
        <v>36</v>
      </c>
      <c r="BQ52" s="44" t="s">
        <v>36</v>
      </c>
      <c r="BR52" s="53" t="s">
        <v>36</v>
      </c>
      <c r="BS52" s="49" t="s">
        <v>36</v>
      </c>
      <c r="BT52" s="49" t="s">
        <v>36</v>
      </c>
      <c r="BU52" s="49" t="s">
        <v>36</v>
      </c>
      <c r="BV52" s="49" t="s">
        <v>36</v>
      </c>
      <c r="BW52" s="49" t="s">
        <v>36</v>
      </c>
      <c r="BX52" s="49" t="s">
        <v>36</v>
      </c>
      <c r="BY52" s="39" t="s">
        <v>36</v>
      </c>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17" customFormat="true" ht="15" customHeight="true" x14ac:dyDescent="0.2">
      <c r="A53" s="984" t="s">
        <v>106</v>
      </c>
      <c r="B53" s="372" t="s">
        <v>101</v>
      </c>
      <c r="C53" s="79" t="s">
        <v>36</v>
      </c>
      <c r="D53" s="74" t="s">
        <v>36</v>
      </c>
      <c r="E53" s="74" t="s">
        <v>36</v>
      </c>
      <c r="F53" s="74" t="s">
        <v>36</v>
      </c>
      <c r="G53" s="69" t="s">
        <v>36</v>
      </c>
      <c r="H53" s="64" t="s">
        <v>36</v>
      </c>
      <c r="I53" s="74" t="s">
        <v>36</v>
      </c>
      <c r="J53" s="74" t="s">
        <v>36</v>
      </c>
      <c r="K53" s="74" t="s">
        <v>36</v>
      </c>
      <c r="L53" s="59" t="s">
        <v>36</v>
      </c>
      <c r="M53" s="79" t="s">
        <v>36</v>
      </c>
      <c r="N53" s="74" t="s">
        <v>36</v>
      </c>
      <c r="O53" s="74" t="s">
        <v>36</v>
      </c>
      <c r="P53" s="74" t="s">
        <v>36</v>
      </c>
      <c r="Q53" s="69" t="s">
        <v>36</v>
      </c>
      <c r="R53" s="64" t="s">
        <v>36</v>
      </c>
      <c r="S53" s="74" t="s">
        <v>36</v>
      </c>
      <c r="T53" s="74" t="s">
        <v>36</v>
      </c>
      <c r="U53" s="74" t="s">
        <v>36</v>
      </c>
      <c r="V53" s="74" t="s">
        <v>36</v>
      </c>
      <c r="W53" s="74" t="s">
        <v>36</v>
      </c>
      <c r="X53" s="74" t="s">
        <v>36</v>
      </c>
      <c r="Y53" s="59" t="s">
        <v>36</v>
      </c>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5"/>
      <c r="BA53" s="972" t="s">
        <v>106</v>
      </c>
      <c r="BB53" s="553" t="s">
        <v>101</v>
      </c>
      <c r="BC53" s="53" t="s">
        <v>36</v>
      </c>
      <c r="BD53" s="49" t="s">
        <v>36</v>
      </c>
      <c r="BE53" s="49" t="s">
        <v>36</v>
      </c>
      <c r="BF53" s="49" t="s">
        <v>36</v>
      </c>
      <c r="BG53" s="44" t="s">
        <v>36</v>
      </c>
      <c r="BH53" s="53" t="s">
        <v>36</v>
      </c>
      <c r="BI53" s="49" t="s">
        <v>36</v>
      </c>
      <c r="BJ53" s="49" t="s">
        <v>36</v>
      </c>
      <c r="BK53" s="49" t="s">
        <v>36</v>
      </c>
      <c r="BL53" s="44" t="s">
        <v>36</v>
      </c>
      <c r="BM53" s="53" t="s">
        <v>36</v>
      </c>
      <c r="BN53" s="49" t="s">
        <v>36</v>
      </c>
      <c r="BO53" s="49" t="s">
        <v>36</v>
      </c>
      <c r="BP53" s="49" t="s">
        <v>36</v>
      </c>
      <c r="BQ53" s="44" t="s">
        <v>36</v>
      </c>
      <c r="BR53" s="53" t="s">
        <v>36</v>
      </c>
      <c r="BS53" s="49" t="s">
        <v>36</v>
      </c>
      <c r="BT53" s="49" t="s">
        <v>36</v>
      </c>
      <c r="BU53" s="49" t="s">
        <v>36</v>
      </c>
      <c r="BV53" s="49" t="s">
        <v>36</v>
      </c>
      <c r="BW53" s="49" t="s">
        <v>36</v>
      </c>
      <c r="BX53" s="49" t="s">
        <v>36</v>
      </c>
      <c r="BY53" s="39" t="s">
        <v>36</v>
      </c>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17" customFormat="true" ht="15" customHeight="true" x14ac:dyDescent="0.2">
      <c r="A54" s="984"/>
      <c r="B54" s="372" t="s">
        <v>100</v>
      </c>
      <c r="C54" s="79" t="s">
        <v>36</v>
      </c>
      <c r="D54" s="74" t="s">
        <v>36</v>
      </c>
      <c r="E54" s="74" t="s">
        <v>36</v>
      </c>
      <c r="F54" s="74" t="s">
        <v>36</v>
      </c>
      <c r="G54" s="69" t="s">
        <v>36</v>
      </c>
      <c r="H54" s="64" t="s">
        <v>36</v>
      </c>
      <c r="I54" s="74" t="s">
        <v>36</v>
      </c>
      <c r="J54" s="74" t="s">
        <v>36</v>
      </c>
      <c r="K54" s="74" t="s">
        <v>36</v>
      </c>
      <c r="L54" s="59" t="s">
        <v>36</v>
      </c>
      <c r="M54" s="79" t="s">
        <v>36</v>
      </c>
      <c r="N54" s="74" t="s">
        <v>36</v>
      </c>
      <c r="O54" s="74" t="s">
        <v>36</v>
      </c>
      <c r="P54" s="74" t="s">
        <v>36</v>
      </c>
      <c r="Q54" s="69" t="s">
        <v>36</v>
      </c>
      <c r="R54" s="64" t="s">
        <v>36</v>
      </c>
      <c r="S54" s="74" t="s">
        <v>36</v>
      </c>
      <c r="T54" s="74" t="s">
        <v>36</v>
      </c>
      <c r="U54" s="74" t="s">
        <v>36</v>
      </c>
      <c r="V54" s="74" t="s">
        <v>36</v>
      </c>
      <c r="W54" s="74" t="s">
        <v>36</v>
      </c>
      <c r="X54" s="74" t="s">
        <v>36</v>
      </c>
      <c r="Y54" s="59" t="s">
        <v>36</v>
      </c>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5"/>
      <c r="BA54" s="972"/>
      <c r="BB54" s="553" t="s">
        <v>100</v>
      </c>
      <c r="BC54" s="53" t="s">
        <v>36</v>
      </c>
      <c r="BD54" s="49" t="s">
        <v>36</v>
      </c>
      <c r="BE54" s="49" t="s">
        <v>36</v>
      </c>
      <c r="BF54" s="49" t="s">
        <v>36</v>
      </c>
      <c r="BG54" s="44" t="s">
        <v>36</v>
      </c>
      <c r="BH54" s="53" t="s">
        <v>36</v>
      </c>
      <c r="BI54" s="49" t="s">
        <v>36</v>
      </c>
      <c r="BJ54" s="49" t="s">
        <v>36</v>
      </c>
      <c r="BK54" s="49" t="s">
        <v>36</v>
      </c>
      <c r="BL54" s="44" t="s">
        <v>36</v>
      </c>
      <c r="BM54" s="53" t="s">
        <v>36</v>
      </c>
      <c r="BN54" s="49" t="s">
        <v>36</v>
      </c>
      <c r="BO54" s="49" t="s">
        <v>36</v>
      </c>
      <c r="BP54" s="49" t="s">
        <v>36</v>
      </c>
      <c r="BQ54" s="44" t="s">
        <v>36</v>
      </c>
      <c r="BR54" s="53" t="s">
        <v>36</v>
      </c>
      <c r="BS54" s="49" t="s">
        <v>36</v>
      </c>
      <c r="BT54" s="49" t="s">
        <v>36</v>
      </c>
      <c r="BU54" s="49" t="s">
        <v>36</v>
      </c>
      <c r="BV54" s="49" t="s">
        <v>36</v>
      </c>
      <c r="BW54" s="49" t="s">
        <v>36</v>
      </c>
      <c r="BX54" s="49" t="s">
        <v>36</v>
      </c>
      <c r="BY54" s="39" t="s">
        <v>36</v>
      </c>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17" customFormat="true" ht="15" customHeight="true" x14ac:dyDescent="0.2">
      <c r="A55" s="986"/>
      <c r="B55" s="373" t="s">
        <v>69</v>
      </c>
      <c r="C55" s="78" t="s">
        <v>36</v>
      </c>
      <c r="D55" s="73" t="s">
        <v>36</v>
      </c>
      <c r="E55" s="73" t="s">
        <v>36</v>
      </c>
      <c r="F55" s="73" t="s">
        <v>36</v>
      </c>
      <c r="G55" s="68" t="s">
        <v>36</v>
      </c>
      <c r="H55" s="63" t="s">
        <v>36</v>
      </c>
      <c r="I55" s="73" t="s">
        <v>36</v>
      </c>
      <c r="J55" s="73" t="s">
        <v>36</v>
      </c>
      <c r="K55" s="73" t="s">
        <v>36</v>
      </c>
      <c r="L55" s="58" t="s">
        <v>36</v>
      </c>
      <c r="M55" s="78" t="s">
        <v>36</v>
      </c>
      <c r="N55" s="73" t="s">
        <v>36</v>
      </c>
      <c r="O55" s="73" t="s">
        <v>36</v>
      </c>
      <c r="P55" s="73" t="s">
        <v>36</v>
      </c>
      <c r="Q55" s="68" t="s">
        <v>36</v>
      </c>
      <c r="R55" s="12" t="s">
        <v>36</v>
      </c>
      <c r="S55" s="11" t="s">
        <v>36</v>
      </c>
      <c r="T55" s="11" t="s">
        <v>36</v>
      </c>
      <c r="U55" s="11" t="s">
        <v>36</v>
      </c>
      <c r="V55" s="11" t="s">
        <v>36</v>
      </c>
      <c r="W55" s="11" t="s">
        <v>36</v>
      </c>
      <c r="X55" s="11" t="s">
        <v>36</v>
      </c>
      <c r="Y55" s="7" t="s">
        <v>36</v>
      </c>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5"/>
      <c r="BA55" s="974"/>
      <c r="BB55" s="555" t="s">
        <v>69</v>
      </c>
      <c r="BC55" s="51" t="s">
        <v>36</v>
      </c>
      <c r="BD55" s="47" t="s">
        <v>36</v>
      </c>
      <c r="BE55" s="47" t="s">
        <v>36</v>
      </c>
      <c r="BF55" s="47" t="s">
        <v>36</v>
      </c>
      <c r="BG55" s="42" t="s">
        <v>36</v>
      </c>
      <c r="BH55" s="51" t="s">
        <v>36</v>
      </c>
      <c r="BI55" s="47" t="s">
        <v>36</v>
      </c>
      <c r="BJ55" s="47" t="s">
        <v>36</v>
      </c>
      <c r="BK55" s="47" t="s">
        <v>36</v>
      </c>
      <c r="BL55" s="42" t="s">
        <v>36</v>
      </c>
      <c r="BM55" s="51" t="s">
        <v>36</v>
      </c>
      <c r="BN55" s="47" t="s">
        <v>36</v>
      </c>
      <c r="BO55" s="47" t="s">
        <v>36</v>
      </c>
      <c r="BP55" s="47" t="s">
        <v>36</v>
      </c>
      <c r="BQ55" s="42" t="s">
        <v>36</v>
      </c>
      <c r="BR55" s="10" t="s">
        <v>36</v>
      </c>
      <c r="BS55" s="9" t="s">
        <v>36</v>
      </c>
      <c r="BT55" s="9" t="s">
        <v>36</v>
      </c>
      <c r="BU55" s="9" t="s">
        <v>36</v>
      </c>
      <c r="BV55" s="9" t="s">
        <v>36</v>
      </c>
      <c r="BW55" s="9" t="s">
        <v>36</v>
      </c>
      <c r="BX55" s="9" t="s">
        <v>36</v>
      </c>
      <c r="BY55" s="9" t="s">
        <v>36</v>
      </c>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22" customFormat="true" ht="15" customHeight="true" x14ac:dyDescent="0.2">
      <c r="A56" s="319"/>
      <c r="B56" s="369"/>
      <c r="C56" s="1014" t="s">
        <v>115</v>
      </c>
      <c r="D56" s="1015"/>
      <c r="E56" s="1015"/>
      <c r="F56" s="1015"/>
      <c r="G56" s="1016"/>
      <c r="H56" s="993" t="s">
        <v>39</v>
      </c>
      <c r="I56" s="981"/>
      <c r="J56" s="981"/>
      <c r="K56" s="981"/>
      <c r="L56" s="983"/>
      <c r="M56" s="980" t="s">
        <v>38</v>
      </c>
      <c r="N56" s="981"/>
      <c r="O56" s="981"/>
      <c r="P56" s="981"/>
      <c r="Q56" s="983"/>
      <c r="R56" s="16" t="s">
        <v>138</v>
      </c>
      <c r="S56" s="400"/>
      <c r="T56" s="400"/>
      <c r="U56" s="400"/>
      <c r="V56" s="400"/>
      <c r="W56" s="400"/>
      <c r="X56" s="400"/>
      <c r="Y56" s="40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881"/>
      <c r="BA56" s="347" t="s">
        <v>129</v>
      </c>
      <c r="BB56" s="302" t="s">
        <v>96</v>
      </c>
      <c r="BC56" s="980" t="s">
        <v>115</v>
      </c>
      <c r="BD56" s="981"/>
      <c r="BE56" s="981"/>
      <c r="BF56" s="981"/>
      <c r="BG56" s="982"/>
      <c r="BH56" s="980" t="s">
        <v>39</v>
      </c>
      <c r="BI56" s="981"/>
      <c r="BJ56" s="981"/>
      <c r="BK56" s="981"/>
      <c r="BL56" s="982"/>
      <c r="BM56" s="980" t="s">
        <v>38</v>
      </c>
      <c r="BN56" s="981"/>
      <c r="BO56" s="981"/>
      <c r="BP56" s="981"/>
      <c r="BQ56" s="983"/>
      <c r="BR56" s="15" t="s">
        <v>138</v>
      </c>
      <c r="BS56" s="400"/>
      <c r="BT56" s="400"/>
      <c r="BU56" s="400"/>
      <c r="BV56" s="400"/>
      <c r="BW56" s="400"/>
      <c r="BX56" s="400"/>
      <c r="BY56" s="400"/>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322" customFormat="true" ht="24" x14ac:dyDescent="0.2">
      <c r="A57" s="335" t="s">
        <v>70</v>
      </c>
      <c r="B57" s="369"/>
      <c r="C57" s="392" t="s">
        <v>0</v>
      </c>
      <c r="D57" s="546" t="s">
        <v>1</v>
      </c>
      <c r="E57" s="546" t="s">
        <v>2</v>
      </c>
      <c r="F57" s="546" t="s">
        <v>3</v>
      </c>
      <c r="G57" s="547" t="s">
        <v>4</v>
      </c>
      <c r="H57" s="374" t="s">
        <v>0</v>
      </c>
      <c r="I57" s="549" t="s">
        <v>1</v>
      </c>
      <c r="J57" s="549" t="s">
        <v>2</v>
      </c>
      <c r="K57" s="549" t="s">
        <v>3</v>
      </c>
      <c r="L57" s="550" t="s">
        <v>4</v>
      </c>
      <c r="M57" s="375" t="s">
        <v>0</v>
      </c>
      <c r="N57" s="549" t="s">
        <v>1</v>
      </c>
      <c r="O57" s="549" t="s">
        <v>2</v>
      </c>
      <c r="P57" s="549" t="s">
        <v>3</v>
      </c>
      <c r="Q57" s="545" t="s">
        <v>4</v>
      </c>
      <c r="R57" s="374" t="s">
        <v>150</v>
      </c>
      <c r="S57" s="549" t="s">
        <v>293</v>
      </c>
      <c r="T57" s="549" t="s">
        <v>294</v>
      </c>
      <c r="U57" s="549" t="s">
        <v>295</v>
      </c>
      <c r="V57" s="549" t="s">
        <v>296</v>
      </c>
      <c r="W57" s="549" t="s">
        <v>297</v>
      </c>
      <c r="X57" s="549" t="s">
        <v>298</v>
      </c>
      <c r="Y57" s="550" t="s">
        <v>299</v>
      </c>
      <c r="Z57" s="410"/>
      <c r="AA57" s="410"/>
      <c r="AB57" s="410"/>
      <c r="AC57" s="410"/>
      <c r="AD57" s="410"/>
      <c r="AE57" s="410"/>
      <c r="AF57" s="410"/>
      <c r="AG57" s="410"/>
      <c r="AH57" s="410"/>
      <c r="AI57" s="410"/>
      <c r="AJ57" s="410"/>
      <c r="AK57" s="410"/>
      <c r="AL57" s="410"/>
      <c r="AM57" s="410"/>
      <c r="AN57" s="410"/>
      <c r="AO57" s="410"/>
      <c r="AP57" s="410"/>
      <c r="AQ57" s="410"/>
      <c r="AR57" s="410"/>
      <c r="AS57" s="410"/>
      <c r="AT57" s="410"/>
      <c r="AU57" s="410"/>
      <c r="AV57" s="410"/>
      <c r="AW57" s="410"/>
      <c r="AX57" s="410"/>
      <c r="AY57" s="410"/>
      <c r="AZ57" s="881"/>
      <c r="BA57" s="335" t="s">
        <v>120</v>
      </c>
      <c r="BB57" s="334"/>
      <c r="BC57" s="421" t="s">
        <v>0</v>
      </c>
      <c r="BD57" s="520" t="s">
        <v>1</v>
      </c>
      <c r="BE57" s="520" t="s">
        <v>2</v>
      </c>
      <c r="BF57" s="520" t="s">
        <v>3</v>
      </c>
      <c r="BG57" s="422" t="s">
        <v>4</v>
      </c>
      <c r="BH57" s="421" t="s">
        <v>0</v>
      </c>
      <c r="BI57" s="520" t="s">
        <v>1</v>
      </c>
      <c r="BJ57" s="520" t="s">
        <v>2</v>
      </c>
      <c r="BK57" s="520" t="s">
        <v>3</v>
      </c>
      <c r="BL57" s="422" t="s">
        <v>4</v>
      </c>
      <c r="BM57" s="421" t="s">
        <v>0</v>
      </c>
      <c r="BN57" s="520" t="s">
        <v>1</v>
      </c>
      <c r="BO57" s="520" t="s">
        <v>2</v>
      </c>
      <c r="BP57" s="520" t="s">
        <v>3</v>
      </c>
      <c r="BQ57" s="422" t="s">
        <v>4</v>
      </c>
      <c r="BR57" s="421" t="s">
        <v>150</v>
      </c>
      <c r="BS57" s="520" t="s">
        <v>293</v>
      </c>
      <c r="BT57" s="520" t="s">
        <v>294</v>
      </c>
      <c r="BU57" s="520" t="s">
        <v>295</v>
      </c>
      <c r="BV57" s="520" t="s">
        <v>296</v>
      </c>
      <c r="BW57" s="520" t="s">
        <v>297</v>
      </c>
      <c r="BX57" s="520" t="s">
        <v>298</v>
      </c>
      <c r="BY57" s="521" t="s">
        <v>299</v>
      </c>
      <c r="BZ57" s="886"/>
      <c r="CA57" s="886"/>
      <c r="CB57" s="886"/>
      <c r="CC57" s="886"/>
      <c r="CD57" s="886"/>
      <c r="CE57" s="886"/>
      <c r="CF57" s="886"/>
      <c r="CG57" s="886"/>
      <c r="CH57" s="886"/>
      <c r="CI57" s="886"/>
      <c r="CJ57" s="886"/>
      <c r="CK57" s="886"/>
      <c r="CL57" s="886"/>
      <c r="CM57" s="886"/>
      <c r="CN57" s="886"/>
      <c r="CO57" s="886"/>
      <c r="CP57" s="886"/>
      <c r="CQ57" s="886"/>
      <c r="CR57" s="886"/>
      <c r="CS57" s="886"/>
      <c r="CT57" s="886"/>
      <c r="CU57" s="886"/>
      <c r="CV57" s="886"/>
      <c r="CW57" s="886"/>
      <c r="CX57" s="886"/>
      <c r="CY57" s="886"/>
      <c r="CZ57" s="886"/>
    </row>
    <row r="58" s="322" customFormat="true" ht="15" customHeight="true" x14ac:dyDescent="0.2">
      <c r="A58" s="985" t="s">
        <v>300</v>
      </c>
      <c r="B58" s="371" t="s">
        <v>301</v>
      </c>
      <c r="C58" s="137">
        <v>1.7604192393416356</v>
      </c>
      <c r="D58" s="136">
        <v>3.8611156761612406</v>
      </c>
      <c r="E58" s="136">
        <v>4.732960969199997</v>
      </c>
      <c r="F58" s="136">
        <v>13.72366316257926</v>
      </c>
      <c r="G58" s="135">
        <v>61.636768042109246</v>
      </c>
      <c r="H58" s="134">
        <v>12.847863401597856</v>
      </c>
      <c r="I58" s="136">
        <v>46.042708236478717</v>
      </c>
      <c r="J58" s="136">
        <v>65.562423146580045</v>
      </c>
      <c r="K58" s="136">
        <v>74.498442078099842</v>
      </c>
      <c r="L58" s="133">
        <v>83.582653370470084</v>
      </c>
      <c r="M58" s="137">
        <v>1.0785899696059014</v>
      </c>
      <c r="N58" s="136">
        <v>3.0089202943609505</v>
      </c>
      <c r="O58" s="136">
        <v>3.9955862436705085</v>
      </c>
      <c r="P58" s="136">
        <v>4.7335933715200342</v>
      </c>
      <c r="Q58" s="135">
        <v>6.4454802604180124</v>
      </c>
      <c r="R58" s="134">
        <v>6.0193774479488624</v>
      </c>
      <c r="S58" s="136">
        <v>18.124341412012747</v>
      </c>
      <c r="T58" s="136">
        <v>8.1791181174320471</v>
      </c>
      <c r="U58" s="136">
        <v>5.2941176470588438</v>
      </c>
      <c r="V58" s="136">
        <v>4.3478260869565437</v>
      </c>
      <c r="W58" s="136">
        <v>16.435272045028228</v>
      </c>
      <c r="X58" s="136">
        <v>13.053662691652463</v>
      </c>
      <c r="Y58" s="133">
        <v>40.37974683544337</v>
      </c>
      <c r="Z58" s="410"/>
      <c r="AA58" s="410"/>
      <c r="AB58" s="410"/>
      <c r="AC58" s="410"/>
      <c r="AD58" s="410"/>
      <c r="AE58" s="410"/>
      <c r="AF58" s="410"/>
      <c r="AG58" s="410"/>
      <c r="AH58" s="410"/>
      <c r="AI58" s="410"/>
      <c r="AJ58" s="410"/>
      <c r="AK58" s="410"/>
      <c r="AL58" s="410"/>
      <c r="AM58" s="410"/>
      <c r="AN58" s="410"/>
      <c r="AO58" s="410"/>
      <c r="AP58" s="410"/>
      <c r="AQ58" s="410"/>
      <c r="AR58" s="410"/>
      <c r="AS58" s="410"/>
      <c r="AT58" s="410"/>
      <c r="AU58" s="410"/>
      <c r="AV58" s="410"/>
      <c r="AW58" s="410"/>
      <c r="AX58" s="410"/>
      <c r="AY58" s="410"/>
      <c r="AZ58" s="881"/>
      <c r="BA58" s="552"/>
      <c r="BB58" s="554"/>
      <c r="BC58" s="411"/>
      <c r="BD58" s="403"/>
      <c r="BE58" s="403"/>
      <c r="BF58" s="403"/>
      <c r="BG58" s="412"/>
      <c r="BH58" s="411"/>
      <c r="BI58" s="403"/>
      <c r="BJ58" s="403"/>
      <c r="BK58" s="403"/>
      <c r="BL58" s="412"/>
      <c r="BM58" s="411"/>
      <c r="BN58" s="403"/>
      <c r="BO58" s="403"/>
      <c r="BP58" s="403"/>
      <c r="BQ58" s="412"/>
      <c r="BR58" s="411"/>
      <c r="BS58" s="403"/>
      <c r="BT58" s="403"/>
      <c r="BU58" s="403"/>
      <c r="BV58" s="403"/>
      <c r="BW58" s="403"/>
      <c r="BX58" s="403"/>
      <c r="BY58" s="404"/>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22" customFormat="true" ht="15" customHeight="true" x14ac:dyDescent="0.2">
      <c r="A59" s="984"/>
      <c r="B59" s="372" t="s">
        <v>302</v>
      </c>
      <c r="C59" s="132">
        <v>0.68293821660696064</v>
      </c>
      <c r="D59" s="131">
        <v>2.0837437930928382</v>
      </c>
      <c r="E59" s="131">
        <v>2.521533587096882</v>
      </c>
      <c r="F59" s="131">
        <v>1.7005716791680832</v>
      </c>
      <c r="G59" s="130">
        <v>1.3899822860812647</v>
      </c>
      <c r="H59" s="129">
        <v>3.7420573384984888</v>
      </c>
      <c r="I59" s="131">
        <v>2.4042811817613718</v>
      </c>
      <c r="J59" s="131">
        <v>0.92269781632079095</v>
      </c>
      <c r="K59" s="131">
        <v>1.7812150038755941</v>
      </c>
      <c r="L59" s="128">
        <v>1.6261386091863843</v>
      </c>
      <c r="M59" s="132">
        <v>0.44635093973349949</v>
      </c>
      <c r="N59" s="131">
        <v>2.1803658944091842</v>
      </c>
      <c r="O59" s="131">
        <v>2.5264391393987147</v>
      </c>
      <c r="P59" s="131">
        <v>1.5412814886250201</v>
      </c>
      <c r="Q59" s="130">
        <v>0.9780368186791375</v>
      </c>
      <c r="R59" s="129">
        <v>0.164914450628736</v>
      </c>
      <c r="S59" s="131">
        <v>3.5405690200210871</v>
      </c>
      <c r="T59" s="131">
        <v>1.1423349326022418</v>
      </c>
      <c r="U59" s="131">
        <v>1.3903743315508075</v>
      </c>
      <c r="V59" s="131">
        <v>2.4425989252564859</v>
      </c>
      <c r="W59" s="131">
        <v>0.78799249530957216</v>
      </c>
      <c r="X59" s="131">
        <v>1.7035775127768302</v>
      </c>
      <c r="Y59" s="128">
        <v>1.3713080168776546</v>
      </c>
      <c r="Z59" s="410"/>
      <c r="AA59" s="410"/>
      <c r="AB59" s="410"/>
      <c r="AC59" s="410"/>
      <c r="AD59" s="410"/>
      <c r="AE59" s="410"/>
      <c r="AF59" s="410"/>
      <c r="AG59" s="410"/>
      <c r="AH59" s="410"/>
      <c r="AI59" s="410"/>
      <c r="AJ59" s="410"/>
      <c r="AK59" s="410"/>
      <c r="AL59" s="410"/>
      <c r="AM59" s="410"/>
      <c r="AN59" s="410"/>
      <c r="AO59" s="410"/>
      <c r="AP59" s="410"/>
      <c r="AQ59" s="410"/>
      <c r="AR59" s="410"/>
      <c r="AS59" s="410"/>
      <c r="AT59" s="410"/>
      <c r="AU59" s="410"/>
      <c r="AV59" s="410"/>
      <c r="AW59" s="410"/>
      <c r="AX59" s="410"/>
      <c r="AY59" s="410"/>
      <c r="AZ59" s="881"/>
      <c r="BA59" s="884"/>
      <c r="BB59" s="553"/>
      <c r="BC59" s="414"/>
      <c r="BD59" s="407"/>
      <c r="BE59" s="407"/>
      <c r="BF59" s="407"/>
      <c r="BG59" s="418"/>
      <c r="BH59" s="414"/>
      <c r="BI59" s="407"/>
      <c r="BJ59" s="407"/>
      <c r="BK59" s="407"/>
      <c r="BL59" s="418"/>
      <c r="BM59" s="414"/>
      <c r="BN59" s="407"/>
      <c r="BO59" s="407"/>
      <c r="BP59" s="407"/>
      <c r="BQ59" s="418"/>
      <c r="BR59" s="414"/>
      <c r="BS59" s="407"/>
      <c r="BT59" s="407"/>
      <c r="BU59" s="407"/>
      <c r="BV59" s="407"/>
      <c r="BW59" s="407"/>
      <c r="BX59" s="407"/>
      <c r="BY59" s="408"/>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22" customFormat="true" ht="15" customHeight="true" x14ac:dyDescent="0.2">
      <c r="A60" s="984"/>
      <c r="B60" s="372" t="s">
        <v>303</v>
      </c>
      <c r="C60" s="132">
        <v>0.39842982320614662</v>
      </c>
      <c r="D60" s="131">
        <v>0.4638961064742656</v>
      </c>
      <c r="E60" s="131">
        <v>0.44859912861662538</v>
      </c>
      <c r="F60" s="131">
        <v>0.42919042947951302</v>
      </c>
      <c r="G60" s="130">
        <v>0.26849203883477801</v>
      </c>
      <c r="H60" s="129">
        <v>1.085852332297033</v>
      </c>
      <c r="I60" s="131">
        <v>0.49661792771268937</v>
      </c>
      <c r="J60" s="131">
        <v>0.26788810240775224</v>
      </c>
      <c r="K60" s="131">
        <v>0</v>
      </c>
      <c r="L60" s="128">
        <v>0.46997977974478417</v>
      </c>
      <c r="M60" s="132">
        <v>0.39981852095097736</v>
      </c>
      <c r="N60" s="131">
        <v>0.30544028037343235</v>
      </c>
      <c r="O60" s="131">
        <v>0.62061433874336491</v>
      </c>
      <c r="P60" s="131">
        <v>0.42689311577828337</v>
      </c>
      <c r="Q60" s="130">
        <v>0.15082779015961176</v>
      </c>
      <c r="R60" s="129">
        <v>0.47412904555761598</v>
      </c>
      <c r="S60" s="131">
        <v>0.42149631190727227</v>
      </c>
      <c r="T60" s="131">
        <v>0.11423349326022415</v>
      </c>
      <c r="U60" s="131">
        <v>1.283422459893053</v>
      </c>
      <c r="V60" s="131">
        <v>0.51294577430386212</v>
      </c>
      <c r="W60" s="131">
        <v>0</v>
      </c>
      <c r="X60" s="131">
        <v>0.29812606473594538</v>
      </c>
      <c r="Y60" s="128">
        <v>0.52742616033755951</v>
      </c>
      <c r="Z60" s="410"/>
      <c r="AA60" s="410"/>
      <c r="AB60" s="410"/>
      <c r="AC60" s="410"/>
      <c r="AD60" s="410"/>
      <c r="AE60" s="410"/>
      <c r="AF60" s="410"/>
      <c r="AG60" s="410"/>
      <c r="AH60" s="410"/>
      <c r="AI60" s="410"/>
      <c r="AJ60" s="410"/>
      <c r="AK60" s="410"/>
      <c r="AL60" s="410"/>
      <c r="AM60" s="410"/>
      <c r="AN60" s="410"/>
      <c r="AO60" s="410"/>
      <c r="AP60" s="410"/>
      <c r="AQ60" s="410"/>
      <c r="AR60" s="410"/>
      <c r="AS60" s="410"/>
      <c r="AT60" s="410"/>
      <c r="AU60" s="410"/>
      <c r="AV60" s="410"/>
      <c r="AW60" s="410"/>
      <c r="AX60" s="410"/>
      <c r="AY60" s="410"/>
      <c r="AZ60" s="881"/>
      <c r="BA60" s="884"/>
      <c r="BB60" s="553"/>
      <c r="BC60" s="414"/>
      <c r="BD60" s="407"/>
      <c r="BE60" s="407"/>
      <c r="BF60" s="407"/>
      <c r="BG60" s="418"/>
      <c r="BH60" s="414"/>
      <c r="BI60" s="407"/>
      <c r="BJ60" s="407"/>
      <c r="BK60" s="407"/>
      <c r="BL60" s="418"/>
      <c r="BM60" s="414"/>
      <c r="BN60" s="407"/>
      <c r="BO60" s="407"/>
      <c r="BP60" s="407"/>
      <c r="BQ60" s="418"/>
      <c r="BR60" s="414"/>
      <c r="BS60" s="407"/>
      <c r="BT60" s="407"/>
      <c r="BU60" s="407"/>
      <c r="BV60" s="407"/>
      <c r="BW60" s="407"/>
      <c r="BX60" s="407"/>
      <c r="BY60" s="408"/>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22" customFormat="true" ht="15" customHeight="true" x14ac:dyDescent="0.2">
      <c r="A61" s="984"/>
      <c r="B61" s="372" t="s">
        <v>304</v>
      </c>
      <c r="C61" s="132">
        <v>11.420516952136468</v>
      </c>
      <c r="D61" s="131">
        <v>25.485979801087886</v>
      </c>
      <c r="E61" s="131">
        <v>29.991405192217808</v>
      </c>
      <c r="F61" s="131">
        <v>33.66259951317798</v>
      </c>
      <c r="G61" s="130">
        <v>18.62868182207049</v>
      </c>
      <c r="H61" s="129">
        <v>26.992459007212005</v>
      </c>
      <c r="I61" s="131">
        <v>21.680681370305383</v>
      </c>
      <c r="J61" s="131">
        <v>17.702017666521634</v>
      </c>
      <c r="K61" s="131">
        <v>12.387010644527519</v>
      </c>
      <c r="L61" s="128">
        <v>9.8063347097343385</v>
      </c>
      <c r="M61" s="132">
        <v>7.7632176116164295</v>
      </c>
      <c r="N61" s="131">
        <v>22.297707884131484</v>
      </c>
      <c r="O61" s="131">
        <v>28.698916822787957</v>
      </c>
      <c r="P61" s="131">
        <v>32.95049001761187</v>
      </c>
      <c r="Q61" s="130">
        <v>37.83024109627852</v>
      </c>
      <c r="R61" s="129">
        <v>1.1544011544011519</v>
      </c>
      <c r="S61" s="131">
        <v>28.830347734457469</v>
      </c>
      <c r="T61" s="131">
        <v>24.674434544208442</v>
      </c>
      <c r="U61" s="131">
        <v>9.7326203208556432</v>
      </c>
      <c r="V61" s="131">
        <v>0</v>
      </c>
      <c r="W61" s="131">
        <v>31.350844277673691</v>
      </c>
      <c r="X61" s="131">
        <v>18.888415672913137</v>
      </c>
      <c r="Y61" s="128">
        <v>29.51476793248974</v>
      </c>
      <c r="Z61" s="410"/>
      <c r="AA61" s="410"/>
      <c r="AB61" s="410"/>
      <c r="AC61" s="410"/>
      <c r="AD61" s="410"/>
      <c r="AE61" s="410"/>
      <c r="AF61" s="410"/>
      <c r="AG61" s="410"/>
      <c r="AH61" s="410"/>
      <c r="AI61" s="410"/>
      <c r="AJ61" s="410"/>
      <c r="AK61" s="410"/>
      <c r="AL61" s="410"/>
      <c r="AM61" s="410"/>
      <c r="AN61" s="410"/>
      <c r="AO61" s="410"/>
      <c r="AP61" s="410"/>
      <c r="AQ61" s="410"/>
      <c r="AR61" s="410"/>
      <c r="AS61" s="410"/>
      <c r="AT61" s="410"/>
      <c r="AU61" s="410"/>
      <c r="AV61" s="410"/>
      <c r="AW61" s="410"/>
      <c r="AX61" s="410"/>
      <c r="AY61" s="410"/>
      <c r="AZ61" s="881"/>
      <c r="BA61" s="884"/>
      <c r="BB61" s="553"/>
      <c r="BC61" s="414"/>
      <c r="BD61" s="407"/>
      <c r="BE61" s="407"/>
      <c r="BF61" s="407"/>
      <c r="BG61" s="418"/>
      <c r="BH61" s="414"/>
      <c r="BI61" s="407"/>
      <c r="BJ61" s="407"/>
      <c r="BK61" s="407"/>
      <c r="BL61" s="418"/>
      <c r="BM61" s="414"/>
      <c r="BN61" s="407"/>
      <c r="BO61" s="407"/>
      <c r="BP61" s="407"/>
      <c r="BQ61" s="418"/>
      <c r="BR61" s="414"/>
      <c r="BS61" s="407"/>
      <c r="BT61" s="407"/>
      <c r="BU61" s="407"/>
      <c r="BV61" s="407"/>
      <c r="BW61" s="407"/>
      <c r="BX61" s="407"/>
      <c r="BY61" s="408"/>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22" customFormat="true" ht="15" customHeight="true" x14ac:dyDescent="0.2">
      <c r="A62" s="984"/>
      <c r="B62" s="372" t="s">
        <v>305</v>
      </c>
      <c r="C62" s="132">
        <v>37.257335043009398</v>
      </c>
      <c r="D62" s="131">
        <v>36.069902681449264</v>
      </c>
      <c r="E62" s="131">
        <v>25.907464254589463</v>
      </c>
      <c r="F62" s="131">
        <v>19.316484264063632</v>
      </c>
      <c r="G62" s="130">
        <v>7.6792428097304128</v>
      </c>
      <c r="H62" s="129">
        <v>35.604206401657109</v>
      </c>
      <c r="I62" s="131">
        <v>12.456482489715169</v>
      </c>
      <c r="J62" s="131">
        <v>7.9590373519358497</v>
      </c>
      <c r="K62" s="131">
        <v>4.6784097306102543</v>
      </c>
      <c r="L62" s="128">
        <v>1.2152102782034455</v>
      </c>
      <c r="M62" s="132">
        <v>37.236009154519607</v>
      </c>
      <c r="N62" s="131">
        <v>38.845700179776529</v>
      </c>
      <c r="O62" s="131">
        <v>29.012675985154761</v>
      </c>
      <c r="P62" s="131">
        <v>22.816099723169714</v>
      </c>
      <c r="Q62" s="130">
        <v>20.038279649873683</v>
      </c>
      <c r="R62" s="129">
        <v>69.717584003298299</v>
      </c>
      <c r="S62" s="131">
        <v>0.73761854583772657</v>
      </c>
      <c r="T62" s="131">
        <v>43.682887822709716</v>
      </c>
      <c r="U62" s="131">
        <v>48.422459893048348</v>
      </c>
      <c r="V62" s="131">
        <v>26.990718124084179</v>
      </c>
      <c r="W62" s="131">
        <v>8.3864915572233034</v>
      </c>
      <c r="X62" s="131">
        <v>55.004258943781572</v>
      </c>
      <c r="Y62" s="128">
        <v>19.683544303797714</v>
      </c>
      <c r="Z62" s="410"/>
      <c r="AA62" s="410"/>
      <c r="AB62" s="410"/>
      <c r="AC62" s="410"/>
      <c r="AD62" s="410"/>
      <c r="AE62" s="410"/>
      <c r="AF62" s="410"/>
      <c r="AG62" s="410"/>
      <c r="AH62" s="410"/>
      <c r="AI62" s="410"/>
      <c r="AJ62" s="410"/>
      <c r="AK62" s="410"/>
      <c r="AL62" s="410"/>
      <c r="AM62" s="410"/>
      <c r="AN62" s="410"/>
      <c r="AO62" s="410"/>
      <c r="AP62" s="410"/>
      <c r="AQ62" s="410"/>
      <c r="AR62" s="410"/>
      <c r="AS62" s="410"/>
      <c r="AT62" s="410"/>
      <c r="AU62" s="410"/>
      <c r="AV62" s="410"/>
      <c r="AW62" s="410"/>
      <c r="AX62" s="410"/>
      <c r="AY62" s="410"/>
      <c r="AZ62" s="881"/>
      <c r="BA62" s="884"/>
      <c r="BB62" s="553"/>
      <c r="BC62" s="414"/>
      <c r="BD62" s="407"/>
      <c r="BE62" s="407"/>
      <c r="BF62" s="407"/>
      <c r="BG62" s="418"/>
      <c r="BH62" s="414"/>
      <c r="BI62" s="407"/>
      <c r="BJ62" s="407"/>
      <c r="BK62" s="407"/>
      <c r="BL62" s="418"/>
      <c r="BM62" s="414"/>
      <c r="BN62" s="407"/>
      <c r="BO62" s="407"/>
      <c r="BP62" s="407"/>
      <c r="BQ62" s="418"/>
      <c r="BR62" s="414"/>
      <c r="BS62" s="407"/>
      <c r="BT62" s="407"/>
      <c r="BU62" s="407"/>
      <c r="BV62" s="407"/>
      <c r="BW62" s="407"/>
      <c r="BX62" s="407"/>
      <c r="BY62" s="408"/>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22" customFormat="true" ht="15" customHeight="true" x14ac:dyDescent="0.2">
      <c r="A63" s="984"/>
      <c r="B63" s="372" t="s">
        <v>306</v>
      </c>
      <c r="C63" s="132">
        <v>9.23644892807833</v>
      </c>
      <c r="D63" s="131">
        <v>5.1034584402120817</v>
      </c>
      <c r="E63" s="131">
        <v>2.5626964503152259</v>
      </c>
      <c r="F63" s="131">
        <v>0.94177161397437681</v>
      </c>
      <c r="G63" s="130">
        <v>0.34643889912123316</v>
      </c>
      <c r="H63" s="129">
        <v>3.0128453794874943</v>
      </c>
      <c r="I63" s="131">
        <v>0.54225335220810167</v>
      </c>
      <c r="J63" s="131">
        <v>0.15329680293911691</v>
      </c>
      <c r="K63" s="131">
        <v>0.43764562281638053</v>
      </c>
      <c r="L63" s="128">
        <v>0</v>
      </c>
      <c r="M63" s="132">
        <v>10.140995469114252</v>
      </c>
      <c r="N63" s="131">
        <v>6.6304054643604085</v>
      </c>
      <c r="O63" s="131">
        <v>3.1358852135912643</v>
      </c>
      <c r="P63" s="131">
        <v>1.9005913719080754</v>
      </c>
      <c r="Q63" s="130">
        <v>1.1223455635505379</v>
      </c>
      <c r="R63" s="129">
        <v>9.5856524427952792</v>
      </c>
      <c r="S63" s="131">
        <v>0.42149631190727227</v>
      </c>
      <c r="T63" s="131">
        <v>6.8540095956134515</v>
      </c>
      <c r="U63" s="131">
        <v>7.2192513368984201</v>
      </c>
      <c r="V63" s="131">
        <v>7.5476306790425367</v>
      </c>
      <c r="W63" s="131">
        <v>0.11257035647279602</v>
      </c>
      <c r="X63" s="131">
        <v>7.7512776831345818</v>
      </c>
      <c r="Y63" s="128">
        <v>2.8691983122363247</v>
      </c>
      <c r="Z63" s="410"/>
      <c r="AA63" s="410"/>
      <c r="AB63" s="410"/>
      <c r="AC63" s="410"/>
      <c r="AD63" s="410"/>
      <c r="AE63" s="410"/>
      <c r="AF63" s="410"/>
      <c r="AG63" s="410"/>
      <c r="AH63" s="410"/>
      <c r="AI63" s="410"/>
      <c r="AJ63" s="410"/>
      <c r="AK63" s="410"/>
      <c r="AL63" s="410"/>
      <c r="AM63" s="410"/>
      <c r="AN63" s="410"/>
      <c r="AO63" s="410"/>
      <c r="AP63" s="410"/>
      <c r="AQ63" s="410"/>
      <c r="AR63" s="410"/>
      <c r="AS63" s="410"/>
      <c r="AT63" s="410"/>
      <c r="AU63" s="410"/>
      <c r="AV63" s="410"/>
      <c r="AW63" s="410"/>
      <c r="AX63" s="410"/>
      <c r="AY63" s="410"/>
      <c r="AZ63" s="881"/>
      <c r="BA63" s="884"/>
      <c r="BB63" s="553"/>
      <c r="BC63" s="414"/>
      <c r="BD63" s="407"/>
      <c r="BE63" s="407"/>
      <c r="BF63" s="407"/>
      <c r="BG63" s="418"/>
      <c r="BH63" s="414"/>
      <c r="BI63" s="407"/>
      <c r="BJ63" s="407"/>
      <c r="BK63" s="407"/>
      <c r="BL63" s="418"/>
      <c r="BM63" s="414"/>
      <c r="BN63" s="407"/>
      <c r="BO63" s="407"/>
      <c r="BP63" s="407"/>
      <c r="BQ63" s="418"/>
      <c r="BR63" s="414"/>
      <c r="BS63" s="407"/>
      <c r="BT63" s="407"/>
      <c r="BU63" s="407"/>
      <c r="BV63" s="407"/>
      <c r="BW63" s="407"/>
      <c r="BX63" s="407"/>
      <c r="BY63" s="408"/>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22" customFormat="true" ht="15" customHeight="true" x14ac:dyDescent="0.2">
      <c r="A64" s="984"/>
      <c r="B64" s="372" t="s">
        <v>307</v>
      </c>
      <c r="C64" s="132">
        <v>12.907427902252971</v>
      </c>
      <c r="D64" s="131">
        <v>1.5163142758084007</v>
      </c>
      <c r="E64" s="131">
        <v>0.66766449889459045</v>
      </c>
      <c r="F64" s="131">
        <v>2.1019529471748902E-2</v>
      </c>
      <c r="G64" s="130">
        <v>0</v>
      </c>
      <c r="H64" s="129">
        <v>0.18053647210337806</v>
      </c>
      <c r="I64" s="131">
        <v>4.1842074472500219E-2</v>
      </c>
      <c r="J64" s="131">
        <v>0</v>
      </c>
      <c r="K64" s="131">
        <v>0</v>
      </c>
      <c r="L64" s="128">
        <v>0</v>
      </c>
      <c r="M64" s="132">
        <v>16.358219433973758</v>
      </c>
      <c r="N64" s="131">
        <v>1.8324109842171852</v>
      </c>
      <c r="O64" s="131">
        <v>1.7073658992858916</v>
      </c>
      <c r="P64" s="131">
        <v>0.2313188956411783</v>
      </c>
      <c r="Q64" s="130">
        <v>0</v>
      </c>
      <c r="R64" s="129">
        <v>5.194805194805185</v>
      </c>
      <c r="S64" s="131">
        <v>0</v>
      </c>
      <c r="T64" s="131">
        <v>1.7591957962074527</v>
      </c>
      <c r="U64" s="131">
        <v>13.074866310160468</v>
      </c>
      <c r="V64" s="131">
        <v>35.295554469956272</v>
      </c>
      <c r="W64" s="131">
        <v>0</v>
      </c>
      <c r="X64" s="131">
        <v>0</v>
      </c>
      <c r="Y64" s="128">
        <v>0</v>
      </c>
      <c r="Z64" s="410"/>
      <c r="AA64" s="410"/>
      <c r="AB64" s="410"/>
      <c r="AC64" s="410"/>
      <c r="AD64" s="410"/>
      <c r="AE64" s="410"/>
      <c r="AF64" s="410"/>
      <c r="AG64" s="410"/>
      <c r="AH64" s="410"/>
      <c r="AI64" s="410"/>
      <c r="AJ64" s="410"/>
      <c r="AK64" s="410"/>
      <c r="AL64" s="410"/>
      <c r="AM64" s="410"/>
      <c r="AN64" s="410"/>
      <c r="AO64" s="410"/>
      <c r="AP64" s="410"/>
      <c r="AQ64" s="410"/>
      <c r="AR64" s="410"/>
      <c r="AS64" s="410"/>
      <c r="AT64" s="410"/>
      <c r="AU64" s="410"/>
      <c r="AV64" s="410"/>
      <c r="AW64" s="410"/>
      <c r="AX64" s="410"/>
      <c r="AY64" s="410"/>
      <c r="AZ64" s="881"/>
      <c r="BA64" s="884"/>
      <c r="BB64" s="553"/>
      <c r="BC64" s="414"/>
      <c r="BD64" s="407"/>
      <c r="BE64" s="407"/>
      <c r="BF64" s="407"/>
      <c r="BG64" s="418"/>
      <c r="BH64" s="414"/>
      <c r="BI64" s="407"/>
      <c r="BJ64" s="407"/>
      <c r="BK64" s="407"/>
      <c r="BL64" s="418"/>
      <c r="BM64" s="414"/>
      <c r="BN64" s="407"/>
      <c r="BO64" s="407"/>
      <c r="BP64" s="407"/>
      <c r="BQ64" s="418"/>
      <c r="BR64" s="414"/>
      <c r="BS64" s="407"/>
      <c r="BT64" s="407"/>
      <c r="BU64" s="407"/>
      <c r="BV64" s="407"/>
      <c r="BW64" s="407"/>
      <c r="BX64" s="407"/>
      <c r="BY64" s="408"/>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22" customFormat="true" ht="15" customHeight="true" x14ac:dyDescent="0.2">
      <c r="A65" s="984"/>
      <c r="B65" s="372" t="s">
        <v>308</v>
      </c>
      <c r="C65" s="132">
        <v>6.6236334145125948</v>
      </c>
      <c r="D65" s="131">
        <v>0.28271849700193796</v>
      </c>
      <c r="E65" s="131">
        <v>4.5597592447789471E-2</v>
      </c>
      <c r="F65" s="131">
        <v>0</v>
      </c>
      <c r="G65" s="130">
        <v>0</v>
      </c>
      <c r="H65" s="129">
        <v>0</v>
      </c>
      <c r="I65" s="131">
        <v>0</v>
      </c>
      <c r="J65" s="131">
        <v>0</v>
      </c>
      <c r="K65" s="131">
        <v>0</v>
      </c>
      <c r="L65" s="128">
        <v>0</v>
      </c>
      <c r="M65" s="132">
        <v>8.6950404889397035</v>
      </c>
      <c r="N65" s="131">
        <v>0.50949086381237696</v>
      </c>
      <c r="O65" s="131">
        <v>2.8124818101994246E-2</v>
      </c>
      <c r="P65" s="131">
        <v>6.0904911959854903E-2</v>
      </c>
      <c r="Q65" s="130">
        <v>0</v>
      </c>
      <c r="R65" s="129">
        <v>2.0202020202020154</v>
      </c>
      <c r="S65" s="131">
        <v>0</v>
      </c>
      <c r="T65" s="131">
        <v>0.57116746630112092</v>
      </c>
      <c r="U65" s="131">
        <v>7.0320855614973521</v>
      </c>
      <c r="V65" s="131">
        <v>13.287738153395285</v>
      </c>
      <c r="W65" s="131">
        <v>0</v>
      </c>
      <c r="X65" s="131">
        <v>8.5178875638841522E-2</v>
      </c>
      <c r="Y65" s="128">
        <v>0</v>
      </c>
      <c r="Z65" s="410"/>
      <c r="AA65" s="410"/>
      <c r="AB65" s="410"/>
      <c r="AC65" s="410"/>
      <c r="AD65" s="410"/>
      <c r="AE65" s="410"/>
      <c r="AF65" s="410"/>
      <c r="AG65" s="410"/>
      <c r="AH65" s="410"/>
      <c r="AI65" s="410"/>
      <c r="AJ65" s="410"/>
      <c r="AK65" s="410"/>
      <c r="AL65" s="410"/>
      <c r="AM65" s="410"/>
      <c r="AN65" s="410"/>
      <c r="AO65" s="410"/>
      <c r="AP65" s="410"/>
      <c r="AQ65" s="410"/>
      <c r="AR65" s="410"/>
      <c r="AS65" s="410"/>
      <c r="AT65" s="410"/>
      <c r="AU65" s="410"/>
      <c r="AV65" s="410"/>
      <c r="AW65" s="410"/>
      <c r="AX65" s="410"/>
      <c r="AY65" s="410"/>
      <c r="AZ65" s="881"/>
      <c r="BA65" s="884"/>
      <c r="BB65" s="553"/>
      <c r="BC65" s="414"/>
      <c r="BD65" s="407"/>
      <c r="BE65" s="407"/>
      <c r="BF65" s="407"/>
      <c r="BG65" s="418"/>
      <c r="BH65" s="414"/>
      <c r="BI65" s="407"/>
      <c r="BJ65" s="407"/>
      <c r="BK65" s="407"/>
      <c r="BL65" s="418"/>
      <c r="BM65" s="414"/>
      <c r="BN65" s="407"/>
      <c r="BO65" s="407"/>
      <c r="BP65" s="407"/>
      <c r="BQ65" s="418"/>
      <c r="BR65" s="414"/>
      <c r="BS65" s="407"/>
      <c r="BT65" s="407"/>
      <c r="BU65" s="407"/>
      <c r="BV65" s="407"/>
      <c r="BW65" s="407"/>
      <c r="BX65" s="407"/>
      <c r="BY65" s="408"/>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22" customFormat="true" ht="15" customHeight="true" x14ac:dyDescent="0.2">
      <c r="A66" s="984"/>
      <c r="B66" s="372" t="s">
        <v>309</v>
      </c>
      <c r="C66" s="132">
        <v>9.5410037235651988</v>
      </c>
      <c r="D66" s="131">
        <v>16.803437459686705</v>
      </c>
      <c r="E66" s="131">
        <v>27.384093659027336</v>
      </c>
      <c r="F66" s="131">
        <v>25.365226445017779</v>
      </c>
      <c r="G66" s="130">
        <v>6.0139713001169968</v>
      </c>
      <c r="H66" s="129">
        <v>14.959059349893328</v>
      </c>
      <c r="I66" s="131">
        <v>12.810478879539552</v>
      </c>
      <c r="J66" s="131">
        <v>4.2592314534834559</v>
      </c>
      <c r="K66" s="131">
        <v>1.8399509870209991</v>
      </c>
      <c r="L66" s="128">
        <v>1.4490644106887742</v>
      </c>
      <c r="M66" s="132">
        <v>7.4063998418008232</v>
      </c>
      <c r="N66" s="131">
        <v>14.657791685527318</v>
      </c>
      <c r="O66" s="131">
        <v>22.622866641105688</v>
      </c>
      <c r="P66" s="131">
        <v>30.240891423608367</v>
      </c>
      <c r="Q66" s="130">
        <v>26.992523791950013</v>
      </c>
      <c r="R66" s="129">
        <v>0.37105751391465597</v>
      </c>
      <c r="S66" s="131">
        <v>25.753424657534374</v>
      </c>
      <c r="T66" s="131">
        <v>12.154443682887852</v>
      </c>
      <c r="U66" s="131">
        <v>5.0000000000000187</v>
      </c>
      <c r="V66" s="131">
        <v>2.9799706888129136</v>
      </c>
      <c r="W66" s="131">
        <v>41.313320825516072</v>
      </c>
      <c r="X66" s="131">
        <v>8.5178875638841522E-2</v>
      </c>
      <c r="Y66" s="128">
        <v>1.2869198312236447</v>
      </c>
      <c r="Z66" s="410"/>
      <c r="AA66" s="410"/>
      <c r="AB66" s="410"/>
      <c r="AC66" s="410"/>
      <c r="AD66" s="410"/>
      <c r="AE66" s="410"/>
      <c r="AF66" s="410"/>
      <c r="AG66" s="410"/>
      <c r="AH66" s="410"/>
      <c r="AI66" s="410"/>
      <c r="AJ66" s="410"/>
      <c r="AK66" s="410"/>
      <c r="AL66" s="410"/>
      <c r="AM66" s="410"/>
      <c r="AN66" s="410"/>
      <c r="AO66" s="410"/>
      <c r="AP66" s="410"/>
      <c r="AQ66" s="410"/>
      <c r="AR66" s="410"/>
      <c r="AS66" s="410"/>
      <c r="AT66" s="410"/>
      <c r="AU66" s="410"/>
      <c r="AV66" s="410"/>
      <c r="AW66" s="410"/>
      <c r="AX66" s="410"/>
      <c r="AY66" s="410"/>
      <c r="AZ66" s="881"/>
      <c r="BA66" s="884"/>
      <c r="BB66" s="553"/>
      <c r="BC66" s="414"/>
      <c r="BD66" s="407"/>
      <c r="BE66" s="407"/>
      <c r="BF66" s="407"/>
      <c r="BG66" s="418"/>
      <c r="BH66" s="414"/>
      <c r="BI66" s="407"/>
      <c r="BJ66" s="407"/>
      <c r="BK66" s="407"/>
      <c r="BL66" s="418"/>
      <c r="BM66" s="414"/>
      <c r="BN66" s="407"/>
      <c r="BO66" s="407"/>
      <c r="BP66" s="407"/>
      <c r="BQ66" s="418"/>
      <c r="BR66" s="414"/>
      <c r="BS66" s="407"/>
      <c r="BT66" s="407"/>
      <c r="BU66" s="407"/>
      <c r="BV66" s="407"/>
      <c r="BW66" s="407"/>
      <c r="BX66" s="407"/>
      <c r="BY66" s="408"/>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22" customFormat="true" ht="15" customHeight="true" x14ac:dyDescent="0.2">
      <c r="A67" s="984"/>
      <c r="B67" s="372" t="s">
        <v>310</v>
      </c>
      <c r="C67" s="132">
        <v>1.4024446303723594E-2</v>
      </c>
      <c r="D67" s="131">
        <v>2.1765369425453644E-2</v>
      </c>
      <c r="E67" s="131">
        <v>3.387816256513581E-2</v>
      </c>
      <c r="F67" s="131">
        <v>0.15226691219923555</v>
      </c>
      <c r="G67" s="130">
        <v>1.052561619930682</v>
      </c>
      <c r="H67" s="129">
        <v>0.13413523878168829</v>
      </c>
      <c r="I67" s="131">
        <v>0.80828494770398029</v>
      </c>
      <c r="J67" s="131">
        <v>1.9615414941914444</v>
      </c>
      <c r="K67" s="131">
        <v>1.3969910540436974</v>
      </c>
      <c r="L67" s="128">
        <v>0.60425971681472246</v>
      </c>
      <c r="M67" s="132">
        <v>1.87465040453315E-2</v>
      </c>
      <c r="N67" s="131">
        <v>0</v>
      </c>
      <c r="O67" s="131">
        <v>2.9112056750820115E-2</v>
      </c>
      <c r="P67" s="131">
        <v>0</v>
      </c>
      <c r="Q67" s="130">
        <v>0</v>
      </c>
      <c r="R67" s="129">
        <v>0</v>
      </c>
      <c r="S67" s="131">
        <v>2.1074815595363616E-2</v>
      </c>
      <c r="T67" s="131">
        <v>0</v>
      </c>
      <c r="U67" s="131">
        <v>0</v>
      </c>
      <c r="V67" s="131">
        <v>9.770395701025944E-2</v>
      </c>
      <c r="W67" s="131">
        <v>0</v>
      </c>
      <c r="X67" s="131">
        <v>0.19165247018739345</v>
      </c>
      <c r="Y67" s="128">
        <v>1.4345991561181617</v>
      </c>
      <c r="Z67" s="410"/>
      <c r="AA67" s="410"/>
      <c r="AB67" s="410"/>
      <c r="AC67" s="410"/>
      <c r="AD67" s="410"/>
      <c r="AE67" s="410"/>
      <c r="AF67" s="410"/>
      <c r="AG67" s="410"/>
      <c r="AH67" s="410"/>
      <c r="AI67" s="410"/>
      <c r="AJ67" s="410"/>
      <c r="AK67" s="410"/>
      <c r="AL67" s="410"/>
      <c r="AM67" s="410"/>
      <c r="AN67" s="410"/>
      <c r="AO67" s="410"/>
      <c r="AP67" s="410"/>
      <c r="AQ67" s="410"/>
      <c r="AR67" s="410"/>
      <c r="AS67" s="410"/>
      <c r="AT67" s="410"/>
      <c r="AU67" s="410"/>
      <c r="AV67" s="410"/>
      <c r="AW67" s="410"/>
      <c r="AX67" s="410"/>
      <c r="AY67" s="410"/>
      <c r="AZ67" s="881"/>
      <c r="BA67" s="884"/>
      <c r="BB67" s="553"/>
      <c r="BC67" s="414"/>
      <c r="BD67" s="407"/>
      <c r="BE67" s="407"/>
      <c r="BF67" s="407"/>
      <c r="BG67" s="418"/>
      <c r="BH67" s="414"/>
      <c r="BI67" s="407"/>
      <c r="BJ67" s="407"/>
      <c r="BK67" s="407"/>
      <c r="BL67" s="418"/>
      <c r="BM67" s="414"/>
      <c r="BN67" s="407"/>
      <c r="BO67" s="407"/>
      <c r="BP67" s="407"/>
      <c r="BQ67" s="418"/>
      <c r="BR67" s="414"/>
      <c r="BS67" s="407"/>
      <c r="BT67" s="407"/>
      <c r="BU67" s="407"/>
      <c r="BV67" s="407"/>
      <c r="BW67" s="407"/>
      <c r="BX67" s="407"/>
      <c r="BY67" s="408"/>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22" customFormat="true" ht="15" customHeight="true" x14ac:dyDescent="0.2">
      <c r="A68" s="984"/>
      <c r="B68" s="372" t="s">
        <v>311</v>
      </c>
      <c r="C68" s="132">
        <v>0.23952609545780612</v>
      </c>
      <c r="D68" s="131">
        <v>0.10398625323028608</v>
      </c>
      <c r="E68" s="131">
        <v>0.30225194250335075</v>
      </c>
      <c r="F68" s="131">
        <v>0.23685964119881084</v>
      </c>
      <c r="G68" s="130">
        <v>0.95568650640864505</v>
      </c>
      <c r="H68" s="129">
        <v>0.6036085745175972</v>
      </c>
      <c r="I68" s="131">
        <v>1.8859982113092879</v>
      </c>
      <c r="J68" s="131">
        <v>0.40183215361162833</v>
      </c>
      <c r="K68" s="131">
        <v>1.7411151162008305</v>
      </c>
      <c r="L68" s="128">
        <v>0.26855987413987664</v>
      </c>
      <c r="M68" s="132">
        <v>0.23285453623259747</v>
      </c>
      <c r="N68" s="131">
        <v>0.11011570191061509</v>
      </c>
      <c r="O68" s="131">
        <v>0.11644822700328046</v>
      </c>
      <c r="P68" s="131">
        <v>0.20008882421912585</v>
      </c>
      <c r="Q68" s="130">
        <v>0.14565779691003206</v>
      </c>
      <c r="R68" s="129">
        <v>0</v>
      </c>
      <c r="S68" s="131">
        <v>0.42149631190727233</v>
      </c>
      <c r="T68" s="131">
        <v>0.22846698652044831</v>
      </c>
      <c r="U68" s="131">
        <v>0</v>
      </c>
      <c r="V68" s="131">
        <v>0</v>
      </c>
      <c r="W68" s="131">
        <v>0</v>
      </c>
      <c r="X68" s="131">
        <v>0</v>
      </c>
      <c r="Y68" s="128">
        <v>1.5611814345991766</v>
      </c>
      <c r="Z68" s="410"/>
      <c r="AA68" s="410"/>
      <c r="AB68" s="410"/>
      <c r="AC68" s="410"/>
      <c r="AD68" s="410"/>
      <c r="AE68" s="410"/>
      <c r="AF68" s="410"/>
      <c r="AG68" s="410"/>
      <c r="AH68" s="410"/>
      <c r="AI68" s="410"/>
      <c r="AJ68" s="410"/>
      <c r="AK68" s="410"/>
      <c r="AL68" s="410"/>
      <c r="AM68" s="410"/>
      <c r="AN68" s="410"/>
      <c r="AO68" s="410"/>
      <c r="AP68" s="410"/>
      <c r="AQ68" s="410"/>
      <c r="AR68" s="410"/>
      <c r="AS68" s="410"/>
      <c r="AT68" s="410"/>
      <c r="AU68" s="410"/>
      <c r="AV68" s="410"/>
      <c r="AW68" s="410"/>
      <c r="AX68" s="410"/>
      <c r="AY68" s="410"/>
      <c r="AZ68" s="881"/>
      <c r="BA68" s="884"/>
      <c r="BB68" s="553"/>
      <c r="BC68" s="414"/>
      <c r="BD68" s="407"/>
      <c r="BE68" s="407"/>
      <c r="BF68" s="407"/>
      <c r="BG68" s="418"/>
      <c r="BH68" s="414"/>
      <c r="BI68" s="407"/>
      <c r="BJ68" s="407"/>
      <c r="BK68" s="407"/>
      <c r="BL68" s="418"/>
      <c r="BM68" s="414"/>
      <c r="BN68" s="407"/>
      <c r="BO68" s="407"/>
      <c r="BP68" s="407"/>
      <c r="BQ68" s="418"/>
      <c r="BR68" s="414"/>
      <c r="BS68" s="407"/>
      <c r="BT68" s="407"/>
      <c r="BU68" s="407"/>
      <c r="BV68" s="407"/>
      <c r="BW68" s="407"/>
      <c r="BX68" s="407"/>
      <c r="BY68" s="408"/>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22" customFormat="true" ht="15" customHeight="true" x14ac:dyDescent="0.2">
      <c r="A69" s="984"/>
      <c r="B69" s="372" t="s">
        <v>17</v>
      </c>
      <c r="C69" s="132">
        <v>9.6240006127185609</v>
      </c>
      <c r="D69" s="131">
        <v>7.9754956394068444</v>
      </c>
      <c r="E69" s="131">
        <v>5.2541627191375468</v>
      </c>
      <c r="F69" s="131">
        <v>3.3237800478351689</v>
      </c>
      <c r="G69" s="130">
        <v>0.4737418510421863</v>
      </c>
      <c r="H69" s="129">
        <v>0.51749632132082046</v>
      </c>
      <c r="I69" s="131">
        <v>0</v>
      </c>
      <c r="J69" s="131">
        <v>0</v>
      </c>
      <c r="K69" s="131">
        <v>0</v>
      </c>
      <c r="L69" s="128">
        <v>0</v>
      </c>
      <c r="M69" s="132">
        <v>9.8303720375108075</v>
      </c>
      <c r="N69" s="131">
        <v>9.62165076712059</v>
      </c>
      <c r="O69" s="131">
        <v>7.2439561036485305</v>
      </c>
      <c r="P69" s="131">
        <v>4.5066271867973766</v>
      </c>
      <c r="Q69" s="130">
        <v>4.2703972583747172</v>
      </c>
      <c r="R69" s="129">
        <v>5.0505050505050386</v>
      </c>
      <c r="S69" s="131">
        <v>20.273972602739832</v>
      </c>
      <c r="T69" s="131">
        <v>0.63970756225725534</v>
      </c>
      <c r="U69" s="131">
        <v>1.14973262032086</v>
      </c>
      <c r="V69" s="131">
        <v>6.4973131411822527</v>
      </c>
      <c r="W69" s="131">
        <v>1.0318949343339636</v>
      </c>
      <c r="X69" s="131">
        <v>2.5340715502555358</v>
      </c>
      <c r="Y69" s="128">
        <v>0.4641350210970524</v>
      </c>
      <c r="Z69" s="410"/>
      <c r="AA69" s="410"/>
      <c r="AB69" s="410"/>
      <c r="AC69" s="410"/>
      <c r="AD69" s="410"/>
      <c r="AE69" s="410"/>
      <c r="AF69" s="410"/>
      <c r="AG69" s="410"/>
      <c r="AH69" s="410"/>
      <c r="AI69" s="410"/>
      <c r="AJ69" s="410"/>
      <c r="AK69" s="410"/>
      <c r="AL69" s="410"/>
      <c r="AM69" s="410"/>
      <c r="AN69" s="410"/>
      <c r="AO69" s="410"/>
      <c r="AP69" s="410"/>
      <c r="AQ69" s="410"/>
      <c r="AR69" s="410"/>
      <c r="AS69" s="410"/>
      <c r="AT69" s="410"/>
      <c r="AU69" s="410"/>
      <c r="AV69" s="410"/>
      <c r="AW69" s="410"/>
      <c r="AX69" s="410"/>
      <c r="AY69" s="410"/>
      <c r="AZ69" s="881"/>
      <c r="BA69" s="884"/>
      <c r="BB69" s="553"/>
      <c r="BC69" s="414"/>
      <c r="BD69" s="407"/>
      <c r="BE69" s="407"/>
      <c r="BF69" s="407"/>
      <c r="BG69" s="418"/>
      <c r="BH69" s="414"/>
      <c r="BI69" s="407"/>
      <c r="BJ69" s="407"/>
      <c r="BK69" s="407"/>
      <c r="BL69" s="418"/>
      <c r="BM69" s="414"/>
      <c r="BN69" s="407"/>
      <c r="BO69" s="407"/>
      <c r="BP69" s="407"/>
      <c r="BQ69" s="418"/>
      <c r="BR69" s="414"/>
      <c r="BS69" s="407"/>
      <c r="BT69" s="407"/>
      <c r="BU69" s="407"/>
      <c r="BV69" s="407"/>
      <c r="BW69" s="407"/>
      <c r="BX69" s="407"/>
      <c r="BY69" s="408"/>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22" customFormat="true" ht="15" customHeight="true" x14ac:dyDescent="0.2">
      <c r="A70" s="984"/>
      <c r="B70" s="372" t="s">
        <v>312</v>
      </c>
      <c r="C70" s="132">
        <v>0</v>
      </c>
      <c r="D70" s="131">
        <v>0.228186006962566</v>
      </c>
      <c r="E70" s="131">
        <v>0.1476918433882323</v>
      </c>
      <c r="F70" s="131">
        <v>1.0781592558991235</v>
      </c>
      <c r="G70" s="130">
        <v>1.5544328245548311</v>
      </c>
      <c r="H70" s="129">
        <v>0.12798566509145001</v>
      </c>
      <c r="I70" s="131">
        <v>0.83037132879331421</v>
      </c>
      <c r="J70" s="131">
        <v>0.81003401200852065</v>
      </c>
      <c r="K70" s="131">
        <v>1.2392197628050934</v>
      </c>
      <c r="L70" s="128">
        <v>0.97779925101772158</v>
      </c>
      <c r="M70" s="132">
        <v>0</v>
      </c>
      <c r="N70" s="131">
        <v>0</v>
      </c>
      <c r="O70" s="131">
        <v>0.26200851075738102</v>
      </c>
      <c r="P70" s="131">
        <v>0.39121966916135725</v>
      </c>
      <c r="Q70" s="130">
        <v>2.0262099738061217</v>
      </c>
      <c r="R70" s="129">
        <v>0.24737167594310397</v>
      </c>
      <c r="S70" s="131">
        <v>1.4541622760800894</v>
      </c>
      <c r="T70" s="131">
        <v>0</v>
      </c>
      <c r="U70" s="131">
        <v>0.21390374331550885</v>
      </c>
      <c r="V70" s="131">
        <v>0</v>
      </c>
      <c r="W70" s="131">
        <v>0.58161350844277959</v>
      </c>
      <c r="X70" s="131">
        <v>8.5178875638841522E-2</v>
      </c>
      <c r="Y70" s="128">
        <v>0.80168776371309036</v>
      </c>
      <c r="Z70" s="410"/>
      <c r="AA70" s="410"/>
      <c r="AB70" s="410"/>
      <c r="AC70" s="410"/>
      <c r="AD70" s="410"/>
      <c r="AE70" s="410"/>
      <c r="AF70" s="410"/>
      <c r="AG70" s="410"/>
      <c r="AH70" s="410"/>
      <c r="AI70" s="410"/>
      <c r="AJ70" s="410"/>
      <c r="AK70" s="410"/>
      <c r="AL70" s="410"/>
      <c r="AM70" s="410"/>
      <c r="AN70" s="410"/>
      <c r="AO70" s="410"/>
      <c r="AP70" s="410"/>
      <c r="AQ70" s="410"/>
      <c r="AR70" s="410"/>
      <c r="AS70" s="410"/>
      <c r="AT70" s="410"/>
      <c r="AU70" s="410"/>
      <c r="AV70" s="410"/>
      <c r="AW70" s="410"/>
      <c r="AX70" s="410"/>
      <c r="AY70" s="410"/>
      <c r="AZ70" s="881"/>
      <c r="BA70" s="884"/>
      <c r="BB70" s="553"/>
      <c r="BC70" s="414"/>
      <c r="BD70" s="407"/>
      <c r="BE70" s="407"/>
      <c r="BF70" s="407"/>
      <c r="BG70" s="418"/>
      <c r="BH70" s="414"/>
      <c r="BI70" s="407"/>
      <c r="BJ70" s="407"/>
      <c r="BK70" s="407"/>
      <c r="BL70" s="418"/>
      <c r="BM70" s="414"/>
      <c r="BN70" s="407"/>
      <c r="BO70" s="407"/>
      <c r="BP70" s="407"/>
      <c r="BQ70" s="418"/>
      <c r="BR70" s="414"/>
      <c r="BS70" s="407"/>
      <c r="BT70" s="407"/>
      <c r="BU70" s="407"/>
      <c r="BV70" s="407"/>
      <c r="BW70" s="407"/>
      <c r="BX70" s="407"/>
      <c r="BY70" s="408"/>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22" customFormat="true" ht="15" customHeight="true" x14ac:dyDescent="0.2">
      <c r="A71" s="984"/>
      <c r="B71" s="372" t="s">
        <v>47</v>
      </c>
      <c r="C71" s="132">
        <v>0.29429560281034034</v>
      </c>
      <c r="D71" s="131">
        <v>0</v>
      </c>
      <c r="E71" s="131">
        <v>0</v>
      </c>
      <c r="F71" s="131">
        <v>4.840750593616041E-2</v>
      </c>
      <c r="G71" s="130">
        <v>0</v>
      </c>
      <c r="H71" s="129">
        <v>0.1918945175419707</v>
      </c>
      <c r="I71" s="131">
        <v>0</v>
      </c>
      <c r="J71" s="131">
        <v>0</v>
      </c>
      <c r="K71" s="131">
        <v>0</v>
      </c>
      <c r="L71" s="128">
        <v>0</v>
      </c>
      <c r="M71" s="132">
        <v>0.39338549195646377</v>
      </c>
      <c r="N71" s="131">
        <v>0</v>
      </c>
      <c r="O71" s="131">
        <v>0</v>
      </c>
      <c r="P71" s="131">
        <v>0</v>
      </c>
      <c r="Q71" s="130">
        <v>0</v>
      </c>
      <c r="R71" s="129">
        <v>0</v>
      </c>
      <c r="S71" s="131">
        <v>0</v>
      </c>
      <c r="T71" s="131">
        <v>0</v>
      </c>
      <c r="U71" s="131">
        <v>0.18716577540107024</v>
      </c>
      <c r="V71" s="131">
        <v>0</v>
      </c>
      <c r="W71" s="131">
        <v>0</v>
      </c>
      <c r="X71" s="131">
        <v>0.31942078364565579</v>
      </c>
      <c r="Y71" s="128">
        <v>0.10548523206751188</v>
      </c>
      <c r="Z71" s="410"/>
      <c r="AA71" s="410"/>
      <c r="AB71" s="410"/>
      <c r="AC71" s="410"/>
      <c r="AD71" s="410"/>
      <c r="AE71" s="410"/>
      <c r="AF71" s="410"/>
      <c r="AG71" s="410"/>
      <c r="AH71" s="410"/>
      <c r="AI71" s="410"/>
      <c r="AJ71" s="410"/>
      <c r="AK71" s="410"/>
      <c r="AL71" s="410"/>
      <c r="AM71" s="410"/>
      <c r="AN71" s="410"/>
      <c r="AO71" s="410"/>
      <c r="AP71" s="410"/>
      <c r="AQ71" s="410"/>
      <c r="AR71" s="410"/>
      <c r="AS71" s="410"/>
      <c r="AT71" s="410"/>
      <c r="AU71" s="410"/>
      <c r="AV71" s="410"/>
      <c r="AW71" s="410"/>
      <c r="AX71" s="410"/>
      <c r="AY71" s="410"/>
      <c r="AZ71" s="881"/>
      <c r="BA71" s="884"/>
      <c r="BB71" s="553"/>
      <c r="BC71" s="414"/>
      <c r="BD71" s="407"/>
      <c r="BE71" s="407"/>
      <c r="BF71" s="407"/>
      <c r="BG71" s="418"/>
      <c r="BH71" s="414"/>
      <c r="BI71" s="407"/>
      <c r="BJ71" s="407"/>
      <c r="BK71" s="407"/>
      <c r="BL71" s="418"/>
      <c r="BM71" s="414"/>
      <c r="BN71" s="407"/>
      <c r="BO71" s="407"/>
      <c r="BP71" s="407"/>
      <c r="BQ71" s="418"/>
      <c r="BR71" s="414"/>
      <c r="BS71" s="407"/>
      <c r="BT71" s="407"/>
      <c r="BU71" s="407"/>
      <c r="BV71" s="407"/>
      <c r="BW71" s="407"/>
      <c r="BX71" s="407"/>
      <c r="BY71" s="408"/>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22" customFormat="true" ht="15" customHeight="true" x14ac:dyDescent="0.2">
      <c r="A72" s="155"/>
      <c r="B72" s="149"/>
      <c r="C72" s="132"/>
      <c r="D72" s="131"/>
      <c r="E72" s="131"/>
      <c r="F72" s="131"/>
      <c r="G72" s="130"/>
      <c r="H72" s="129"/>
      <c r="I72" s="131"/>
      <c r="J72" s="131"/>
      <c r="K72" s="131"/>
      <c r="L72" s="128"/>
      <c r="M72" s="132"/>
      <c r="N72" s="131"/>
      <c r="O72" s="131"/>
      <c r="P72" s="131"/>
      <c r="Q72" s="130"/>
      <c r="R72" s="129"/>
      <c r="S72" s="131"/>
      <c r="T72" s="131"/>
      <c r="U72" s="131"/>
      <c r="V72" s="131"/>
      <c r="W72" s="131"/>
      <c r="X72" s="131"/>
      <c r="Y72" s="128"/>
      <c r="Z72" s="410"/>
      <c r="AA72" s="410"/>
      <c r="AB72" s="410"/>
      <c r="AC72" s="410"/>
      <c r="AD72" s="410"/>
      <c r="AE72" s="410"/>
      <c r="AF72" s="410"/>
      <c r="AG72" s="410"/>
      <c r="AH72" s="410"/>
      <c r="AI72" s="410"/>
      <c r="AJ72" s="410"/>
      <c r="AK72" s="410"/>
      <c r="AL72" s="410"/>
      <c r="AM72" s="410"/>
      <c r="AN72" s="410"/>
      <c r="AO72" s="410"/>
      <c r="AP72" s="410"/>
      <c r="AQ72" s="410"/>
      <c r="AR72" s="410"/>
      <c r="AS72" s="410"/>
      <c r="AT72" s="410"/>
      <c r="AU72" s="410"/>
      <c r="AV72" s="410"/>
      <c r="AW72" s="410"/>
      <c r="AX72" s="410"/>
      <c r="AY72" s="410"/>
      <c r="AZ72" s="881"/>
      <c r="BA72" s="884"/>
      <c r="BB72" s="553"/>
      <c r="BC72" s="414"/>
      <c r="BD72" s="407"/>
      <c r="BE72" s="407"/>
      <c r="BF72" s="407"/>
      <c r="BG72" s="418"/>
      <c r="BH72" s="414"/>
      <c r="BI72" s="407"/>
      <c r="BJ72" s="407"/>
      <c r="BK72" s="407"/>
      <c r="BL72" s="418"/>
      <c r="BM72" s="414"/>
      <c r="BN72" s="407"/>
      <c r="BO72" s="407"/>
      <c r="BP72" s="407"/>
      <c r="BQ72" s="418"/>
      <c r="BR72" s="414"/>
      <c r="BS72" s="407"/>
      <c r="BT72" s="407"/>
      <c r="BU72" s="407"/>
      <c r="BV72" s="407"/>
      <c r="BW72" s="407"/>
      <c r="BX72" s="407"/>
      <c r="BY72" s="408"/>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22" customFormat="true" ht="15" customHeight="true" x14ac:dyDescent="0.2">
      <c r="A73" s="155"/>
      <c r="B73" s="149"/>
      <c r="C73" s="132"/>
      <c r="D73" s="131"/>
      <c r="E73" s="131"/>
      <c r="F73" s="131"/>
      <c r="G73" s="130"/>
      <c r="H73" s="129"/>
      <c r="I73" s="131"/>
      <c r="J73" s="131"/>
      <c r="K73" s="131"/>
      <c r="L73" s="128"/>
      <c r="M73" s="132"/>
      <c r="N73" s="131"/>
      <c r="O73" s="131"/>
      <c r="P73" s="131"/>
      <c r="Q73" s="130"/>
      <c r="R73" s="129"/>
      <c r="S73" s="131"/>
      <c r="T73" s="131"/>
      <c r="U73" s="131"/>
      <c r="V73" s="131"/>
      <c r="W73" s="131"/>
      <c r="X73" s="131"/>
      <c r="Y73" s="128"/>
      <c r="Z73" s="410"/>
      <c r="AA73" s="410"/>
      <c r="AB73" s="410"/>
      <c r="AC73" s="410"/>
      <c r="AD73" s="410"/>
      <c r="AE73" s="410"/>
      <c r="AF73" s="410"/>
      <c r="AG73" s="410"/>
      <c r="AH73" s="410"/>
      <c r="AI73" s="410"/>
      <c r="AJ73" s="410"/>
      <c r="AK73" s="410"/>
      <c r="AL73" s="410"/>
      <c r="AM73" s="410"/>
      <c r="AN73" s="410"/>
      <c r="AO73" s="410"/>
      <c r="AP73" s="410"/>
      <c r="AQ73" s="410"/>
      <c r="AR73" s="410"/>
      <c r="AS73" s="410"/>
      <c r="AT73" s="410"/>
      <c r="AU73" s="410"/>
      <c r="AV73" s="410"/>
      <c r="AW73" s="410"/>
      <c r="AX73" s="410"/>
      <c r="AY73" s="410"/>
      <c r="AZ73" s="881"/>
      <c r="BA73" s="884"/>
      <c r="BB73" s="553"/>
      <c r="BC73" s="414"/>
      <c r="BD73" s="407"/>
      <c r="BE73" s="407"/>
      <c r="BF73" s="407"/>
      <c r="BG73" s="418"/>
      <c r="BH73" s="414"/>
      <c r="BI73" s="407"/>
      <c r="BJ73" s="407"/>
      <c r="BK73" s="407"/>
      <c r="BL73" s="418"/>
      <c r="BM73" s="414"/>
      <c r="BN73" s="407"/>
      <c r="BO73" s="407"/>
      <c r="BP73" s="407"/>
      <c r="BQ73" s="418"/>
      <c r="BR73" s="414"/>
      <c r="BS73" s="407"/>
      <c r="BT73" s="407"/>
      <c r="BU73" s="407"/>
      <c r="BV73" s="407"/>
      <c r="BW73" s="407"/>
      <c r="BX73" s="407"/>
      <c r="BY73" s="408"/>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22" customFormat="true" ht="15" customHeight="true" x14ac:dyDescent="0.2">
      <c r="A74" s="155"/>
      <c r="B74" s="149"/>
      <c r="C74" s="132"/>
      <c r="D74" s="131"/>
      <c r="E74" s="131"/>
      <c r="F74" s="131"/>
      <c r="G74" s="130"/>
      <c r="H74" s="129"/>
      <c r="I74" s="131"/>
      <c r="J74" s="131"/>
      <c r="K74" s="131"/>
      <c r="L74" s="128"/>
      <c r="M74" s="132"/>
      <c r="N74" s="131"/>
      <c r="O74" s="131"/>
      <c r="P74" s="131"/>
      <c r="Q74" s="130"/>
      <c r="R74" s="129"/>
      <c r="S74" s="131"/>
      <c r="T74" s="131"/>
      <c r="U74" s="131"/>
      <c r="V74" s="131"/>
      <c r="W74" s="131"/>
      <c r="X74" s="131"/>
      <c r="Y74" s="128"/>
      <c r="Z74" s="410"/>
      <c r="AA74" s="410"/>
      <c r="AB74" s="410"/>
      <c r="AC74" s="410"/>
      <c r="AD74" s="410"/>
      <c r="AE74" s="410"/>
      <c r="AF74" s="410"/>
      <c r="AG74" s="410"/>
      <c r="AH74" s="410"/>
      <c r="AI74" s="410"/>
      <c r="AJ74" s="410"/>
      <c r="AK74" s="410"/>
      <c r="AL74" s="410"/>
      <c r="AM74" s="410"/>
      <c r="AN74" s="410"/>
      <c r="AO74" s="410"/>
      <c r="AP74" s="410"/>
      <c r="AQ74" s="410"/>
      <c r="AR74" s="410"/>
      <c r="AS74" s="410"/>
      <c r="AT74" s="410"/>
      <c r="AU74" s="410"/>
      <c r="AV74" s="410"/>
      <c r="AW74" s="410"/>
      <c r="AX74" s="410"/>
      <c r="AY74" s="410"/>
      <c r="AZ74" s="881"/>
      <c r="BA74" s="884"/>
      <c r="BB74" s="553"/>
      <c r="BC74" s="414"/>
      <c r="BD74" s="407"/>
      <c r="BE74" s="407"/>
      <c r="BF74" s="407"/>
      <c r="BG74" s="418"/>
      <c r="BH74" s="414"/>
      <c r="BI74" s="407"/>
      <c r="BJ74" s="407"/>
      <c r="BK74" s="407"/>
      <c r="BL74" s="418"/>
      <c r="BM74" s="414"/>
      <c r="BN74" s="407"/>
      <c r="BO74" s="407"/>
      <c r="BP74" s="407"/>
      <c r="BQ74" s="418"/>
      <c r="BR74" s="414"/>
      <c r="BS74" s="407"/>
      <c r="BT74" s="407"/>
      <c r="BU74" s="407"/>
      <c r="BV74" s="407"/>
      <c r="BW74" s="407"/>
      <c r="BX74" s="407"/>
      <c r="BY74" s="408"/>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22" customFormat="true" ht="15" customHeight="true" x14ac:dyDescent="0.2">
      <c r="A75" s="155"/>
      <c r="B75" s="149"/>
      <c r="C75" s="132"/>
      <c r="D75" s="131"/>
      <c r="E75" s="131"/>
      <c r="F75" s="131"/>
      <c r="G75" s="130"/>
      <c r="H75" s="129"/>
      <c r="I75" s="131"/>
      <c r="J75" s="131"/>
      <c r="K75" s="131"/>
      <c r="L75" s="128"/>
      <c r="M75" s="132"/>
      <c r="N75" s="131"/>
      <c r="O75" s="131"/>
      <c r="P75" s="131"/>
      <c r="Q75" s="130"/>
      <c r="R75" s="129"/>
      <c r="S75" s="131"/>
      <c r="T75" s="131"/>
      <c r="U75" s="131"/>
      <c r="V75" s="131"/>
      <c r="W75" s="131"/>
      <c r="X75" s="131"/>
      <c r="Y75" s="128"/>
      <c r="Z75" s="410"/>
      <c r="AA75" s="410"/>
      <c r="AB75" s="410"/>
      <c r="AC75" s="410"/>
      <c r="AD75" s="410"/>
      <c r="AE75" s="410"/>
      <c r="AF75" s="410"/>
      <c r="AG75" s="410"/>
      <c r="AH75" s="410"/>
      <c r="AI75" s="410"/>
      <c r="AJ75" s="410"/>
      <c r="AK75" s="410"/>
      <c r="AL75" s="410"/>
      <c r="AM75" s="410"/>
      <c r="AN75" s="410"/>
      <c r="AO75" s="410"/>
      <c r="AP75" s="410"/>
      <c r="AQ75" s="410"/>
      <c r="AR75" s="410"/>
      <c r="AS75" s="410"/>
      <c r="AT75" s="410"/>
      <c r="AU75" s="410"/>
      <c r="AV75" s="410"/>
      <c r="AW75" s="410"/>
      <c r="AX75" s="410"/>
      <c r="AY75" s="410"/>
      <c r="AZ75" s="881"/>
      <c r="BA75" s="884"/>
      <c r="BB75" s="553"/>
      <c r="BC75" s="414"/>
      <c r="BD75" s="407"/>
      <c r="BE75" s="407"/>
      <c r="BF75" s="407"/>
      <c r="BG75" s="418"/>
      <c r="BH75" s="414"/>
      <c r="BI75" s="407"/>
      <c r="BJ75" s="407"/>
      <c r="BK75" s="407"/>
      <c r="BL75" s="418"/>
      <c r="BM75" s="414"/>
      <c r="BN75" s="407"/>
      <c r="BO75" s="407"/>
      <c r="BP75" s="407"/>
      <c r="BQ75" s="418"/>
      <c r="BR75" s="414"/>
      <c r="BS75" s="407"/>
      <c r="BT75" s="407"/>
      <c r="BU75" s="407"/>
      <c r="BV75" s="407"/>
      <c r="BW75" s="407"/>
      <c r="BX75" s="407"/>
      <c r="BY75" s="408"/>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22" customFormat="true" ht="15" customHeight="true" x14ac:dyDescent="0.2">
      <c r="A76" s="155"/>
      <c r="B76" s="149"/>
      <c r="C76" s="132"/>
      <c r="D76" s="131"/>
      <c r="E76" s="131"/>
      <c r="F76" s="131"/>
      <c r="G76" s="130"/>
      <c r="H76" s="129"/>
      <c r="I76" s="131"/>
      <c r="J76" s="131"/>
      <c r="K76" s="131"/>
      <c r="L76" s="128"/>
      <c r="M76" s="132"/>
      <c r="N76" s="131"/>
      <c r="O76" s="131"/>
      <c r="P76" s="131"/>
      <c r="Q76" s="130"/>
      <c r="R76" s="129"/>
      <c r="S76" s="131"/>
      <c r="T76" s="131"/>
      <c r="U76" s="131"/>
      <c r="V76" s="131"/>
      <c r="W76" s="131"/>
      <c r="X76" s="131"/>
      <c r="Y76" s="128"/>
      <c r="Z76" s="410"/>
      <c r="AA76" s="410"/>
      <c r="AB76" s="410"/>
      <c r="AC76" s="410"/>
      <c r="AD76" s="410"/>
      <c r="AE76" s="410"/>
      <c r="AF76" s="410"/>
      <c r="AG76" s="410"/>
      <c r="AH76" s="410"/>
      <c r="AI76" s="410"/>
      <c r="AJ76" s="410"/>
      <c r="AK76" s="410"/>
      <c r="AL76" s="410"/>
      <c r="AM76" s="410"/>
      <c r="AN76" s="410"/>
      <c r="AO76" s="410"/>
      <c r="AP76" s="410"/>
      <c r="AQ76" s="410"/>
      <c r="AR76" s="410"/>
      <c r="AS76" s="410"/>
      <c r="AT76" s="410"/>
      <c r="AU76" s="410"/>
      <c r="AV76" s="410"/>
      <c r="AW76" s="410"/>
      <c r="AX76" s="410"/>
      <c r="AY76" s="410"/>
      <c r="AZ76" s="881"/>
      <c r="BA76" s="884"/>
      <c r="BB76" s="553"/>
      <c r="BC76" s="414"/>
      <c r="BD76" s="407"/>
      <c r="BE76" s="407"/>
      <c r="BF76" s="407"/>
      <c r="BG76" s="418"/>
      <c r="BH76" s="414"/>
      <c r="BI76" s="407"/>
      <c r="BJ76" s="407"/>
      <c r="BK76" s="407"/>
      <c r="BL76" s="418"/>
      <c r="BM76" s="414"/>
      <c r="BN76" s="407"/>
      <c r="BO76" s="407"/>
      <c r="BP76" s="407"/>
      <c r="BQ76" s="418"/>
      <c r="BR76" s="414"/>
      <c r="BS76" s="407"/>
      <c r="BT76" s="407"/>
      <c r="BU76" s="407"/>
      <c r="BV76" s="407"/>
      <c r="BW76" s="407"/>
      <c r="BX76" s="407"/>
      <c r="BY76" s="408"/>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22" customFormat="true" ht="15" customHeight="true" x14ac:dyDescent="0.2">
      <c r="A77" s="155"/>
      <c r="B77" s="149"/>
      <c r="C77" s="132"/>
      <c r="D77" s="131"/>
      <c r="E77" s="131"/>
      <c r="F77" s="131"/>
      <c r="G77" s="130"/>
      <c r="H77" s="129"/>
      <c r="I77" s="131"/>
      <c r="J77" s="131"/>
      <c r="K77" s="131"/>
      <c r="L77" s="128"/>
      <c r="M77" s="132"/>
      <c r="N77" s="131"/>
      <c r="O77" s="131"/>
      <c r="P77" s="131"/>
      <c r="Q77" s="130"/>
      <c r="R77" s="129"/>
      <c r="S77" s="131"/>
      <c r="T77" s="131"/>
      <c r="U77" s="131"/>
      <c r="V77" s="131"/>
      <c r="W77" s="131"/>
      <c r="X77" s="131"/>
      <c r="Y77" s="128"/>
      <c r="Z77" s="410"/>
      <c r="AA77" s="410"/>
      <c r="AB77" s="410"/>
      <c r="AC77" s="410"/>
      <c r="AD77" s="410"/>
      <c r="AE77" s="410"/>
      <c r="AF77" s="410"/>
      <c r="AG77" s="410"/>
      <c r="AH77" s="410"/>
      <c r="AI77" s="410"/>
      <c r="AJ77" s="410"/>
      <c r="AK77" s="410"/>
      <c r="AL77" s="410"/>
      <c r="AM77" s="410"/>
      <c r="AN77" s="410"/>
      <c r="AO77" s="410"/>
      <c r="AP77" s="410"/>
      <c r="AQ77" s="410"/>
      <c r="AR77" s="410"/>
      <c r="AS77" s="410"/>
      <c r="AT77" s="410"/>
      <c r="AU77" s="410"/>
      <c r="AV77" s="410"/>
      <c r="AW77" s="410"/>
      <c r="AX77" s="410"/>
      <c r="AY77" s="410"/>
      <c r="AZ77" s="881"/>
      <c r="BA77" s="884"/>
      <c r="BB77" s="553"/>
      <c r="BC77" s="414"/>
      <c r="BD77" s="407"/>
      <c r="BE77" s="407"/>
      <c r="BF77" s="407"/>
      <c r="BG77" s="418"/>
      <c r="BH77" s="414"/>
      <c r="BI77" s="407"/>
      <c r="BJ77" s="407"/>
      <c r="BK77" s="407"/>
      <c r="BL77" s="418"/>
      <c r="BM77" s="414"/>
      <c r="BN77" s="407"/>
      <c r="BO77" s="407"/>
      <c r="BP77" s="407"/>
      <c r="BQ77" s="418"/>
      <c r="BR77" s="414"/>
      <c r="BS77" s="407"/>
      <c r="BT77" s="407"/>
      <c r="BU77" s="407"/>
      <c r="BV77" s="407"/>
      <c r="BW77" s="407"/>
      <c r="BX77" s="407"/>
      <c r="BY77" s="408"/>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22" customFormat="true" ht="15" customHeight="true" x14ac:dyDescent="0.2">
      <c r="A78" s="155"/>
      <c r="B78" s="149"/>
      <c r="C78" s="132"/>
      <c r="D78" s="131"/>
      <c r="E78" s="131"/>
      <c r="F78" s="131"/>
      <c r="G78" s="130"/>
      <c r="H78" s="129"/>
      <c r="I78" s="131"/>
      <c r="J78" s="131"/>
      <c r="K78" s="131"/>
      <c r="L78" s="128"/>
      <c r="M78" s="132"/>
      <c r="N78" s="131"/>
      <c r="O78" s="131"/>
      <c r="P78" s="131"/>
      <c r="Q78" s="130"/>
      <c r="R78" s="129"/>
      <c r="S78" s="131"/>
      <c r="T78" s="131"/>
      <c r="U78" s="131"/>
      <c r="V78" s="131"/>
      <c r="W78" s="131"/>
      <c r="X78" s="131"/>
      <c r="Y78" s="128"/>
      <c r="Z78" s="410"/>
      <c r="AA78" s="410"/>
      <c r="AB78" s="410"/>
      <c r="AC78" s="410"/>
      <c r="AD78" s="410"/>
      <c r="AE78" s="410"/>
      <c r="AF78" s="410"/>
      <c r="AG78" s="410"/>
      <c r="AH78" s="410"/>
      <c r="AI78" s="410"/>
      <c r="AJ78" s="410"/>
      <c r="AK78" s="410"/>
      <c r="AL78" s="410"/>
      <c r="AM78" s="410"/>
      <c r="AN78" s="410"/>
      <c r="AO78" s="410"/>
      <c r="AP78" s="410"/>
      <c r="AQ78" s="410"/>
      <c r="AR78" s="410"/>
      <c r="AS78" s="410"/>
      <c r="AT78" s="410"/>
      <c r="AU78" s="410"/>
      <c r="AV78" s="410"/>
      <c r="AW78" s="410"/>
      <c r="AX78" s="410"/>
      <c r="AY78" s="410"/>
      <c r="AZ78" s="881"/>
      <c r="BA78" s="884"/>
      <c r="BB78" s="553"/>
      <c r="BC78" s="414"/>
      <c r="BD78" s="407"/>
      <c r="BE78" s="407"/>
      <c r="BF78" s="407"/>
      <c r="BG78" s="418"/>
      <c r="BH78" s="414"/>
      <c r="BI78" s="407"/>
      <c r="BJ78" s="407"/>
      <c r="BK78" s="407"/>
      <c r="BL78" s="418"/>
      <c r="BM78" s="414"/>
      <c r="BN78" s="407"/>
      <c r="BO78" s="407"/>
      <c r="BP78" s="407"/>
      <c r="BQ78" s="418"/>
      <c r="BR78" s="414"/>
      <c r="BS78" s="407"/>
      <c r="BT78" s="407"/>
      <c r="BU78" s="407"/>
      <c r="BV78" s="407"/>
      <c r="BW78" s="407"/>
      <c r="BX78" s="407"/>
      <c r="BY78" s="408"/>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22" customFormat="true" ht="15" customHeight="true" x14ac:dyDescent="0.2">
      <c r="A79" s="155"/>
      <c r="B79" s="149"/>
      <c r="C79" s="132"/>
      <c r="D79" s="131"/>
      <c r="E79" s="131"/>
      <c r="F79" s="131"/>
      <c r="G79" s="130"/>
      <c r="H79" s="129"/>
      <c r="I79" s="131"/>
      <c r="J79" s="131"/>
      <c r="K79" s="131"/>
      <c r="L79" s="128"/>
      <c r="M79" s="132"/>
      <c r="N79" s="131"/>
      <c r="O79" s="131"/>
      <c r="P79" s="131"/>
      <c r="Q79" s="130"/>
      <c r="R79" s="129"/>
      <c r="S79" s="131"/>
      <c r="T79" s="131"/>
      <c r="U79" s="131"/>
      <c r="V79" s="131"/>
      <c r="W79" s="131"/>
      <c r="X79" s="131"/>
      <c r="Y79" s="128"/>
      <c r="Z79" s="410"/>
      <c r="AA79" s="410"/>
      <c r="AB79" s="410"/>
      <c r="AC79" s="410"/>
      <c r="AD79" s="410"/>
      <c r="AE79" s="410"/>
      <c r="AF79" s="410"/>
      <c r="AG79" s="410"/>
      <c r="AH79" s="410"/>
      <c r="AI79" s="410"/>
      <c r="AJ79" s="410"/>
      <c r="AK79" s="410"/>
      <c r="AL79" s="410"/>
      <c r="AM79" s="410"/>
      <c r="AN79" s="410"/>
      <c r="AO79" s="410"/>
      <c r="AP79" s="410"/>
      <c r="AQ79" s="410"/>
      <c r="AR79" s="410"/>
      <c r="AS79" s="410"/>
      <c r="AT79" s="410"/>
      <c r="AU79" s="410"/>
      <c r="AV79" s="410"/>
      <c r="AW79" s="410"/>
      <c r="AX79" s="410"/>
      <c r="AY79" s="410"/>
      <c r="AZ79" s="881"/>
      <c r="BA79" s="884"/>
      <c r="BB79" s="553"/>
      <c r="BC79" s="414"/>
      <c r="BD79" s="407"/>
      <c r="BE79" s="407"/>
      <c r="BF79" s="407"/>
      <c r="BG79" s="418"/>
      <c r="BH79" s="414"/>
      <c r="BI79" s="407"/>
      <c r="BJ79" s="407"/>
      <c r="BK79" s="407"/>
      <c r="BL79" s="418"/>
      <c r="BM79" s="414"/>
      <c r="BN79" s="407"/>
      <c r="BO79" s="407"/>
      <c r="BP79" s="407"/>
      <c r="BQ79" s="418"/>
      <c r="BR79" s="414"/>
      <c r="BS79" s="407"/>
      <c r="BT79" s="407"/>
      <c r="BU79" s="407"/>
      <c r="BV79" s="407"/>
      <c r="BW79" s="407"/>
      <c r="BX79" s="407"/>
      <c r="BY79" s="408"/>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22" customFormat="true" ht="15" customHeight="true" x14ac:dyDescent="0.2">
      <c r="A80" s="155"/>
      <c r="B80" s="149"/>
      <c r="C80" s="132"/>
      <c r="D80" s="131"/>
      <c r="E80" s="131"/>
      <c r="F80" s="131"/>
      <c r="G80" s="130"/>
      <c r="H80" s="129"/>
      <c r="I80" s="131"/>
      <c r="J80" s="131"/>
      <c r="K80" s="131"/>
      <c r="L80" s="128"/>
      <c r="M80" s="132"/>
      <c r="N80" s="131"/>
      <c r="O80" s="131"/>
      <c r="P80" s="131"/>
      <c r="Q80" s="130"/>
      <c r="R80" s="129"/>
      <c r="S80" s="131"/>
      <c r="T80" s="131"/>
      <c r="U80" s="131"/>
      <c r="V80" s="131"/>
      <c r="W80" s="131"/>
      <c r="X80" s="131"/>
      <c r="Y80" s="128"/>
      <c r="Z80" s="410"/>
      <c r="AA80" s="410"/>
      <c r="AB80" s="410"/>
      <c r="AC80" s="410"/>
      <c r="AD80" s="410"/>
      <c r="AE80" s="410"/>
      <c r="AF80" s="410"/>
      <c r="AG80" s="410"/>
      <c r="AH80" s="410"/>
      <c r="AI80" s="410"/>
      <c r="AJ80" s="410"/>
      <c r="AK80" s="410"/>
      <c r="AL80" s="410"/>
      <c r="AM80" s="410"/>
      <c r="AN80" s="410"/>
      <c r="AO80" s="410"/>
      <c r="AP80" s="410"/>
      <c r="AQ80" s="410"/>
      <c r="AR80" s="410"/>
      <c r="AS80" s="410"/>
      <c r="AT80" s="410"/>
      <c r="AU80" s="410"/>
      <c r="AV80" s="410"/>
      <c r="AW80" s="410"/>
      <c r="AX80" s="410"/>
      <c r="AY80" s="410"/>
      <c r="AZ80" s="881"/>
      <c r="BA80" s="884"/>
      <c r="BB80" s="553"/>
      <c r="BC80" s="414"/>
      <c r="BD80" s="407"/>
      <c r="BE80" s="407"/>
      <c r="BF80" s="407"/>
      <c r="BG80" s="418"/>
      <c r="BH80" s="414"/>
      <c r="BI80" s="407"/>
      <c r="BJ80" s="407"/>
      <c r="BK80" s="407"/>
      <c r="BL80" s="418"/>
      <c r="BM80" s="414"/>
      <c r="BN80" s="407"/>
      <c r="BO80" s="407"/>
      <c r="BP80" s="407"/>
      <c r="BQ80" s="418"/>
      <c r="BR80" s="414"/>
      <c r="BS80" s="407"/>
      <c r="BT80" s="407"/>
      <c r="BU80" s="407"/>
      <c r="BV80" s="407"/>
      <c r="BW80" s="407"/>
      <c r="BX80" s="407"/>
      <c r="BY80" s="408"/>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22" customFormat="true" ht="15" customHeight="true" x14ac:dyDescent="0.2">
      <c r="A81" s="155"/>
      <c r="B81" s="149"/>
      <c r="C81" s="132"/>
      <c r="D81" s="131"/>
      <c r="E81" s="131"/>
      <c r="F81" s="131"/>
      <c r="G81" s="130"/>
      <c r="H81" s="129"/>
      <c r="I81" s="131"/>
      <c r="J81" s="131"/>
      <c r="K81" s="131"/>
      <c r="L81" s="128"/>
      <c r="M81" s="132"/>
      <c r="N81" s="131"/>
      <c r="O81" s="131"/>
      <c r="P81" s="131"/>
      <c r="Q81" s="130"/>
      <c r="R81" s="129"/>
      <c r="S81" s="131"/>
      <c r="T81" s="131"/>
      <c r="U81" s="131"/>
      <c r="V81" s="131"/>
      <c r="W81" s="131"/>
      <c r="X81" s="131"/>
      <c r="Y81" s="128"/>
      <c r="Z81" s="410"/>
      <c r="AA81" s="410"/>
      <c r="AB81" s="410"/>
      <c r="AC81" s="410"/>
      <c r="AD81" s="410"/>
      <c r="AE81" s="410"/>
      <c r="AF81" s="410"/>
      <c r="AG81" s="410"/>
      <c r="AH81" s="410"/>
      <c r="AI81" s="410"/>
      <c r="AJ81" s="410"/>
      <c r="AK81" s="410"/>
      <c r="AL81" s="410"/>
      <c r="AM81" s="410"/>
      <c r="AN81" s="410"/>
      <c r="AO81" s="410"/>
      <c r="AP81" s="410"/>
      <c r="AQ81" s="410"/>
      <c r="AR81" s="410"/>
      <c r="AS81" s="410"/>
      <c r="AT81" s="410"/>
      <c r="AU81" s="410"/>
      <c r="AV81" s="410"/>
      <c r="AW81" s="410"/>
      <c r="AX81" s="410"/>
      <c r="AY81" s="410"/>
      <c r="AZ81" s="881"/>
      <c r="BA81" s="884"/>
      <c r="BB81" s="553"/>
      <c r="BC81" s="414"/>
      <c r="BD81" s="407"/>
      <c r="BE81" s="407"/>
      <c r="BF81" s="407"/>
      <c r="BG81" s="418"/>
      <c r="BH81" s="414"/>
      <c r="BI81" s="407"/>
      <c r="BJ81" s="407"/>
      <c r="BK81" s="407"/>
      <c r="BL81" s="418"/>
      <c r="BM81" s="414"/>
      <c r="BN81" s="407"/>
      <c r="BO81" s="407"/>
      <c r="BP81" s="407"/>
      <c r="BQ81" s="418"/>
      <c r="BR81" s="414"/>
      <c r="BS81" s="407"/>
      <c r="BT81" s="407"/>
      <c r="BU81" s="407"/>
      <c r="BV81" s="407"/>
      <c r="BW81" s="407"/>
      <c r="BX81" s="407"/>
      <c r="BY81" s="408"/>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22" customFormat="true" ht="15" customHeight="true" x14ac:dyDescent="0.2">
      <c r="A82" s="155"/>
      <c r="B82" s="149"/>
      <c r="C82" s="132"/>
      <c r="D82" s="131"/>
      <c r="E82" s="131"/>
      <c r="F82" s="131"/>
      <c r="G82" s="130"/>
      <c r="H82" s="129"/>
      <c r="I82" s="131"/>
      <c r="J82" s="131"/>
      <c r="K82" s="131"/>
      <c r="L82" s="128"/>
      <c r="M82" s="132"/>
      <c r="N82" s="131"/>
      <c r="O82" s="131"/>
      <c r="P82" s="131"/>
      <c r="Q82" s="130"/>
      <c r="R82" s="129"/>
      <c r="S82" s="131"/>
      <c r="T82" s="131"/>
      <c r="U82" s="131"/>
      <c r="V82" s="131"/>
      <c r="W82" s="131"/>
      <c r="X82" s="131"/>
      <c r="Y82" s="128"/>
      <c r="Z82" s="410"/>
      <c r="AA82" s="410"/>
      <c r="AB82" s="410"/>
      <c r="AC82" s="410"/>
      <c r="AD82" s="410"/>
      <c r="AE82" s="410"/>
      <c r="AF82" s="410"/>
      <c r="AG82" s="410"/>
      <c r="AH82" s="410"/>
      <c r="AI82" s="410"/>
      <c r="AJ82" s="410"/>
      <c r="AK82" s="410"/>
      <c r="AL82" s="410"/>
      <c r="AM82" s="410"/>
      <c r="AN82" s="410"/>
      <c r="AO82" s="410"/>
      <c r="AP82" s="410"/>
      <c r="AQ82" s="410"/>
      <c r="AR82" s="410"/>
      <c r="AS82" s="410"/>
      <c r="AT82" s="410"/>
      <c r="AU82" s="410"/>
      <c r="AV82" s="410"/>
      <c r="AW82" s="410"/>
      <c r="AX82" s="410"/>
      <c r="AY82" s="410"/>
      <c r="AZ82" s="881"/>
      <c r="BA82" s="884"/>
      <c r="BB82" s="553"/>
      <c r="BC82" s="414"/>
      <c r="BD82" s="407"/>
      <c r="BE82" s="407"/>
      <c r="BF82" s="407"/>
      <c r="BG82" s="418"/>
      <c r="BH82" s="414"/>
      <c r="BI82" s="407"/>
      <c r="BJ82" s="407"/>
      <c r="BK82" s="407"/>
      <c r="BL82" s="418"/>
      <c r="BM82" s="414"/>
      <c r="BN82" s="407"/>
      <c r="BO82" s="407"/>
      <c r="BP82" s="407"/>
      <c r="BQ82" s="418"/>
      <c r="BR82" s="414"/>
      <c r="BS82" s="407"/>
      <c r="BT82" s="407"/>
      <c r="BU82" s="407"/>
      <c r="BV82" s="407"/>
      <c r="BW82" s="407"/>
      <c r="BX82" s="407"/>
      <c r="BY82" s="408"/>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22" customFormat="true" ht="15" customHeight="true" x14ac:dyDescent="0.2">
      <c r="A83" s="155"/>
      <c r="B83" s="149"/>
      <c r="C83" s="132"/>
      <c r="D83" s="131"/>
      <c r="E83" s="131"/>
      <c r="F83" s="131"/>
      <c r="G83" s="130"/>
      <c r="H83" s="129"/>
      <c r="I83" s="131"/>
      <c r="J83" s="131"/>
      <c r="K83" s="131"/>
      <c r="L83" s="128"/>
      <c r="M83" s="132"/>
      <c r="N83" s="131"/>
      <c r="O83" s="131"/>
      <c r="P83" s="131"/>
      <c r="Q83" s="130"/>
      <c r="R83" s="129"/>
      <c r="S83" s="131"/>
      <c r="T83" s="131"/>
      <c r="U83" s="131"/>
      <c r="V83" s="131"/>
      <c r="W83" s="131"/>
      <c r="X83" s="131"/>
      <c r="Y83" s="128"/>
      <c r="Z83" s="410"/>
      <c r="AA83" s="410"/>
      <c r="AB83" s="410"/>
      <c r="AC83" s="410"/>
      <c r="AD83" s="410"/>
      <c r="AE83" s="410"/>
      <c r="AF83" s="410"/>
      <c r="AG83" s="410"/>
      <c r="AH83" s="410"/>
      <c r="AI83" s="410"/>
      <c r="AJ83" s="410"/>
      <c r="AK83" s="410"/>
      <c r="AL83" s="410"/>
      <c r="AM83" s="410"/>
      <c r="AN83" s="410"/>
      <c r="AO83" s="410"/>
      <c r="AP83" s="410"/>
      <c r="AQ83" s="410"/>
      <c r="AR83" s="410"/>
      <c r="AS83" s="410"/>
      <c r="AT83" s="410"/>
      <c r="AU83" s="410"/>
      <c r="AV83" s="410"/>
      <c r="AW83" s="410"/>
      <c r="AX83" s="410"/>
      <c r="AY83" s="410"/>
      <c r="AZ83" s="881"/>
      <c r="BA83" s="884"/>
      <c r="BB83" s="553"/>
      <c r="BC83" s="414"/>
      <c r="BD83" s="407"/>
      <c r="BE83" s="407"/>
      <c r="BF83" s="407"/>
      <c r="BG83" s="418"/>
      <c r="BH83" s="414"/>
      <c r="BI83" s="407"/>
      <c r="BJ83" s="407"/>
      <c r="BK83" s="407"/>
      <c r="BL83" s="418"/>
      <c r="BM83" s="414"/>
      <c r="BN83" s="407"/>
      <c r="BO83" s="407"/>
      <c r="BP83" s="407"/>
      <c r="BQ83" s="418"/>
      <c r="BR83" s="414"/>
      <c r="BS83" s="407"/>
      <c r="BT83" s="407"/>
      <c r="BU83" s="407"/>
      <c r="BV83" s="407"/>
      <c r="BW83" s="407"/>
      <c r="BX83" s="407"/>
      <c r="BY83" s="408"/>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22" customFormat="true" ht="15" customHeight="true" x14ac:dyDescent="0.2">
      <c r="A84" s="155"/>
      <c r="B84" s="149"/>
      <c r="C84" s="132"/>
      <c r="D84" s="131"/>
      <c r="E84" s="131"/>
      <c r="F84" s="131"/>
      <c r="G84" s="130"/>
      <c r="H84" s="129"/>
      <c r="I84" s="131"/>
      <c r="J84" s="131"/>
      <c r="K84" s="131"/>
      <c r="L84" s="128"/>
      <c r="M84" s="132"/>
      <c r="N84" s="131"/>
      <c r="O84" s="131"/>
      <c r="P84" s="131"/>
      <c r="Q84" s="130"/>
      <c r="R84" s="129"/>
      <c r="S84" s="131"/>
      <c r="T84" s="131"/>
      <c r="U84" s="131"/>
      <c r="V84" s="131"/>
      <c r="W84" s="131"/>
      <c r="X84" s="131"/>
      <c r="Y84" s="128"/>
      <c r="Z84" s="410"/>
      <c r="AA84" s="410"/>
      <c r="AB84" s="410"/>
      <c r="AC84" s="410"/>
      <c r="AD84" s="410"/>
      <c r="AE84" s="410"/>
      <c r="AF84" s="410"/>
      <c r="AG84" s="410"/>
      <c r="AH84" s="410"/>
      <c r="AI84" s="410"/>
      <c r="AJ84" s="410"/>
      <c r="AK84" s="410"/>
      <c r="AL84" s="410"/>
      <c r="AM84" s="410"/>
      <c r="AN84" s="410"/>
      <c r="AO84" s="410"/>
      <c r="AP84" s="410"/>
      <c r="AQ84" s="410"/>
      <c r="AR84" s="410"/>
      <c r="AS84" s="410"/>
      <c r="AT84" s="410"/>
      <c r="AU84" s="410"/>
      <c r="AV84" s="410"/>
      <c r="AW84" s="410"/>
      <c r="AX84" s="410"/>
      <c r="AY84" s="410"/>
      <c r="AZ84" s="881"/>
      <c r="BA84" s="884"/>
      <c r="BB84" s="553"/>
      <c r="BC84" s="414"/>
      <c r="BD84" s="407"/>
      <c r="BE84" s="407"/>
      <c r="BF84" s="407"/>
      <c r="BG84" s="418"/>
      <c r="BH84" s="414"/>
      <c r="BI84" s="407"/>
      <c r="BJ84" s="407"/>
      <c r="BK84" s="407"/>
      <c r="BL84" s="418"/>
      <c r="BM84" s="414"/>
      <c r="BN84" s="407"/>
      <c r="BO84" s="407"/>
      <c r="BP84" s="407"/>
      <c r="BQ84" s="418"/>
      <c r="BR84" s="414"/>
      <c r="BS84" s="407"/>
      <c r="BT84" s="407"/>
      <c r="BU84" s="407"/>
      <c r="BV84" s="407"/>
      <c r="BW84" s="407"/>
      <c r="BX84" s="407"/>
      <c r="BY84" s="408"/>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322" customFormat="true" ht="15" customHeight="true" x14ac:dyDescent="0.2">
      <c r="A85" s="155"/>
      <c r="B85" s="149"/>
      <c r="C85" s="132"/>
      <c r="D85" s="131"/>
      <c r="E85" s="131"/>
      <c r="F85" s="131"/>
      <c r="G85" s="130"/>
      <c r="H85" s="129"/>
      <c r="I85" s="131"/>
      <c r="J85" s="131"/>
      <c r="K85" s="131"/>
      <c r="L85" s="128"/>
      <c r="M85" s="132"/>
      <c r="N85" s="131"/>
      <c r="O85" s="131"/>
      <c r="P85" s="131"/>
      <c r="Q85" s="130"/>
      <c r="R85" s="129"/>
      <c r="S85" s="131"/>
      <c r="T85" s="131"/>
      <c r="U85" s="131"/>
      <c r="V85" s="131"/>
      <c r="W85" s="131"/>
      <c r="X85" s="131"/>
      <c r="Y85" s="128"/>
      <c r="Z85" s="410"/>
      <c r="AA85" s="410"/>
      <c r="AB85" s="410"/>
      <c r="AC85" s="410"/>
      <c r="AD85" s="410"/>
      <c r="AE85" s="410"/>
      <c r="AF85" s="410"/>
      <c r="AG85" s="410"/>
      <c r="AH85" s="410"/>
      <c r="AI85" s="410"/>
      <c r="AJ85" s="410"/>
      <c r="AK85" s="410"/>
      <c r="AL85" s="410"/>
      <c r="AM85" s="410"/>
      <c r="AN85" s="410"/>
      <c r="AO85" s="410"/>
      <c r="AP85" s="410"/>
      <c r="AQ85" s="410"/>
      <c r="AR85" s="410"/>
      <c r="AS85" s="410"/>
      <c r="AT85" s="410"/>
      <c r="AU85" s="410"/>
      <c r="AV85" s="410"/>
      <c r="AW85" s="410"/>
      <c r="AX85" s="410"/>
      <c r="AY85" s="410"/>
      <c r="AZ85" s="881"/>
      <c r="BA85" s="884"/>
      <c r="BB85" s="553"/>
      <c r="BC85" s="414"/>
      <c r="BD85" s="407"/>
      <c r="BE85" s="407"/>
      <c r="BF85" s="407"/>
      <c r="BG85" s="418"/>
      <c r="BH85" s="414"/>
      <c r="BI85" s="407"/>
      <c r="BJ85" s="407"/>
      <c r="BK85" s="407"/>
      <c r="BL85" s="418"/>
      <c r="BM85" s="414"/>
      <c r="BN85" s="407"/>
      <c r="BO85" s="407"/>
      <c r="BP85" s="407"/>
      <c r="BQ85" s="418"/>
      <c r="BR85" s="414"/>
      <c r="BS85" s="407"/>
      <c r="BT85" s="407"/>
      <c r="BU85" s="407"/>
      <c r="BV85" s="407"/>
      <c r="BW85" s="407"/>
      <c r="BX85" s="407"/>
      <c r="BY85" s="408"/>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322" customFormat="true" ht="15" customHeight="true" x14ac:dyDescent="0.2">
      <c r="A86" s="155"/>
      <c r="B86" s="149"/>
      <c r="C86" s="132"/>
      <c r="D86" s="131"/>
      <c r="E86" s="131"/>
      <c r="F86" s="131"/>
      <c r="G86" s="130"/>
      <c r="H86" s="129"/>
      <c r="I86" s="131"/>
      <c r="J86" s="131"/>
      <c r="K86" s="131"/>
      <c r="L86" s="128"/>
      <c r="M86" s="132"/>
      <c r="N86" s="131"/>
      <c r="O86" s="131"/>
      <c r="P86" s="131"/>
      <c r="Q86" s="130"/>
      <c r="R86" s="129"/>
      <c r="S86" s="131"/>
      <c r="T86" s="131"/>
      <c r="U86" s="131"/>
      <c r="V86" s="131"/>
      <c r="W86" s="131"/>
      <c r="X86" s="131"/>
      <c r="Y86" s="128"/>
      <c r="Z86" s="410"/>
      <c r="AA86" s="410"/>
      <c r="AB86" s="410"/>
      <c r="AC86" s="410"/>
      <c r="AD86" s="410"/>
      <c r="AE86" s="410"/>
      <c r="AF86" s="410"/>
      <c r="AG86" s="410"/>
      <c r="AH86" s="410"/>
      <c r="AI86" s="410"/>
      <c r="AJ86" s="410"/>
      <c r="AK86" s="410"/>
      <c r="AL86" s="410"/>
      <c r="AM86" s="410"/>
      <c r="AN86" s="410"/>
      <c r="AO86" s="410"/>
      <c r="AP86" s="410"/>
      <c r="AQ86" s="410"/>
      <c r="AR86" s="410"/>
      <c r="AS86" s="410"/>
      <c r="AT86" s="410"/>
      <c r="AU86" s="410"/>
      <c r="AV86" s="410"/>
      <c r="AW86" s="410"/>
      <c r="AX86" s="410"/>
      <c r="AY86" s="410"/>
      <c r="AZ86" s="881"/>
      <c r="BA86" s="884"/>
      <c r="BB86" s="553"/>
      <c r="BC86" s="414"/>
      <c r="BD86" s="407"/>
      <c r="BE86" s="407"/>
      <c r="BF86" s="407"/>
      <c r="BG86" s="418"/>
      <c r="BH86" s="414"/>
      <c r="BI86" s="407"/>
      <c r="BJ86" s="407"/>
      <c r="BK86" s="407"/>
      <c r="BL86" s="418"/>
      <c r="BM86" s="414"/>
      <c r="BN86" s="407"/>
      <c r="BO86" s="407"/>
      <c r="BP86" s="407"/>
      <c r="BQ86" s="418"/>
      <c r="BR86" s="414"/>
      <c r="BS86" s="407"/>
      <c r="BT86" s="407"/>
      <c r="BU86" s="407"/>
      <c r="BV86" s="407"/>
      <c r="BW86" s="407"/>
      <c r="BX86" s="407"/>
      <c r="BY86" s="408"/>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37" customFormat="true" ht="15" customHeight="true" x14ac:dyDescent="0.2">
      <c r="A87" s="155"/>
      <c r="B87" s="149"/>
      <c r="C87" s="118"/>
      <c r="D87" s="117"/>
      <c r="E87" s="117"/>
      <c r="F87" s="117"/>
      <c r="G87" s="116"/>
      <c r="H87" s="115"/>
      <c r="I87" s="117"/>
      <c r="J87" s="117"/>
      <c r="K87" s="117"/>
      <c r="L87" s="114"/>
      <c r="M87" s="118"/>
      <c r="N87" s="117"/>
      <c r="O87" s="117"/>
      <c r="P87" s="117"/>
      <c r="Q87" s="116"/>
      <c r="R87" s="115"/>
      <c r="S87" s="117"/>
      <c r="T87" s="117"/>
      <c r="U87" s="117"/>
      <c r="V87" s="117"/>
      <c r="W87" s="117"/>
      <c r="X87" s="117"/>
      <c r="Y87" s="114"/>
      <c r="Z87" s="828"/>
      <c r="AA87" s="828"/>
      <c r="AB87" s="828"/>
      <c r="AC87" s="828"/>
      <c r="AD87" s="828"/>
      <c r="AE87" s="828"/>
      <c r="AF87" s="828"/>
      <c r="AG87" s="828"/>
      <c r="AH87" s="828"/>
      <c r="AI87" s="828"/>
      <c r="AJ87" s="828"/>
      <c r="AK87" s="828"/>
      <c r="AL87" s="828"/>
      <c r="AM87" s="828"/>
      <c r="AN87" s="828"/>
      <c r="AO87" s="828"/>
      <c r="AP87" s="828"/>
      <c r="AQ87" s="828"/>
      <c r="AR87" s="828"/>
      <c r="AS87" s="828"/>
      <c r="AT87" s="828"/>
      <c r="AU87" s="828"/>
      <c r="AV87" s="828"/>
      <c r="AW87" s="828"/>
      <c r="AX87" s="828"/>
      <c r="AY87" s="828"/>
      <c r="AZ87" s="346"/>
      <c r="BA87" s="884"/>
      <c r="BB87" s="553"/>
      <c r="BC87" s="414"/>
      <c r="BD87" s="407"/>
      <c r="BE87" s="407"/>
      <c r="BF87" s="407"/>
      <c r="BG87" s="418"/>
      <c r="BH87" s="414"/>
      <c r="BI87" s="407"/>
      <c r="BJ87" s="407"/>
      <c r="BK87" s="407"/>
      <c r="BL87" s="418"/>
      <c r="BM87" s="414"/>
      <c r="BN87" s="407"/>
      <c r="BO87" s="407"/>
      <c r="BP87" s="407"/>
      <c r="BQ87" s="418"/>
      <c r="BR87" s="414"/>
      <c r="BS87" s="407"/>
      <c r="BT87" s="407"/>
      <c r="BU87" s="407"/>
      <c r="BV87" s="407"/>
      <c r="BW87" s="407"/>
      <c r="BX87" s="407"/>
      <c r="BY87" s="408"/>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37" customFormat="true" ht="15" customHeight="true" x14ac:dyDescent="0.2">
      <c r="A88" s="155"/>
      <c r="B88" s="149"/>
      <c r="C88" s="118"/>
      <c r="D88" s="117"/>
      <c r="E88" s="117"/>
      <c r="F88" s="117"/>
      <c r="G88" s="116"/>
      <c r="H88" s="115"/>
      <c r="I88" s="117"/>
      <c r="J88" s="117"/>
      <c r="K88" s="117"/>
      <c r="L88" s="114"/>
      <c r="M88" s="118"/>
      <c r="N88" s="117"/>
      <c r="O88" s="117"/>
      <c r="P88" s="117"/>
      <c r="Q88" s="116"/>
      <c r="R88" s="115"/>
      <c r="S88" s="117"/>
      <c r="T88" s="117"/>
      <c r="U88" s="117"/>
      <c r="V88" s="117"/>
      <c r="W88" s="117"/>
      <c r="X88" s="117"/>
      <c r="Y88" s="114"/>
      <c r="Z88" s="828"/>
      <c r="AA88" s="828"/>
      <c r="AB88" s="828"/>
      <c r="AC88" s="828"/>
      <c r="AD88" s="828"/>
      <c r="AE88" s="828"/>
      <c r="AF88" s="828"/>
      <c r="AG88" s="828"/>
      <c r="AH88" s="828"/>
      <c r="AI88" s="828"/>
      <c r="AJ88" s="828"/>
      <c r="AK88" s="828"/>
      <c r="AL88" s="828"/>
      <c r="AM88" s="828"/>
      <c r="AN88" s="828"/>
      <c r="AO88" s="828"/>
      <c r="AP88" s="828"/>
      <c r="AQ88" s="828"/>
      <c r="AR88" s="828"/>
      <c r="AS88" s="828"/>
      <c r="AT88" s="828"/>
      <c r="AU88" s="828"/>
      <c r="AV88" s="828"/>
      <c r="AW88" s="828"/>
      <c r="AX88" s="828"/>
      <c r="AY88" s="828"/>
      <c r="AZ88" s="346"/>
      <c r="BA88" s="884"/>
      <c r="BB88" s="553"/>
      <c r="BC88" s="414"/>
      <c r="BD88" s="407"/>
      <c r="BE88" s="407"/>
      <c r="BF88" s="407"/>
      <c r="BG88" s="418"/>
      <c r="BH88" s="414"/>
      <c r="BI88" s="407"/>
      <c r="BJ88" s="407"/>
      <c r="BK88" s="407"/>
      <c r="BL88" s="418"/>
      <c r="BM88" s="414"/>
      <c r="BN88" s="407"/>
      <c r="BO88" s="407"/>
      <c r="BP88" s="407"/>
      <c r="BQ88" s="418"/>
      <c r="BR88" s="414"/>
      <c r="BS88" s="407"/>
      <c r="BT88" s="407"/>
      <c r="BU88" s="407"/>
      <c r="BV88" s="407"/>
      <c r="BW88" s="407"/>
      <c r="BX88" s="407"/>
      <c r="BY88" s="408"/>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37" customFormat="true" ht="15" customHeight="true" x14ac:dyDescent="0.2">
      <c r="A89" s="155"/>
      <c r="B89" s="149"/>
      <c r="C89" s="118"/>
      <c r="D89" s="117"/>
      <c r="E89" s="117"/>
      <c r="F89" s="117"/>
      <c r="G89" s="116"/>
      <c r="H89" s="115"/>
      <c r="I89" s="117"/>
      <c r="J89" s="117"/>
      <c r="K89" s="117"/>
      <c r="L89" s="114"/>
      <c r="M89" s="118"/>
      <c r="N89" s="117"/>
      <c r="O89" s="117"/>
      <c r="P89" s="117"/>
      <c r="Q89" s="116"/>
      <c r="R89" s="115"/>
      <c r="S89" s="117"/>
      <c r="T89" s="117"/>
      <c r="U89" s="117"/>
      <c r="V89" s="117"/>
      <c r="W89" s="117"/>
      <c r="X89" s="117"/>
      <c r="Y89" s="114"/>
      <c r="Z89" s="828"/>
      <c r="AA89" s="828"/>
      <c r="AB89" s="828"/>
      <c r="AC89" s="828"/>
      <c r="AD89" s="828"/>
      <c r="AE89" s="828"/>
      <c r="AF89" s="828"/>
      <c r="AG89" s="828"/>
      <c r="AH89" s="828"/>
      <c r="AI89" s="828"/>
      <c r="AJ89" s="828"/>
      <c r="AK89" s="828"/>
      <c r="AL89" s="828"/>
      <c r="AM89" s="828"/>
      <c r="AN89" s="828"/>
      <c r="AO89" s="828"/>
      <c r="AP89" s="828"/>
      <c r="AQ89" s="828"/>
      <c r="AR89" s="828"/>
      <c r="AS89" s="828"/>
      <c r="AT89" s="828"/>
      <c r="AU89" s="828"/>
      <c r="AV89" s="828"/>
      <c r="AW89" s="828"/>
      <c r="AX89" s="828"/>
      <c r="AY89" s="828"/>
      <c r="AZ89" s="346"/>
      <c r="BA89" s="884"/>
      <c r="BB89" s="553"/>
      <c r="BC89" s="414"/>
      <c r="BD89" s="407"/>
      <c r="BE89" s="407"/>
      <c r="BF89" s="407"/>
      <c r="BG89" s="418"/>
      <c r="BH89" s="414"/>
      <c r="BI89" s="407"/>
      <c r="BJ89" s="407"/>
      <c r="BK89" s="407"/>
      <c r="BL89" s="418"/>
      <c r="BM89" s="414"/>
      <c r="BN89" s="407"/>
      <c r="BO89" s="407"/>
      <c r="BP89" s="407"/>
      <c r="BQ89" s="418"/>
      <c r="BR89" s="414"/>
      <c r="BS89" s="407"/>
      <c r="BT89" s="407"/>
      <c r="BU89" s="407"/>
      <c r="BV89" s="407"/>
      <c r="BW89" s="407"/>
      <c r="BX89" s="407"/>
      <c r="BY89" s="408"/>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37" customFormat="true" ht="15" customHeight="true" x14ac:dyDescent="0.2">
      <c r="A90" s="155"/>
      <c r="B90" s="149"/>
      <c r="C90" s="118"/>
      <c r="D90" s="117"/>
      <c r="E90" s="117"/>
      <c r="F90" s="117"/>
      <c r="G90" s="116"/>
      <c r="H90" s="115"/>
      <c r="I90" s="117"/>
      <c r="J90" s="117"/>
      <c r="K90" s="117"/>
      <c r="L90" s="114"/>
      <c r="M90" s="118"/>
      <c r="N90" s="117"/>
      <c r="O90" s="117"/>
      <c r="P90" s="117"/>
      <c r="Q90" s="116"/>
      <c r="R90" s="115"/>
      <c r="S90" s="117"/>
      <c r="T90" s="117"/>
      <c r="U90" s="117"/>
      <c r="V90" s="117"/>
      <c r="W90" s="117"/>
      <c r="X90" s="117"/>
      <c r="Y90" s="114"/>
      <c r="Z90" s="828"/>
      <c r="AA90" s="828"/>
      <c r="AB90" s="828"/>
      <c r="AC90" s="828"/>
      <c r="AD90" s="828"/>
      <c r="AE90" s="828"/>
      <c r="AF90" s="828"/>
      <c r="AG90" s="828"/>
      <c r="AH90" s="828"/>
      <c r="AI90" s="828"/>
      <c r="AJ90" s="828"/>
      <c r="AK90" s="828"/>
      <c r="AL90" s="828"/>
      <c r="AM90" s="828"/>
      <c r="AN90" s="828"/>
      <c r="AO90" s="828"/>
      <c r="AP90" s="828"/>
      <c r="AQ90" s="828"/>
      <c r="AR90" s="828"/>
      <c r="AS90" s="828"/>
      <c r="AT90" s="828"/>
      <c r="AU90" s="828"/>
      <c r="AV90" s="828"/>
      <c r="AW90" s="828"/>
      <c r="AX90" s="828"/>
      <c r="AY90" s="828"/>
      <c r="AZ90" s="346"/>
      <c r="BA90" s="884"/>
      <c r="BB90" s="553"/>
      <c r="BC90" s="414"/>
      <c r="BD90" s="407"/>
      <c r="BE90" s="407"/>
      <c r="BF90" s="407"/>
      <c r="BG90" s="418"/>
      <c r="BH90" s="414"/>
      <c r="BI90" s="407"/>
      <c r="BJ90" s="407"/>
      <c r="BK90" s="407"/>
      <c r="BL90" s="418"/>
      <c r="BM90" s="414"/>
      <c r="BN90" s="407"/>
      <c r="BO90" s="407"/>
      <c r="BP90" s="407"/>
      <c r="BQ90" s="418"/>
      <c r="BR90" s="414"/>
      <c r="BS90" s="407"/>
      <c r="BT90" s="407"/>
      <c r="BU90" s="407"/>
      <c r="BV90" s="407"/>
      <c r="BW90" s="407"/>
      <c r="BX90" s="407"/>
      <c r="BY90" s="408"/>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37" customFormat="true" ht="15" customHeight="true" x14ac:dyDescent="0.2">
      <c r="A91" s="178"/>
      <c r="B91" s="148"/>
      <c r="C91" s="113"/>
      <c r="D91" s="120"/>
      <c r="E91" s="120"/>
      <c r="F91" s="120"/>
      <c r="G91" s="119"/>
      <c r="H91" s="112"/>
      <c r="I91" s="120"/>
      <c r="J91" s="120"/>
      <c r="K91" s="120"/>
      <c r="L91" s="111"/>
      <c r="M91" s="113"/>
      <c r="N91" s="120"/>
      <c r="O91" s="120"/>
      <c r="P91" s="120"/>
      <c r="Q91" s="119"/>
      <c r="R91" s="112"/>
      <c r="S91" s="120"/>
      <c r="T91" s="120"/>
      <c r="U91" s="120"/>
      <c r="V91" s="120"/>
      <c r="W91" s="120"/>
      <c r="X91" s="120"/>
      <c r="Y91" s="111"/>
      <c r="Z91" s="828"/>
      <c r="AA91" s="828"/>
      <c r="AB91" s="828"/>
      <c r="AC91" s="828"/>
      <c r="AD91" s="828"/>
      <c r="AE91" s="828"/>
      <c r="AF91" s="828"/>
      <c r="AG91" s="828"/>
      <c r="AH91" s="828"/>
      <c r="AI91" s="828"/>
      <c r="AJ91" s="828"/>
      <c r="AK91" s="828"/>
      <c r="AL91" s="828"/>
      <c r="AM91" s="828"/>
      <c r="AN91" s="828"/>
      <c r="AO91" s="828"/>
      <c r="AP91" s="828"/>
      <c r="AQ91" s="828"/>
      <c r="AR91" s="828"/>
      <c r="AS91" s="828"/>
      <c r="AT91" s="828"/>
      <c r="AU91" s="828"/>
      <c r="AV91" s="828"/>
      <c r="AW91" s="828"/>
      <c r="AX91" s="828"/>
      <c r="AY91" s="828"/>
      <c r="AZ91" s="346"/>
      <c r="BA91" s="884"/>
      <c r="BB91" s="553"/>
      <c r="BC91" s="414"/>
      <c r="BD91" s="407"/>
      <c r="BE91" s="407"/>
      <c r="BF91" s="407"/>
      <c r="BG91" s="418"/>
      <c r="BH91" s="414"/>
      <c r="BI91" s="407"/>
      <c r="BJ91" s="407"/>
      <c r="BK91" s="407"/>
      <c r="BL91" s="418"/>
      <c r="BM91" s="414"/>
      <c r="BN91" s="407"/>
      <c r="BO91" s="407"/>
      <c r="BP91" s="407"/>
      <c r="BQ91" s="418"/>
      <c r="BR91" s="414"/>
      <c r="BS91" s="407"/>
      <c r="BT91" s="407"/>
      <c r="BU91" s="407"/>
      <c r="BV91" s="407"/>
      <c r="BW91" s="407"/>
      <c r="BX91" s="407"/>
      <c r="BY91" s="408"/>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37" customFormat="true" ht="15" customHeight="true" x14ac:dyDescent="0.2">
      <c r="A92" s="178"/>
      <c r="B92" s="148"/>
      <c r="C92" s="113"/>
      <c r="D92" s="120"/>
      <c r="E92" s="120"/>
      <c r="F92" s="120"/>
      <c r="G92" s="119"/>
      <c r="H92" s="112"/>
      <c r="I92" s="120"/>
      <c r="J92" s="120"/>
      <c r="K92" s="120"/>
      <c r="L92" s="111"/>
      <c r="M92" s="113"/>
      <c r="N92" s="120"/>
      <c r="O92" s="120"/>
      <c r="P92" s="120"/>
      <c r="Q92" s="119"/>
      <c r="R92" s="112"/>
      <c r="S92" s="120"/>
      <c r="T92" s="120"/>
      <c r="U92" s="120"/>
      <c r="V92" s="120"/>
      <c r="W92" s="120"/>
      <c r="X92" s="120"/>
      <c r="Y92" s="111"/>
      <c r="Z92" s="828"/>
      <c r="AA92" s="828"/>
      <c r="AB92" s="828"/>
      <c r="AC92" s="828"/>
      <c r="AD92" s="828"/>
      <c r="AE92" s="828"/>
      <c r="AF92" s="828"/>
      <c r="AG92" s="828"/>
      <c r="AH92" s="828"/>
      <c r="AI92" s="828"/>
      <c r="AJ92" s="828"/>
      <c r="AK92" s="828"/>
      <c r="AL92" s="828"/>
      <c r="AM92" s="828"/>
      <c r="AN92" s="828"/>
      <c r="AO92" s="828"/>
      <c r="AP92" s="828"/>
      <c r="AQ92" s="828"/>
      <c r="AR92" s="828"/>
      <c r="AS92" s="828"/>
      <c r="AT92" s="828"/>
      <c r="AU92" s="828"/>
      <c r="AV92" s="828"/>
      <c r="AW92" s="828"/>
      <c r="AX92" s="828"/>
      <c r="AY92" s="828"/>
      <c r="AZ92" s="346"/>
      <c r="BA92" s="884"/>
      <c r="BB92" s="553"/>
      <c r="BC92" s="414"/>
      <c r="BD92" s="407"/>
      <c r="BE92" s="407"/>
      <c r="BF92" s="407"/>
      <c r="BG92" s="418"/>
      <c r="BH92" s="414"/>
      <c r="BI92" s="407"/>
      <c r="BJ92" s="407"/>
      <c r="BK92" s="407"/>
      <c r="BL92" s="418"/>
      <c r="BM92" s="414"/>
      <c r="BN92" s="407"/>
      <c r="BO92" s="407"/>
      <c r="BP92" s="407"/>
      <c r="BQ92" s="418"/>
      <c r="BR92" s="414"/>
      <c r="BS92" s="407"/>
      <c r="BT92" s="407"/>
      <c r="BU92" s="407"/>
      <c r="BV92" s="407"/>
      <c r="BW92" s="407"/>
      <c r="BX92" s="407"/>
      <c r="BY92" s="408"/>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37" customFormat="true" ht="15" customHeight="true" x14ac:dyDescent="0.2">
      <c r="A93" s="154"/>
      <c r="B93" s="147"/>
      <c r="C93" s="170"/>
      <c r="D93" s="169"/>
      <c r="E93" s="169"/>
      <c r="F93" s="169"/>
      <c r="G93" s="158"/>
      <c r="H93" s="160"/>
      <c r="I93" s="169"/>
      <c r="J93" s="169"/>
      <c r="K93" s="169"/>
      <c r="L93" s="164"/>
      <c r="M93" s="170"/>
      <c r="N93" s="169"/>
      <c r="O93" s="169"/>
      <c r="P93" s="169"/>
      <c r="Q93" s="158"/>
      <c r="R93" s="160"/>
      <c r="S93" s="169"/>
      <c r="T93" s="169"/>
      <c r="U93" s="169"/>
      <c r="V93" s="169"/>
      <c r="W93" s="169"/>
      <c r="X93" s="169"/>
      <c r="Y93" s="164"/>
      <c r="Z93" s="828"/>
      <c r="AA93" s="828"/>
      <c r="AB93" s="828"/>
      <c r="AC93" s="828"/>
      <c r="AD93" s="828"/>
      <c r="AE93" s="828"/>
      <c r="AF93" s="828"/>
      <c r="AG93" s="828"/>
      <c r="AH93" s="828"/>
      <c r="AI93" s="828"/>
      <c r="AJ93" s="828"/>
      <c r="AK93" s="828"/>
      <c r="AL93" s="828"/>
      <c r="AM93" s="828"/>
      <c r="AN93" s="828"/>
      <c r="AO93" s="828"/>
      <c r="AP93" s="828"/>
      <c r="AQ93" s="828"/>
      <c r="AR93" s="828"/>
      <c r="AS93" s="828"/>
      <c r="AT93" s="828"/>
      <c r="AU93" s="828"/>
      <c r="AV93" s="828"/>
      <c r="AW93" s="828"/>
      <c r="AX93" s="828"/>
      <c r="AY93" s="828"/>
      <c r="AZ93" s="346"/>
      <c r="BA93" s="884"/>
      <c r="BB93" s="553"/>
      <c r="BC93" s="414"/>
      <c r="BD93" s="407"/>
      <c r="BE93" s="407"/>
      <c r="BF93" s="407"/>
      <c r="BG93" s="418"/>
      <c r="BH93" s="414"/>
      <c r="BI93" s="407"/>
      <c r="BJ93" s="407"/>
      <c r="BK93" s="407"/>
      <c r="BL93" s="418"/>
      <c r="BM93" s="414"/>
      <c r="BN93" s="407"/>
      <c r="BO93" s="407"/>
      <c r="BP93" s="407"/>
      <c r="BQ93" s="418"/>
      <c r="BR93" s="414"/>
      <c r="BS93" s="407"/>
      <c r="BT93" s="407"/>
      <c r="BU93" s="407"/>
      <c r="BV93" s="407"/>
      <c r="BW93" s="407"/>
      <c r="BX93" s="407"/>
      <c r="BY93" s="408"/>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37" customFormat="true" ht="15" customHeight="true" x14ac:dyDescent="0.2">
      <c r="A94" s="80"/>
      <c r="B94" s="147"/>
      <c r="C94" s="170"/>
      <c r="D94" s="168"/>
      <c r="E94" s="168"/>
      <c r="F94" s="168"/>
      <c r="G94" s="157"/>
      <c r="H94" s="160"/>
      <c r="I94" s="168"/>
      <c r="J94" s="168"/>
      <c r="K94" s="168"/>
      <c r="L94" s="163"/>
      <c r="M94" s="170"/>
      <c r="N94" s="168"/>
      <c r="O94" s="168"/>
      <c r="P94" s="168"/>
      <c r="Q94" s="157"/>
      <c r="R94" s="160"/>
      <c r="S94" s="168"/>
      <c r="T94" s="168"/>
      <c r="U94" s="168"/>
      <c r="V94" s="168"/>
      <c r="W94" s="168"/>
      <c r="X94" s="168"/>
      <c r="Y94" s="163"/>
      <c r="Z94" s="828"/>
      <c r="AA94" s="828"/>
      <c r="AB94" s="828"/>
      <c r="AC94" s="828"/>
      <c r="AD94" s="828"/>
      <c r="AE94" s="828"/>
      <c r="AF94" s="828"/>
      <c r="AG94" s="828"/>
      <c r="AH94" s="828"/>
      <c r="AI94" s="828"/>
      <c r="AJ94" s="828"/>
      <c r="AK94" s="828"/>
      <c r="AL94" s="828"/>
      <c r="AM94" s="828"/>
      <c r="AN94" s="828"/>
      <c r="AO94" s="828"/>
      <c r="AP94" s="828"/>
      <c r="AQ94" s="828"/>
      <c r="AR94" s="828"/>
      <c r="AS94" s="828"/>
      <c r="AT94" s="828"/>
      <c r="AU94" s="828"/>
      <c r="AV94" s="828"/>
      <c r="AW94" s="828"/>
      <c r="AX94" s="828"/>
      <c r="AY94" s="828"/>
      <c r="AZ94" s="346"/>
      <c r="BA94" s="884"/>
      <c r="BB94" s="553"/>
      <c r="BC94" s="414"/>
      <c r="BD94" s="407"/>
      <c r="BE94" s="407"/>
      <c r="BF94" s="407"/>
      <c r="BG94" s="418"/>
      <c r="BH94" s="414"/>
      <c r="BI94" s="407"/>
      <c r="BJ94" s="407"/>
      <c r="BK94" s="407"/>
      <c r="BL94" s="418"/>
      <c r="BM94" s="414"/>
      <c r="BN94" s="407"/>
      <c r="BO94" s="407"/>
      <c r="BP94" s="407"/>
      <c r="BQ94" s="418"/>
      <c r="BR94" s="414"/>
      <c r="BS94" s="407"/>
      <c r="BT94" s="407"/>
      <c r="BU94" s="407"/>
      <c r="BV94" s="407"/>
      <c r="BW94" s="407"/>
      <c r="BX94" s="407"/>
      <c r="BY94" s="408"/>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37" customFormat="true" ht="15" customHeight="true" x14ac:dyDescent="0.2">
      <c r="A95" s="154"/>
      <c r="B95" s="146"/>
      <c r="C95" s="110"/>
      <c r="D95" s="109"/>
      <c r="E95" s="109"/>
      <c r="F95" s="109"/>
      <c r="G95" s="108"/>
      <c r="H95" s="107"/>
      <c r="I95" s="109"/>
      <c r="J95" s="109"/>
      <c r="K95" s="109"/>
      <c r="L95" s="106"/>
      <c r="M95" s="110"/>
      <c r="N95" s="109"/>
      <c r="O95" s="109"/>
      <c r="P95" s="109"/>
      <c r="Q95" s="108"/>
      <c r="R95" s="107"/>
      <c r="S95" s="109"/>
      <c r="T95" s="109"/>
      <c r="U95" s="109"/>
      <c r="V95" s="109"/>
      <c r="W95" s="109"/>
      <c r="X95" s="109"/>
      <c r="Y95" s="106"/>
      <c r="Z95" s="828"/>
      <c r="AA95" s="828"/>
      <c r="AB95" s="828"/>
      <c r="AC95" s="828"/>
      <c r="AD95" s="828"/>
      <c r="AE95" s="828"/>
      <c r="AF95" s="828"/>
      <c r="AG95" s="828"/>
      <c r="AH95" s="828"/>
      <c r="AI95" s="828"/>
      <c r="AJ95" s="828"/>
      <c r="AK95" s="828"/>
      <c r="AL95" s="828"/>
      <c r="AM95" s="828"/>
      <c r="AN95" s="828"/>
      <c r="AO95" s="828"/>
      <c r="AP95" s="828"/>
      <c r="AQ95" s="828"/>
      <c r="AR95" s="828"/>
      <c r="AS95" s="828"/>
      <c r="AT95" s="828"/>
      <c r="AU95" s="828"/>
      <c r="AV95" s="828"/>
      <c r="AW95" s="828"/>
      <c r="AX95" s="828"/>
      <c r="AY95" s="828"/>
      <c r="AZ95" s="346"/>
      <c r="BA95" s="884"/>
      <c r="BB95" s="553"/>
      <c r="BC95" s="414"/>
      <c r="BD95" s="407"/>
      <c r="BE95" s="407"/>
      <c r="BF95" s="407"/>
      <c r="BG95" s="418"/>
      <c r="BH95" s="414"/>
      <c r="BI95" s="407"/>
      <c r="BJ95" s="407"/>
      <c r="BK95" s="407"/>
      <c r="BL95" s="418"/>
      <c r="BM95" s="414"/>
      <c r="BN95" s="407"/>
      <c r="BO95" s="407"/>
      <c r="BP95" s="407"/>
      <c r="BQ95" s="418"/>
      <c r="BR95" s="414"/>
      <c r="BS95" s="407"/>
      <c r="BT95" s="407"/>
      <c r="BU95" s="407"/>
      <c r="BV95" s="407"/>
      <c r="BW95" s="407"/>
      <c r="BX95" s="407"/>
      <c r="BY95" s="408"/>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18" customFormat="true" ht="15" customHeight="true" x14ac:dyDescent="0.2">
      <c r="A96" s="80"/>
      <c r="B96" s="146"/>
      <c r="C96" s="110"/>
      <c r="D96" s="109"/>
      <c r="E96" s="109"/>
      <c r="F96" s="109"/>
      <c r="G96" s="108"/>
      <c r="H96" s="107"/>
      <c r="I96" s="109"/>
      <c r="J96" s="109"/>
      <c r="K96" s="109"/>
      <c r="L96" s="106"/>
      <c r="M96" s="110"/>
      <c r="N96" s="109"/>
      <c r="O96" s="109"/>
      <c r="P96" s="109"/>
      <c r="Q96" s="108"/>
      <c r="R96" s="107"/>
      <c r="S96" s="109"/>
      <c r="T96" s="109"/>
      <c r="U96" s="109"/>
      <c r="V96" s="109"/>
      <c r="W96" s="109"/>
      <c r="X96" s="109"/>
      <c r="Y96" s="106"/>
      <c r="Z96" s="828"/>
      <c r="AA96" s="828"/>
      <c r="AB96" s="828"/>
      <c r="AC96" s="828"/>
      <c r="AD96" s="828"/>
      <c r="AE96" s="828"/>
      <c r="AF96" s="828"/>
      <c r="AG96" s="828"/>
      <c r="AH96" s="828"/>
      <c r="AI96" s="828"/>
      <c r="AJ96" s="828"/>
      <c r="AK96" s="828"/>
      <c r="AL96" s="828"/>
      <c r="AM96" s="828"/>
      <c r="AN96" s="828"/>
      <c r="AO96" s="828"/>
      <c r="AP96" s="828"/>
      <c r="AQ96" s="828"/>
      <c r="AR96" s="828"/>
      <c r="AS96" s="828"/>
      <c r="AT96" s="828"/>
      <c r="AU96" s="828"/>
      <c r="AV96" s="828"/>
      <c r="AW96" s="828"/>
      <c r="AX96" s="828"/>
      <c r="AY96" s="828"/>
      <c r="AZ96" s="346"/>
      <c r="BA96" s="884"/>
      <c r="BB96" s="553"/>
      <c r="BC96" s="414"/>
      <c r="BD96" s="407"/>
      <c r="BE96" s="407"/>
      <c r="BF96" s="407"/>
      <c r="BG96" s="418"/>
      <c r="BH96" s="414"/>
      <c r="BI96" s="407"/>
      <c r="BJ96" s="407"/>
      <c r="BK96" s="407"/>
      <c r="BL96" s="418"/>
      <c r="BM96" s="414"/>
      <c r="BN96" s="407"/>
      <c r="BO96" s="407"/>
      <c r="BP96" s="407"/>
      <c r="BQ96" s="418"/>
      <c r="BR96" s="414"/>
      <c r="BS96" s="407"/>
      <c r="BT96" s="407"/>
      <c r="BU96" s="407"/>
      <c r="BV96" s="407"/>
      <c r="BW96" s="407"/>
      <c r="BX96" s="407"/>
      <c r="BY96" s="408"/>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18" customFormat="true" ht="15" customHeight="true" x14ac:dyDescent="0.2">
      <c r="A97" s="154"/>
      <c r="B97" s="146"/>
      <c r="C97" s="110"/>
      <c r="D97" s="109"/>
      <c r="E97" s="109"/>
      <c r="F97" s="109"/>
      <c r="G97" s="108"/>
      <c r="H97" s="107"/>
      <c r="I97" s="109"/>
      <c r="J97" s="109"/>
      <c r="K97" s="109"/>
      <c r="L97" s="106"/>
      <c r="M97" s="110"/>
      <c r="N97" s="109"/>
      <c r="O97" s="109"/>
      <c r="P97" s="109"/>
      <c r="Q97" s="108"/>
      <c r="R97" s="107"/>
      <c r="S97" s="109"/>
      <c r="T97" s="109"/>
      <c r="U97" s="109"/>
      <c r="V97" s="109"/>
      <c r="W97" s="109"/>
      <c r="X97" s="109"/>
      <c r="Y97" s="106"/>
      <c r="Z97" s="828"/>
      <c r="AA97" s="828"/>
      <c r="AB97" s="828"/>
      <c r="AC97" s="828"/>
      <c r="AD97" s="828"/>
      <c r="AE97" s="828"/>
      <c r="AF97" s="828"/>
      <c r="AG97" s="828"/>
      <c r="AH97" s="828"/>
      <c r="AI97" s="828"/>
      <c r="AJ97" s="828"/>
      <c r="AK97" s="828"/>
      <c r="AL97" s="828"/>
      <c r="AM97" s="828"/>
      <c r="AN97" s="828"/>
      <c r="AO97" s="828"/>
      <c r="AP97" s="828"/>
      <c r="AQ97" s="828"/>
      <c r="AR97" s="828"/>
      <c r="AS97" s="828"/>
      <c r="AT97" s="828"/>
      <c r="AU97" s="828"/>
      <c r="AV97" s="828"/>
      <c r="AW97" s="828"/>
      <c r="AX97" s="828"/>
      <c r="AY97" s="828"/>
      <c r="AZ97" s="346"/>
      <c r="BA97" s="884"/>
      <c r="BB97" s="553"/>
      <c r="BC97" s="414"/>
      <c r="BD97" s="407"/>
      <c r="BE97" s="407"/>
      <c r="BF97" s="407"/>
      <c r="BG97" s="418"/>
      <c r="BH97" s="414"/>
      <c r="BI97" s="407"/>
      <c r="BJ97" s="407"/>
      <c r="BK97" s="407"/>
      <c r="BL97" s="418"/>
      <c r="BM97" s="414"/>
      <c r="BN97" s="407"/>
      <c r="BO97" s="407"/>
      <c r="BP97" s="407"/>
      <c r="BQ97" s="418"/>
      <c r="BR97" s="414"/>
      <c r="BS97" s="407"/>
      <c r="BT97" s="407"/>
      <c r="BU97" s="407"/>
      <c r="BV97" s="407"/>
      <c r="BW97" s="407"/>
      <c r="BX97" s="407"/>
      <c r="BY97" s="408"/>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18" customFormat="true" ht="15" customHeight="true" x14ac:dyDescent="0.2">
      <c r="A98" s="80"/>
      <c r="B98" s="146"/>
      <c r="C98" s="110"/>
      <c r="D98" s="109"/>
      <c r="E98" s="109"/>
      <c r="F98" s="109"/>
      <c r="G98" s="108"/>
      <c r="H98" s="107"/>
      <c r="I98" s="109"/>
      <c r="J98" s="109"/>
      <c r="K98" s="109"/>
      <c r="L98" s="106"/>
      <c r="M98" s="110"/>
      <c r="N98" s="109"/>
      <c r="O98" s="109"/>
      <c r="P98" s="109"/>
      <c r="Q98" s="108"/>
      <c r="R98" s="107"/>
      <c r="S98" s="109"/>
      <c r="T98" s="109"/>
      <c r="U98" s="109"/>
      <c r="V98" s="109"/>
      <c r="W98" s="109"/>
      <c r="X98" s="109"/>
      <c r="Y98" s="106"/>
      <c r="Z98" s="828"/>
      <c r="AA98" s="828"/>
      <c r="AB98" s="828"/>
      <c r="AC98" s="828"/>
      <c r="AD98" s="828"/>
      <c r="AE98" s="828"/>
      <c r="AF98" s="828"/>
      <c r="AG98" s="828"/>
      <c r="AH98" s="828"/>
      <c r="AI98" s="828"/>
      <c r="AJ98" s="828"/>
      <c r="AK98" s="828"/>
      <c r="AL98" s="828"/>
      <c r="AM98" s="828"/>
      <c r="AN98" s="828"/>
      <c r="AO98" s="828"/>
      <c r="AP98" s="828"/>
      <c r="AQ98" s="828"/>
      <c r="AR98" s="828"/>
      <c r="AS98" s="828"/>
      <c r="AT98" s="828"/>
      <c r="AU98" s="828"/>
      <c r="AV98" s="828"/>
      <c r="AW98" s="828"/>
      <c r="AX98" s="828"/>
      <c r="AY98" s="828"/>
      <c r="AZ98" s="346"/>
      <c r="BA98" s="884"/>
      <c r="BB98" s="553"/>
      <c r="BC98" s="414"/>
      <c r="BD98" s="407"/>
      <c r="BE98" s="407"/>
      <c r="BF98" s="407"/>
      <c r="BG98" s="418"/>
      <c r="BH98" s="414"/>
      <c r="BI98" s="407"/>
      <c r="BJ98" s="407"/>
      <c r="BK98" s="407"/>
      <c r="BL98" s="418"/>
      <c r="BM98" s="414"/>
      <c r="BN98" s="407"/>
      <c r="BO98" s="407"/>
      <c r="BP98" s="407"/>
      <c r="BQ98" s="418"/>
      <c r="BR98" s="414"/>
      <c r="BS98" s="407"/>
      <c r="BT98" s="407"/>
      <c r="BU98" s="407"/>
      <c r="BV98" s="407"/>
      <c r="BW98" s="407"/>
      <c r="BX98" s="407"/>
      <c r="BY98" s="408"/>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18" customFormat="true" ht="15" customHeight="true" x14ac:dyDescent="0.2">
      <c r="A99" s="80"/>
      <c r="B99" s="146"/>
      <c r="C99" s="110"/>
      <c r="D99" s="109"/>
      <c r="E99" s="109"/>
      <c r="F99" s="109"/>
      <c r="G99" s="108"/>
      <c r="H99" s="107"/>
      <c r="I99" s="109"/>
      <c r="J99" s="109"/>
      <c r="K99" s="109"/>
      <c r="L99" s="106"/>
      <c r="M99" s="110"/>
      <c r="N99" s="109"/>
      <c r="O99" s="109"/>
      <c r="P99" s="109"/>
      <c r="Q99" s="108"/>
      <c r="R99" s="107"/>
      <c r="S99" s="109"/>
      <c r="T99" s="109"/>
      <c r="U99" s="109"/>
      <c r="V99" s="109"/>
      <c r="W99" s="109"/>
      <c r="X99" s="109"/>
      <c r="Y99" s="106"/>
      <c r="Z99" s="828"/>
      <c r="AA99" s="828"/>
      <c r="AB99" s="828"/>
      <c r="AC99" s="828"/>
      <c r="AD99" s="828"/>
      <c r="AE99" s="828"/>
      <c r="AF99" s="828"/>
      <c r="AG99" s="828"/>
      <c r="AH99" s="828"/>
      <c r="AI99" s="828"/>
      <c r="AJ99" s="828"/>
      <c r="AK99" s="828"/>
      <c r="AL99" s="828"/>
      <c r="AM99" s="828"/>
      <c r="AN99" s="828"/>
      <c r="AO99" s="828"/>
      <c r="AP99" s="828"/>
      <c r="AQ99" s="828"/>
      <c r="AR99" s="828"/>
      <c r="AS99" s="828"/>
      <c r="AT99" s="828"/>
      <c r="AU99" s="828"/>
      <c r="AV99" s="828"/>
      <c r="AW99" s="828"/>
      <c r="AX99" s="828"/>
      <c r="AY99" s="828"/>
      <c r="AZ99" s="346"/>
      <c r="BA99" s="884"/>
      <c r="BB99" s="553"/>
      <c r="BC99" s="414"/>
      <c r="BD99" s="407"/>
      <c r="BE99" s="407"/>
      <c r="BF99" s="407"/>
      <c r="BG99" s="418"/>
      <c r="BH99" s="414"/>
      <c r="BI99" s="407"/>
      <c r="BJ99" s="407"/>
      <c r="BK99" s="407"/>
      <c r="BL99" s="418"/>
      <c r="BM99" s="414"/>
      <c r="BN99" s="407"/>
      <c r="BO99" s="407"/>
      <c r="BP99" s="407"/>
      <c r="BQ99" s="418"/>
      <c r="BR99" s="414"/>
      <c r="BS99" s="407"/>
      <c r="BT99" s="407"/>
      <c r="BU99" s="407"/>
      <c r="BV99" s="407"/>
      <c r="BW99" s="407"/>
      <c r="BX99" s="407"/>
      <c r="BY99" s="408"/>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18" customFormat="true" ht="15" customHeight="true" x14ac:dyDescent="0.2">
      <c r="A100" s="80"/>
      <c r="B100" s="146"/>
      <c r="C100" s="110"/>
      <c r="D100" s="109"/>
      <c r="E100" s="109"/>
      <c r="F100" s="109"/>
      <c r="G100" s="108"/>
      <c r="H100" s="107"/>
      <c r="I100" s="109"/>
      <c r="J100" s="109"/>
      <c r="K100" s="109"/>
      <c r="L100" s="106"/>
      <c r="M100" s="110"/>
      <c r="N100" s="109"/>
      <c r="O100" s="109"/>
      <c r="P100" s="109"/>
      <c r="Q100" s="108"/>
      <c r="R100" s="107"/>
      <c r="S100" s="109"/>
      <c r="T100" s="109"/>
      <c r="U100" s="109"/>
      <c r="V100" s="109"/>
      <c r="W100" s="109"/>
      <c r="X100" s="109"/>
      <c r="Y100" s="106"/>
      <c r="Z100" s="828"/>
      <c r="AA100" s="828"/>
      <c r="AB100" s="828"/>
      <c r="AC100" s="828"/>
      <c r="AD100" s="828"/>
      <c r="AE100" s="828"/>
      <c r="AF100" s="828"/>
      <c r="AG100" s="828"/>
      <c r="AH100" s="828"/>
      <c r="AI100" s="828"/>
      <c r="AJ100" s="828"/>
      <c r="AK100" s="828"/>
      <c r="AL100" s="828"/>
      <c r="AM100" s="828"/>
      <c r="AN100" s="828"/>
      <c r="AO100" s="828"/>
      <c r="AP100" s="828"/>
      <c r="AQ100" s="828"/>
      <c r="AR100" s="828"/>
      <c r="AS100" s="828"/>
      <c r="AT100" s="828"/>
      <c r="AU100" s="828"/>
      <c r="AV100" s="828"/>
      <c r="AW100" s="828"/>
      <c r="AX100" s="828"/>
      <c r="AY100" s="828"/>
      <c r="AZ100" s="346"/>
      <c r="BA100" s="884"/>
      <c r="BB100" s="553"/>
      <c r="BC100" s="414"/>
      <c r="BD100" s="407"/>
      <c r="BE100" s="407"/>
      <c r="BF100" s="407"/>
      <c r="BG100" s="418"/>
      <c r="BH100" s="414"/>
      <c r="BI100" s="407"/>
      <c r="BJ100" s="407"/>
      <c r="BK100" s="407"/>
      <c r="BL100" s="418"/>
      <c r="BM100" s="414"/>
      <c r="BN100" s="407"/>
      <c r="BO100" s="407"/>
      <c r="BP100" s="407"/>
      <c r="BQ100" s="418"/>
      <c r="BR100" s="414"/>
      <c r="BS100" s="407"/>
      <c r="BT100" s="407"/>
      <c r="BU100" s="407"/>
      <c r="BV100" s="407"/>
      <c r="BW100" s="407"/>
      <c r="BX100" s="407"/>
      <c r="BY100" s="408"/>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18" customFormat="true" ht="15" customHeight="true" x14ac:dyDescent="0.2">
      <c r="A101" s="154"/>
      <c r="B101" s="146"/>
      <c r="C101" s="110"/>
      <c r="D101" s="109"/>
      <c r="E101" s="109"/>
      <c r="F101" s="109"/>
      <c r="G101" s="108"/>
      <c r="H101" s="107"/>
      <c r="I101" s="109"/>
      <c r="J101" s="109"/>
      <c r="K101" s="109"/>
      <c r="L101" s="106"/>
      <c r="M101" s="110"/>
      <c r="N101" s="109"/>
      <c r="O101" s="109"/>
      <c r="P101" s="109"/>
      <c r="Q101" s="108"/>
      <c r="R101" s="107"/>
      <c r="S101" s="109"/>
      <c r="T101" s="109"/>
      <c r="U101" s="109"/>
      <c r="V101" s="109"/>
      <c r="W101" s="109"/>
      <c r="X101" s="109"/>
      <c r="Y101" s="106"/>
      <c r="Z101" s="828"/>
      <c r="AA101" s="828"/>
      <c r="AB101" s="828"/>
      <c r="AC101" s="828"/>
      <c r="AD101" s="828"/>
      <c r="AE101" s="828"/>
      <c r="AF101" s="828"/>
      <c r="AG101" s="828"/>
      <c r="AH101" s="828"/>
      <c r="AI101" s="828"/>
      <c r="AJ101" s="828"/>
      <c r="AK101" s="828"/>
      <c r="AL101" s="828"/>
      <c r="AM101" s="828"/>
      <c r="AN101" s="828"/>
      <c r="AO101" s="828"/>
      <c r="AP101" s="828"/>
      <c r="AQ101" s="828"/>
      <c r="AR101" s="828"/>
      <c r="AS101" s="828"/>
      <c r="AT101" s="828"/>
      <c r="AU101" s="828"/>
      <c r="AV101" s="828"/>
      <c r="AW101" s="828"/>
      <c r="AX101" s="828"/>
      <c r="AY101" s="828"/>
      <c r="AZ101" s="346"/>
      <c r="BA101" s="884"/>
      <c r="BB101" s="553"/>
      <c r="BC101" s="414"/>
      <c r="BD101" s="407"/>
      <c r="BE101" s="407"/>
      <c r="BF101" s="407"/>
      <c r="BG101" s="418"/>
      <c r="BH101" s="414"/>
      <c r="BI101" s="407"/>
      <c r="BJ101" s="407"/>
      <c r="BK101" s="407"/>
      <c r="BL101" s="418"/>
      <c r="BM101" s="414"/>
      <c r="BN101" s="407"/>
      <c r="BO101" s="407"/>
      <c r="BP101" s="407"/>
      <c r="BQ101" s="418"/>
      <c r="BR101" s="414"/>
      <c r="BS101" s="407"/>
      <c r="BT101" s="407"/>
      <c r="BU101" s="407"/>
      <c r="BV101" s="407"/>
      <c r="BW101" s="407"/>
      <c r="BX101" s="407"/>
      <c r="BY101" s="408"/>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18" customFormat="true" ht="15" customHeight="true" x14ac:dyDescent="0.2">
      <c r="A102" s="80"/>
      <c r="B102" s="146"/>
      <c r="C102" s="110"/>
      <c r="D102" s="109"/>
      <c r="E102" s="109"/>
      <c r="F102" s="109"/>
      <c r="G102" s="108"/>
      <c r="H102" s="107"/>
      <c r="I102" s="109"/>
      <c r="J102" s="109"/>
      <c r="K102" s="109"/>
      <c r="L102" s="106"/>
      <c r="M102" s="110"/>
      <c r="N102" s="109"/>
      <c r="O102" s="109"/>
      <c r="P102" s="109"/>
      <c r="Q102" s="108"/>
      <c r="R102" s="107"/>
      <c r="S102" s="109"/>
      <c r="T102" s="109"/>
      <c r="U102" s="109"/>
      <c r="V102" s="109"/>
      <c r="W102" s="109"/>
      <c r="X102" s="109"/>
      <c r="Y102" s="106"/>
      <c r="Z102" s="828"/>
      <c r="AA102" s="828"/>
      <c r="AB102" s="828"/>
      <c r="AC102" s="828"/>
      <c r="AD102" s="828"/>
      <c r="AE102" s="828"/>
      <c r="AF102" s="828"/>
      <c r="AG102" s="828"/>
      <c r="AH102" s="828"/>
      <c r="AI102" s="828"/>
      <c r="AJ102" s="828"/>
      <c r="AK102" s="828"/>
      <c r="AL102" s="828"/>
      <c r="AM102" s="828"/>
      <c r="AN102" s="828"/>
      <c r="AO102" s="828"/>
      <c r="AP102" s="828"/>
      <c r="AQ102" s="828"/>
      <c r="AR102" s="828"/>
      <c r="AS102" s="828"/>
      <c r="AT102" s="828"/>
      <c r="AU102" s="828"/>
      <c r="AV102" s="828"/>
      <c r="AW102" s="828"/>
      <c r="AX102" s="828"/>
      <c r="AY102" s="828"/>
      <c r="AZ102" s="346"/>
      <c r="BA102" s="884"/>
      <c r="BB102" s="553"/>
      <c r="BC102" s="414"/>
      <c r="BD102" s="407"/>
      <c r="BE102" s="407"/>
      <c r="BF102" s="407"/>
      <c r="BG102" s="418"/>
      <c r="BH102" s="414"/>
      <c r="BI102" s="407"/>
      <c r="BJ102" s="407"/>
      <c r="BK102" s="407"/>
      <c r="BL102" s="418"/>
      <c r="BM102" s="414"/>
      <c r="BN102" s="407"/>
      <c r="BO102" s="407"/>
      <c r="BP102" s="407"/>
      <c r="BQ102" s="418"/>
      <c r="BR102" s="414"/>
      <c r="BS102" s="407"/>
      <c r="BT102" s="407"/>
      <c r="BU102" s="407"/>
      <c r="BV102" s="407"/>
      <c r="BW102" s="407"/>
      <c r="BX102" s="407"/>
      <c r="BY102" s="408"/>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18" customFormat="true" ht="15" customHeight="true" x14ac:dyDescent="0.2">
      <c r="A103" s="80"/>
      <c r="B103" s="146"/>
      <c r="C103" s="110"/>
      <c r="D103" s="109"/>
      <c r="E103" s="109"/>
      <c r="F103" s="109"/>
      <c r="G103" s="108"/>
      <c r="H103" s="107"/>
      <c r="I103" s="109"/>
      <c r="J103" s="109"/>
      <c r="K103" s="109"/>
      <c r="L103" s="106"/>
      <c r="M103" s="110"/>
      <c r="N103" s="109"/>
      <c r="O103" s="109"/>
      <c r="P103" s="109"/>
      <c r="Q103" s="108"/>
      <c r="R103" s="107"/>
      <c r="S103" s="109"/>
      <c r="T103" s="109"/>
      <c r="U103" s="109"/>
      <c r="V103" s="109"/>
      <c r="W103" s="109"/>
      <c r="X103" s="109"/>
      <c r="Y103" s="106"/>
      <c r="Z103" s="828"/>
      <c r="AA103" s="828"/>
      <c r="AB103" s="828"/>
      <c r="AC103" s="828"/>
      <c r="AD103" s="828"/>
      <c r="AE103" s="828"/>
      <c r="AF103" s="828"/>
      <c r="AG103" s="828"/>
      <c r="AH103" s="828"/>
      <c r="AI103" s="828"/>
      <c r="AJ103" s="828"/>
      <c r="AK103" s="828"/>
      <c r="AL103" s="828"/>
      <c r="AM103" s="828"/>
      <c r="AN103" s="828"/>
      <c r="AO103" s="828"/>
      <c r="AP103" s="828"/>
      <c r="AQ103" s="828"/>
      <c r="AR103" s="828"/>
      <c r="AS103" s="828"/>
      <c r="AT103" s="828"/>
      <c r="AU103" s="828"/>
      <c r="AV103" s="828"/>
      <c r="AW103" s="828"/>
      <c r="AX103" s="828"/>
      <c r="AY103" s="828"/>
      <c r="AZ103" s="346"/>
      <c r="BA103" s="884"/>
      <c r="BB103" s="553"/>
      <c r="BC103" s="414"/>
      <c r="BD103" s="407"/>
      <c r="BE103" s="407"/>
      <c r="BF103" s="407"/>
      <c r="BG103" s="418"/>
      <c r="BH103" s="414"/>
      <c r="BI103" s="407"/>
      <c r="BJ103" s="407"/>
      <c r="BK103" s="407"/>
      <c r="BL103" s="418"/>
      <c r="BM103" s="414"/>
      <c r="BN103" s="407"/>
      <c r="BO103" s="407"/>
      <c r="BP103" s="407"/>
      <c r="BQ103" s="418"/>
      <c r="BR103" s="414"/>
      <c r="BS103" s="407"/>
      <c r="BT103" s="407"/>
      <c r="BU103" s="407"/>
      <c r="BV103" s="407"/>
      <c r="BW103" s="407"/>
      <c r="BX103" s="407"/>
      <c r="BY103" s="408"/>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18" customFormat="true" ht="15" customHeight="true" x14ac:dyDescent="0.2">
      <c r="A104" s="80"/>
      <c r="B104" s="146"/>
      <c r="C104" s="110"/>
      <c r="D104" s="109"/>
      <c r="E104" s="109"/>
      <c r="F104" s="109"/>
      <c r="G104" s="108"/>
      <c r="H104" s="107"/>
      <c r="I104" s="109"/>
      <c r="J104" s="109"/>
      <c r="K104" s="109"/>
      <c r="L104" s="106"/>
      <c r="M104" s="110"/>
      <c r="N104" s="109"/>
      <c r="O104" s="109"/>
      <c r="P104" s="109"/>
      <c r="Q104" s="108"/>
      <c r="R104" s="107"/>
      <c r="S104" s="109"/>
      <c r="T104" s="109"/>
      <c r="U104" s="109"/>
      <c r="V104" s="109"/>
      <c r="W104" s="109"/>
      <c r="X104" s="109"/>
      <c r="Y104" s="106"/>
      <c r="Z104" s="828"/>
      <c r="AA104" s="828"/>
      <c r="AB104" s="828"/>
      <c r="AC104" s="828"/>
      <c r="AD104" s="828"/>
      <c r="AE104" s="828"/>
      <c r="AF104" s="828"/>
      <c r="AG104" s="828"/>
      <c r="AH104" s="828"/>
      <c r="AI104" s="828"/>
      <c r="AJ104" s="828"/>
      <c r="AK104" s="828"/>
      <c r="AL104" s="828"/>
      <c r="AM104" s="828"/>
      <c r="AN104" s="828"/>
      <c r="AO104" s="828"/>
      <c r="AP104" s="828"/>
      <c r="AQ104" s="828"/>
      <c r="AR104" s="828"/>
      <c r="AS104" s="828"/>
      <c r="AT104" s="828"/>
      <c r="AU104" s="828"/>
      <c r="AV104" s="828"/>
      <c r="AW104" s="828"/>
      <c r="AX104" s="828"/>
      <c r="AY104" s="828"/>
      <c r="AZ104" s="346"/>
      <c r="BA104" s="884"/>
      <c r="BB104" s="553"/>
      <c r="BC104" s="414"/>
      <c r="BD104" s="407"/>
      <c r="BE104" s="407"/>
      <c r="BF104" s="407"/>
      <c r="BG104" s="418"/>
      <c r="BH104" s="414"/>
      <c r="BI104" s="407"/>
      <c r="BJ104" s="407"/>
      <c r="BK104" s="407"/>
      <c r="BL104" s="418"/>
      <c r="BM104" s="414"/>
      <c r="BN104" s="407"/>
      <c r="BO104" s="407"/>
      <c r="BP104" s="407"/>
      <c r="BQ104" s="418"/>
      <c r="BR104" s="414"/>
      <c r="BS104" s="407"/>
      <c r="BT104" s="407"/>
      <c r="BU104" s="407"/>
      <c r="BV104" s="407"/>
      <c r="BW104" s="407"/>
      <c r="BX104" s="407"/>
      <c r="BY104" s="408"/>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18" customFormat="true" ht="15" customHeight="true" x14ac:dyDescent="0.2">
      <c r="A105" s="150"/>
      <c r="B105" s="145"/>
      <c r="C105" s="105"/>
      <c r="D105" s="104"/>
      <c r="E105" s="104"/>
      <c r="F105" s="104"/>
      <c r="G105" s="103"/>
      <c r="H105" s="102"/>
      <c r="I105" s="104"/>
      <c r="J105" s="104"/>
      <c r="K105" s="104"/>
      <c r="L105" s="101"/>
      <c r="M105" s="105"/>
      <c r="N105" s="104"/>
      <c r="O105" s="104"/>
      <c r="P105" s="104"/>
      <c r="Q105" s="103"/>
      <c r="R105" s="102"/>
      <c r="S105" s="104"/>
      <c r="T105" s="104"/>
      <c r="U105" s="104"/>
      <c r="V105" s="104"/>
      <c r="W105" s="104"/>
      <c r="X105" s="104"/>
      <c r="Y105" s="101"/>
      <c r="Z105" s="828"/>
      <c r="AA105" s="828"/>
      <c r="AB105" s="828"/>
      <c r="AC105" s="828"/>
      <c r="AD105" s="828"/>
      <c r="AE105" s="828"/>
      <c r="AF105" s="828"/>
      <c r="AG105" s="828"/>
      <c r="AH105" s="828"/>
      <c r="AI105" s="828"/>
      <c r="AJ105" s="828"/>
      <c r="AK105" s="828"/>
      <c r="AL105" s="828"/>
      <c r="AM105" s="828"/>
      <c r="AN105" s="828"/>
      <c r="AO105" s="828"/>
      <c r="AP105" s="828"/>
      <c r="AQ105" s="828"/>
      <c r="AR105" s="828"/>
      <c r="AS105" s="828"/>
      <c r="AT105" s="828"/>
      <c r="AU105" s="828"/>
      <c r="AV105" s="828"/>
      <c r="AW105" s="828"/>
      <c r="AX105" s="828"/>
      <c r="AY105" s="828"/>
      <c r="AZ105" s="346"/>
      <c r="BA105" s="884"/>
      <c r="BB105" s="553"/>
      <c r="BC105" s="417"/>
      <c r="BD105" s="416"/>
      <c r="BE105" s="416"/>
      <c r="BF105" s="416"/>
      <c r="BG105" s="420"/>
      <c r="BH105" s="417"/>
      <c r="BI105" s="416"/>
      <c r="BJ105" s="416"/>
      <c r="BK105" s="416"/>
      <c r="BL105" s="420"/>
      <c r="BM105" s="417"/>
      <c r="BN105" s="416"/>
      <c r="BO105" s="416"/>
      <c r="BP105" s="416"/>
      <c r="BQ105" s="420"/>
      <c r="BR105" s="417"/>
      <c r="BS105" s="416"/>
      <c r="BT105" s="416"/>
      <c r="BU105" s="416"/>
      <c r="BV105" s="416"/>
      <c r="BW105" s="416"/>
      <c r="BX105" s="416"/>
      <c r="BY105" s="419"/>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18" customFormat="true" ht="250.15" customHeight="true" x14ac:dyDescent="0.2">
      <c r="A106" s="438"/>
      <c r="B106" s="181"/>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180"/>
      <c r="Y106" s="180"/>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1"/>
      <c r="BB106" s="402"/>
      <c r="BC106" s="402"/>
      <c r="BD106" s="402"/>
      <c r="BE106" s="402"/>
      <c r="BF106" s="402"/>
      <c r="BG106" s="402"/>
      <c r="BH106" s="402"/>
      <c r="BI106" s="402"/>
      <c r="BJ106" s="402"/>
      <c r="BK106" s="402"/>
      <c r="BL106" s="402"/>
      <c r="BM106" s="402"/>
      <c r="BN106" s="402"/>
      <c r="BO106" s="402"/>
      <c r="BP106" s="402"/>
      <c r="BQ106" s="402"/>
      <c r="BR106" s="402"/>
      <c r="BS106" s="402"/>
      <c r="BT106" s="402"/>
      <c r="BU106" s="402"/>
      <c r="BV106" s="402"/>
      <c r="BW106" s="402"/>
      <c r="BX106" s="402"/>
      <c r="BY106" s="401"/>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38"/>
      <c r="B107" s="299"/>
      <c r="C107" s="391"/>
      <c r="D107" s="391"/>
      <c r="E107" s="391"/>
      <c r="F107" s="391"/>
      <c r="G107" s="391"/>
      <c r="H107" s="391"/>
      <c r="I107" s="391"/>
      <c r="J107" s="391"/>
      <c r="K107" s="391"/>
      <c r="L107" s="391"/>
      <c r="M107" s="391"/>
      <c r="N107" s="391"/>
      <c r="O107" s="391"/>
      <c r="P107" s="391"/>
      <c r="Q107" s="391"/>
      <c r="R107" s="391"/>
      <c r="S107" s="391"/>
      <c r="T107" s="391"/>
      <c r="U107" s="391"/>
      <c r="V107" s="391"/>
      <c r="W107" s="391"/>
      <c r="X107" s="391"/>
      <c r="Y107" s="391"/>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Viet Nam</v>
      </c>
      <c r="B108" s="1013"/>
      <c r="C108" s="300"/>
      <c r="D108" s="300"/>
      <c r="E108" s="300"/>
      <c r="F108" s="300"/>
      <c r="G108" s="300"/>
      <c r="H108" s="300"/>
      <c r="I108" s="300"/>
      <c r="J108" s="300"/>
      <c r="K108" s="300"/>
      <c r="L108" s="300"/>
      <c r="M108" s="300"/>
      <c r="N108" s="300"/>
      <c r="O108" s="300"/>
      <c r="P108" s="300"/>
      <c r="Q108" s="300"/>
      <c r="R108" s="300"/>
      <c r="S108" s="300"/>
      <c r="T108" s="300"/>
      <c r="U108" s="300"/>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2006</v>
      </c>
      <c r="B109" s="326"/>
      <c r="C109" s="300"/>
      <c r="D109" s="300"/>
      <c r="E109" s="300"/>
      <c r="F109" s="300"/>
      <c r="G109" s="300"/>
      <c r="H109" s="300"/>
      <c r="I109" s="300"/>
      <c r="J109" s="300"/>
      <c r="K109" s="300"/>
      <c r="L109" s="300"/>
      <c r="M109" s="300"/>
      <c r="N109" s="300"/>
      <c r="O109" s="300"/>
      <c r="P109" s="300"/>
      <c r="Q109" s="300"/>
      <c r="R109" s="300"/>
      <c r="S109" s="300"/>
      <c r="T109" s="300"/>
      <c r="U109" s="300"/>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99</v>
      </c>
      <c r="B110" s="328"/>
      <c r="C110" s="300"/>
      <c r="D110" s="300"/>
      <c r="E110" s="300"/>
      <c r="F110" s="300"/>
      <c r="G110" s="300"/>
      <c r="H110" s="300"/>
      <c r="I110" s="300"/>
      <c r="J110" s="300"/>
      <c r="K110" s="300"/>
      <c r="L110" s="300"/>
      <c r="M110" s="300"/>
      <c r="N110" s="300"/>
      <c r="O110" s="300"/>
      <c r="P110" s="300"/>
      <c r="Q110" s="300"/>
      <c r="R110" s="300"/>
      <c r="S110" s="300"/>
      <c r="T110" s="300"/>
      <c r="U110" s="300"/>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97</v>
      </c>
      <c r="B111" s="326"/>
      <c r="C111" s="300"/>
      <c r="D111" s="300"/>
      <c r="E111" s="300"/>
      <c r="F111" s="300"/>
      <c r="G111" s="300"/>
      <c r="H111" s="300"/>
      <c r="I111" s="300"/>
      <c r="J111" s="300"/>
      <c r="K111" s="300"/>
      <c r="L111" s="300"/>
      <c r="M111" s="300"/>
      <c r="N111" s="300"/>
      <c r="O111" s="300"/>
      <c r="P111" s="300"/>
      <c r="Q111" s="300"/>
      <c r="R111" s="300"/>
      <c r="S111" s="300"/>
      <c r="T111" s="300"/>
      <c r="U111" s="300"/>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1" t="s">
        <v>98</v>
      </c>
      <c r="B112" s="352"/>
      <c r="C112" s="300"/>
      <c r="D112" s="300"/>
      <c r="E112" s="300"/>
      <c r="F112" s="300"/>
      <c r="G112" s="300"/>
      <c r="H112" s="300"/>
      <c r="I112" s="300"/>
      <c r="J112" s="300"/>
      <c r="K112" s="300"/>
      <c r="L112" s="300"/>
      <c r="M112" s="300"/>
      <c r="N112" s="300"/>
      <c r="O112" s="300"/>
      <c r="P112" s="300"/>
      <c r="Q112" s="300"/>
      <c r="R112" s="300"/>
      <c r="S112" s="300"/>
      <c r="T112" s="300"/>
      <c r="U112" s="300"/>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41</v>
      </c>
      <c r="B113" s="332"/>
      <c r="C113" s="300"/>
      <c r="D113" s="300"/>
      <c r="E113" s="300"/>
      <c r="F113" s="300"/>
      <c r="G113" s="300"/>
      <c r="H113" s="300"/>
      <c r="I113" s="300"/>
      <c r="J113" s="300"/>
      <c r="K113" s="300"/>
      <c r="L113" s="300"/>
      <c r="M113" s="300"/>
      <c r="N113" s="300"/>
      <c r="O113" s="300"/>
      <c r="P113" s="300"/>
      <c r="Q113" s="300"/>
      <c r="R113" s="300"/>
      <c r="S113" s="300"/>
      <c r="T113" s="300"/>
      <c r="U113" s="300"/>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40</v>
      </c>
      <c r="B114" s="332"/>
      <c r="C114" s="300"/>
      <c r="D114" s="300"/>
      <c r="E114" s="300"/>
      <c r="F114" s="300"/>
      <c r="G114" s="300"/>
      <c r="H114" s="300"/>
      <c r="I114" s="300"/>
      <c r="J114" s="300"/>
      <c r="K114" s="300"/>
      <c r="L114" s="300"/>
      <c r="M114" s="300"/>
      <c r="N114" s="300"/>
      <c r="O114" s="300"/>
      <c r="P114" s="300"/>
      <c r="Q114" s="300"/>
      <c r="R114" s="300"/>
      <c r="S114" s="300"/>
      <c r="T114" s="300"/>
      <c r="U114" s="300"/>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134</v>
      </c>
      <c r="B115" s="351" t="str">
        <f>A1025</f>
        <v>MICS06</v>
      </c>
      <c r="C115" s="300"/>
      <c r="D115" s="300"/>
      <c r="E115" s="300"/>
      <c r="F115" s="300"/>
      <c r="G115" s="300"/>
      <c r="H115" s="300"/>
      <c r="I115" s="300"/>
      <c r="J115" s="300"/>
      <c r="K115" s="300"/>
      <c r="L115" s="300"/>
      <c r="M115" s="300"/>
      <c r="N115" s="300"/>
      <c r="O115" s="300"/>
      <c r="P115" s="300"/>
      <c r="Q115" s="300"/>
      <c r="R115" s="300"/>
      <c r="S115" s="300"/>
      <c r="T115" s="300"/>
      <c r="U115" s="300"/>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7" t="str">
        <f>B1030</f>
        <v/>
      </c>
      <c r="B116" s="186"/>
      <c r="C116" s="300"/>
      <c r="D116" s="300"/>
      <c r="E116" s="300"/>
      <c r="F116" s="300"/>
      <c r="G116" s="300"/>
      <c r="H116" s="300"/>
      <c r="I116" s="300"/>
      <c r="J116" s="300"/>
      <c r="K116" s="300"/>
      <c r="L116" s="300"/>
      <c r="M116" s="300"/>
      <c r="N116" s="300"/>
      <c r="O116" s="300"/>
      <c r="P116" s="300"/>
      <c r="Q116" s="300"/>
      <c r="R116" s="300"/>
      <c r="S116" s="300"/>
      <c r="T116" s="300"/>
      <c r="U116" s="300"/>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7" t="str">
        <f>B1029</f>
        <v/>
      </c>
      <c r="B117" s="185"/>
      <c r="C117" s="300"/>
      <c r="D117" s="300"/>
      <c r="E117" s="300"/>
      <c r="F117" s="300"/>
      <c r="G117" s="300"/>
      <c r="H117" s="300"/>
      <c r="I117" s="300"/>
      <c r="J117" s="300"/>
      <c r="K117" s="300"/>
      <c r="L117" s="300"/>
      <c r="M117" s="300"/>
      <c r="N117" s="300"/>
      <c r="O117" s="300"/>
      <c r="P117" s="300"/>
      <c r="Q117" s="300"/>
      <c r="R117" s="300"/>
      <c r="S117" s="300"/>
      <c r="T117" s="300"/>
      <c r="U117" s="300"/>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84"/>
      <c r="B118" s="186"/>
      <c r="C118" s="300"/>
      <c r="D118" s="300"/>
      <c r="E118" s="300"/>
      <c r="F118" s="300"/>
      <c r="G118" s="300"/>
      <c r="H118" s="300"/>
      <c r="I118" s="300"/>
      <c r="J118" s="300"/>
      <c r="K118" s="300"/>
      <c r="L118" s="300"/>
      <c r="M118" s="300"/>
      <c r="N118" s="300"/>
      <c r="O118" s="300"/>
      <c r="P118" s="300"/>
      <c r="Q118" s="300"/>
      <c r="R118" s="300"/>
      <c r="S118" s="300"/>
      <c r="T118" s="300"/>
      <c r="U118" s="300"/>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83"/>
      <c r="B119" s="182"/>
      <c r="C119" s="300"/>
      <c r="D119" s="300"/>
      <c r="E119" s="300"/>
      <c r="F119" s="300"/>
      <c r="G119" s="300"/>
      <c r="H119" s="300"/>
      <c r="I119" s="300"/>
      <c r="J119" s="300"/>
      <c r="K119" s="300"/>
      <c r="L119" s="300"/>
      <c r="M119" s="300"/>
      <c r="N119" s="300"/>
      <c r="O119" s="300"/>
      <c r="P119" s="300"/>
      <c r="Q119" s="300"/>
      <c r="R119" s="300"/>
      <c r="S119" s="300"/>
      <c r="T119" s="300"/>
      <c r="U119" s="300"/>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322" customFormat="true" ht="15" customHeight="true" x14ac:dyDescent="0.2">
      <c r="A120" s="303" t="s">
        <v>99</v>
      </c>
      <c r="B120" s="337"/>
      <c r="C120" s="990" t="s">
        <v>115</v>
      </c>
      <c r="D120" s="991"/>
      <c r="E120" s="991"/>
      <c r="F120" s="991"/>
      <c r="G120" s="992"/>
      <c r="H120" s="993" t="s">
        <v>39</v>
      </c>
      <c r="I120" s="981"/>
      <c r="J120" s="981"/>
      <c r="K120" s="981"/>
      <c r="L120" s="983"/>
      <c r="M120" s="976" t="s">
        <v>38</v>
      </c>
      <c r="N120" s="977"/>
      <c r="O120" s="977"/>
      <c r="P120" s="977"/>
      <c r="Q120" s="979"/>
      <c r="R120" s="16" t="s">
        <v>138</v>
      </c>
      <c r="S120" s="400"/>
      <c r="T120" s="400"/>
      <c r="U120" s="400"/>
      <c r="V120" s="400"/>
      <c r="W120" s="400"/>
      <c r="X120" s="400"/>
      <c r="Y120" s="400"/>
      <c r="Z120" s="410"/>
      <c r="AA120" s="410"/>
      <c r="AB120" s="410"/>
      <c r="AC120" s="410"/>
      <c r="AD120" s="410"/>
      <c r="AE120" s="410"/>
      <c r="AF120" s="410"/>
      <c r="AG120" s="410"/>
      <c r="AH120" s="410"/>
      <c r="AI120" s="410"/>
      <c r="AJ120" s="410"/>
      <c r="AK120" s="410"/>
      <c r="AL120" s="410"/>
      <c r="AM120" s="410"/>
      <c r="AN120" s="410"/>
      <c r="AO120" s="410"/>
      <c r="AP120" s="410"/>
      <c r="AQ120" s="410"/>
      <c r="AR120" s="410"/>
      <c r="AS120" s="410"/>
      <c r="AT120" s="410"/>
      <c r="AU120" s="410"/>
      <c r="AV120" s="410"/>
      <c r="AW120" s="410"/>
      <c r="AX120" s="410"/>
      <c r="AY120" s="410"/>
      <c r="AZ120" s="881"/>
      <c r="BA120" s="347" t="s">
        <v>129</v>
      </c>
      <c r="BB120" s="303" t="s">
        <v>99</v>
      </c>
      <c r="BC120" s="976" t="s">
        <v>115</v>
      </c>
      <c r="BD120" s="977"/>
      <c r="BE120" s="977"/>
      <c r="BF120" s="977"/>
      <c r="BG120" s="978"/>
      <c r="BH120" s="976" t="s">
        <v>39</v>
      </c>
      <c r="BI120" s="977"/>
      <c r="BJ120" s="977"/>
      <c r="BK120" s="977"/>
      <c r="BL120" s="978"/>
      <c r="BM120" s="976" t="s">
        <v>38</v>
      </c>
      <c r="BN120" s="977"/>
      <c r="BO120" s="977"/>
      <c r="BP120" s="977"/>
      <c r="BQ120" s="979"/>
      <c r="BR120" s="15" t="s">
        <v>138</v>
      </c>
      <c r="BS120" s="400"/>
      <c r="BT120" s="400"/>
      <c r="BU120" s="400"/>
      <c r="BV120" s="400"/>
      <c r="BW120" s="400"/>
      <c r="BX120" s="400"/>
      <c r="BY120" s="400"/>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322" customFormat="true" ht="24" x14ac:dyDescent="0.2">
      <c r="A121" s="335" t="s">
        <v>88</v>
      </c>
      <c r="B121" s="369"/>
      <c r="C121" s="392" t="s">
        <v>0</v>
      </c>
      <c r="D121" s="546" t="s">
        <v>1</v>
      </c>
      <c r="E121" s="546" t="s">
        <v>2</v>
      </c>
      <c r="F121" s="546" t="s">
        <v>3</v>
      </c>
      <c r="G121" s="547" t="s">
        <v>4</v>
      </c>
      <c r="H121" s="374" t="s">
        <v>0</v>
      </c>
      <c r="I121" s="549" t="s">
        <v>1</v>
      </c>
      <c r="J121" s="549" t="s">
        <v>2</v>
      </c>
      <c r="K121" s="549" t="s">
        <v>3</v>
      </c>
      <c r="L121" s="550" t="s">
        <v>4</v>
      </c>
      <c r="M121" s="375" t="s">
        <v>0</v>
      </c>
      <c r="N121" s="549" t="s">
        <v>1</v>
      </c>
      <c r="O121" s="549" t="s">
        <v>2</v>
      </c>
      <c r="P121" s="549" t="s">
        <v>3</v>
      </c>
      <c r="Q121" s="545" t="s">
        <v>4</v>
      </c>
      <c r="R121" s="374" t="s">
        <v>150</v>
      </c>
      <c r="S121" s="549" t="s">
        <v>293</v>
      </c>
      <c r="T121" s="549" t="s">
        <v>294</v>
      </c>
      <c r="U121" s="549" t="s">
        <v>295</v>
      </c>
      <c r="V121" s="549" t="s">
        <v>296</v>
      </c>
      <c r="W121" s="549" t="s">
        <v>297</v>
      </c>
      <c r="X121" s="549" t="s">
        <v>298</v>
      </c>
      <c r="Y121" s="550" t="s">
        <v>299</v>
      </c>
      <c r="Z121" s="410"/>
      <c r="AA121" s="410"/>
      <c r="AB121" s="410"/>
      <c r="AC121" s="410"/>
      <c r="AD121" s="410"/>
      <c r="AE121" s="410"/>
      <c r="AF121" s="410"/>
      <c r="AG121" s="410"/>
      <c r="AH121" s="410"/>
      <c r="AI121" s="410"/>
      <c r="AJ121" s="410"/>
      <c r="AK121" s="410"/>
      <c r="AL121" s="410"/>
      <c r="AM121" s="410"/>
      <c r="AN121" s="410"/>
      <c r="AO121" s="410"/>
      <c r="AP121" s="410"/>
      <c r="AQ121" s="410"/>
      <c r="AR121" s="410"/>
      <c r="AS121" s="410"/>
      <c r="AT121" s="410"/>
      <c r="AU121" s="410"/>
      <c r="AV121" s="410"/>
      <c r="AW121" s="410"/>
      <c r="AX121" s="410"/>
      <c r="AY121" s="410"/>
      <c r="AZ121" s="881"/>
      <c r="BA121" s="335" t="s">
        <v>117</v>
      </c>
      <c r="BB121" s="334"/>
      <c r="BC121" s="421" t="s">
        <v>0</v>
      </c>
      <c r="BD121" s="520" t="s">
        <v>1</v>
      </c>
      <c r="BE121" s="520" t="s">
        <v>2</v>
      </c>
      <c r="BF121" s="520" t="s">
        <v>3</v>
      </c>
      <c r="BG121" s="422" t="s">
        <v>4</v>
      </c>
      <c r="BH121" s="421" t="s">
        <v>0</v>
      </c>
      <c r="BI121" s="520" t="s">
        <v>1</v>
      </c>
      <c r="BJ121" s="520" t="s">
        <v>2</v>
      </c>
      <c r="BK121" s="520" t="s">
        <v>3</v>
      </c>
      <c r="BL121" s="422" t="s">
        <v>4</v>
      </c>
      <c r="BM121" s="421" t="s">
        <v>0</v>
      </c>
      <c r="BN121" s="520" t="s">
        <v>1</v>
      </c>
      <c r="BO121" s="520" t="s">
        <v>2</v>
      </c>
      <c r="BP121" s="520" t="s">
        <v>3</v>
      </c>
      <c r="BQ121" s="422" t="s">
        <v>4</v>
      </c>
      <c r="BR121" s="421" t="s">
        <v>150</v>
      </c>
      <c r="BS121" s="520" t="s">
        <v>293</v>
      </c>
      <c r="BT121" s="520" t="s">
        <v>294</v>
      </c>
      <c r="BU121" s="520" t="s">
        <v>295</v>
      </c>
      <c r="BV121" s="520" t="s">
        <v>296</v>
      </c>
      <c r="BW121" s="520" t="s">
        <v>297</v>
      </c>
      <c r="BX121" s="520" t="s">
        <v>298</v>
      </c>
      <c r="BY121" s="521" t="s">
        <v>299</v>
      </c>
      <c r="BZ121" s="886"/>
      <c r="CA121" s="886"/>
      <c r="CB121" s="886"/>
      <c r="CC121" s="886"/>
      <c r="CD121" s="886"/>
      <c r="CE121" s="886"/>
      <c r="CF121" s="886"/>
      <c r="CG121" s="886"/>
      <c r="CH121" s="886"/>
      <c r="CI121" s="886"/>
      <c r="CJ121" s="886"/>
      <c r="CK121" s="886"/>
      <c r="CL121" s="886"/>
      <c r="CM121" s="886"/>
      <c r="CN121" s="886"/>
      <c r="CO121" s="886"/>
      <c r="CP121" s="886"/>
      <c r="CQ121" s="886"/>
      <c r="CR121" s="886"/>
      <c r="CS121" s="886"/>
      <c r="CT121" s="886"/>
      <c r="CU121" s="886"/>
      <c r="CV121" s="886"/>
      <c r="CW121" s="886"/>
      <c r="CX121" s="886"/>
      <c r="CY121" s="886"/>
      <c r="CZ121" s="886"/>
    </row>
    <row r="122" s="322" customFormat="true" ht="15" customHeight="true" x14ac:dyDescent="0.2">
      <c r="A122" s="985" t="s">
        <v>18</v>
      </c>
      <c r="B122" s="371" t="s">
        <v>14</v>
      </c>
      <c r="C122" s="137">
        <v>26.53835378169304</v>
      </c>
      <c r="D122" s="136">
        <v>53.605282357371095</v>
      </c>
      <c r="E122" s="136">
        <v>61.831929309531318</v>
      </c>
      <c r="F122" s="136">
        <v>81.39645866237187</v>
      </c>
      <c r="G122" s="135">
        <v>98.11418714270313</v>
      </c>
      <c r="H122" s="134">
        <v>59.673326002921414</v>
      </c>
      <c r="I122" s="136">
        <v>90.115098460118446</v>
      </c>
      <c r="J122" s="136">
        <v>98.280461054245166</v>
      </c>
      <c r="K122" s="136">
        <v>100</v>
      </c>
      <c r="L122" s="133">
        <v>100</v>
      </c>
      <c r="M122" s="137">
        <v>23.986012884379047</v>
      </c>
      <c r="N122" s="136">
        <v>47.340521985603154</v>
      </c>
      <c r="O122" s="136">
        <v>56.65148547025386</v>
      </c>
      <c r="P122" s="136">
        <v>66.128212483839448</v>
      </c>
      <c r="Q122" s="135">
        <v>84.672312274255319</v>
      </c>
      <c r="R122" s="134">
        <v>48.031333745619449</v>
      </c>
      <c r="S122" s="136">
        <v>34.68914646996852</v>
      </c>
      <c r="T122" s="136">
        <v>68.791409641306871</v>
      </c>
      <c r="U122" s="136">
        <v>59.732620320855723</v>
      </c>
      <c r="V122" s="136">
        <v>32.266731802638219</v>
      </c>
      <c r="W122" s="136">
        <v>87.317073170731732</v>
      </c>
      <c r="X122" s="136">
        <v>64.118398637137489</v>
      </c>
      <c r="Y122" s="133">
        <v>80.063291139240903</v>
      </c>
      <c r="Z122" s="410"/>
      <c r="AA122" s="410"/>
      <c r="AB122" s="410"/>
      <c r="AC122" s="410"/>
      <c r="AD122" s="410"/>
      <c r="AE122" s="410"/>
      <c r="AF122" s="410"/>
      <c r="AG122" s="410"/>
      <c r="AH122" s="410"/>
      <c r="AI122" s="410"/>
      <c r="AJ122" s="410"/>
      <c r="AK122" s="410"/>
      <c r="AL122" s="410"/>
      <c r="AM122" s="410"/>
      <c r="AN122" s="410"/>
      <c r="AO122" s="410"/>
      <c r="AP122" s="410"/>
      <c r="AQ122" s="410"/>
      <c r="AR122" s="410"/>
      <c r="AS122" s="410"/>
      <c r="AT122" s="410"/>
      <c r="AU122" s="410"/>
      <c r="AV122" s="410"/>
      <c r="AW122" s="410"/>
      <c r="AX122" s="410"/>
      <c r="AY122" s="410"/>
      <c r="AZ122" s="881"/>
      <c r="BA122" s="975" t="s">
        <v>18</v>
      </c>
      <c r="BB122" s="554" t="s">
        <v>14</v>
      </c>
      <c r="BC122" s="425">
        <v>1886.2898189092989</v>
      </c>
      <c r="BD122" s="423">
        <v>3811.8529306679829</v>
      </c>
      <c r="BE122" s="423">
        <v>4393.1336070298948</v>
      </c>
      <c r="BF122" s="423">
        <v>5790.2050622701117</v>
      </c>
      <c r="BG122" s="429">
        <v>6972.3329501166572</v>
      </c>
      <c r="BH122" s="425">
        <v>1070.825782962901</v>
      </c>
      <c r="BI122" s="423">
        <v>1610.1479451754738</v>
      </c>
      <c r="BJ122" s="423">
        <v>1766.1403647348268</v>
      </c>
      <c r="BK122" s="423">
        <v>1797.2037979002901</v>
      </c>
      <c r="BL122" s="429">
        <v>1792.546095347958</v>
      </c>
      <c r="BM122" s="425">
        <v>1275.4338472143129</v>
      </c>
      <c r="BN122" s="423">
        <v>2513.5902314326213</v>
      </c>
      <c r="BO122" s="423">
        <v>3011.8476791070193</v>
      </c>
      <c r="BP122" s="423">
        <v>3517.5314567981391</v>
      </c>
      <c r="BQ122" s="429">
        <v>4498.5471683204951</v>
      </c>
      <c r="BR122" s="425">
        <v>668.90715030968749</v>
      </c>
      <c r="BS122" s="423">
        <v>2547.5600048630085</v>
      </c>
      <c r="BT122" s="423">
        <v>3204.6809168148407</v>
      </c>
      <c r="BU122" s="423">
        <v>2557.3923132407904</v>
      </c>
      <c r="BV122" s="423">
        <v>329.20239915254854</v>
      </c>
      <c r="BW122" s="423">
        <v>6905.0518636215775</v>
      </c>
      <c r="BX122" s="423">
        <v>2073.6807347260537</v>
      </c>
      <c r="BY122" s="427">
        <v>4567.3389862654694</v>
      </c>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22" customFormat="true" ht="15" customHeight="true" x14ac:dyDescent="0.2">
      <c r="A123" s="984"/>
      <c r="B123" s="372" t="s">
        <v>52</v>
      </c>
      <c r="C123" s="132">
        <v>73.461646218306839</v>
      </c>
      <c r="D123" s="131">
        <v>46.39471764262872</v>
      </c>
      <c r="E123" s="131">
        <v>38.168070690468667</v>
      </c>
      <c r="F123" s="131">
        <v>18.603541337628577</v>
      </c>
      <c r="G123" s="130">
        <v>1.8858128572969066</v>
      </c>
      <c r="H123" s="129">
        <v>40.326673997078814</v>
      </c>
      <c r="I123" s="131">
        <v>9.8849015398815752</v>
      </c>
      <c r="J123" s="131">
        <v>1.7195389457548189</v>
      </c>
      <c r="K123" s="131">
        <v>0</v>
      </c>
      <c r="L123" s="128">
        <v>0</v>
      </c>
      <c r="M123" s="132">
        <v>76.013987115620964</v>
      </c>
      <c r="N123" s="131">
        <v>52.65947801439691</v>
      </c>
      <c r="O123" s="131">
        <v>43.348514529746382</v>
      </c>
      <c r="P123" s="131">
        <v>33.871787516160779</v>
      </c>
      <c r="Q123" s="130">
        <v>15.327687725744793</v>
      </c>
      <c r="R123" s="129">
        <v>51.968666254380544</v>
      </c>
      <c r="S123" s="131">
        <v>65.310853530031721</v>
      </c>
      <c r="T123" s="131">
        <v>31.20859035869325</v>
      </c>
      <c r="U123" s="131">
        <v>40.267379679144568</v>
      </c>
      <c r="V123" s="131">
        <v>67.733268197362122</v>
      </c>
      <c r="W123" s="131">
        <v>12.682926829268373</v>
      </c>
      <c r="X123" s="131">
        <v>35.881601362861929</v>
      </c>
      <c r="Y123" s="128">
        <v>19.93670886075974</v>
      </c>
      <c r="Z123" s="410"/>
      <c r="AA123" s="410"/>
      <c r="AB123" s="410"/>
      <c r="AC123" s="410"/>
      <c r="AD123" s="410"/>
      <c r="AE123" s="410"/>
      <c r="AF123" s="410"/>
      <c r="AG123" s="410"/>
      <c r="AH123" s="410"/>
      <c r="AI123" s="410"/>
      <c r="AJ123" s="410"/>
      <c r="AK123" s="410"/>
      <c r="AL123" s="410"/>
      <c r="AM123" s="410"/>
      <c r="AN123" s="410"/>
      <c r="AO123" s="410"/>
      <c r="AP123" s="410"/>
      <c r="AQ123" s="410"/>
      <c r="AR123" s="410"/>
      <c r="AS123" s="410"/>
      <c r="AT123" s="410"/>
      <c r="AU123" s="410"/>
      <c r="AV123" s="410"/>
      <c r="AW123" s="410"/>
      <c r="AX123" s="410"/>
      <c r="AY123" s="410"/>
      <c r="AZ123" s="881"/>
      <c r="BA123" s="972"/>
      <c r="BB123" s="553" t="s">
        <v>52</v>
      </c>
      <c r="BC123" s="426">
        <v>5221.4977794703582</v>
      </c>
      <c r="BD123" s="424">
        <v>3299.1121888802022</v>
      </c>
      <c r="BE123" s="424">
        <v>2711.8260086369864</v>
      </c>
      <c r="BF123" s="424">
        <v>1323.3784491300544</v>
      </c>
      <c r="BG123" s="430">
        <v>134.01237380238271</v>
      </c>
      <c r="BH123" s="426">
        <v>723.65402014121833</v>
      </c>
      <c r="BI123" s="424">
        <v>176.62027978303865</v>
      </c>
      <c r="BJ123" s="424">
        <v>30.900823096006182</v>
      </c>
      <c r="BK123" s="424">
        <v>0</v>
      </c>
      <c r="BL123" s="430">
        <v>0</v>
      </c>
      <c r="BM123" s="426">
        <v>4041.9728154200702</v>
      </c>
      <c r="BN123" s="424">
        <v>2796.0052821044651</v>
      </c>
      <c r="BO123" s="424">
        <v>2304.601932242475</v>
      </c>
      <c r="BP123" s="424">
        <v>1801.7283941433466</v>
      </c>
      <c r="BQ123" s="430">
        <v>814.34325298938438</v>
      </c>
      <c r="BR123" s="426">
        <v>723.74031155825003</v>
      </c>
      <c r="BS123" s="424">
        <v>4796.4085389249376</v>
      </c>
      <c r="BT123" s="424">
        <v>1453.8671977313454</v>
      </c>
      <c r="BU123" s="424">
        <v>1724.0075307702066</v>
      </c>
      <c r="BV123" s="424">
        <v>691.05091056019137</v>
      </c>
      <c r="BW123" s="424">
        <v>1002.9684271182241</v>
      </c>
      <c r="BX123" s="424">
        <v>1160.4623175069478</v>
      </c>
      <c r="BY123" s="428">
        <v>1137.3215657499079</v>
      </c>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22" customFormat="true" ht="15" customHeight="true" x14ac:dyDescent="0.2">
      <c r="A124" s="984" t="s">
        <v>51</v>
      </c>
      <c r="B124" s="372" t="s">
        <v>15</v>
      </c>
      <c r="C124" s="132">
        <v>24.227924784308176</v>
      </c>
      <c r="D124" s="131">
        <v>48.977660174896592</v>
      </c>
      <c r="E124" s="131">
        <v>58.264775827665773</v>
      </c>
      <c r="F124" s="131">
        <v>77.60589162897196</v>
      </c>
      <c r="G124" s="130">
        <v>94.972753842457664</v>
      </c>
      <c r="H124" s="129">
        <v>52.560527221841525</v>
      </c>
      <c r="I124" s="131">
        <v>82.698180811455785</v>
      </c>
      <c r="J124" s="131">
        <v>93.0294903606367</v>
      </c>
      <c r="K124" s="131">
        <v>97.418367470033957</v>
      </c>
      <c r="L124" s="128">
        <v>98.469646476105822</v>
      </c>
      <c r="M124" s="132">
        <v>21.979712589106573</v>
      </c>
      <c r="N124" s="131">
        <v>43.316928130876065</v>
      </c>
      <c r="O124" s="131">
        <v>53.014605696291781</v>
      </c>
      <c r="P124" s="131">
        <v>62.817194004263555</v>
      </c>
      <c r="Q124" s="130">
        <v>82.385923580604583</v>
      </c>
      <c r="R124" s="129">
        <v>47.103689960832796</v>
      </c>
      <c r="S124" s="131">
        <v>32.413066385669254</v>
      </c>
      <c r="T124" s="131">
        <v>64.793237377199048</v>
      </c>
      <c r="U124" s="131">
        <v>57.192513368984102</v>
      </c>
      <c r="V124" s="131">
        <v>31.460674157303579</v>
      </c>
      <c r="W124" s="131">
        <v>81.050656660412685</v>
      </c>
      <c r="X124" s="131">
        <v>61.563032367972248</v>
      </c>
      <c r="Y124" s="128">
        <v>76.940928270042605</v>
      </c>
      <c r="Z124" s="410"/>
      <c r="AA124" s="410"/>
      <c r="AB124" s="410"/>
      <c r="AC124" s="410"/>
      <c r="AD124" s="410"/>
      <c r="AE124" s="410"/>
      <c r="AF124" s="410"/>
      <c r="AG124" s="410"/>
      <c r="AH124" s="410"/>
      <c r="AI124" s="410"/>
      <c r="AJ124" s="410"/>
      <c r="AK124" s="410"/>
      <c r="AL124" s="410"/>
      <c r="AM124" s="410"/>
      <c r="AN124" s="410"/>
      <c r="AO124" s="410"/>
      <c r="AP124" s="410"/>
      <c r="AQ124" s="410"/>
      <c r="AR124" s="410"/>
      <c r="AS124" s="410"/>
      <c r="AT124" s="410"/>
      <c r="AU124" s="410"/>
      <c r="AV124" s="410"/>
      <c r="AW124" s="410"/>
      <c r="AX124" s="410"/>
      <c r="AY124" s="410"/>
      <c r="AZ124" s="881"/>
      <c r="BA124" s="972" t="s">
        <v>51</v>
      </c>
      <c r="BB124" s="553" t="s">
        <v>15</v>
      </c>
      <c r="BC124" s="426">
        <v>1722.0694331638099</v>
      </c>
      <c r="BD124" s="424">
        <v>3482.7843314077459</v>
      </c>
      <c r="BE124" s="424">
        <v>4139.6887927144926</v>
      </c>
      <c r="BF124" s="424">
        <v>5520.5599107936059</v>
      </c>
      <c r="BG124" s="430">
        <v>6749.0918516806278</v>
      </c>
      <c r="BH124" s="426">
        <v>943.18804540098677</v>
      </c>
      <c r="BI124" s="424">
        <v>1477.6248173578292</v>
      </c>
      <c r="BJ124" s="424">
        <v>1671.7782586097562</v>
      </c>
      <c r="BK124" s="424">
        <v>1750.806600023911</v>
      </c>
      <c r="BL124" s="430">
        <v>1765.113803010373</v>
      </c>
      <c r="BM124" s="426">
        <v>1168.7507016410411</v>
      </c>
      <c r="BN124" s="424">
        <v>2299.9536726390784</v>
      </c>
      <c r="BO124" s="424">
        <v>2818.4947984989649</v>
      </c>
      <c r="BP124" s="424">
        <v>3341.4097801568059</v>
      </c>
      <c r="BQ124" s="430">
        <v>4377.0738424216133</v>
      </c>
      <c r="BR124" s="426">
        <v>655.98834268568044</v>
      </c>
      <c r="BS124" s="424">
        <v>2380.405399440649</v>
      </c>
      <c r="BT124" s="424">
        <v>3018.4241381889369</v>
      </c>
      <c r="BU124" s="424">
        <v>2448.6401781656468</v>
      </c>
      <c r="BV124" s="424">
        <v>320.97856934782936</v>
      </c>
      <c r="BW124" s="424">
        <v>6409.5023744832788</v>
      </c>
      <c r="BX124" s="424">
        <v>1991.0365340727401</v>
      </c>
      <c r="BY124" s="428">
        <v>4389.2187833755397</v>
      </c>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22" customFormat="true" ht="15" customHeight="true" x14ac:dyDescent="0.2">
      <c r="A125" s="984"/>
      <c r="B125" s="372" t="s">
        <v>16</v>
      </c>
      <c r="C125" s="132">
        <v>2.3104289973848733</v>
      </c>
      <c r="D125" s="131">
        <v>4.6276221824745107</v>
      </c>
      <c r="E125" s="131">
        <v>3.567153481865557</v>
      </c>
      <c r="F125" s="131">
        <v>3.7905670334000017</v>
      </c>
      <c r="G125" s="130">
        <v>3.1414333002455432</v>
      </c>
      <c r="H125" s="129">
        <v>7.1127987810798929</v>
      </c>
      <c r="I125" s="131">
        <v>7.4169176486626478</v>
      </c>
      <c r="J125" s="131">
        <v>5.2509706936085347</v>
      </c>
      <c r="K125" s="131">
        <v>2.5816325299660741</v>
      </c>
      <c r="L125" s="128">
        <v>1.5303535238941883</v>
      </c>
      <c r="M125" s="132">
        <v>2.0063002952724829</v>
      </c>
      <c r="N125" s="131">
        <v>4.0235938547269381</v>
      </c>
      <c r="O125" s="131">
        <v>3.6368797739620575</v>
      </c>
      <c r="P125" s="131">
        <v>3.3110184795759126</v>
      </c>
      <c r="Q125" s="130">
        <v>2.286388693650804</v>
      </c>
      <c r="R125" s="129">
        <v>0.92764378478663989</v>
      </c>
      <c r="S125" s="131">
        <v>2.2760800842992706</v>
      </c>
      <c r="T125" s="131">
        <v>3.9981722641078443</v>
      </c>
      <c r="U125" s="131">
        <v>2.540106951871667</v>
      </c>
      <c r="V125" s="131">
        <v>0.80605764533464042</v>
      </c>
      <c r="W125" s="131">
        <v>6.2664165103189813</v>
      </c>
      <c r="X125" s="131">
        <v>2.5553662691652463</v>
      </c>
      <c r="Y125" s="128">
        <v>3.122362869198354</v>
      </c>
      <c r="Z125" s="410"/>
      <c r="AA125" s="410"/>
      <c r="AB125" s="410"/>
      <c r="AC125" s="410"/>
      <c r="AD125" s="410"/>
      <c r="AE125" s="410"/>
      <c r="AF125" s="410"/>
      <c r="AG125" s="410"/>
      <c r="AH125" s="410"/>
      <c r="AI125" s="410"/>
      <c r="AJ125" s="410"/>
      <c r="AK125" s="410"/>
      <c r="AL125" s="410"/>
      <c r="AM125" s="410"/>
      <c r="AN125" s="410"/>
      <c r="AO125" s="410"/>
      <c r="AP125" s="410"/>
      <c r="AQ125" s="410"/>
      <c r="AR125" s="410"/>
      <c r="AS125" s="410"/>
      <c r="AT125" s="410"/>
      <c r="AU125" s="410"/>
      <c r="AV125" s="410"/>
      <c r="AW125" s="410"/>
      <c r="AX125" s="410"/>
      <c r="AY125" s="410"/>
      <c r="AZ125" s="881"/>
      <c r="BA125" s="972"/>
      <c r="BB125" s="553" t="s">
        <v>16</v>
      </c>
      <c r="BC125" s="426">
        <v>164.22038574548966</v>
      </c>
      <c r="BD125" s="424">
        <v>329.06859926023753</v>
      </c>
      <c r="BE125" s="424">
        <v>253.44481431540288</v>
      </c>
      <c r="BF125" s="424">
        <v>269.64515147651173</v>
      </c>
      <c r="BG125" s="430">
        <v>223.24109843603463</v>
      </c>
      <c r="BH125" s="426">
        <v>127.63773756191438</v>
      </c>
      <c r="BI125" s="424">
        <v>132.52312781764419</v>
      </c>
      <c r="BJ125" s="424">
        <v>94.362106125071747</v>
      </c>
      <c r="BK125" s="424">
        <v>46.397197876379629</v>
      </c>
      <c r="BL125" s="430">
        <v>27.432292337585153</v>
      </c>
      <c r="BM125" s="426">
        <v>106.68314557327231</v>
      </c>
      <c r="BN125" s="424">
        <v>213.6365587935353</v>
      </c>
      <c r="BO125" s="424">
        <v>193.35288060805371</v>
      </c>
      <c r="BP125" s="424">
        <v>176.12167664133435</v>
      </c>
      <c r="BQ125" s="430">
        <v>121.47332589888552</v>
      </c>
      <c r="BR125" s="426">
        <v>12.918807624006813</v>
      </c>
      <c r="BS125" s="424">
        <v>167.15460542236019</v>
      </c>
      <c r="BT125" s="424">
        <v>186.2567786259043</v>
      </c>
      <c r="BU125" s="424">
        <v>108.75213507514573</v>
      </c>
      <c r="BV125" s="424">
        <v>8.2238298047192195</v>
      </c>
      <c r="BW125" s="424">
        <v>495.5494891382935</v>
      </c>
      <c r="BX125" s="424">
        <v>82.644200653313959</v>
      </c>
      <c r="BY125" s="428">
        <v>178.12020288993284</v>
      </c>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22" customFormat="true" ht="15" customHeight="true" x14ac:dyDescent="0.2">
      <c r="A126" s="984"/>
      <c r="B126" s="372" t="s">
        <v>22</v>
      </c>
      <c r="C126" s="132">
        <v>40.394828638856161</v>
      </c>
      <c r="D126" s="131">
        <v>32.714095982568544</v>
      </c>
      <c r="E126" s="131">
        <v>26.912142309542496</v>
      </c>
      <c r="F126" s="131">
        <v>15.390696231353527</v>
      </c>
      <c r="G126" s="130">
        <v>1.6057078258121658</v>
      </c>
      <c r="H126" s="129">
        <v>25.828912335753852</v>
      </c>
      <c r="I126" s="131">
        <v>7.6487394045243464</v>
      </c>
      <c r="J126" s="131">
        <v>1.4516508433470665</v>
      </c>
      <c r="K126" s="131">
        <v>0</v>
      </c>
      <c r="L126" s="128">
        <v>0</v>
      </c>
      <c r="M126" s="132">
        <v>37.526043564783592</v>
      </c>
      <c r="N126" s="131">
        <v>36.983688819277774</v>
      </c>
      <c r="O126" s="131">
        <v>31.625033379054475</v>
      </c>
      <c r="P126" s="131">
        <v>25.124162988886852</v>
      </c>
      <c r="Q126" s="130">
        <v>13.465530197737992</v>
      </c>
      <c r="R126" s="129">
        <v>26.88105545248397</v>
      </c>
      <c r="S126" s="131">
        <v>60.69546891464713</v>
      </c>
      <c r="T126" s="131">
        <v>18.985606579849282</v>
      </c>
      <c r="U126" s="131">
        <v>14.705882352941243</v>
      </c>
      <c r="V126" s="131">
        <v>41.621885686370533</v>
      </c>
      <c r="W126" s="131">
        <v>10.806754221388431</v>
      </c>
      <c r="X126" s="131">
        <v>6.8143100511073227</v>
      </c>
      <c r="Y126" s="128">
        <v>8.291139240506439</v>
      </c>
      <c r="Z126" s="410"/>
      <c r="AA126" s="410"/>
      <c r="AB126" s="410"/>
      <c r="AC126" s="410"/>
      <c r="AD126" s="410"/>
      <c r="AE126" s="410"/>
      <c r="AF126" s="410"/>
      <c r="AG126" s="410"/>
      <c r="AH126" s="410"/>
      <c r="AI126" s="410"/>
      <c r="AJ126" s="410"/>
      <c r="AK126" s="410"/>
      <c r="AL126" s="410"/>
      <c r="AM126" s="410"/>
      <c r="AN126" s="410"/>
      <c r="AO126" s="410"/>
      <c r="AP126" s="410"/>
      <c r="AQ126" s="410"/>
      <c r="AR126" s="410"/>
      <c r="AS126" s="410"/>
      <c r="AT126" s="410"/>
      <c r="AU126" s="410"/>
      <c r="AV126" s="410"/>
      <c r="AW126" s="410"/>
      <c r="AX126" s="410"/>
      <c r="AY126" s="410"/>
      <c r="AZ126" s="881"/>
      <c r="BA126" s="972"/>
      <c r="BB126" s="553" t="s">
        <v>22</v>
      </c>
      <c r="BC126" s="426">
        <v>2871.1786203793358</v>
      </c>
      <c r="BD126" s="424">
        <v>2326.2879544959678</v>
      </c>
      <c r="BE126" s="424">
        <v>1912.096842803795</v>
      </c>
      <c r="BF126" s="424">
        <v>1094.8300294032463</v>
      </c>
      <c r="BG126" s="430">
        <v>114.10714299540489</v>
      </c>
      <c r="BH126" s="426">
        <v>463.49461522657026</v>
      </c>
      <c r="BI126" s="424">
        <v>136.66524528992193</v>
      </c>
      <c r="BJ126" s="424">
        <v>26.086763558440431</v>
      </c>
      <c r="BK126" s="424">
        <v>0</v>
      </c>
      <c r="BL126" s="430">
        <v>0</v>
      </c>
      <c r="BM126" s="426">
        <v>1995.4123407368841</v>
      </c>
      <c r="BN126" s="424">
        <v>1963.6842822888884</v>
      </c>
      <c r="BO126" s="424">
        <v>1681.3289641698855</v>
      </c>
      <c r="BP126" s="424">
        <v>1336.4195147529556</v>
      </c>
      <c r="BQ126" s="430">
        <v>715.40886405421043</v>
      </c>
      <c r="BR126" s="426">
        <v>374.35833648233091</v>
      </c>
      <c r="BS126" s="424">
        <v>4457.4561445962663</v>
      </c>
      <c r="BT126" s="424">
        <v>884.45361736072414</v>
      </c>
      <c r="BU126" s="424">
        <v>629.61762411926532</v>
      </c>
      <c r="BV126" s="424">
        <v>424.64866628004711</v>
      </c>
      <c r="BW126" s="424">
        <v>854.60031659777633</v>
      </c>
      <c r="BX126" s="424">
        <v>220.38453507550386</v>
      </c>
      <c r="BY126" s="428">
        <v>472.98134956583522</v>
      </c>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22" customFormat="true" ht="15" customHeight="true" x14ac:dyDescent="0.2">
      <c r="A127" s="984"/>
      <c r="B127" s="372" t="s">
        <v>19</v>
      </c>
      <c r="C127" s="132">
        <v>33.066817579450692</v>
      </c>
      <c r="D127" s="131">
        <v>13.68062166006044</v>
      </c>
      <c r="E127" s="131">
        <v>11.255928380926248</v>
      </c>
      <c r="F127" s="131">
        <v>3.2128451062750356</v>
      </c>
      <c r="G127" s="130">
        <v>0.28010503148474075</v>
      </c>
      <c r="H127" s="129">
        <v>14.497761661324921</v>
      </c>
      <c r="I127" s="131">
        <v>2.2361621353572301</v>
      </c>
      <c r="J127" s="131">
        <v>0.26788810240775224</v>
      </c>
      <c r="K127" s="131">
        <v>0</v>
      </c>
      <c r="L127" s="128">
        <v>0</v>
      </c>
      <c r="M127" s="132">
        <v>38.487943550837393</v>
      </c>
      <c r="N127" s="131">
        <v>15.675789195119382</v>
      </c>
      <c r="O127" s="131">
        <v>11.723481150691951</v>
      </c>
      <c r="P127" s="131">
        <v>8.7476245272738904</v>
      </c>
      <c r="Q127" s="130">
        <v>1.8621575280067975</v>
      </c>
      <c r="R127" s="129">
        <v>25.087610801896492</v>
      </c>
      <c r="S127" s="131">
        <v>4.6153846153846292</v>
      </c>
      <c r="T127" s="131">
        <v>12.222983778843986</v>
      </c>
      <c r="U127" s="131">
        <v>25.561497326203312</v>
      </c>
      <c r="V127" s="131">
        <v>26.111382510991859</v>
      </c>
      <c r="W127" s="131">
        <v>1.8761726078799339</v>
      </c>
      <c r="X127" s="131">
        <v>29.067291311754683</v>
      </c>
      <c r="Y127" s="128">
        <v>11.645569620253321</v>
      </c>
      <c r="Z127" s="410"/>
      <c r="AA127" s="410"/>
      <c r="AB127" s="410"/>
      <c r="AC127" s="410"/>
      <c r="AD127" s="410"/>
      <c r="AE127" s="410"/>
      <c r="AF127" s="410"/>
      <c r="AG127" s="410"/>
      <c r="AH127" s="410"/>
      <c r="AI127" s="410"/>
      <c r="AJ127" s="410"/>
      <c r="AK127" s="410"/>
      <c r="AL127" s="410"/>
      <c r="AM127" s="410"/>
      <c r="AN127" s="410"/>
      <c r="AO127" s="410"/>
      <c r="AP127" s="410"/>
      <c r="AQ127" s="410"/>
      <c r="AR127" s="410"/>
      <c r="AS127" s="410"/>
      <c r="AT127" s="410"/>
      <c r="AU127" s="410"/>
      <c r="AV127" s="410"/>
      <c r="AW127" s="410"/>
      <c r="AX127" s="410"/>
      <c r="AY127" s="410"/>
      <c r="AZ127" s="881"/>
      <c r="BA127" s="972"/>
      <c r="BB127" s="553" t="s">
        <v>19</v>
      </c>
      <c r="BC127" s="426">
        <v>2350.3191590910233</v>
      </c>
      <c r="BD127" s="424">
        <v>972.8242343842536</v>
      </c>
      <c r="BE127" s="424">
        <v>799.72916583319704</v>
      </c>
      <c r="BF127" s="424">
        <v>228.54841972680705</v>
      </c>
      <c r="BG127" s="430">
        <v>19.905230806977819</v>
      </c>
      <c r="BH127" s="426">
        <v>260.15940491464733</v>
      </c>
      <c r="BI127" s="424">
        <v>39.955034493116742</v>
      </c>
      <c r="BJ127" s="424">
        <v>4.8140595375657496</v>
      </c>
      <c r="BK127" s="424">
        <v>0</v>
      </c>
      <c r="BL127" s="430">
        <v>0</v>
      </c>
      <c r="BM127" s="426">
        <v>2046.560474683188</v>
      </c>
      <c r="BN127" s="424">
        <v>832.32099981558963</v>
      </c>
      <c r="BO127" s="424">
        <v>623.27296807259199</v>
      </c>
      <c r="BP127" s="424">
        <v>465.308879390389</v>
      </c>
      <c r="BQ127" s="430">
        <v>98.934388935173871</v>
      </c>
      <c r="BR127" s="426">
        <v>349.38197507591804</v>
      </c>
      <c r="BS127" s="424">
        <v>338.9523943286747</v>
      </c>
      <c r="BT127" s="424">
        <v>569.41358037062196</v>
      </c>
      <c r="BU127" s="424">
        <v>1094.3899066509407</v>
      </c>
      <c r="BV127" s="424">
        <v>266.4022442801471</v>
      </c>
      <c r="BW127" s="424">
        <v>148.36811052044712</v>
      </c>
      <c r="BX127" s="424">
        <v>940.07778243144651</v>
      </c>
      <c r="BY127" s="428">
        <v>664.34021618407394</v>
      </c>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22" customFormat="true" ht="15" customHeight="true" x14ac:dyDescent="0.2">
      <c r="A128" s="984" t="s">
        <v>168</v>
      </c>
      <c r="B128" s="372" t="s">
        <v>50</v>
      </c>
      <c r="C128" s="132">
        <v>8.7059996878128771</v>
      </c>
      <c r="D128" s="131">
        <v>8.6327727025547158</v>
      </c>
      <c r="E128" s="131">
        <v>5.769112369126228</v>
      </c>
      <c r="F128" s="131">
        <v>4.6569188582553327</v>
      </c>
      <c r="G128" s="130">
        <v>3.2018135111046222</v>
      </c>
      <c r="H128" s="129">
        <v>11.919561481677214</v>
      </c>
      <c r="I128" s="131">
        <v>8.2304938632953899</v>
      </c>
      <c r="J128" s="131">
        <v>5.3428429591007927</v>
      </c>
      <c r="K128" s="131">
        <v>2.5816325299660741</v>
      </c>
      <c r="L128" s="128">
        <v>1.5303535238941883</v>
      </c>
      <c r="M128" s="132">
        <v>8.3644593411316457</v>
      </c>
      <c r="N128" s="131">
        <v>8.4992595898088421</v>
      </c>
      <c r="O128" s="131">
        <v>6.4197430019230186</v>
      </c>
      <c r="P128" s="131">
        <v>5.0069680628144404</v>
      </c>
      <c r="Q128" s="130">
        <v>2.7002790312908251</v>
      </c>
      <c r="R128" s="129">
        <v>1.9313304721030002</v>
      </c>
      <c r="S128" s="131">
        <v>6.5613608748481154</v>
      </c>
      <c r="T128" s="131">
        <v>5.812022583859191</v>
      </c>
      <c r="U128" s="131">
        <v>4.2524619516562305</v>
      </c>
      <c r="V128" s="131">
        <v>2.4981074943224799</v>
      </c>
      <c r="W128" s="131">
        <v>7.1766222604211771</v>
      </c>
      <c r="X128" s="131">
        <v>3.9853869146463272</v>
      </c>
      <c r="Y128" s="128">
        <v>3.8998682476943674</v>
      </c>
      <c r="Z128" s="410"/>
      <c r="AA128" s="410"/>
      <c r="AB128" s="410"/>
      <c r="AC128" s="410"/>
      <c r="AD128" s="410"/>
      <c r="AE128" s="410"/>
      <c r="AF128" s="410"/>
      <c r="AG128" s="410"/>
      <c r="AH128" s="410"/>
      <c r="AI128" s="410"/>
      <c r="AJ128" s="410"/>
      <c r="AK128" s="410"/>
      <c r="AL128" s="410"/>
      <c r="AM128" s="410"/>
      <c r="AN128" s="410"/>
      <c r="AO128" s="410"/>
      <c r="AP128" s="410"/>
      <c r="AQ128" s="410"/>
      <c r="AR128" s="410"/>
      <c r="AS128" s="410"/>
      <c r="AT128" s="410"/>
      <c r="AU128" s="410"/>
      <c r="AV128" s="410"/>
      <c r="AW128" s="410"/>
      <c r="AX128" s="410"/>
      <c r="AY128" s="410"/>
      <c r="AZ128" s="881"/>
      <c r="BA128" s="972" t="s">
        <v>109</v>
      </c>
      <c r="BB128" s="553" t="s">
        <v>50</v>
      </c>
      <c r="BC128" s="53" t="s">
        <v>36</v>
      </c>
      <c r="BD128" s="49" t="s">
        <v>36</v>
      </c>
      <c r="BE128" s="49" t="s">
        <v>36</v>
      </c>
      <c r="BF128" s="49" t="s">
        <v>36</v>
      </c>
      <c r="BG128" s="44" t="s">
        <v>36</v>
      </c>
      <c r="BH128" s="53" t="s">
        <v>36</v>
      </c>
      <c r="BI128" s="49" t="s">
        <v>36</v>
      </c>
      <c r="BJ128" s="49" t="s">
        <v>36</v>
      </c>
      <c r="BK128" s="49" t="s">
        <v>36</v>
      </c>
      <c r="BL128" s="44" t="s">
        <v>36</v>
      </c>
      <c r="BM128" s="53" t="s">
        <v>36</v>
      </c>
      <c r="BN128" s="49" t="s">
        <v>36</v>
      </c>
      <c r="BO128" s="49" t="s">
        <v>36</v>
      </c>
      <c r="BP128" s="49" t="s">
        <v>36</v>
      </c>
      <c r="BQ128" s="44" t="s">
        <v>36</v>
      </c>
      <c r="BR128" s="53" t="s">
        <v>36</v>
      </c>
      <c r="BS128" s="49" t="s">
        <v>36</v>
      </c>
      <c r="BT128" s="49" t="s">
        <v>36</v>
      </c>
      <c r="BU128" s="49" t="s">
        <v>36</v>
      </c>
      <c r="BV128" s="49" t="s">
        <v>36</v>
      </c>
      <c r="BW128" s="49" t="s">
        <v>36</v>
      </c>
      <c r="BX128" s="49" t="s">
        <v>36</v>
      </c>
      <c r="BY128" s="39" t="s">
        <v>36</v>
      </c>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22" customFormat="true" ht="15" customHeight="true" x14ac:dyDescent="0.2">
      <c r="A129" s="986"/>
      <c r="B129" s="373" t="s">
        <v>49</v>
      </c>
      <c r="C129" s="127">
        <v>91.294000312187151</v>
      </c>
      <c r="D129" s="126">
        <v>91.367227297445297</v>
      </c>
      <c r="E129" s="126">
        <v>94.230887630873781</v>
      </c>
      <c r="F129" s="126">
        <v>95.343081141744761</v>
      </c>
      <c r="G129" s="125">
        <v>96.798186488895453</v>
      </c>
      <c r="H129" s="124">
        <v>88.080438518322808</v>
      </c>
      <c r="I129" s="126">
        <v>91.769506136704592</v>
      </c>
      <c r="J129" s="126">
        <v>94.657157040899278</v>
      </c>
      <c r="K129" s="126">
        <v>97.418367470033957</v>
      </c>
      <c r="L129" s="123">
        <v>98.469646476105822</v>
      </c>
      <c r="M129" s="127">
        <v>91.635540658868393</v>
      </c>
      <c r="N129" s="126">
        <v>91.500740410190858</v>
      </c>
      <c r="O129" s="126">
        <v>93.580256998076962</v>
      </c>
      <c r="P129" s="126">
        <v>94.993031937185592</v>
      </c>
      <c r="Q129" s="125">
        <v>97.299720968709252</v>
      </c>
      <c r="R129" s="124">
        <v>98.068669527896972</v>
      </c>
      <c r="S129" s="126">
        <v>93.438639125151909</v>
      </c>
      <c r="T129" s="126">
        <v>94.187977416140825</v>
      </c>
      <c r="U129" s="126">
        <v>95.747538048343856</v>
      </c>
      <c r="V129" s="126">
        <v>97.501892505677532</v>
      </c>
      <c r="W129" s="126">
        <v>92.823377739578746</v>
      </c>
      <c r="X129" s="126">
        <v>96.014613085353687</v>
      </c>
      <c r="Y129" s="123">
        <v>96.1001317523057</v>
      </c>
      <c r="Z129" s="410"/>
      <c r="AA129" s="410"/>
      <c r="AB129" s="410"/>
      <c r="AC129" s="410"/>
      <c r="AD129" s="410"/>
      <c r="AE129" s="410"/>
      <c r="AF129" s="410"/>
      <c r="AG129" s="410"/>
      <c r="AH129" s="410"/>
      <c r="AI129" s="410"/>
      <c r="AJ129" s="410"/>
      <c r="AK129" s="410"/>
      <c r="AL129" s="410"/>
      <c r="AM129" s="410"/>
      <c r="AN129" s="410"/>
      <c r="AO129" s="410"/>
      <c r="AP129" s="410"/>
      <c r="AQ129" s="410"/>
      <c r="AR129" s="410"/>
      <c r="AS129" s="410"/>
      <c r="AT129" s="410"/>
      <c r="AU129" s="410"/>
      <c r="AV129" s="410"/>
      <c r="AW129" s="410"/>
      <c r="AX129" s="410"/>
      <c r="AY129" s="410"/>
      <c r="AZ129" s="881"/>
      <c r="BA129" s="974"/>
      <c r="BB129" s="555" t="s">
        <v>49</v>
      </c>
      <c r="BC129" s="52" t="s">
        <v>36</v>
      </c>
      <c r="BD129" s="48" t="s">
        <v>36</v>
      </c>
      <c r="BE129" s="48" t="s">
        <v>36</v>
      </c>
      <c r="BF129" s="48" t="s">
        <v>36</v>
      </c>
      <c r="BG129" s="43" t="s">
        <v>36</v>
      </c>
      <c r="BH129" s="52" t="s">
        <v>36</v>
      </c>
      <c r="BI129" s="48" t="s">
        <v>36</v>
      </c>
      <c r="BJ129" s="48" t="s">
        <v>36</v>
      </c>
      <c r="BK129" s="48" t="s">
        <v>36</v>
      </c>
      <c r="BL129" s="43" t="s">
        <v>36</v>
      </c>
      <c r="BM129" s="52" t="s">
        <v>36</v>
      </c>
      <c r="BN129" s="48" t="s">
        <v>36</v>
      </c>
      <c r="BO129" s="48" t="s">
        <v>36</v>
      </c>
      <c r="BP129" s="48" t="s">
        <v>36</v>
      </c>
      <c r="BQ129" s="43" t="s">
        <v>36</v>
      </c>
      <c r="BR129" s="52" t="s">
        <v>36</v>
      </c>
      <c r="BS129" s="48" t="s">
        <v>36</v>
      </c>
      <c r="BT129" s="48" t="s">
        <v>36</v>
      </c>
      <c r="BU129" s="48" t="s">
        <v>36</v>
      </c>
      <c r="BV129" s="48" t="s">
        <v>36</v>
      </c>
      <c r="BW129" s="48" t="s">
        <v>36</v>
      </c>
      <c r="BX129" s="48" t="s">
        <v>36</v>
      </c>
      <c r="BY129" s="38" t="s">
        <v>36</v>
      </c>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18" customFormat="true" ht="15" customHeight="true" x14ac:dyDescent="0.2">
      <c r="A130" s="987" t="s">
        <v>48</v>
      </c>
      <c r="B130" s="370" t="s">
        <v>43</v>
      </c>
      <c r="C130" s="376">
        <f>C159/(C159+C160)*100</f>
        <v>26.435581744958736</v>
      </c>
      <c r="D130" s="377">
        <f t="shared" ref="D130:Y130" si="2">D159/(D159+D160)*100</f>
        <v>39.347554201739115</v>
      </c>
      <c r="E130" s="377">
        <f t="shared" si="2"/>
        <v>45.154154349410028</v>
      </c>
      <c r="F130" s="377">
        <f t="shared" si="2"/>
        <v>61.847237544020771</v>
      </c>
      <c r="G130" s="378">
        <f t="shared" si="2"/>
        <v>53.909424624039957</v>
      </c>
      <c r="H130" s="379">
        <f t="shared" si="2"/>
        <v>22.496256607497308</v>
      </c>
      <c r="I130" s="377">
        <f t="shared" si="2"/>
        <v>81.94253186074998</v>
      </c>
      <c r="J130" s="19">
        <v>100</v>
      </c>
      <c r="K130" s="19">
        <v>100</v>
      </c>
      <c r="L130" s="18">
        <v>100</v>
      </c>
      <c r="M130" s="376">
        <f t="shared" si="2"/>
        <v>28.734326641537596</v>
      </c>
      <c r="N130" s="377">
        <f t="shared" si="2"/>
        <v>34.182178999766705</v>
      </c>
      <c r="O130" s="377">
        <f t="shared" si="2"/>
        <v>42.769677454516099</v>
      </c>
      <c r="P130" s="377">
        <f t="shared" si="2"/>
        <v>45.38751542933074</v>
      </c>
      <c r="Q130" s="378">
        <f t="shared" si="2"/>
        <v>66.550143164356584</v>
      </c>
      <c r="R130" s="379">
        <f t="shared" si="2"/>
        <v>24.775044991001792</v>
      </c>
      <c r="S130" s="377">
        <f t="shared" si="2"/>
        <v>22.047244094488185</v>
      </c>
      <c r="T130" s="377">
        <f t="shared" si="2"/>
        <v>31.043956043956044</v>
      </c>
      <c r="U130" s="377">
        <f t="shared" si="2"/>
        <v>55.427631578947356</v>
      </c>
      <c r="V130" s="377">
        <f t="shared" si="2"/>
        <v>24.022346368715088</v>
      </c>
      <c r="W130" s="377">
        <f t="shared" si="2"/>
        <v>50.202429149797581</v>
      </c>
      <c r="X130" s="377">
        <f t="shared" si="2"/>
        <v>39.191919191919197</v>
      </c>
      <c r="Y130" s="380">
        <f t="shared" si="2"/>
        <v>25.531914893617021</v>
      </c>
      <c r="Z130" s="828"/>
      <c r="AA130" s="828"/>
      <c r="AB130" s="828"/>
      <c r="AC130" s="828"/>
      <c r="AD130" s="828"/>
      <c r="AE130" s="828"/>
      <c r="AF130" s="828"/>
      <c r="AG130" s="828"/>
      <c r="AH130" s="828"/>
      <c r="AI130" s="828"/>
      <c r="AJ130" s="828"/>
      <c r="AK130" s="828"/>
      <c r="AL130" s="828"/>
      <c r="AM130" s="828"/>
      <c r="AN130" s="828"/>
      <c r="AO130" s="828"/>
      <c r="AP130" s="828"/>
      <c r="AQ130" s="828"/>
      <c r="AR130" s="828"/>
      <c r="AS130" s="828"/>
      <c r="AT130" s="828"/>
      <c r="AU130" s="828"/>
      <c r="AV130" s="828"/>
      <c r="AW130" s="828"/>
      <c r="AX130" s="828"/>
      <c r="AY130" s="828"/>
      <c r="AZ130" s="346"/>
      <c r="BB130" s="320"/>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customHeight="true" x14ac:dyDescent="0.2">
      <c r="A131" s="988"/>
      <c r="B131" s="367" t="s">
        <v>47</v>
      </c>
      <c r="C131" s="381"/>
      <c r="D131" s="382"/>
      <c r="E131" s="382"/>
      <c r="F131" s="382"/>
      <c r="G131" s="383"/>
      <c r="H131" s="384"/>
      <c r="I131" s="382"/>
      <c r="J131" s="382"/>
      <c r="K131" s="382"/>
      <c r="L131" s="385"/>
      <c r="M131" s="381"/>
      <c r="N131" s="382"/>
      <c r="O131" s="382"/>
      <c r="P131" s="382"/>
      <c r="Q131" s="383"/>
      <c r="R131" s="384"/>
      <c r="S131" s="382"/>
      <c r="T131" s="382"/>
      <c r="U131" s="382"/>
      <c r="V131" s="382"/>
      <c r="W131" s="382"/>
      <c r="X131" s="382"/>
      <c r="Y131" s="385"/>
      <c r="Z131" s="828"/>
      <c r="AA131" s="828"/>
      <c r="AB131" s="828"/>
      <c r="AC131" s="828"/>
      <c r="AD131" s="828"/>
      <c r="AE131" s="828"/>
      <c r="AF131" s="828"/>
      <c r="AG131" s="828"/>
      <c r="AH131" s="828"/>
      <c r="AI131" s="828"/>
      <c r="AJ131" s="828"/>
      <c r="AK131" s="828"/>
      <c r="AL131" s="828"/>
      <c r="AM131" s="828"/>
      <c r="AN131" s="828"/>
      <c r="AO131" s="828"/>
      <c r="AP131" s="828"/>
      <c r="AQ131" s="828"/>
      <c r="AR131" s="828"/>
      <c r="AS131" s="828"/>
      <c r="AT131" s="828"/>
      <c r="AU131" s="828"/>
      <c r="AV131" s="828"/>
      <c r="AW131" s="828"/>
      <c r="AX131" s="828"/>
      <c r="AY131" s="828"/>
      <c r="AZ131" s="346"/>
      <c r="BB131" s="320"/>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customHeight="true" x14ac:dyDescent="0.2">
      <c r="A132" s="989"/>
      <c r="B132" s="368" t="s">
        <v>47</v>
      </c>
      <c r="C132" s="386"/>
      <c r="D132" s="387"/>
      <c r="E132" s="387"/>
      <c r="F132" s="387"/>
      <c r="G132" s="388"/>
      <c r="H132" s="389"/>
      <c r="I132" s="387"/>
      <c r="J132" s="387"/>
      <c r="K132" s="387"/>
      <c r="L132" s="390"/>
      <c r="M132" s="386"/>
      <c r="N132" s="387"/>
      <c r="O132" s="387"/>
      <c r="P132" s="387"/>
      <c r="Q132" s="388"/>
      <c r="R132" s="14"/>
      <c r="S132" s="13"/>
      <c r="T132" s="13"/>
      <c r="U132" s="13"/>
      <c r="V132" s="13"/>
      <c r="W132" s="13"/>
      <c r="X132" s="13"/>
      <c r="Y132" s="8"/>
      <c r="Z132" s="828"/>
      <c r="AA132" s="828"/>
      <c r="AB132" s="828"/>
      <c r="AC132" s="828"/>
      <c r="AD132" s="828"/>
      <c r="AE132" s="828"/>
      <c r="AF132" s="828"/>
      <c r="AG132" s="828"/>
      <c r="AH132" s="828"/>
      <c r="AI132" s="828"/>
      <c r="AJ132" s="828"/>
      <c r="AK132" s="828"/>
      <c r="AL132" s="828"/>
      <c r="AM132" s="828"/>
      <c r="AN132" s="828"/>
      <c r="AO132" s="828"/>
      <c r="AP132" s="828"/>
      <c r="AQ132" s="828"/>
      <c r="AR132" s="828"/>
      <c r="AS132" s="828"/>
      <c r="AT132" s="828"/>
      <c r="AU132" s="828"/>
      <c r="AV132" s="828"/>
      <c r="AW132" s="828"/>
      <c r="AX132" s="828"/>
      <c r="AY132" s="828"/>
      <c r="AZ132" s="346"/>
      <c r="BB132" s="320"/>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322" customFormat="true" ht="15" customHeight="true" x14ac:dyDescent="0.2">
      <c r="A133" s="317"/>
      <c r="B133" s="369"/>
      <c r="C133" s="1014" t="s">
        <v>115</v>
      </c>
      <c r="D133" s="1015"/>
      <c r="E133" s="1015"/>
      <c r="F133" s="1015"/>
      <c r="G133" s="1016"/>
      <c r="H133" s="993" t="s">
        <v>39</v>
      </c>
      <c r="I133" s="981"/>
      <c r="J133" s="981"/>
      <c r="K133" s="981"/>
      <c r="L133" s="983"/>
      <c r="M133" s="980" t="s">
        <v>38</v>
      </c>
      <c r="N133" s="981"/>
      <c r="O133" s="981"/>
      <c r="P133" s="981"/>
      <c r="Q133" s="983"/>
      <c r="R133" s="16" t="s">
        <v>138</v>
      </c>
      <c r="S133" s="400"/>
      <c r="T133" s="400"/>
      <c r="U133" s="400"/>
      <c r="V133" s="400"/>
      <c r="W133" s="400"/>
      <c r="X133" s="400"/>
      <c r="Y133" s="400"/>
      <c r="Z133" s="410"/>
      <c r="AA133" s="410"/>
      <c r="AB133" s="410"/>
      <c r="AC133" s="410"/>
      <c r="AD133" s="410"/>
      <c r="AE133" s="410"/>
      <c r="AF133" s="410"/>
      <c r="AG133" s="410"/>
      <c r="AH133" s="410"/>
      <c r="AI133" s="410"/>
      <c r="AJ133" s="410"/>
      <c r="AK133" s="410"/>
      <c r="AL133" s="410"/>
      <c r="AM133" s="410"/>
      <c r="AN133" s="410"/>
      <c r="AO133" s="410"/>
      <c r="AP133" s="410"/>
      <c r="AQ133" s="410"/>
      <c r="AR133" s="410"/>
      <c r="AS133" s="410"/>
      <c r="AT133" s="410"/>
      <c r="AU133" s="410"/>
      <c r="AV133" s="410"/>
      <c r="AW133" s="410"/>
      <c r="AX133" s="410"/>
      <c r="AY133" s="410"/>
      <c r="AZ133" s="881"/>
      <c r="BA133" s="347" t="s">
        <v>129</v>
      </c>
      <c r="BB133" s="303" t="s">
        <v>99</v>
      </c>
      <c r="BC133" s="976" t="s">
        <v>115</v>
      </c>
      <c r="BD133" s="977"/>
      <c r="BE133" s="977"/>
      <c r="BF133" s="977"/>
      <c r="BG133" s="978"/>
      <c r="BH133" s="976" t="s">
        <v>39</v>
      </c>
      <c r="BI133" s="977"/>
      <c r="BJ133" s="977"/>
      <c r="BK133" s="977"/>
      <c r="BL133" s="978"/>
      <c r="BM133" s="976" t="s">
        <v>38</v>
      </c>
      <c r="BN133" s="977"/>
      <c r="BO133" s="977"/>
      <c r="BP133" s="977"/>
      <c r="BQ133" s="979"/>
      <c r="BR133" s="15" t="s">
        <v>138</v>
      </c>
      <c r="BS133" s="400"/>
      <c r="BT133" s="400"/>
      <c r="BU133" s="400"/>
      <c r="BV133" s="400"/>
      <c r="BW133" s="400"/>
      <c r="BX133" s="400"/>
      <c r="BY133" s="400"/>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322" customFormat="true" ht="24" x14ac:dyDescent="0.2">
      <c r="A134" s="335" t="s">
        <v>70</v>
      </c>
      <c r="B134" s="369"/>
      <c r="C134" s="392" t="s">
        <v>0</v>
      </c>
      <c r="D134" s="546" t="s">
        <v>1</v>
      </c>
      <c r="E134" s="546" t="s">
        <v>2</v>
      </c>
      <c r="F134" s="546" t="s">
        <v>3</v>
      </c>
      <c r="G134" s="547" t="s">
        <v>4</v>
      </c>
      <c r="H134" s="374" t="s">
        <v>0</v>
      </c>
      <c r="I134" s="549" t="s">
        <v>1</v>
      </c>
      <c r="J134" s="549" t="s">
        <v>2</v>
      </c>
      <c r="K134" s="549" t="s">
        <v>3</v>
      </c>
      <c r="L134" s="550" t="s">
        <v>4</v>
      </c>
      <c r="M134" s="375" t="s">
        <v>0</v>
      </c>
      <c r="N134" s="549" t="s">
        <v>1</v>
      </c>
      <c r="O134" s="549" t="s">
        <v>2</v>
      </c>
      <c r="P134" s="549" t="s">
        <v>3</v>
      </c>
      <c r="Q134" s="545" t="s">
        <v>4</v>
      </c>
      <c r="R134" s="374" t="s">
        <v>150</v>
      </c>
      <c r="S134" s="549" t="s">
        <v>293</v>
      </c>
      <c r="T134" s="549" t="s">
        <v>294</v>
      </c>
      <c r="U134" s="549" t="s">
        <v>295</v>
      </c>
      <c r="V134" s="549" t="s">
        <v>296</v>
      </c>
      <c r="W134" s="549" t="s">
        <v>297</v>
      </c>
      <c r="X134" s="549" t="s">
        <v>298</v>
      </c>
      <c r="Y134" s="550" t="s">
        <v>299</v>
      </c>
      <c r="Z134" s="410"/>
      <c r="AA134" s="410"/>
      <c r="AB134" s="410"/>
      <c r="AC134" s="410"/>
      <c r="AD134" s="410"/>
      <c r="AE134" s="410"/>
      <c r="AF134" s="410"/>
      <c r="AG134" s="410"/>
      <c r="AH134" s="410"/>
      <c r="AI134" s="410"/>
      <c r="AJ134" s="410"/>
      <c r="AK134" s="410"/>
      <c r="AL134" s="410"/>
      <c r="AM134" s="410"/>
      <c r="AN134" s="410"/>
      <c r="AO134" s="410"/>
      <c r="AP134" s="410"/>
      <c r="AQ134" s="410"/>
      <c r="AR134" s="410"/>
      <c r="AS134" s="410"/>
      <c r="AT134" s="410"/>
      <c r="AU134" s="410"/>
      <c r="AV134" s="410"/>
      <c r="AW134" s="410"/>
      <c r="AX134" s="410"/>
      <c r="AY134" s="410"/>
      <c r="AZ134" s="881"/>
      <c r="BA134" s="335" t="s">
        <v>117</v>
      </c>
      <c r="BB134" s="334"/>
      <c r="BC134" s="421" t="s">
        <v>0</v>
      </c>
      <c r="BD134" s="520" t="s">
        <v>1</v>
      </c>
      <c r="BE134" s="520" t="s">
        <v>2</v>
      </c>
      <c r="BF134" s="520" t="s">
        <v>3</v>
      </c>
      <c r="BG134" s="422" t="s">
        <v>4</v>
      </c>
      <c r="BH134" s="421" t="s">
        <v>0</v>
      </c>
      <c r="BI134" s="520" t="s">
        <v>1</v>
      </c>
      <c r="BJ134" s="520" t="s">
        <v>2</v>
      </c>
      <c r="BK134" s="520" t="s">
        <v>3</v>
      </c>
      <c r="BL134" s="422" t="s">
        <v>4</v>
      </c>
      <c r="BM134" s="421" t="s">
        <v>0</v>
      </c>
      <c r="BN134" s="520" t="s">
        <v>1</v>
      </c>
      <c r="BO134" s="520" t="s">
        <v>2</v>
      </c>
      <c r="BP134" s="520" t="s">
        <v>3</v>
      </c>
      <c r="BQ134" s="422" t="s">
        <v>4</v>
      </c>
      <c r="BR134" s="421" t="s">
        <v>150</v>
      </c>
      <c r="BS134" s="520" t="s">
        <v>293</v>
      </c>
      <c r="BT134" s="520" t="s">
        <v>294</v>
      </c>
      <c r="BU134" s="520" t="s">
        <v>295</v>
      </c>
      <c r="BV134" s="520" t="s">
        <v>296</v>
      </c>
      <c r="BW134" s="520" t="s">
        <v>297</v>
      </c>
      <c r="BX134" s="520" t="s">
        <v>298</v>
      </c>
      <c r="BY134" s="521" t="s">
        <v>299</v>
      </c>
      <c r="BZ134" s="886"/>
      <c r="CA134" s="886"/>
      <c r="CB134" s="886"/>
      <c r="CC134" s="886"/>
      <c r="CD134" s="886"/>
      <c r="CE134" s="886"/>
      <c r="CF134" s="886"/>
      <c r="CG134" s="886"/>
      <c r="CH134" s="886"/>
      <c r="CI134" s="886"/>
      <c r="CJ134" s="886"/>
      <c r="CK134" s="886"/>
      <c r="CL134" s="886"/>
      <c r="CM134" s="886"/>
      <c r="CN134" s="886"/>
      <c r="CO134" s="886"/>
      <c r="CP134" s="886"/>
      <c r="CQ134" s="886"/>
      <c r="CR134" s="886"/>
      <c r="CS134" s="886"/>
      <c r="CT134" s="886"/>
      <c r="CU134" s="886"/>
      <c r="CV134" s="886"/>
      <c r="CW134" s="886"/>
      <c r="CX134" s="886"/>
      <c r="CY134" s="886"/>
      <c r="CZ134" s="886"/>
    </row>
    <row r="135" s="322" customFormat="true" ht="15" customHeight="true" x14ac:dyDescent="0.2">
      <c r="A135" s="985" t="s">
        <v>46</v>
      </c>
      <c r="B135" s="371" t="s">
        <v>45</v>
      </c>
      <c r="C135" s="137">
        <v>2.8273105650003467E-2</v>
      </c>
      <c r="D135" s="136">
        <v>0.3750879591805335</v>
      </c>
      <c r="E135" s="136">
        <v>1.1901352975850517</v>
      </c>
      <c r="F135" s="136">
        <v>2.604550889539667</v>
      </c>
      <c r="G135" s="135">
        <v>2.4740734982187629</v>
      </c>
      <c r="H135" s="134">
        <v>1.3489297225338523</v>
      </c>
      <c r="I135" s="136">
        <v>4.2469989966142654</v>
      </c>
      <c r="J135" s="136">
        <v>4.1855763847043868</v>
      </c>
      <c r="K135" s="136">
        <v>2.0858775435903443</v>
      </c>
      <c r="L135" s="133">
        <v>1.8613794323506954</v>
      </c>
      <c r="M135" s="137">
        <v>0</v>
      </c>
      <c r="N135" s="136">
        <v>0.13807482179821104</v>
      </c>
      <c r="O135" s="136">
        <v>0.73752619635898209</v>
      </c>
      <c r="P135" s="136">
        <v>1.2509331194528244</v>
      </c>
      <c r="Q135" s="135">
        <v>2.1662693122580916</v>
      </c>
      <c r="R135" s="134">
        <v>1.071943929086784</v>
      </c>
      <c r="S135" s="136">
        <v>2.3603793466807241</v>
      </c>
      <c r="T135" s="136">
        <v>0.63970756225725534</v>
      </c>
      <c r="U135" s="136">
        <v>1.2299465240641758</v>
      </c>
      <c r="V135" s="136">
        <v>0.24425989252564861</v>
      </c>
      <c r="W135" s="136">
        <v>0.78799249530957216</v>
      </c>
      <c r="X135" s="136">
        <v>0.97955706984667734</v>
      </c>
      <c r="Y135" s="133">
        <v>1.8776371308017115</v>
      </c>
      <c r="Z135" s="410"/>
      <c r="AA135" s="410"/>
      <c r="AB135" s="410"/>
      <c r="AC135" s="410"/>
      <c r="AD135" s="410"/>
      <c r="AE135" s="410"/>
      <c r="AF135" s="410"/>
      <c r="AG135" s="410"/>
      <c r="AH135" s="410"/>
      <c r="AI135" s="410"/>
      <c r="AJ135" s="410"/>
      <c r="AK135" s="410"/>
      <c r="AL135" s="410"/>
      <c r="AM135" s="410"/>
      <c r="AN135" s="410"/>
      <c r="AO135" s="410"/>
      <c r="AP135" s="410"/>
      <c r="AQ135" s="410"/>
      <c r="AR135" s="410"/>
      <c r="AS135" s="410"/>
      <c r="AT135" s="410"/>
      <c r="AU135" s="410"/>
      <c r="AV135" s="410"/>
      <c r="AW135" s="410"/>
      <c r="AX135" s="410"/>
      <c r="AY135" s="410"/>
      <c r="AZ135" s="881"/>
      <c r="BA135" s="975" t="s">
        <v>46</v>
      </c>
      <c r="BB135" s="554" t="s">
        <v>45</v>
      </c>
      <c r="BC135" s="54" t="s">
        <v>36</v>
      </c>
      <c r="BD135" s="50" t="s">
        <v>36</v>
      </c>
      <c r="BE135" s="50" t="s">
        <v>36</v>
      </c>
      <c r="BF135" s="50" t="s">
        <v>36</v>
      </c>
      <c r="BG135" s="45" t="s">
        <v>36</v>
      </c>
      <c r="BH135" s="54" t="s">
        <v>36</v>
      </c>
      <c r="BI135" s="50" t="s">
        <v>36</v>
      </c>
      <c r="BJ135" s="50" t="s">
        <v>36</v>
      </c>
      <c r="BK135" s="50" t="s">
        <v>36</v>
      </c>
      <c r="BL135" s="45" t="s">
        <v>36</v>
      </c>
      <c r="BM135" s="54" t="s">
        <v>36</v>
      </c>
      <c r="BN135" s="50" t="s">
        <v>36</v>
      </c>
      <c r="BO135" s="50" t="s">
        <v>36</v>
      </c>
      <c r="BP135" s="50" t="s">
        <v>36</v>
      </c>
      <c r="BQ135" s="45" t="s">
        <v>36</v>
      </c>
      <c r="BR135" s="54" t="s">
        <v>36</v>
      </c>
      <c r="BS135" s="50" t="s">
        <v>36</v>
      </c>
      <c r="BT135" s="50" t="s">
        <v>36</v>
      </c>
      <c r="BU135" s="50" t="s">
        <v>36</v>
      </c>
      <c r="BV135" s="50" t="s">
        <v>36</v>
      </c>
      <c r="BW135" s="50" t="s">
        <v>36</v>
      </c>
      <c r="BX135" s="50" t="s">
        <v>36</v>
      </c>
      <c r="BY135" s="40" t="s">
        <v>36</v>
      </c>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22" customFormat="true" ht="15" customHeight="true" x14ac:dyDescent="0.2">
      <c r="A136" s="984"/>
      <c r="B136" s="372" t="s">
        <v>44</v>
      </c>
      <c r="C136" s="132">
        <v>1.2163517830944248</v>
      </c>
      <c r="D136" s="131">
        <v>7.5224886168487481</v>
      </c>
      <c r="E136" s="131">
        <v>18.17450166309235</v>
      </c>
      <c r="F136" s="131">
        <v>49.533659024876279</v>
      </c>
      <c r="G136" s="130">
        <v>90.896167032336564</v>
      </c>
      <c r="H136" s="129">
        <v>32.320845580112341</v>
      </c>
      <c r="I136" s="131">
        <v>69.763863702095861</v>
      </c>
      <c r="J136" s="131">
        <v>89.052058589522758</v>
      </c>
      <c r="K136" s="131">
        <v>97.342382218395954</v>
      </c>
      <c r="L136" s="128">
        <v>96.708897687685251</v>
      </c>
      <c r="M136" s="132">
        <v>0.46713483894704089</v>
      </c>
      <c r="N136" s="131">
        <v>4.3055861752905802</v>
      </c>
      <c r="O136" s="131">
        <v>9.8910728541924335</v>
      </c>
      <c r="P136" s="131">
        <v>22.075784893363544</v>
      </c>
      <c r="Q136" s="130">
        <v>57.074519889773534</v>
      </c>
      <c r="R136" s="129">
        <v>20.202020202020162</v>
      </c>
      <c r="S136" s="131">
        <v>24.404636459431103</v>
      </c>
      <c r="T136" s="131">
        <v>19.214073566369706</v>
      </c>
      <c r="U136" s="131">
        <v>12.352941176470631</v>
      </c>
      <c r="V136" s="131">
        <v>7.3033707865168953</v>
      </c>
      <c r="W136" s="131">
        <v>42.138836772983304</v>
      </c>
      <c r="X136" s="131">
        <v>39.267461669505785</v>
      </c>
      <c r="Y136" s="128">
        <v>65.23206751054903</v>
      </c>
      <c r="Z136" s="410"/>
      <c r="AA136" s="410"/>
      <c r="AB136" s="410"/>
      <c r="AC136" s="410"/>
      <c r="AD136" s="410"/>
      <c r="AE136" s="410"/>
      <c r="AF136" s="410"/>
      <c r="AG136" s="410"/>
      <c r="AH136" s="410"/>
      <c r="AI136" s="410"/>
      <c r="AJ136" s="410"/>
      <c r="AK136" s="410"/>
      <c r="AL136" s="410"/>
      <c r="AM136" s="410"/>
      <c r="AN136" s="410"/>
      <c r="AO136" s="410"/>
      <c r="AP136" s="410"/>
      <c r="AQ136" s="410"/>
      <c r="AR136" s="410"/>
      <c r="AS136" s="410"/>
      <c r="AT136" s="410"/>
      <c r="AU136" s="410"/>
      <c r="AV136" s="410"/>
      <c r="AW136" s="410"/>
      <c r="AX136" s="410"/>
      <c r="AY136" s="410"/>
      <c r="AZ136" s="881"/>
      <c r="BA136" s="972"/>
      <c r="BB136" s="553" t="s">
        <v>44</v>
      </c>
      <c r="BC136" s="53" t="s">
        <v>36</v>
      </c>
      <c r="BD136" s="49" t="s">
        <v>36</v>
      </c>
      <c r="BE136" s="49" t="s">
        <v>36</v>
      </c>
      <c r="BF136" s="49" t="s">
        <v>36</v>
      </c>
      <c r="BG136" s="44" t="s">
        <v>36</v>
      </c>
      <c r="BH136" s="53" t="s">
        <v>36</v>
      </c>
      <c r="BI136" s="49" t="s">
        <v>36</v>
      </c>
      <c r="BJ136" s="49" t="s">
        <v>36</v>
      </c>
      <c r="BK136" s="49" t="s">
        <v>36</v>
      </c>
      <c r="BL136" s="44" t="s">
        <v>36</v>
      </c>
      <c r="BM136" s="53" t="s">
        <v>36</v>
      </c>
      <c r="BN136" s="49" t="s">
        <v>36</v>
      </c>
      <c r="BO136" s="49" t="s">
        <v>36</v>
      </c>
      <c r="BP136" s="49" t="s">
        <v>36</v>
      </c>
      <c r="BQ136" s="44" t="s">
        <v>36</v>
      </c>
      <c r="BR136" s="53" t="s">
        <v>36</v>
      </c>
      <c r="BS136" s="49" t="s">
        <v>36</v>
      </c>
      <c r="BT136" s="49" t="s">
        <v>36</v>
      </c>
      <c r="BU136" s="49" t="s">
        <v>36</v>
      </c>
      <c r="BV136" s="49" t="s">
        <v>36</v>
      </c>
      <c r="BW136" s="49" t="s">
        <v>36</v>
      </c>
      <c r="BX136" s="49" t="s">
        <v>36</v>
      </c>
      <c r="BY136" s="39" t="s">
        <v>36</v>
      </c>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22" customFormat="true" ht="15" customHeight="true" x14ac:dyDescent="0.2">
      <c r="A137" s="984"/>
      <c r="B137" s="372" t="s">
        <v>43</v>
      </c>
      <c r="C137" s="132">
        <v>25.293728892948614</v>
      </c>
      <c r="D137" s="131">
        <v>45.707705781341801</v>
      </c>
      <c r="E137" s="131">
        <v>42.46729234885396</v>
      </c>
      <c r="F137" s="131">
        <v>29.258248747956145</v>
      </c>
      <c r="G137" s="130">
        <v>4.7439466121480125</v>
      </c>
      <c r="H137" s="129">
        <v>26.003550700275234</v>
      </c>
      <c r="I137" s="131">
        <v>16.104235761408386</v>
      </c>
      <c r="J137" s="131">
        <v>5.042826080018032</v>
      </c>
      <c r="K137" s="131">
        <v>0.57174023801369778</v>
      </c>
      <c r="L137" s="128">
        <v>1.4297228799640531</v>
      </c>
      <c r="M137" s="132">
        <v>23.518878045432004</v>
      </c>
      <c r="N137" s="131">
        <v>42.896860988514263</v>
      </c>
      <c r="O137" s="131">
        <v>46.022886419702317</v>
      </c>
      <c r="P137" s="131">
        <v>42.80149447102314</v>
      </c>
      <c r="Q137" s="130">
        <v>25.431523072223762</v>
      </c>
      <c r="R137" s="129">
        <v>26.757369614512438</v>
      </c>
      <c r="S137" s="131">
        <v>7.9241306638567242</v>
      </c>
      <c r="T137" s="131">
        <v>48.937628512679964</v>
      </c>
      <c r="U137" s="131">
        <v>46.149732620321075</v>
      </c>
      <c r="V137" s="131">
        <v>24.719101123595632</v>
      </c>
      <c r="W137" s="131">
        <v>44.390243902439195</v>
      </c>
      <c r="X137" s="131">
        <v>23.871379897785314</v>
      </c>
      <c r="Y137" s="128">
        <v>12.953586497890472</v>
      </c>
      <c r="Z137" s="410"/>
      <c r="AA137" s="410"/>
      <c r="AB137" s="410"/>
      <c r="AC137" s="410"/>
      <c r="AD137" s="410"/>
      <c r="AE137" s="410"/>
      <c r="AF137" s="410"/>
      <c r="AG137" s="410"/>
      <c r="AH137" s="410"/>
      <c r="AI137" s="410"/>
      <c r="AJ137" s="410"/>
      <c r="AK137" s="410"/>
      <c r="AL137" s="410"/>
      <c r="AM137" s="410"/>
      <c r="AN137" s="410"/>
      <c r="AO137" s="410"/>
      <c r="AP137" s="410"/>
      <c r="AQ137" s="410"/>
      <c r="AR137" s="410"/>
      <c r="AS137" s="410"/>
      <c r="AT137" s="410"/>
      <c r="AU137" s="410"/>
      <c r="AV137" s="410"/>
      <c r="AW137" s="410"/>
      <c r="AX137" s="410"/>
      <c r="AY137" s="410"/>
      <c r="AZ137" s="881"/>
      <c r="BA137" s="972"/>
      <c r="BB137" s="553" t="s">
        <v>43</v>
      </c>
      <c r="BC137" s="53" t="s">
        <v>36</v>
      </c>
      <c r="BD137" s="49" t="s">
        <v>36</v>
      </c>
      <c r="BE137" s="49" t="s">
        <v>36</v>
      </c>
      <c r="BF137" s="49" t="s">
        <v>36</v>
      </c>
      <c r="BG137" s="44" t="s">
        <v>36</v>
      </c>
      <c r="BH137" s="53" t="s">
        <v>36</v>
      </c>
      <c r="BI137" s="49" t="s">
        <v>36</v>
      </c>
      <c r="BJ137" s="49" t="s">
        <v>36</v>
      </c>
      <c r="BK137" s="49" t="s">
        <v>36</v>
      </c>
      <c r="BL137" s="44" t="s">
        <v>36</v>
      </c>
      <c r="BM137" s="53" t="s">
        <v>36</v>
      </c>
      <c r="BN137" s="49" t="s">
        <v>36</v>
      </c>
      <c r="BO137" s="49" t="s">
        <v>36</v>
      </c>
      <c r="BP137" s="49" t="s">
        <v>36</v>
      </c>
      <c r="BQ137" s="44" t="s">
        <v>36</v>
      </c>
      <c r="BR137" s="53" t="s">
        <v>36</v>
      </c>
      <c r="BS137" s="49" t="s">
        <v>36</v>
      </c>
      <c r="BT137" s="49" t="s">
        <v>36</v>
      </c>
      <c r="BU137" s="49" t="s">
        <v>36</v>
      </c>
      <c r="BV137" s="49" t="s">
        <v>36</v>
      </c>
      <c r="BW137" s="49" t="s">
        <v>36</v>
      </c>
      <c r="BX137" s="49" t="s">
        <v>36</v>
      </c>
      <c r="BY137" s="39" t="s">
        <v>36</v>
      </c>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22" customFormat="true" ht="15" customHeight="true" x14ac:dyDescent="0.2">
      <c r="A138" s="984"/>
      <c r="B138" s="372" t="s">
        <v>42</v>
      </c>
      <c r="C138" s="132">
        <v>40.394828638856161</v>
      </c>
      <c r="D138" s="131">
        <v>32.714095982568544</v>
      </c>
      <c r="E138" s="131">
        <v>26.912142309542496</v>
      </c>
      <c r="F138" s="131">
        <v>15.390696231353527</v>
      </c>
      <c r="G138" s="130">
        <v>1.6057078258121658</v>
      </c>
      <c r="H138" s="129">
        <v>25.828912335753852</v>
      </c>
      <c r="I138" s="131">
        <v>7.6487394045243464</v>
      </c>
      <c r="J138" s="131">
        <v>1.4516508433470665</v>
      </c>
      <c r="K138" s="131">
        <v>0</v>
      </c>
      <c r="L138" s="128">
        <v>0</v>
      </c>
      <c r="M138" s="132">
        <v>37.526043564783592</v>
      </c>
      <c r="N138" s="131">
        <v>36.983688819277774</v>
      </c>
      <c r="O138" s="131">
        <v>31.625033379054475</v>
      </c>
      <c r="P138" s="131">
        <v>25.124162988886852</v>
      </c>
      <c r="Q138" s="130">
        <v>13.465530197737992</v>
      </c>
      <c r="R138" s="129">
        <v>26.88105545248397</v>
      </c>
      <c r="S138" s="131">
        <v>60.69546891464713</v>
      </c>
      <c r="T138" s="131">
        <v>18.985606579849282</v>
      </c>
      <c r="U138" s="131">
        <v>14.705882352941243</v>
      </c>
      <c r="V138" s="131">
        <v>41.621885686370533</v>
      </c>
      <c r="W138" s="131">
        <v>10.806754221388431</v>
      </c>
      <c r="X138" s="131">
        <v>6.8143100511073227</v>
      </c>
      <c r="Y138" s="128">
        <v>8.291139240506439</v>
      </c>
      <c r="Z138" s="410"/>
      <c r="AA138" s="410"/>
      <c r="AB138" s="410"/>
      <c r="AC138" s="410"/>
      <c r="AD138" s="410"/>
      <c r="AE138" s="410"/>
      <c r="AF138" s="410"/>
      <c r="AG138" s="410"/>
      <c r="AH138" s="410"/>
      <c r="AI138" s="410"/>
      <c r="AJ138" s="410"/>
      <c r="AK138" s="410"/>
      <c r="AL138" s="410"/>
      <c r="AM138" s="410"/>
      <c r="AN138" s="410"/>
      <c r="AO138" s="410"/>
      <c r="AP138" s="410"/>
      <c r="AQ138" s="410"/>
      <c r="AR138" s="410"/>
      <c r="AS138" s="410"/>
      <c r="AT138" s="410"/>
      <c r="AU138" s="410"/>
      <c r="AV138" s="410"/>
      <c r="AW138" s="410"/>
      <c r="AX138" s="410"/>
      <c r="AY138" s="410"/>
      <c r="AZ138" s="881"/>
      <c r="BA138" s="972"/>
      <c r="BB138" s="553" t="s">
        <v>42</v>
      </c>
      <c r="BC138" s="53" t="s">
        <v>36</v>
      </c>
      <c r="BD138" s="49" t="s">
        <v>36</v>
      </c>
      <c r="BE138" s="49" t="s">
        <v>36</v>
      </c>
      <c r="BF138" s="49" t="s">
        <v>36</v>
      </c>
      <c r="BG138" s="44" t="s">
        <v>36</v>
      </c>
      <c r="BH138" s="53" t="s">
        <v>36</v>
      </c>
      <c r="BI138" s="49" t="s">
        <v>36</v>
      </c>
      <c r="BJ138" s="49" t="s">
        <v>36</v>
      </c>
      <c r="BK138" s="49" t="s">
        <v>36</v>
      </c>
      <c r="BL138" s="44" t="s">
        <v>36</v>
      </c>
      <c r="BM138" s="53" t="s">
        <v>36</v>
      </c>
      <c r="BN138" s="49" t="s">
        <v>36</v>
      </c>
      <c r="BO138" s="49" t="s">
        <v>36</v>
      </c>
      <c r="BP138" s="49" t="s">
        <v>36</v>
      </c>
      <c r="BQ138" s="44" t="s">
        <v>36</v>
      </c>
      <c r="BR138" s="53" t="s">
        <v>36</v>
      </c>
      <c r="BS138" s="49" t="s">
        <v>36</v>
      </c>
      <c r="BT138" s="49" t="s">
        <v>36</v>
      </c>
      <c r="BU138" s="49" t="s">
        <v>36</v>
      </c>
      <c r="BV138" s="49" t="s">
        <v>36</v>
      </c>
      <c r="BW138" s="49" t="s">
        <v>36</v>
      </c>
      <c r="BX138" s="49" t="s">
        <v>36</v>
      </c>
      <c r="BY138" s="39" t="s">
        <v>36</v>
      </c>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22" customFormat="true" ht="15" customHeight="true" x14ac:dyDescent="0.2">
      <c r="A139" s="984"/>
      <c r="B139" s="372" t="s">
        <v>19</v>
      </c>
      <c r="C139" s="132">
        <v>33.066817579450692</v>
      </c>
      <c r="D139" s="131">
        <v>13.68062166006044</v>
      </c>
      <c r="E139" s="131">
        <v>11.255928380926248</v>
      </c>
      <c r="F139" s="131">
        <v>3.2128451062750356</v>
      </c>
      <c r="G139" s="130">
        <v>0.28010503148474075</v>
      </c>
      <c r="H139" s="129">
        <v>14.497761661324921</v>
      </c>
      <c r="I139" s="131">
        <v>2.2361621353572301</v>
      </c>
      <c r="J139" s="131">
        <v>0.26788810240775224</v>
      </c>
      <c r="K139" s="131">
        <v>0</v>
      </c>
      <c r="L139" s="128">
        <v>0</v>
      </c>
      <c r="M139" s="132">
        <v>38.487943550837393</v>
      </c>
      <c r="N139" s="131">
        <v>15.675789195119382</v>
      </c>
      <c r="O139" s="131">
        <v>11.723481150691951</v>
      </c>
      <c r="P139" s="131">
        <v>8.7476245272738904</v>
      </c>
      <c r="Q139" s="130">
        <v>1.8621575280067975</v>
      </c>
      <c r="R139" s="129">
        <v>25.087610801896492</v>
      </c>
      <c r="S139" s="131">
        <v>4.6153846153846292</v>
      </c>
      <c r="T139" s="131">
        <v>12.222983778843986</v>
      </c>
      <c r="U139" s="131">
        <v>25.561497326203312</v>
      </c>
      <c r="V139" s="131">
        <v>26.111382510991859</v>
      </c>
      <c r="W139" s="131">
        <v>1.8761726078799339</v>
      </c>
      <c r="X139" s="131">
        <v>29.067291311754683</v>
      </c>
      <c r="Y139" s="128">
        <v>11.645569620253321</v>
      </c>
      <c r="Z139" s="410"/>
      <c r="AA139" s="410"/>
      <c r="AB139" s="410"/>
      <c r="AC139" s="410"/>
      <c r="AD139" s="410"/>
      <c r="AE139" s="410"/>
      <c r="AF139" s="410"/>
      <c r="AG139" s="410"/>
      <c r="AH139" s="410"/>
      <c r="AI139" s="410"/>
      <c r="AJ139" s="410"/>
      <c r="AK139" s="410"/>
      <c r="AL139" s="410"/>
      <c r="AM139" s="410"/>
      <c r="AN139" s="410"/>
      <c r="AO139" s="410"/>
      <c r="AP139" s="410"/>
      <c r="AQ139" s="410"/>
      <c r="AR139" s="410"/>
      <c r="AS139" s="410"/>
      <c r="AT139" s="410"/>
      <c r="AU139" s="410"/>
      <c r="AV139" s="410"/>
      <c r="AW139" s="410"/>
      <c r="AX139" s="410"/>
      <c r="AY139" s="410"/>
      <c r="AZ139" s="881"/>
      <c r="BA139" s="972"/>
      <c r="BB139" s="553" t="s">
        <v>19</v>
      </c>
      <c r="BC139" s="53" t="s">
        <v>36</v>
      </c>
      <c r="BD139" s="49" t="s">
        <v>36</v>
      </c>
      <c r="BE139" s="49" t="s">
        <v>36</v>
      </c>
      <c r="BF139" s="49" t="s">
        <v>36</v>
      </c>
      <c r="BG139" s="44" t="s">
        <v>36</v>
      </c>
      <c r="BH139" s="53" t="s">
        <v>36</v>
      </c>
      <c r="BI139" s="49" t="s">
        <v>36</v>
      </c>
      <c r="BJ139" s="49" t="s">
        <v>36</v>
      </c>
      <c r="BK139" s="49" t="s">
        <v>36</v>
      </c>
      <c r="BL139" s="44" t="s">
        <v>36</v>
      </c>
      <c r="BM139" s="53" t="s">
        <v>36</v>
      </c>
      <c r="BN139" s="49" t="s">
        <v>36</v>
      </c>
      <c r="BO139" s="49" t="s">
        <v>36</v>
      </c>
      <c r="BP139" s="49" t="s">
        <v>36</v>
      </c>
      <c r="BQ139" s="44" t="s">
        <v>36</v>
      </c>
      <c r="BR139" s="53" t="s">
        <v>36</v>
      </c>
      <c r="BS139" s="49" t="s">
        <v>36</v>
      </c>
      <c r="BT139" s="49" t="s">
        <v>36</v>
      </c>
      <c r="BU139" s="49" t="s">
        <v>36</v>
      </c>
      <c r="BV139" s="49" t="s">
        <v>36</v>
      </c>
      <c r="BW139" s="49" t="s">
        <v>36</v>
      </c>
      <c r="BX139" s="49" t="s">
        <v>36</v>
      </c>
      <c r="BY139" s="39" t="s">
        <v>36</v>
      </c>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17" customFormat="true" ht="15" customHeight="true" x14ac:dyDescent="0.2">
      <c r="A140" s="984" t="s">
        <v>107</v>
      </c>
      <c r="B140" s="372" t="s">
        <v>65</v>
      </c>
      <c r="C140" s="79" t="s">
        <v>36</v>
      </c>
      <c r="D140" s="74" t="s">
        <v>36</v>
      </c>
      <c r="E140" s="74" t="s">
        <v>36</v>
      </c>
      <c r="F140" s="74" t="s">
        <v>36</v>
      </c>
      <c r="G140" s="69" t="s">
        <v>36</v>
      </c>
      <c r="H140" s="64" t="s">
        <v>36</v>
      </c>
      <c r="I140" s="74" t="s">
        <v>36</v>
      </c>
      <c r="J140" s="74" t="s">
        <v>36</v>
      </c>
      <c r="K140" s="74" t="s">
        <v>36</v>
      </c>
      <c r="L140" s="59" t="s">
        <v>36</v>
      </c>
      <c r="M140" s="79" t="s">
        <v>36</v>
      </c>
      <c r="N140" s="74" t="s">
        <v>36</v>
      </c>
      <c r="O140" s="74" t="s">
        <v>36</v>
      </c>
      <c r="P140" s="74" t="s">
        <v>36</v>
      </c>
      <c r="Q140" s="69" t="s">
        <v>36</v>
      </c>
      <c r="R140" s="64" t="s">
        <v>36</v>
      </c>
      <c r="S140" s="74" t="s">
        <v>36</v>
      </c>
      <c r="T140" s="74" t="s">
        <v>36</v>
      </c>
      <c r="U140" s="74" t="s">
        <v>36</v>
      </c>
      <c r="V140" s="74" t="s">
        <v>36</v>
      </c>
      <c r="W140" s="74" t="s">
        <v>36</v>
      </c>
      <c r="X140" s="74" t="s">
        <v>36</v>
      </c>
      <c r="Y140" s="59" t="s">
        <v>36</v>
      </c>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5"/>
      <c r="BA140" s="972" t="s">
        <v>107</v>
      </c>
      <c r="BB140" s="553" t="s">
        <v>65</v>
      </c>
      <c r="BC140" s="53" t="s">
        <v>36</v>
      </c>
      <c r="BD140" s="49" t="s">
        <v>36</v>
      </c>
      <c r="BE140" s="49" t="s">
        <v>36</v>
      </c>
      <c r="BF140" s="49" t="s">
        <v>36</v>
      </c>
      <c r="BG140" s="44" t="s">
        <v>36</v>
      </c>
      <c r="BH140" s="53" t="s">
        <v>36</v>
      </c>
      <c r="BI140" s="49" t="s">
        <v>36</v>
      </c>
      <c r="BJ140" s="49" t="s">
        <v>36</v>
      </c>
      <c r="BK140" s="49" t="s">
        <v>36</v>
      </c>
      <c r="BL140" s="44" t="s">
        <v>36</v>
      </c>
      <c r="BM140" s="53" t="s">
        <v>36</v>
      </c>
      <c r="BN140" s="49" t="s">
        <v>36</v>
      </c>
      <c r="BO140" s="49" t="s">
        <v>36</v>
      </c>
      <c r="BP140" s="49" t="s">
        <v>36</v>
      </c>
      <c r="BQ140" s="44" t="s">
        <v>36</v>
      </c>
      <c r="BR140" s="53" t="s">
        <v>36</v>
      </c>
      <c r="BS140" s="49" t="s">
        <v>36</v>
      </c>
      <c r="BT140" s="49" t="s">
        <v>36</v>
      </c>
      <c r="BU140" s="49" t="s">
        <v>36</v>
      </c>
      <c r="BV140" s="49" t="s">
        <v>36</v>
      </c>
      <c r="BW140" s="49" t="s">
        <v>36</v>
      </c>
      <c r="BX140" s="49" t="s">
        <v>36</v>
      </c>
      <c r="BY140" s="39" t="s">
        <v>36</v>
      </c>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17" customFormat="true" ht="15" customHeight="true" x14ac:dyDescent="0.2">
      <c r="A141" s="984"/>
      <c r="B141" s="372" t="s">
        <v>66</v>
      </c>
      <c r="C141" s="79" t="s">
        <v>36</v>
      </c>
      <c r="D141" s="74" t="s">
        <v>36</v>
      </c>
      <c r="E141" s="74" t="s">
        <v>36</v>
      </c>
      <c r="F141" s="74" t="s">
        <v>36</v>
      </c>
      <c r="G141" s="69" t="s">
        <v>36</v>
      </c>
      <c r="H141" s="64" t="s">
        <v>36</v>
      </c>
      <c r="I141" s="74" t="s">
        <v>36</v>
      </c>
      <c r="J141" s="74" t="s">
        <v>36</v>
      </c>
      <c r="K141" s="74" t="s">
        <v>36</v>
      </c>
      <c r="L141" s="59" t="s">
        <v>36</v>
      </c>
      <c r="M141" s="79" t="s">
        <v>36</v>
      </c>
      <c r="N141" s="74" t="s">
        <v>36</v>
      </c>
      <c r="O141" s="74" t="s">
        <v>36</v>
      </c>
      <c r="P141" s="74" t="s">
        <v>36</v>
      </c>
      <c r="Q141" s="69" t="s">
        <v>36</v>
      </c>
      <c r="R141" s="64" t="s">
        <v>36</v>
      </c>
      <c r="S141" s="74" t="s">
        <v>36</v>
      </c>
      <c r="T141" s="74" t="s">
        <v>36</v>
      </c>
      <c r="U141" s="74" t="s">
        <v>36</v>
      </c>
      <c r="V141" s="74" t="s">
        <v>36</v>
      </c>
      <c r="W141" s="74" t="s">
        <v>36</v>
      </c>
      <c r="X141" s="74" t="s">
        <v>36</v>
      </c>
      <c r="Y141" s="59" t="s">
        <v>36</v>
      </c>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5"/>
      <c r="BA141" s="972"/>
      <c r="BB141" s="553" t="s">
        <v>66</v>
      </c>
      <c r="BC141" s="53" t="s">
        <v>36</v>
      </c>
      <c r="BD141" s="49" t="s">
        <v>36</v>
      </c>
      <c r="BE141" s="49" t="s">
        <v>36</v>
      </c>
      <c r="BF141" s="49" t="s">
        <v>36</v>
      </c>
      <c r="BG141" s="44" t="s">
        <v>36</v>
      </c>
      <c r="BH141" s="53" t="s">
        <v>36</v>
      </c>
      <c r="BI141" s="49" t="s">
        <v>36</v>
      </c>
      <c r="BJ141" s="49" t="s">
        <v>36</v>
      </c>
      <c r="BK141" s="49" t="s">
        <v>36</v>
      </c>
      <c r="BL141" s="44" t="s">
        <v>36</v>
      </c>
      <c r="BM141" s="53" t="s">
        <v>36</v>
      </c>
      <c r="BN141" s="49" t="s">
        <v>36</v>
      </c>
      <c r="BO141" s="49" t="s">
        <v>36</v>
      </c>
      <c r="BP141" s="49" t="s">
        <v>36</v>
      </c>
      <c r="BQ141" s="44" t="s">
        <v>36</v>
      </c>
      <c r="BR141" s="53" t="s">
        <v>36</v>
      </c>
      <c r="BS141" s="49" t="s">
        <v>36</v>
      </c>
      <c r="BT141" s="49" t="s">
        <v>36</v>
      </c>
      <c r="BU141" s="49" t="s">
        <v>36</v>
      </c>
      <c r="BV141" s="49" t="s">
        <v>36</v>
      </c>
      <c r="BW141" s="49" t="s">
        <v>36</v>
      </c>
      <c r="BX141" s="49" t="s">
        <v>36</v>
      </c>
      <c r="BY141" s="39" t="s">
        <v>36</v>
      </c>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17" customFormat="true" ht="15" customHeight="true" x14ac:dyDescent="0.2">
      <c r="A142" s="984"/>
      <c r="B142" s="372" t="s">
        <v>67</v>
      </c>
      <c r="C142" s="79" t="s">
        <v>36</v>
      </c>
      <c r="D142" s="74" t="s">
        <v>36</v>
      </c>
      <c r="E142" s="74" t="s">
        <v>36</v>
      </c>
      <c r="F142" s="74" t="s">
        <v>36</v>
      </c>
      <c r="G142" s="69" t="s">
        <v>36</v>
      </c>
      <c r="H142" s="64" t="s">
        <v>36</v>
      </c>
      <c r="I142" s="74" t="s">
        <v>36</v>
      </c>
      <c r="J142" s="74" t="s">
        <v>36</v>
      </c>
      <c r="K142" s="74" t="s">
        <v>36</v>
      </c>
      <c r="L142" s="59" t="s">
        <v>36</v>
      </c>
      <c r="M142" s="79" t="s">
        <v>36</v>
      </c>
      <c r="N142" s="74" t="s">
        <v>36</v>
      </c>
      <c r="O142" s="74" t="s">
        <v>36</v>
      </c>
      <c r="P142" s="74" t="s">
        <v>36</v>
      </c>
      <c r="Q142" s="69" t="s">
        <v>36</v>
      </c>
      <c r="R142" s="64" t="s">
        <v>36</v>
      </c>
      <c r="S142" s="74" t="s">
        <v>36</v>
      </c>
      <c r="T142" s="74" t="s">
        <v>36</v>
      </c>
      <c r="U142" s="74" t="s">
        <v>36</v>
      </c>
      <c r="V142" s="74" t="s">
        <v>36</v>
      </c>
      <c r="W142" s="74" t="s">
        <v>36</v>
      </c>
      <c r="X142" s="74" t="s">
        <v>36</v>
      </c>
      <c r="Y142" s="59" t="s">
        <v>36</v>
      </c>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5"/>
      <c r="BA142" s="972"/>
      <c r="BB142" s="553" t="s">
        <v>67</v>
      </c>
      <c r="BC142" s="53" t="s">
        <v>36</v>
      </c>
      <c r="BD142" s="49" t="s">
        <v>36</v>
      </c>
      <c r="BE142" s="49" t="s">
        <v>36</v>
      </c>
      <c r="BF142" s="49" t="s">
        <v>36</v>
      </c>
      <c r="BG142" s="44" t="s">
        <v>36</v>
      </c>
      <c r="BH142" s="53" t="s">
        <v>36</v>
      </c>
      <c r="BI142" s="49" t="s">
        <v>36</v>
      </c>
      <c r="BJ142" s="49" t="s">
        <v>36</v>
      </c>
      <c r="BK142" s="49" t="s">
        <v>36</v>
      </c>
      <c r="BL142" s="44" t="s">
        <v>36</v>
      </c>
      <c r="BM142" s="53" t="s">
        <v>36</v>
      </c>
      <c r="BN142" s="49" t="s">
        <v>36</v>
      </c>
      <c r="BO142" s="49" t="s">
        <v>36</v>
      </c>
      <c r="BP142" s="49" t="s">
        <v>36</v>
      </c>
      <c r="BQ142" s="44" t="s">
        <v>36</v>
      </c>
      <c r="BR142" s="53" t="s">
        <v>36</v>
      </c>
      <c r="BS142" s="49" t="s">
        <v>36</v>
      </c>
      <c r="BT142" s="49" t="s">
        <v>36</v>
      </c>
      <c r="BU142" s="49" t="s">
        <v>36</v>
      </c>
      <c r="BV142" s="49" t="s">
        <v>36</v>
      </c>
      <c r="BW142" s="49" t="s">
        <v>36</v>
      </c>
      <c r="BX142" s="49" t="s">
        <v>36</v>
      </c>
      <c r="BY142" s="39" t="s">
        <v>36</v>
      </c>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17" customFormat="true" ht="15" customHeight="true" x14ac:dyDescent="0.2">
      <c r="A143" s="984"/>
      <c r="B143" s="372" t="s">
        <v>68</v>
      </c>
      <c r="C143" s="79" t="s">
        <v>36</v>
      </c>
      <c r="D143" s="74" t="s">
        <v>36</v>
      </c>
      <c r="E143" s="74" t="s">
        <v>36</v>
      </c>
      <c r="F143" s="74" t="s">
        <v>36</v>
      </c>
      <c r="G143" s="69" t="s">
        <v>36</v>
      </c>
      <c r="H143" s="64" t="s">
        <v>36</v>
      </c>
      <c r="I143" s="74" t="s">
        <v>36</v>
      </c>
      <c r="J143" s="74" t="s">
        <v>36</v>
      </c>
      <c r="K143" s="74" t="s">
        <v>36</v>
      </c>
      <c r="L143" s="59" t="s">
        <v>36</v>
      </c>
      <c r="M143" s="79" t="s">
        <v>36</v>
      </c>
      <c r="N143" s="74" t="s">
        <v>36</v>
      </c>
      <c r="O143" s="74" t="s">
        <v>36</v>
      </c>
      <c r="P143" s="74" t="s">
        <v>36</v>
      </c>
      <c r="Q143" s="69" t="s">
        <v>36</v>
      </c>
      <c r="R143" s="64" t="s">
        <v>36</v>
      </c>
      <c r="S143" s="74" t="s">
        <v>36</v>
      </c>
      <c r="T143" s="74" t="s">
        <v>36</v>
      </c>
      <c r="U143" s="74" t="s">
        <v>36</v>
      </c>
      <c r="V143" s="74" t="s">
        <v>36</v>
      </c>
      <c r="W143" s="74" t="s">
        <v>36</v>
      </c>
      <c r="X143" s="74" t="s">
        <v>36</v>
      </c>
      <c r="Y143" s="59" t="s">
        <v>36</v>
      </c>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5"/>
      <c r="BA143" s="972"/>
      <c r="BB143" s="553" t="s">
        <v>68</v>
      </c>
      <c r="BC143" s="53" t="s">
        <v>36</v>
      </c>
      <c r="BD143" s="49" t="s">
        <v>36</v>
      </c>
      <c r="BE143" s="49" t="s">
        <v>36</v>
      </c>
      <c r="BF143" s="49" t="s">
        <v>36</v>
      </c>
      <c r="BG143" s="44" t="s">
        <v>36</v>
      </c>
      <c r="BH143" s="53" t="s">
        <v>36</v>
      </c>
      <c r="BI143" s="49" t="s">
        <v>36</v>
      </c>
      <c r="BJ143" s="49" t="s">
        <v>36</v>
      </c>
      <c r="BK143" s="49" t="s">
        <v>36</v>
      </c>
      <c r="BL143" s="44" t="s">
        <v>36</v>
      </c>
      <c r="BM143" s="53" t="s">
        <v>36</v>
      </c>
      <c r="BN143" s="49" t="s">
        <v>36</v>
      </c>
      <c r="BO143" s="49" t="s">
        <v>36</v>
      </c>
      <c r="BP143" s="49" t="s">
        <v>36</v>
      </c>
      <c r="BQ143" s="44" t="s">
        <v>36</v>
      </c>
      <c r="BR143" s="53" t="s">
        <v>36</v>
      </c>
      <c r="BS143" s="49" t="s">
        <v>36</v>
      </c>
      <c r="BT143" s="49" t="s">
        <v>36</v>
      </c>
      <c r="BU143" s="49" t="s">
        <v>36</v>
      </c>
      <c r="BV143" s="49" t="s">
        <v>36</v>
      </c>
      <c r="BW143" s="49" t="s">
        <v>36</v>
      </c>
      <c r="BX143" s="49" t="s">
        <v>36</v>
      </c>
      <c r="BY143" s="39" t="s">
        <v>36</v>
      </c>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17" customFormat="true" ht="15" customHeight="true" x14ac:dyDescent="0.2">
      <c r="A144" s="984" t="s">
        <v>108</v>
      </c>
      <c r="B144" s="372" t="s">
        <v>65</v>
      </c>
      <c r="C144" s="79" t="s">
        <v>36</v>
      </c>
      <c r="D144" s="74" t="s">
        <v>36</v>
      </c>
      <c r="E144" s="74" t="s">
        <v>36</v>
      </c>
      <c r="F144" s="74" t="s">
        <v>36</v>
      </c>
      <c r="G144" s="69" t="s">
        <v>36</v>
      </c>
      <c r="H144" s="64" t="s">
        <v>36</v>
      </c>
      <c r="I144" s="74" t="s">
        <v>36</v>
      </c>
      <c r="J144" s="74" t="s">
        <v>36</v>
      </c>
      <c r="K144" s="74" t="s">
        <v>36</v>
      </c>
      <c r="L144" s="59" t="s">
        <v>36</v>
      </c>
      <c r="M144" s="79" t="s">
        <v>36</v>
      </c>
      <c r="N144" s="74" t="s">
        <v>36</v>
      </c>
      <c r="O144" s="74" t="s">
        <v>36</v>
      </c>
      <c r="P144" s="74" t="s">
        <v>36</v>
      </c>
      <c r="Q144" s="69" t="s">
        <v>36</v>
      </c>
      <c r="R144" s="64" t="s">
        <v>36</v>
      </c>
      <c r="S144" s="74" t="s">
        <v>36</v>
      </c>
      <c r="T144" s="74" t="s">
        <v>36</v>
      </c>
      <c r="U144" s="74" t="s">
        <v>36</v>
      </c>
      <c r="V144" s="74" t="s">
        <v>36</v>
      </c>
      <c r="W144" s="74" t="s">
        <v>36</v>
      </c>
      <c r="X144" s="74" t="s">
        <v>36</v>
      </c>
      <c r="Y144" s="59" t="s">
        <v>36</v>
      </c>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5"/>
      <c r="BA144" s="972" t="s">
        <v>108</v>
      </c>
      <c r="BB144" s="553" t="s">
        <v>65</v>
      </c>
      <c r="BC144" s="53" t="s">
        <v>36</v>
      </c>
      <c r="BD144" s="49" t="s">
        <v>36</v>
      </c>
      <c r="BE144" s="49" t="s">
        <v>36</v>
      </c>
      <c r="BF144" s="49" t="s">
        <v>36</v>
      </c>
      <c r="BG144" s="44" t="s">
        <v>36</v>
      </c>
      <c r="BH144" s="53" t="s">
        <v>36</v>
      </c>
      <c r="BI144" s="49" t="s">
        <v>36</v>
      </c>
      <c r="BJ144" s="49" t="s">
        <v>36</v>
      </c>
      <c r="BK144" s="49" t="s">
        <v>36</v>
      </c>
      <c r="BL144" s="44" t="s">
        <v>36</v>
      </c>
      <c r="BM144" s="53" t="s">
        <v>36</v>
      </c>
      <c r="BN144" s="49" t="s">
        <v>36</v>
      </c>
      <c r="BO144" s="49" t="s">
        <v>36</v>
      </c>
      <c r="BP144" s="49" t="s">
        <v>36</v>
      </c>
      <c r="BQ144" s="44" t="s">
        <v>36</v>
      </c>
      <c r="BR144" s="53" t="s">
        <v>36</v>
      </c>
      <c r="BS144" s="49" t="s">
        <v>36</v>
      </c>
      <c r="BT144" s="49" t="s">
        <v>36</v>
      </c>
      <c r="BU144" s="49" t="s">
        <v>36</v>
      </c>
      <c r="BV144" s="49" t="s">
        <v>36</v>
      </c>
      <c r="BW144" s="49" t="s">
        <v>36</v>
      </c>
      <c r="BX144" s="49" t="s">
        <v>36</v>
      </c>
      <c r="BY144" s="39" t="s">
        <v>36</v>
      </c>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17" customFormat="true" ht="15" customHeight="true" x14ac:dyDescent="0.2">
      <c r="A145" s="984"/>
      <c r="B145" s="372" t="s">
        <v>66</v>
      </c>
      <c r="C145" s="79" t="s">
        <v>36</v>
      </c>
      <c r="D145" s="74" t="s">
        <v>36</v>
      </c>
      <c r="E145" s="74" t="s">
        <v>36</v>
      </c>
      <c r="F145" s="74" t="s">
        <v>36</v>
      </c>
      <c r="G145" s="69" t="s">
        <v>36</v>
      </c>
      <c r="H145" s="64" t="s">
        <v>36</v>
      </c>
      <c r="I145" s="74" t="s">
        <v>36</v>
      </c>
      <c r="J145" s="74" t="s">
        <v>36</v>
      </c>
      <c r="K145" s="74" t="s">
        <v>36</v>
      </c>
      <c r="L145" s="59" t="s">
        <v>36</v>
      </c>
      <c r="M145" s="79" t="s">
        <v>36</v>
      </c>
      <c r="N145" s="74" t="s">
        <v>36</v>
      </c>
      <c r="O145" s="74" t="s">
        <v>36</v>
      </c>
      <c r="P145" s="74" t="s">
        <v>36</v>
      </c>
      <c r="Q145" s="69" t="s">
        <v>36</v>
      </c>
      <c r="R145" s="64" t="s">
        <v>36</v>
      </c>
      <c r="S145" s="74" t="s">
        <v>36</v>
      </c>
      <c r="T145" s="74" t="s">
        <v>36</v>
      </c>
      <c r="U145" s="74" t="s">
        <v>36</v>
      </c>
      <c r="V145" s="74" t="s">
        <v>36</v>
      </c>
      <c r="W145" s="74" t="s">
        <v>36</v>
      </c>
      <c r="X145" s="74" t="s">
        <v>36</v>
      </c>
      <c r="Y145" s="59" t="s">
        <v>36</v>
      </c>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5"/>
      <c r="BA145" s="972"/>
      <c r="BB145" s="553" t="s">
        <v>66</v>
      </c>
      <c r="BC145" s="53" t="s">
        <v>36</v>
      </c>
      <c r="BD145" s="49" t="s">
        <v>36</v>
      </c>
      <c r="BE145" s="49" t="s">
        <v>36</v>
      </c>
      <c r="BF145" s="49" t="s">
        <v>36</v>
      </c>
      <c r="BG145" s="44" t="s">
        <v>36</v>
      </c>
      <c r="BH145" s="53" t="s">
        <v>36</v>
      </c>
      <c r="BI145" s="49" t="s">
        <v>36</v>
      </c>
      <c r="BJ145" s="49" t="s">
        <v>36</v>
      </c>
      <c r="BK145" s="49" t="s">
        <v>36</v>
      </c>
      <c r="BL145" s="44" t="s">
        <v>36</v>
      </c>
      <c r="BM145" s="53" t="s">
        <v>36</v>
      </c>
      <c r="BN145" s="49" t="s">
        <v>36</v>
      </c>
      <c r="BO145" s="49" t="s">
        <v>36</v>
      </c>
      <c r="BP145" s="49" t="s">
        <v>36</v>
      </c>
      <c r="BQ145" s="44" t="s">
        <v>36</v>
      </c>
      <c r="BR145" s="53" t="s">
        <v>36</v>
      </c>
      <c r="BS145" s="49" t="s">
        <v>36</v>
      </c>
      <c r="BT145" s="49" t="s">
        <v>36</v>
      </c>
      <c r="BU145" s="49" t="s">
        <v>36</v>
      </c>
      <c r="BV145" s="49" t="s">
        <v>36</v>
      </c>
      <c r="BW145" s="49" t="s">
        <v>36</v>
      </c>
      <c r="BX145" s="49" t="s">
        <v>36</v>
      </c>
      <c r="BY145" s="39" t="s">
        <v>36</v>
      </c>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17" customFormat="true" ht="15" customHeight="true" x14ac:dyDescent="0.2">
      <c r="A146" s="984"/>
      <c r="B146" s="372" t="s">
        <v>67</v>
      </c>
      <c r="C146" s="79" t="s">
        <v>36</v>
      </c>
      <c r="D146" s="74" t="s">
        <v>36</v>
      </c>
      <c r="E146" s="74" t="s">
        <v>36</v>
      </c>
      <c r="F146" s="74" t="s">
        <v>36</v>
      </c>
      <c r="G146" s="69" t="s">
        <v>36</v>
      </c>
      <c r="H146" s="64" t="s">
        <v>36</v>
      </c>
      <c r="I146" s="74" t="s">
        <v>36</v>
      </c>
      <c r="J146" s="74" t="s">
        <v>36</v>
      </c>
      <c r="K146" s="74" t="s">
        <v>36</v>
      </c>
      <c r="L146" s="59" t="s">
        <v>36</v>
      </c>
      <c r="M146" s="79" t="s">
        <v>36</v>
      </c>
      <c r="N146" s="74" t="s">
        <v>36</v>
      </c>
      <c r="O146" s="74" t="s">
        <v>36</v>
      </c>
      <c r="P146" s="74" t="s">
        <v>36</v>
      </c>
      <c r="Q146" s="69" t="s">
        <v>36</v>
      </c>
      <c r="R146" s="64" t="s">
        <v>36</v>
      </c>
      <c r="S146" s="74" t="s">
        <v>36</v>
      </c>
      <c r="T146" s="74" t="s">
        <v>36</v>
      </c>
      <c r="U146" s="74" t="s">
        <v>36</v>
      </c>
      <c r="V146" s="74" t="s">
        <v>36</v>
      </c>
      <c r="W146" s="74" t="s">
        <v>36</v>
      </c>
      <c r="X146" s="74" t="s">
        <v>36</v>
      </c>
      <c r="Y146" s="59" t="s">
        <v>36</v>
      </c>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5"/>
      <c r="BA146" s="972"/>
      <c r="BB146" s="553" t="s">
        <v>67</v>
      </c>
      <c r="BC146" s="53" t="s">
        <v>36</v>
      </c>
      <c r="BD146" s="49" t="s">
        <v>36</v>
      </c>
      <c r="BE146" s="49" t="s">
        <v>36</v>
      </c>
      <c r="BF146" s="49" t="s">
        <v>36</v>
      </c>
      <c r="BG146" s="44" t="s">
        <v>36</v>
      </c>
      <c r="BH146" s="53" t="s">
        <v>36</v>
      </c>
      <c r="BI146" s="49" t="s">
        <v>36</v>
      </c>
      <c r="BJ146" s="49" t="s">
        <v>36</v>
      </c>
      <c r="BK146" s="49" t="s">
        <v>36</v>
      </c>
      <c r="BL146" s="44" t="s">
        <v>36</v>
      </c>
      <c r="BM146" s="53" t="s">
        <v>36</v>
      </c>
      <c r="BN146" s="49" t="s">
        <v>36</v>
      </c>
      <c r="BO146" s="49" t="s">
        <v>36</v>
      </c>
      <c r="BP146" s="49" t="s">
        <v>36</v>
      </c>
      <c r="BQ146" s="44" t="s">
        <v>36</v>
      </c>
      <c r="BR146" s="53" t="s">
        <v>36</v>
      </c>
      <c r="BS146" s="49" t="s">
        <v>36</v>
      </c>
      <c r="BT146" s="49" t="s">
        <v>36</v>
      </c>
      <c r="BU146" s="49" t="s">
        <v>36</v>
      </c>
      <c r="BV146" s="49" t="s">
        <v>36</v>
      </c>
      <c r="BW146" s="49" t="s">
        <v>36</v>
      </c>
      <c r="BX146" s="49" t="s">
        <v>36</v>
      </c>
      <c r="BY146" s="39" t="s">
        <v>36</v>
      </c>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17" customFormat="true" ht="15" customHeight="true" x14ac:dyDescent="0.2">
      <c r="A147" s="984"/>
      <c r="B147" s="372" t="s">
        <v>68</v>
      </c>
      <c r="C147" s="79" t="s">
        <v>36</v>
      </c>
      <c r="D147" s="74" t="s">
        <v>36</v>
      </c>
      <c r="E147" s="74" t="s">
        <v>36</v>
      </c>
      <c r="F147" s="74" t="s">
        <v>36</v>
      </c>
      <c r="G147" s="69" t="s">
        <v>36</v>
      </c>
      <c r="H147" s="64" t="s">
        <v>36</v>
      </c>
      <c r="I147" s="74" t="s">
        <v>36</v>
      </c>
      <c r="J147" s="74" t="s">
        <v>36</v>
      </c>
      <c r="K147" s="74" t="s">
        <v>36</v>
      </c>
      <c r="L147" s="59" t="s">
        <v>36</v>
      </c>
      <c r="M147" s="79" t="s">
        <v>36</v>
      </c>
      <c r="N147" s="74" t="s">
        <v>36</v>
      </c>
      <c r="O147" s="74" t="s">
        <v>36</v>
      </c>
      <c r="P147" s="74" t="s">
        <v>36</v>
      </c>
      <c r="Q147" s="69" t="s">
        <v>36</v>
      </c>
      <c r="R147" s="64" t="s">
        <v>36</v>
      </c>
      <c r="S147" s="74" t="s">
        <v>36</v>
      </c>
      <c r="T147" s="74" t="s">
        <v>36</v>
      </c>
      <c r="U147" s="74" t="s">
        <v>36</v>
      </c>
      <c r="V147" s="74" t="s">
        <v>36</v>
      </c>
      <c r="W147" s="74" t="s">
        <v>36</v>
      </c>
      <c r="X147" s="74" t="s">
        <v>36</v>
      </c>
      <c r="Y147" s="59" t="s">
        <v>36</v>
      </c>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5"/>
      <c r="BA147" s="972"/>
      <c r="BB147" s="553" t="s">
        <v>68</v>
      </c>
      <c r="BC147" s="53" t="s">
        <v>36</v>
      </c>
      <c r="BD147" s="49" t="s">
        <v>36</v>
      </c>
      <c r="BE147" s="49" t="s">
        <v>36</v>
      </c>
      <c r="BF147" s="49" t="s">
        <v>36</v>
      </c>
      <c r="BG147" s="44" t="s">
        <v>36</v>
      </c>
      <c r="BH147" s="53" t="s">
        <v>36</v>
      </c>
      <c r="BI147" s="49" t="s">
        <v>36</v>
      </c>
      <c r="BJ147" s="49" t="s">
        <v>36</v>
      </c>
      <c r="BK147" s="49" t="s">
        <v>36</v>
      </c>
      <c r="BL147" s="44" t="s">
        <v>36</v>
      </c>
      <c r="BM147" s="53" t="s">
        <v>36</v>
      </c>
      <c r="BN147" s="49" t="s">
        <v>36</v>
      </c>
      <c r="BO147" s="49" t="s">
        <v>36</v>
      </c>
      <c r="BP147" s="49" t="s">
        <v>36</v>
      </c>
      <c r="BQ147" s="44" t="s">
        <v>36</v>
      </c>
      <c r="BR147" s="53" t="s">
        <v>36</v>
      </c>
      <c r="BS147" s="49" t="s">
        <v>36</v>
      </c>
      <c r="BT147" s="49" t="s">
        <v>36</v>
      </c>
      <c r="BU147" s="49" t="s">
        <v>36</v>
      </c>
      <c r="BV147" s="49" t="s">
        <v>36</v>
      </c>
      <c r="BW147" s="49" t="s">
        <v>36</v>
      </c>
      <c r="BX147" s="49" t="s">
        <v>36</v>
      </c>
      <c r="BY147" s="39" t="s">
        <v>36</v>
      </c>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17" customFormat="true" ht="15" customHeight="true" x14ac:dyDescent="0.2">
      <c r="A148" s="984" t="s">
        <v>109</v>
      </c>
      <c r="B148" s="372" t="s">
        <v>50</v>
      </c>
      <c r="C148" s="173">
        <v>2.3104289973848733</v>
      </c>
      <c r="D148" s="172">
        <v>4.6276221824745107</v>
      </c>
      <c r="E148" s="172">
        <v>3.567153481865557</v>
      </c>
      <c r="F148" s="172">
        <v>3.7905670334000017</v>
      </c>
      <c r="G148" s="171">
        <v>3.1414333002455432</v>
      </c>
      <c r="H148" s="161">
        <v>7.1127987810798929</v>
      </c>
      <c r="I148" s="172">
        <v>7.4169176486626478</v>
      </c>
      <c r="J148" s="172">
        <v>5.2509706936085347</v>
      </c>
      <c r="K148" s="172">
        <v>2.5816325299660741</v>
      </c>
      <c r="L148" s="165">
        <v>1.5303535238941883</v>
      </c>
      <c r="M148" s="173">
        <v>2.0063002952724829</v>
      </c>
      <c r="N148" s="172">
        <v>4.0235938547269381</v>
      </c>
      <c r="O148" s="172">
        <v>3.6368797739620575</v>
      </c>
      <c r="P148" s="172">
        <v>3.3110184795759126</v>
      </c>
      <c r="Q148" s="171">
        <v>2.286388693650804</v>
      </c>
      <c r="R148" s="161">
        <v>0.92764378478663989</v>
      </c>
      <c r="S148" s="172">
        <v>2.2760800842992706</v>
      </c>
      <c r="T148" s="172">
        <v>3.9981722641078443</v>
      </c>
      <c r="U148" s="172">
        <v>2.540106951871667</v>
      </c>
      <c r="V148" s="172">
        <v>0.80605764533464042</v>
      </c>
      <c r="W148" s="172">
        <v>6.2664165103189813</v>
      </c>
      <c r="X148" s="172">
        <v>2.5553662691652463</v>
      </c>
      <c r="Y148" s="165">
        <v>3.122362869198354</v>
      </c>
      <c r="Z148" s="882"/>
      <c r="AA148" s="882"/>
      <c r="AB148" s="882"/>
      <c r="AC148" s="882"/>
      <c r="AD148" s="882"/>
      <c r="AE148" s="882"/>
      <c r="AF148" s="882"/>
      <c r="AG148" s="882"/>
      <c r="AH148" s="882"/>
      <c r="AI148" s="882"/>
      <c r="AJ148" s="882"/>
      <c r="AK148" s="882"/>
      <c r="AL148" s="882"/>
      <c r="AM148" s="882"/>
      <c r="AN148" s="882"/>
      <c r="AO148" s="882"/>
      <c r="AP148" s="882"/>
      <c r="AQ148" s="882"/>
      <c r="AR148" s="882"/>
      <c r="AS148" s="882"/>
      <c r="AT148" s="882"/>
      <c r="AU148" s="882"/>
      <c r="AV148" s="882"/>
      <c r="AW148" s="882"/>
      <c r="AX148" s="882"/>
      <c r="AY148" s="882"/>
      <c r="AZ148" s="345"/>
      <c r="BA148" s="972" t="s">
        <v>109</v>
      </c>
      <c r="BB148" s="553" t="s">
        <v>50</v>
      </c>
      <c r="BC148" s="53" t="s">
        <v>36</v>
      </c>
      <c r="BD148" s="49" t="s">
        <v>36</v>
      </c>
      <c r="BE148" s="49" t="s">
        <v>36</v>
      </c>
      <c r="BF148" s="49" t="s">
        <v>36</v>
      </c>
      <c r="BG148" s="44" t="s">
        <v>36</v>
      </c>
      <c r="BH148" s="53" t="s">
        <v>36</v>
      </c>
      <c r="BI148" s="49" t="s">
        <v>36</v>
      </c>
      <c r="BJ148" s="49" t="s">
        <v>36</v>
      </c>
      <c r="BK148" s="49" t="s">
        <v>36</v>
      </c>
      <c r="BL148" s="44" t="s">
        <v>36</v>
      </c>
      <c r="BM148" s="53" t="s">
        <v>36</v>
      </c>
      <c r="BN148" s="49" t="s">
        <v>36</v>
      </c>
      <c r="BO148" s="49" t="s">
        <v>36</v>
      </c>
      <c r="BP148" s="49" t="s">
        <v>36</v>
      </c>
      <c r="BQ148" s="44" t="s">
        <v>36</v>
      </c>
      <c r="BR148" s="53" t="s">
        <v>36</v>
      </c>
      <c r="BS148" s="49" t="s">
        <v>36</v>
      </c>
      <c r="BT148" s="49" t="s">
        <v>36</v>
      </c>
      <c r="BU148" s="49" t="s">
        <v>36</v>
      </c>
      <c r="BV148" s="49" t="s">
        <v>36</v>
      </c>
      <c r="BW148" s="49" t="s">
        <v>36</v>
      </c>
      <c r="BX148" s="49" t="s">
        <v>36</v>
      </c>
      <c r="BY148" s="39" t="s">
        <v>36</v>
      </c>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17" customFormat="true" ht="15" customHeight="true" x14ac:dyDescent="0.2">
      <c r="A149" s="984"/>
      <c r="B149" s="372" t="s">
        <v>49</v>
      </c>
      <c r="C149" s="173">
        <v>24.227924784308176</v>
      </c>
      <c r="D149" s="172">
        <v>48.977660174896592</v>
      </c>
      <c r="E149" s="172">
        <v>58.264775827665773</v>
      </c>
      <c r="F149" s="172">
        <v>77.60589162897196</v>
      </c>
      <c r="G149" s="171">
        <v>94.972753842457664</v>
      </c>
      <c r="H149" s="161">
        <v>52.560527221841525</v>
      </c>
      <c r="I149" s="172">
        <v>82.698180811455785</v>
      </c>
      <c r="J149" s="172">
        <v>93.0294903606367</v>
      </c>
      <c r="K149" s="172">
        <v>97.418367470033957</v>
      </c>
      <c r="L149" s="165">
        <v>98.469646476105822</v>
      </c>
      <c r="M149" s="173">
        <v>21.979712589106573</v>
      </c>
      <c r="N149" s="172">
        <v>43.316928130876065</v>
      </c>
      <c r="O149" s="172">
        <v>53.014605696291781</v>
      </c>
      <c r="P149" s="172">
        <v>62.817194004263555</v>
      </c>
      <c r="Q149" s="171">
        <v>82.385923580604583</v>
      </c>
      <c r="R149" s="161">
        <v>47.103689960832796</v>
      </c>
      <c r="S149" s="172">
        <v>32.413066385669254</v>
      </c>
      <c r="T149" s="172">
        <v>64.793237377199048</v>
      </c>
      <c r="U149" s="172">
        <v>57.192513368984102</v>
      </c>
      <c r="V149" s="172">
        <v>31.460674157303579</v>
      </c>
      <c r="W149" s="172">
        <v>81.050656660412685</v>
      </c>
      <c r="X149" s="172">
        <v>61.563032367972248</v>
      </c>
      <c r="Y149" s="165">
        <v>76.940928270042605</v>
      </c>
      <c r="Z149" s="882"/>
      <c r="AA149" s="882"/>
      <c r="AB149" s="882"/>
      <c r="AC149" s="882"/>
      <c r="AD149" s="882"/>
      <c r="AE149" s="882"/>
      <c r="AF149" s="882"/>
      <c r="AG149" s="882"/>
      <c r="AH149" s="882"/>
      <c r="AI149" s="882"/>
      <c r="AJ149" s="882"/>
      <c r="AK149" s="882"/>
      <c r="AL149" s="882"/>
      <c r="AM149" s="882"/>
      <c r="AN149" s="882"/>
      <c r="AO149" s="882"/>
      <c r="AP149" s="882"/>
      <c r="AQ149" s="882"/>
      <c r="AR149" s="882"/>
      <c r="AS149" s="882"/>
      <c r="AT149" s="882"/>
      <c r="AU149" s="882"/>
      <c r="AV149" s="882"/>
      <c r="AW149" s="882"/>
      <c r="AX149" s="882"/>
      <c r="AY149" s="882"/>
      <c r="AZ149" s="345"/>
      <c r="BA149" s="972"/>
      <c r="BB149" s="553" t="s">
        <v>49</v>
      </c>
      <c r="BC149" s="53" t="s">
        <v>36</v>
      </c>
      <c r="BD149" s="49" t="s">
        <v>36</v>
      </c>
      <c r="BE149" s="49" t="s">
        <v>36</v>
      </c>
      <c r="BF149" s="49" t="s">
        <v>36</v>
      </c>
      <c r="BG149" s="44" t="s">
        <v>36</v>
      </c>
      <c r="BH149" s="53" t="s">
        <v>36</v>
      </c>
      <c r="BI149" s="49" t="s">
        <v>36</v>
      </c>
      <c r="BJ149" s="49" t="s">
        <v>36</v>
      </c>
      <c r="BK149" s="49" t="s">
        <v>36</v>
      </c>
      <c r="BL149" s="44" t="s">
        <v>36</v>
      </c>
      <c r="BM149" s="53" t="s">
        <v>36</v>
      </c>
      <c r="BN149" s="49" t="s">
        <v>36</v>
      </c>
      <c r="BO149" s="49" t="s">
        <v>36</v>
      </c>
      <c r="BP149" s="49" t="s">
        <v>36</v>
      </c>
      <c r="BQ149" s="44" t="s">
        <v>36</v>
      </c>
      <c r="BR149" s="53" t="s">
        <v>36</v>
      </c>
      <c r="BS149" s="49" t="s">
        <v>36</v>
      </c>
      <c r="BT149" s="49" t="s">
        <v>36</v>
      </c>
      <c r="BU149" s="49" t="s">
        <v>36</v>
      </c>
      <c r="BV149" s="49" t="s">
        <v>36</v>
      </c>
      <c r="BW149" s="49" t="s">
        <v>36</v>
      </c>
      <c r="BX149" s="49" t="s">
        <v>36</v>
      </c>
      <c r="BY149" s="39" t="s">
        <v>36</v>
      </c>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17" customFormat="true" ht="15" customHeight="true" x14ac:dyDescent="0.2">
      <c r="A150" s="984"/>
      <c r="B150" s="372" t="s">
        <v>111</v>
      </c>
      <c r="C150" s="173">
        <v>73.461646218306839</v>
      </c>
      <c r="D150" s="172">
        <v>46.39471764262872</v>
      </c>
      <c r="E150" s="172">
        <v>38.168070690468667</v>
      </c>
      <c r="F150" s="172">
        <v>18.603541337628577</v>
      </c>
      <c r="G150" s="171">
        <v>1.8858128572969066</v>
      </c>
      <c r="H150" s="161">
        <v>40.326673997078814</v>
      </c>
      <c r="I150" s="172">
        <v>9.8849015398815752</v>
      </c>
      <c r="J150" s="172">
        <v>1.7195389457548189</v>
      </c>
      <c r="K150" s="172">
        <v>0</v>
      </c>
      <c r="L150" s="165">
        <v>0</v>
      </c>
      <c r="M150" s="173">
        <v>76.013987115620964</v>
      </c>
      <c r="N150" s="172">
        <v>52.65947801439691</v>
      </c>
      <c r="O150" s="172">
        <v>43.348514529746382</v>
      </c>
      <c r="P150" s="172">
        <v>33.871787516160779</v>
      </c>
      <c r="Q150" s="171">
        <v>15.327687725744793</v>
      </c>
      <c r="R150" s="161">
        <v>51.968666254380544</v>
      </c>
      <c r="S150" s="172">
        <v>65.310853530031721</v>
      </c>
      <c r="T150" s="172">
        <v>31.20859035869325</v>
      </c>
      <c r="U150" s="172">
        <v>40.267379679144568</v>
      </c>
      <c r="V150" s="172">
        <v>67.733268197362122</v>
      </c>
      <c r="W150" s="172">
        <v>12.682926829268373</v>
      </c>
      <c r="X150" s="172">
        <v>35.881601362861929</v>
      </c>
      <c r="Y150" s="165">
        <v>19.93670886075974</v>
      </c>
      <c r="Z150" s="882"/>
      <c r="AA150" s="882"/>
      <c r="AB150" s="882"/>
      <c r="AC150" s="882"/>
      <c r="AD150" s="882"/>
      <c r="AE150" s="882"/>
      <c r="AF150" s="882"/>
      <c r="AG150" s="882"/>
      <c r="AH150" s="882"/>
      <c r="AI150" s="882"/>
      <c r="AJ150" s="882"/>
      <c r="AK150" s="882"/>
      <c r="AL150" s="882"/>
      <c r="AM150" s="882"/>
      <c r="AN150" s="882"/>
      <c r="AO150" s="882"/>
      <c r="AP150" s="882"/>
      <c r="AQ150" s="882"/>
      <c r="AR150" s="882"/>
      <c r="AS150" s="882"/>
      <c r="AT150" s="882"/>
      <c r="AU150" s="882"/>
      <c r="AV150" s="882"/>
      <c r="AW150" s="882"/>
      <c r="AX150" s="882"/>
      <c r="AY150" s="882"/>
      <c r="AZ150" s="345"/>
      <c r="BA150" s="972"/>
      <c r="BB150" s="553" t="s">
        <v>111</v>
      </c>
      <c r="BC150" s="53" t="s">
        <v>36</v>
      </c>
      <c r="BD150" s="49" t="s">
        <v>36</v>
      </c>
      <c r="BE150" s="49" t="s">
        <v>36</v>
      </c>
      <c r="BF150" s="49" t="s">
        <v>36</v>
      </c>
      <c r="BG150" s="44" t="s">
        <v>36</v>
      </c>
      <c r="BH150" s="53" t="s">
        <v>36</v>
      </c>
      <c r="BI150" s="49" t="s">
        <v>36</v>
      </c>
      <c r="BJ150" s="49" t="s">
        <v>36</v>
      </c>
      <c r="BK150" s="49" t="s">
        <v>36</v>
      </c>
      <c r="BL150" s="44" t="s">
        <v>36</v>
      </c>
      <c r="BM150" s="53" t="s">
        <v>36</v>
      </c>
      <c r="BN150" s="49" t="s">
        <v>36</v>
      </c>
      <c r="BO150" s="49" t="s">
        <v>36</v>
      </c>
      <c r="BP150" s="49" t="s">
        <v>36</v>
      </c>
      <c r="BQ150" s="44" t="s">
        <v>36</v>
      </c>
      <c r="BR150" s="53" t="s">
        <v>36</v>
      </c>
      <c r="BS150" s="49" t="s">
        <v>36</v>
      </c>
      <c r="BT150" s="49" t="s">
        <v>36</v>
      </c>
      <c r="BU150" s="49" t="s">
        <v>36</v>
      </c>
      <c r="BV150" s="49" t="s">
        <v>36</v>
      </c>
      <c r="BW150" s="49" t="s">
        <v>36</v>
      </c>
      <c r="BX150" s="49" t="s">
        <v>36</v>
      </c>
      <c r="BY150" s="39" t="s">
        <v>36</v>
      </c>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17" customFormat="true" ht="15" customHeight="true" x14ac:dyDescent="0.2">
      <c r="A151" s="984" t="s">
        <v>110</v>
      </c>
      <c r="B151" s="372" t="s">
        <v>50</v>
      </c>
      <c r="C151" s="173">
        <v>15.231348449577245</v>
      </c>
      <c r="D151" s="172">
        <v>16.34284714095261</v>
      </c>
      <c r="E151" s="172">
        <v>12.575760716164073</v>
      </c>
      <c r="F151" s="172">
        <v>7.9641377408348824</v>
      </c>
      <c r="G151" s="171">
        <v>3.4123456798413185</v>
      </c>
      <c r="H151" s="161">
        <v>20.775964268129137</v>
      </c>
      <c r="I151" s="172">
        <v>9.3642069433688508</v>
      </c>
      <c r="J151" s="172">
        <v>5.8695797681147415</v>
      </c>
      <c r="K151" s="172">
        <v>2.5816325299660741</v>
      </c>
      <c r="L151" s="165">
        <v>1.5303535238941883</v>
      </c>
      <c r="M151" s="173">
        <v>13.38784599437966</v>
      </c>
      <c r="N151" s="172">
        <v>16.056473398199859</v>
      </c>
      <c r="O151" s="172">
        <v>15.178028913127473</v>
      </c>
      <c r="P151" s="172">
        <v>9.8759237623418752</v>
      </c>
      <c r="Q151" s="171">
        <v>5.7731548190295925</v>
      </c>
      <c r="R151" s="161">
        <v>2.0065970313358945</v>
      </c>
      <c r="S151" s="172">
        <v>29.29739284136117</v>
      </c>
      <c r="T151" s="172">
        <v>5.3878188443519086</v>
      </c>
      <c r="U151" s="172">
        <v>4.5617816091954184</v>
      </c>
      <c r="V151" s="172">
        <v>4.5950413223140618</v>
      </c>
      <c r="W151" s="172">
        <v>7.0172084130019465</v>
      </c>
      <c r="X151" s="172">
        <v>4.1128790153107371</v>
      </c>
      <c r="Y151" s="165">
        <v>3.9398280802292684</v>
      </c>
      <c r="Z151" s="882"/>
      <c r="AA151" s="882"/>
      <c r="AB151" s="882"/>
      <c r="AC151" s="882"/>
      <c r="AD151" s="882"/>
      <c r="AE151" s="882"/>
      <c r="AF151" s="882"/>
      <c r="AG151" s="882"/>
      <c r="AH151" s="882"/>
      <c r="AI151" s="882"/>
      <c r="AJ151" s="882"/>
      <c r="AK151" s="882"/>
      <c r="AL151" s="882"/>
      <c r="AM151" s="882"/>
      <c r="AN151" s="882"/>
      <c r="AO151" s="882"/>
      <c r="AP151" s="882"/>
      <c r="AQ151" s="882"/>
      <c r="AR151" s="882"/>
      <c r="AS151" s="882"/>
      <c r="AT151" s="882"/>
      <c r="AU151" s="882"/>
      <c r="AV151" s="882"/>
      <c r="AW151" s="882"/>
      <c r="AX151" s="882"/>
      <c r="AY151" s="882"/>
      <c r="AZ151" s="345"/>
      <c r="BA151" s="972" t="s">
        <v>110</v>
      </c>
      <c r="BB151" s="553" t="s">
        <v>50</v>
      </c>
      <c r="BC151" s="53" t="s">
        <v>36</v>
      </c>
      <c r="BD151" s="49" t="s">
        <v>36</v>
      </c>
      <c r="BE151" s="49" t="s">
        <v>36</v>
      </c>
      <c r="BF151" s="49" t="s">
        <v>36</v>
      </c>
      <c r="BG151" s="44" t="s">
        <v>36</v>
      </c>
      <c r="BH151" s="53" t="s">
        <v>36</v>
      </c>
      <c r="BI151" s="49" t="s">
        <v>36</v>
      </c>
      <c r="BJ151" s="49" t="s">
        <v>36</v>
      </c>
      <c r="BK151" s="49" t="s">
        <v>36</v>
      </c>
      <c r="BL151" s="44" t="s">
        <v>36</v>
      </c>
      <c r="BM151" s="53" t="s">
        <v>36</v>
      </c>
      <c r="BN151" s="49" t="s">
        <v>36</v>
      </c>
      <c r="BO151" s="49" t="s">
        <v>36</v>
      </c>
      <c r="BP151" s="49" t="s">
        <v>36</v>
      </c>
      <c r="BQ151" s="44" t="s">
        <v>36</v>
      </c>
      <c r="BR151" s="53" t="s">
        <v>36</v>
      </c>
      <c r="BS151" s="49" t="s">
        <v>36</v>
      </c>
      <c r="BT151" s="49" t="s">
        <v>36</v>
      </c>
      <c r="BU151" s="49" t="s">
        <v>36</v>
      </c>
      <c r="BV151" s="49" t="s">
        <v>36</v>
      </c>
      <c r="BW151" s="49" t="s">
        <v>36</v>
      </c>
      <c r="BX151" s="49" t="s">
        <v>36</v>
      </c>
      <c r="BY151" s="39" t="s">
        <v>36</v>
      </c>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17" customFormat="true" ht="15" customHeight="true" x14ac:dyDescent="0.2">
      <c r="A152" s="1020"/>
      <c r="B152" s="399" t="s">
        <v>49</v>
      </c>
      <c r="C152" s="173">
        <v>84.744519780433876</v>
      </c>
      <c r="D152" s="172">
        <v>83.657152859047116</v>
      </c>
      <c r="E152" s="172">
        <v>87.424239283835703</v>
      </c>
      <c r="F152" s="172">
        <v>92.035862259165313</v>
      </c>
      <c r="G152" s="171">
        <v>96.587654320158776</v>
      </c>
      <c r="H152" s="161">
        <v>79.224035731870885</v>
      </c>
      <c r="I152" s="172">
        <v>90.63579305663113</v>
      </c>
      <c r="J152" s="172">
        <v>94.13042023188531</v>
      </c>
      <c r="K152" s="172">
        <v>97.418367470033957</v>
      </c>
      <c r="L152" s="165">
        <v>98.469646476105822</v>
      </c>
      <c r="M152" s="173">
        <v>86.577058028344155</v>
      </c>
      <c r="N152" s="172">
        <v>83.943526601800173</v>
      </c>
      <c r="O152" s="172">
        <v>84.821971086872551</v>
      </c>
      <c r="P152" s="172">
        <v>90.124076237658173</v>
      </c>
      <c r="Q152" s="171">
        <v>94.226845180970415</v>
      </c>
      <c r="R152" s="161">
        <v>97.883452446399119</v>
      </c>
      <c r="S152" s="172">
        <v>70.70260715863904</v>
      </c>
      <c r="T152" s="172">
        <v>94.612181155648216</v>
      </c>
      <c r="U152" s="172">
        <v>95.438218390804622</v>
      </c>
      <c r="V152" s="172">
        <v>95.404958677685997</v>
      </c>
      <c r="W152" s="172">
        <v>92.982791586998019</v>
      </c>
      <c r="X152" s="172">
        <v>95.88712098468919</v>
      </c>
      <c r="Y152" s="165">
        <v>96.060171919770866</v>
      </c>
      <c r="Z152" s="882"/>
      <c r="AA152" s="882"/>
      <c r="AB152" s="882"/>
      <c r="AC152" s="882"/>
      <c r="AD152" s="882"/>
      <c r="AE152" s="882"/>
      <c r="AF152" s="882"/>
      <c r="AG152" s="882"/>
      <c r="AH152" s="882"/>
      <c r="AI152" s="882"/>
      <c r="AJ152" s="882"/>
      <c r="AK152" s="882"/>
      <c r="AL152" s="882"/>
      <c r="AM152" s="882"/>
      <c r="AN152" s="882"/>
      <c r="AO152" s="882"/>
      <c r="AP152" s="882"/>
      <c r="AQ152" s="882"/>
      <c r="AR152" s="882"/>
      <c r="AS152" s="882"/>
      <c r="AT152" s="882"/>
      <c r="AU152" s="882"/>
      <c r="AV152" s="882"/>
      <c r="AW152" s="882"/>
      <c r="AX152" s="882"/>
      <c r="AY152" s="882"/>
      <c r="AZ152" s="345"/>
      <c r="BA152" s="972"/>
      <c r="BB152" s="553" t="s">
        <v>49</v>
      </c>
      <c r="BC152" s="53" t="s">
        <v>36</v>
      </c>
      <c r="BD152" s="49" t="s">
        <v>36</v>
      </c>
      <c r="BE152" s="49" t="s">
        <v>36</v>
      </c>
      <c r="BF152" s="49" t="s">
        <v>36</v>
      </c>
      <c r="BG152" s="44" t="s">
        <v>36</v>
      </c>
      <c r="BH152" s="53" t="s">
        <v>36</v>
      </c>
      <c r="BI152" s="49" t="s">
        <v>36</v>
      </c>
      <c r="BJ152" s="49" t="s">
        <v>36</v>
      </c>
      <c r="BK152" s="49" t="s">
        <v>36</v>
      </c>
      <c r="BL152" s="44" t="s">
        <v>36</v>
      </c>
      <c r="BM152" s="53" t="s">
        <v>36</v>
      </c>
      <c r="BN152" s="49" t="s">
        <v>36</v>
      </c>
      <c r="BO152" s="49" t="s">
        <v>36</v>
      </c>
      <c r="BP152" s="49" t="s">
        <v>36</v>
      </c>
      <c r="BQ152" s="44" t="s">
        <v>36</v>
      </c>
      <c r="BR152" s="53" t="s">
        <v>36</v>
      </c>
      <c r="BS152" s="49" t="s">
        <v>36</v>
      </c>
      <c r="BT152" s="49" t="s">
        <v>36</v>
      </c>
      <c r="BU152" s="49" t="s">
        <v>36</v>
      </c>
      <c r="BV152" s="49" t="s">
        <v>36</v>
      </c>
      <c r="BW152" s="49" t="s">
        <v>36</v>
      </c>
      <c r="BX152" s="49" t="s">
        <v>36</v>
      </c>
      <c r="BY152" s="39" t="s">
        <v>36</v>
      </c>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22" customFormat="true" ht="15" customHeight="true" x14ac:dyDescent="0.2">
      <c r="A153" s="985" t="s">
        <v>313</v>
      </c>
      <c r="B153" s="371" t="s">
        <v>314</v>
      </c>
      <c r="C153" s="132">
        <v>2.8273105650003467E-2</v>
      </c>
      <c r="D153" s="131">
        <v>0.3750879591805335</v>
      </c>
      <c r="E153" s="131">
        <v>1.1901352975850517</v>
      </c>
      <c r="F153" s="131">
        <v>2.604550889539667</v>
      </c>
      <c r="G153" s="130">
        <v>2.4740734982187629</v>
      </c>
      <c r="H153" s="129">
        <v>1.3489297225338523</v>
      </c>
      <c r="I153" s="131">
        <v>4.2469989966142654</v>
      </c>
      <c r="J153" s="131">
        <v>4.1855763847043868</v>
      </c>
      <c r="K153" s="131">
        <v>2.0858775435903443</v>
      </c>
      <c r="L153" s="128">
        <v>1.8613794323506954</v>
      </c>
      <c r="M153" s="132">
        <v>0</v>
      </c>
      <c r="N153" s="131">
        <v>0.13807482179821104</v>
      </c>
      <c r="O153" s="131">
        <v>0.73752619635898209</v>
      </c>
      <c r="P153" s="131">
        <v>1.2509331194528244</v>
      </c>
      <c r="Q153" s="130">
        <v>2.1662693122580916</v>
      </c>
      <c r="R153" s="129">
        <v>1.071943929086784</v>
      </c>
      <c r="S153" s="131">
        <v>2.3603793466807241</v>
      </c>
      <c r="T153" s="131">
        <v>0.63970756225725534</v>
      </c>
      <c r="U153" s="131">
        <v>1.2299465240641758</v>
      </c>
      <c r="V153" s="131">
        <v>0.24425989252564861</v>
      </c>
      <c r="W153" s="131">
        <v>0.78799249530957216</v>
      </c>
      <c r="X153" s="131">
        <v>0.97955706984667734</v>
      </c>
      <c r="Y153" s="128">
        <v>1.8776371308017115</v>
      </c>
      <c r="Z153" s="410"/>
      <c r="AA153" s="410"/>
      <c r="AB153" s="410"/>
      <c r="AC153" s="410"/>
      <c r="AD153" s="410"/>
      <c r="AE153" s="410"/>
      <c r="AF153" s="410"/>
      <c r="AG153" s="410"/>
      <c r="AH153" s="410"/>
      <c r="AI153" s="410"/>
      <c r="AJ153" s="410"/>
      <c r="AK153" s="410"/>
      <c r="AL153" s="410"/>
      <c r="AM153" s="410"/>
      <c r="AN153" s="410"/>
      <c r="AO153" s="410"/>
      <c r="AP153" s="410"/>
      <c r="AQ153" s="410"/>
      <c r="AR153" s="410"/>
      <c r="AS153" s="410"/>
      <c r="AT153" s="410"/>
      <c r="AU153" s="410"/>
      <c r="AV153" s="410"/>
      <c r="AW153" s="410"/>
      <c r="AX153" s="410"/>
      <c r="AY153" s="410"/>
      <c r="AZ153" s="881"/>
      <c r="BA153" s="972" t="s">
        <v>313</v>
      </c>
      <c r="BB153" s="364" t="s">
        <v>314</v>
      </c>
      <c r="BC153" s="413">
        <v>2.0095922970677269</v>
      </c>
      <c r="BD153" s="405">
        <v>26.672373944952923</v>
      </c>
      <c r="BE153" s="405">
        <v>84.558632265214797</v>
      </c>
      <c r="BF153" s="405">
        <v>185.27690262431926</v>
      </c>
      <c r="BG153" s="415">
        <v>175.81620635098921</v>
      </c>
      <c r="BH153" s="413">
        <v>24.206271428938361</v>
      </c>
      <c r="BI153" s="405">
        <v>75.884028585810526</v>
      </c>
      <c r="BJ153" s="405">
        <v>75.216531581258565</v>
      </c>
      <c r="BK153" s="405">
        <v>37.487470432954943</v>
      </c>
      <c r="BL153" s="415">
        <v>33.366084334212374</v>
      </c>
      <c r="BM153" s="413">
        <v>0</v>
      </c>
      <c r="BN153" s="405">
        <v>7.3312145435221368</v>
      </c>
      <c r="BO153" s="405">
        <v>39.210208599927718</v>
      </c>
      <c r="BP153" s="405">
        <v>66.540383185183842</v>
      </c>
      <c r="BQ153" s="415">
        <v>115.09151479073545</v>
      </c>
      <c r="BR153" s="413">
        <v>14.928399921074543</v>
      </c>
      <c r="BS153" s="405">
        <v>173.34551673429942</v>
      </c>
      <c r="BT153" s="405">
        <v>29.8010845801447</v>
      </c>
      <c r="BU153" s="405">
        <v>52.658928562702144</v>
      </c>
      <c r="BV153" s="405">
        <v>2.4920696377937031</v>
      </c>
      <c r="BW153" s="405">
        <v>62.314606418587786</v>
      </c>
      <c r="BX153" s="405">
        <v>31.680276917103676</v>
      </c>
      <c r="BY153" s="406">
        <v>107.11282471083791</v>
      </c>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22" customFormat="true" ht="15" customHeight="true" x14ac:dyDescent="0.2">
      <c r="A154" s="984"/>
      <c r="B154" s="372" t="s">
        <v>236</v>
      </c>
      <c r="C154" s="132">
        <v>1.2163517830944248</v>
      </c>
      <c r="D154" s="131">
        <v>7.5224886168487481</v>
      </c>
      <c r="E154" s="131">
        <v>18.17450166309235</v>
      </c>
      <c r="F154" s="131">
        <v>49.533659024876279</v>
      </c>
      <c r="G154" s="130">
        <v>90.896167032336564</v>
      </c>
      <c r="H154" s="129">
        <v>32.320845580112341</v>
      </c>
      <c r="I154" s="131">
        <v>69.763863702095861</v>
      </c>
      <c r="J154" s="131">
        <v>89.052058589522758</v>
      </c>
      <c r="K154" s="131">
        <v>97.342382218395954</v>
      </c>
      <c r="L154" s="128">
        <v>96.708897687685251</v>
      </c>
      <c r="M154" s="132">
        <v>0.46713483894704089</v>
      </c>
      <c r="N154" s="131">
        <v>4.3055861752905802</v>
      </c>
      <c r="O154" s="131">
        <v>9.8910728541924335</v>
      </c>
      <c r="P154" s="131">
        <v>22.075784893363544</v>
      </c>
      <c r="Q154" s="130">
        <v>57.074519889773534</v>
      </c>
      <c r="R154" s="129">
        <v>20.202020202020162</v>
      </c>
      <c r="S154" s="131">
        <v>24.404636459431103</v>
      </c>
      <c r="T154" s="131">
        <v>19.214073566369706</v>
      </c>
      <c r="U154" s="131">
        <v>12.352941176470631</v>
      </c>
      <c r="V154" s="131">
        <v>7.3033707865168953</v>
      </c>
      <c r="W154" s="131">
        <v>42.138836772983304</v>
      </c>
      <c r="X154" s="131">
        <v>39.267461669505785</v>
      </c>
      <c r="Y154" s="128">
        <v>65.23206751054903</v>
      </c>
      <c r="Z154" s="410"/>
      <c r="AA154" s="410"/>
      <c r="AB154" s="410"/>
      <c r="AC154" s="410"/>
      <c r="AD154" s="410"/>
      <c r="AE154" s="410"/>
      <c r="AF154" s="410"/>
      <c r="AG154" s="410"/>
      <c r="AH154" s="410"/>
      <c r="AI154" s="410"/>
      <c r="AJ154" s="410"/>
      <c r="AK154" s="410"/>
      <c r="AL154" s="410"/>
      <c r="AM154" s="410"/>
      <c r="AN154" s="410"/>
      <c r="AO154" s="410"/>
      <c r="AP154" s="410"/>
      <c r="AQ154" s="410"/>
      <c r="AR154" s="410"/>
      <c r="AS154" s="410"/>
      <c r="AT154" s="410"/>
      <c r="AU154" s="410"/>
      <c r="AV154" s="410"/>
      <c r="AW154" s="410"/>
      <c r="AX154" s="410"/>
      <c r="AY154" s="410"/>
      <c r="AZ154" s="881"/>
      <c r="BA154" s="972"/>
      <c r="BB154" s="553" t="s">
        <v>236</v>
      </c>
      <c r="BC154" s="414">
        <v>86.455701191455461</v>
      </c>
      <c r="BD154" s="407">
        <v>534.92154166609816</v>
      </c>
      <c r="BE154" s="407">
        <v>1291.2910035114173</v>
      </c>
      <c r="BF154" s="407">
        <v>3523.6182009867634</v>
      </c>
      <c r="BG154" s="418">
        <v>6459.3955155240865</v>
      </c>
      <c r="BH154" s="414">
        <v>579.99104612758504</v>
      </c>
      <c r="BI154" s="407">
        <v>1246.5185491324139</v>
      </c>
      <c r="BJ154" s="407">
        <v>1600.3021714649694</v>
      </c>
      <c r="BK154" s="407">
        <v>1749.4409901956287</v>
      </c>
      <c r="BL154" s="418">
        <v>1733.5515693546538</v>
      </c>
      <c r="BM154" s="414">
        <v>24.839459049656345</v>
      </c>
      <c r="BN154" s="407">
        <v>228.60921039470153</v>
      </c>
      <c r="BO154" s="407">
        <v>525.85390431500764</v>
      </c>
      <c r="BP154" s="407">
        <v>1174.2683626128901</v>
      </c>
      <c r="BQ154" s="418">
        <v>3032.3067002323769</v>
      </c>
      <c r="BR154" s="414">
        <v>281.34292158948182</v>
      </c>
      <c r="BS154" s="407">
        <v>1792.2688248064203</v>
      </c>
      <c r="BT154" s="407">
        <v>895.09686185363182</v>
      </c>
      <c r="BU154" s="407">
        <v>528.87880426018228</v>
      </c>
      <c r="BV154" s="407">
        <v>74.512882170031745</v>
      </c>
      <c r="BW154" s="407">
        <v>3332.347762289241</v>
      </c>
      <c r="BX154" s="407">
        <v>1269.9658833725859</v>
      </c>
      <c r="BY154" s="408">
        <v>3721.268022538306</v>
      </c>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22" customFormat="true" ht="15" customHeight="true" x14ac:dyDescent="0.2">
      <c r="A155" s="984"/>
      <c r="B155" s="372" t="s">
        <v>315</v>
      </c>
      <c r="C155" s="132">
        <v>0.76179330841174475</v>
      </c>
      <c r="D155" s="131">
        <v>3.9536516495820968</v>
      </c>
      <c r="E155" s="131">
        <v>4.4684403891502935</v>
      </c>
      <c r="F155" s="131">
        <v>7.8295601342756065</v>
      </c>
      <c r="G155" s="130">
        <v>2.8533159997076738</v>
      </c>
      <c r="H155" s="129">
        <v>5.6603300702454851</v>
      </c>
      <c r="I155" s="131">
        <v>6.653987025060025</v>
      </c>
      <c r="J155" s="131">
        <v>4.3760144257258711</v>
      </c>
      <c r="K155" s="131">
        <v>0.14376563903437245</v>
      </c>
      <c r="L155" s="128">
        <v>1.1611630058241764</v>
      </c>
      <c r="M155" s="132">
        <v>0.22200021236701475</v>
      </c>
      <c r="N155" s="131">
        <v>2.9315225227780837</v>
      </c>
      <c r="O155" s="131">
        <v>4.6324122232087266</v>
      </c>
      <c r="P155" s="131">
        <v>4.2244637136676912</v>
      </c>
      <c r="Q155" s="130">
        <v>8.4991527937915574</v>
      </c>
      <c r="R155" s="129">
        <v>5.1329622758194073</v>
      </c>
      <c r="S155" s="131">
        <v>7.2075869336143574</v>
      </c>
      <c r="T155" s="131">
        <v>3.4498514964587703</v>
      </c>
      <c r="U155" s="131">
        <v>1.2834224598930533</v>
      </c>
      <c r="V155" s="131">
        <v>1.0747435271128538</v>
      </c>
      <c r="W155" s="131">
        <v>1.8011257035647359</v>
      </c>
      <c r="X155" s="131">
        <v>5.5366269165246988</v>
      </c>
      <c r="Y155" s="128">
        <v>4.6202531645570231</v>
      </c>
      <c r="Z155" s="410"/>
      <c r="AA155" s="410"/>
      <c r="AB155" s="410"/>
      <c r="AC155" s="410"/>
      <c r="AD155" s="410"/>
      <c r="AE155" s="410"/>
      <c r="AF155" s="410"/>
      <c r="AG155" s="410"/>
      <c r="AH155" s="410"/>
      <c r="AI155" s="410"/>
      <c r="AJ155" s="410"/>
      <c r="AK155" s="410"/>
      <c r="AL155" s="410"/>
      <c r="AM155" s="410"/>
      <c r="AN155" s="410"/>
      <c r="AO155" s="410"/>
      <c r="AP155" s="410"/>
      <c r="AQ155" s="410"/>
      <c r="AR155" s="410"/>
      <c r="AS155" s="410"/>
      <c r="AT155" s="410"/>
      <c r="AU155" s="410"/>
      <c r="AV155" s="410"/>
      <c r="AW155" s="410"/>
      <c r="AX155" s="410"/>
      <c r="AY155" s="410"/>
      <c r="AZ155" s="881"/>
      <c r="BA155" s="972"/>
      <c r="BB155" s="553" t="s">
        <v>315</v>
      </c>
      <c r="BC155" s="414">
        <v>54.146650300576155</v>
      </c>
      <c r="BD155" s="407">
        <v>281.14278975022489</v>
      </c>
      <c r="BE155" s="407">
        <v>317.48088509927641</v>
      </c>
      <c r="BF155" s="407">
        <v>556.96229872698768</v>
      </c>
      <c r="BG155" s="418">
        <v>202.76648812185999</v>
      </c>
      <c r="BH155" s="414">
        <v>101.5734798995842</v>
      </c>
      <c r="BI155" s="407">
        <v>118.89132585663472</v>
      </c>
      <c r="BJ155" s="407">
        <v>78.638781615712801</v>
      </c>
      <c r="BK155" s="407">
        <v>2.5837615248013632</v>
      </c>
      <c r="BL155" s="418">
        <v>20.814382121526258</v>
      </c>
      <c r="BM155" s="414">
        <v>11.80465408346612</v>
      </c>
      <c r="BN155" s="407">
        <v>155.65198834775424</v>
      </c>
      <c r="BO155" s="407">
        <v>246.27986163688621</v>
      </c>
      <c r="BP155" s="407">
        <v>224.71020223871668</v>
      </c>
      <c r="BQ155" s="418">
        <v>451.5506746738422</v>
      </c>
      <c r="BR155" s="414">
        <v>71.484068852837709</v>
      </c>
      <c r="BS155" s="407">
        <v>529.32291717080739</v>
      </c>
      <c r="BT155" s="407">
        <v>160.7129918429232</v>
      </c>
      <c r="BU155" s="407">
        <v>54.948447195863118</v>
      </c>
      <c r="BV155" s="407">
        <v>10.965106406292293</v>
      </c>
      <c r="BW155" s="407">
        <v>142.43338609962919</v>
      </c>
      <c r="BX155" s="407">
        <v>179.06243474884687</v>
      </c>
      <c r="BY155" s="408">
        <v>263.56975968172492</v>
      </c>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22" customFormat="true" ht="15" customHeight="true" x14ac:dyDescent="0.2">
      <c r="A156" s="984"/>
      <c r="B156" s="372" t="s">
        <v>316</v>
      </c>
      <c r="C156" s="132">
        <v>0.31587032724977299</v>
      </c>
      <c r="D156" s="131">
        <v>0.71343340994688087</v>
      </c>
      <c r="E156" s="131">
        <v>0.49736182005667551</v>
      </c>
      <c r="F156" s="131">
        <v>0.45729538066229902</v>
      </c>
      <c r="G156" s="130">
        <v>0.10439128958528039</v>
      </c>
      <c r="H156" s="129">
        <v>0.11862205943469516</v>
      </c>
      <c r="I156" s="131">
        <v>0.98560224532830332</v>
      </c>
      <c r="J156" s="131">
        <v>0</v>
      </c>
      <c r="K156" s="131">
        <v>0</v>
      </c>
      <c r="L156" s="128">
        <v>0</v>
      </c>
      <c r="M156" s="132">
        <v>0.42222446714462153</v>
      </c>
      <c r="N156" s="131">
        <v>0.47923972440362489</v>
      </c>
      <c r="O156" s="131">
        <v>0.80746751173711595</v>
      </c>
      <c r="P156" s="131">
        <v>0.43210560054003416</v>
      </c>
      <c r="Q156" s="130">
        <v>0.28082004088286139</v>
      </c>
      <c r="R156" s="129">
        <v>0</v>
      </c>
      <c r="S156" s="131">
        <v>0</v>
      </c>
      <c r="T156" s="131">
        <v>0.8453278501256587</v>
      </c>
      <c r="U156" s="131">
        <v>0.72192513368984224</v>
      </c>
      <c r="V156" s="131">
        <v>0.29311187103077829</v>
      </c>
      <c r="W156" s="131">
        <v>0.84427767354597005</v>
      </c>
      <c r="X156" s="131">
        <v>0</v>
      </c>
      <c r="Y156" s="128">
        <v>0.14767932489451666</v>
      </c>
      <c r="Z156" s="410"/>
      <c r="AA156" s="410"/>
      <c r="AB156" s="410"/>
      <c r="AC156" s="410"/>
      <c r="AD156" s="410"/>
      <c r="AE156" s="410"/>
      <c r="AF156" s="410"/>
      <c r="AG156" s="410"/>
      <c r="AH156" s="410"/>
      <c r="AI156" s="410"/>
      <c r="AJ156" s="410"/>
      <c r="AK156" s="410"/>
      <c r="AL156" s="410"/>
      <c r="AM156" s="410"/>
      <c r="AN156" s="410"/>
      <c r="AO156" s="410"/>
      <c r="AP156" s="410"/>
      <c r="AQ156" s="410"/>
      <c r="AR156" s="410"/>
      <c r="AS156" s="410"/>
      <c r="AT156" s="410"/>
      <c r="AU156" s="410"/>
      <c r="AV156" s="410"/>
      <c r="AW156" s="410"/>
      <c r="AX156" s="410"/>
      <c r="AY156" s="410"/>
      <c r="AZ156" s="881"/>
      <c r="BA156" s="972"/>
      <c r="BB156" s="553" t="s">
        <v>316</v>
      </c>
      <c r="BC156" s="414">
        <v>22.451391947220628</v>
      </c>
      <c r="BD156" s="407">
        <v>50.732000932525999</v>
      </c>
      <c r="BE156" s="407">
        <v>35.337356458772582</v>
      </c>
      <c r="BF156" s="407">
        <v>32.53008879718778</v>
      </c>
      <c r="BG156" s="418">
        <v>7.4184055260223545</v>
      </c>
      <c r="BH156" s="414">
        <v>2.1286488985817642</v>
      </c>
      <c r="BI156" s="407">
        <v>17.610427744003765</v>
      </c>
      <c r="BJ156" s="407">
        <v>0</v>
      </c>
      <c r="BK156" s="407">
        <v>0</v>
      </c>
      <c r="BL156" s="418">
        <v>0</v>
      </c>
      <c r="BM156" s="414">
        <v>22.451391947220628</v>
      </c>
      <c r="BN156" s="407">
        <v>25.44569090602235</v>
      </c>
      <c r="BO156" s="407">
        <v>42.928603389521228</v>
      </c>
      <c r="BP156" s="407">
        <v>22.984819723195582</v>
      </c>
      <c r="BQ156" s="418">
        <v>14.919661053184013</v>
      </c>
      <c r="BR156" s="414">
        <v>0</v>
      </c>
      <c r="BS156" s="407">
        <v>0</v>
      </c>
      <c r="BT156" s="407">
        <v>39.38000462376263</v>
      </c>
      <c r="BU156" s="407">
        <v>30.908501547672998</v>
      </c>
      <c r="BV156" s="407">
        <v>2.9904835653524433</v>
      </c>
      <c r="BW156" s="407">
        <v>66.76564973420119</v>
      </c>
      <c r="BX156" s="407">
        <v>0</v>
      </c>
      <c r="BY156" s="408">
        <v>8.4246041907400624</v>
      </c>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22" customFormat="true" ht="15" customHeight="true" x14ac:dyDescent="0.2">
      <c r="A157" s="984"/>
      <c r="B157" s="372" t="s">
        <v>317</v>
      </c>
      <c r="C157" s="132">
        <v>0</v>
      </c>
      <c r="D157" s="131">
        <v>0</v>
      </c>
      <c r="E157" s="131">
        <v>0</v>
      </c>
      <c r="F157" s="131">
        <v>8.0462913997277563E-2</v>
      </c>
      <c r="G157" s="130">
        <v>6.7743112924195353E-2</v>
      </c>
      <c r="H157" s="129">
        <v>0.3189668990980733</v>
      </c>
      <c r="I157" s="131">
        <v>0</v>
      </c>
      <c r="J157" s="131">
        <v>0</v>
      </c>
      <c r="K157" s="131">
        <v>0</v>
      </c>
      <c r="L157" s="128">
        <v>0.26855987413987664</v>
      </c>
      <c r="M157" s="132">
        <v>0</v>
      </c>
      <c r="N157" s="131">
        <v>0</v>
      </c>
      <c r="O157" s="131">
        <v>0</v>
      </c>
      <c r="P157" s="131">
        <v>0</v>
      </c>
      <c r="Q157" s="130">
        <v>0</v>
      </c>
      <c r="R157" s="129">
        <v>0</v>
      </c>
      <c r="S157" s="131">
        <v>0</v>
      </c>
      <c r="T157" s="131">
        <v>0</v>
      </c>
      <c r="U157" s="131">
        <v>0.13368983957219302</v>
      </c>
      <c r="V157" s="131">
        <v>0</v>
      </c>
      <c r="W157" s="131">
        <v>0</v>
      </c>
      <c r="X157" s="131">
        <v>0</v>
      </c>
      <c r="Y157" s="128">
        <v>8.4388185654009518E-2</v>
      </c>
      <c r="Z157" s="410"/>
      <c r="AA157" s="410"/>
      <c r="AB157" s="410"/>
      <c r="AC157" s="410"/>
      <c r="AD157" s="410"/>
      <c r="AE157" s="410"/>
      <c r="AF157" s="410"/>
      <c r="AG157" s="410"/>
      <c r="AH157" s="410"/>
      <c r="AI157" s="410"/>
      <c r="AJ157" s="410"/>
      <c r="AK157" s="410"/>
      <c r="AL157" s="410"/>
      <c r="AM157" s="410"/>
      <c r="AN157" s="410"/>
      <c r="AO157" s="410"/>
      <c r="AP157" s="410"/>
      <c r="AQ157" s="410"/>
      <c r="AR157" s="410"/>
      <c r="AS157" s="410"/>
      <c r="AT157" s="410"/>
      <c r="AU157" s="410"/>
      <c r="AV157" s="410"/>
      <c r="AW157" s="410"/>
      <c r="AX157" s="410"/>
      <c r="AY157" s="410"/>
      <c r="AZ157" s="881"/>
      <c r="BA157" s="972"/>
      <c r="BB157" s="553" t="s">
        <v>317</v>
      </c>
      <c r="BC157" s="414">
        <v>0</v>
      </c>
      <c r="BD157" s="407">
        <v>0</v>
      </c>
      <c r="BE157" s="407">
        <v>0</v>
      </c>
      <c r="BF157" s="407">
        <v>5.7237965829024073</v>
      </c>
      <c r="BG157" s="418">
        <v>4.8140595375657496</v>
      </c>
      <c r="BH157" s="414">
        <v>5.7237965829024073</v>
      </c>
      <c r="BI157" s="407">
        <v>0</v>
      </c>
      <c r="BJ157" s="407">
        <v>0</v>
      </c>
      <c r="BK157" s="407">
        <v>0</v>
      </c>
      <c r="BL157" s="418">
        <v>4.8140595375657496</v>
      </c>
      <c r="BM157" s="414">
        <v>0</v>
      </c>
      <c r="BN157" s="407">
        <v>0</v>
      </c>
      <c r="BO157" s="407">
        <v>0</v>
      </c>
      <c r="BP157" s="407">
        <v>0</v>
      </c>
      <c r="BQ157" s="418">
        <v>0</v>
      </c>
      <c r="BR157" s="414">
        <v>0</v>
      </c>
      <c r="BS157" s="407">
        <v>0</v>
      </c>
      <c r="BT157" s="407">
        <v>0</v>
      </c>
      <c r="BU157" s="407">
        <v>5.7237965829024073</v>
      </c>
      <c r="BV157" s="407">
        <v>0</v>
      </c>
      <c r="BW157" s="407">
        <v>0</v>
      </c>
      <c r="BX157" s="407">
        <v>0</v>
      </c>
      <c r="BY157" s="408">
        <v>4.8140595375657496</v>
      </c>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22" customFormat="true" ht="15" customHeight="true" x14ac:dyDescent="0.2">
      <c r="A158" s="984"/>
      <c r="B158" s="372" t="s">
        <v>318</v>
      </c>
      <c r="C158" s="132">
        <v>0.44971482422397147</v>
      </c>
      <c r="D158" s="131">
        <v>0.27908778930442768</v>
      </c>
      <c r="E158" s="131">
        <v>0.32160634287088924</v>
      </c>
      <c r="F158" s="131">
        <v>0.19344196358527438</v>
      </c>
      <c r="G158" s="130">
        <v>2.0199174173293304E-2</v>
      </c>
      <c r="H158" s="129">
        <v>0.21886524999244705</v>
      </c>
      <c r="I158" s="131">
        <v>0.23799701112217839</v>
      </c>
      <c r="J158" s="131">
        <v>0</v>
      </c>
      <c r="K158" s="131">
        <v>0</v>
      </c>
      <c r="L158" s="128">
        <v>0</v>
      </c>
      <c r="M158" s="132">
        <v>0.40000704759779138</v>
      </c>
      <c r="N158" s="131">
        <v>0.47521675946780489</v>
      </c>
      <c r="O158" s="131">
        <v>0.27272781735660445</v>
      </c>
      <c r="P158" s="131">
        <v>0.34906974630963811</v>
      </c>
      <c r="Q158" s="130">
        <v>3.9663695152548646E-2</v>
      </c>
      <c r="R158" s="129">
        <v>0.92764378478663989</v>
      </c>
      <c r="S158" s="131">
        <v>0</v>
      </c>
      <c r="T158" s="131">
        <v>0.59401416495316572</v>
      </c>
      <c r="U158" s="131">
        <v>0.64171122994652652</v>
      </c>
      <c r="V158" s="131">
        <v>1.2945774303859374</v>
      </c>
      <c r="W158" s="131">
        <v>5.628517823639801E-2</v>
      </c>
      <c r="X158" s="131">
        <v>0.12776831345826231</v>
      </c>
      <c r="Y158" s="128">
        <v>0</v>
      </c>
      <c r="Z158" s="410"/>
      <c r="AA158" s="410"/>
      <c r="AB158" s="410"/>
      <c r="AC158" s="410"/>
      <c r="AD158" s="410"/>
      <c r="AE158" s="410"/>
      <c r="AF158" s="410"/>
      <c r="AG158" s="410"/>
      <c r="AH158" s="410"/>
      <c r="AI158" s="410"/>
      <c r="AJ158" s="410"/>
      <c r="AK158" s="410"/>
      <c r="AL158" s="410"/>
      <c r="AM158" s="410"/>
      <c r="AN158" s="410"/>
      <c r="AO158" s="410"/>
      <c r="AP158" s="410"/>
      <c r="AQ158" s="410"/>
      <c r="AR158" s="410"/>
      <c r="AS158" s="410"/>
      <c r="AT158" s="410"/>
      <c r="AU158" s="410"/>
      <c r="AV158" s="410"/>
      <c r="AW158" s="410"/>
      <c r="AX158" s="410"/>
      <c r="AY158" s="410"/>
      <c r="AZ158" s="881"/>
      <c r="BA158" s="972"/>
      <c r="BB158" s="553" t="s">
        <v>318</v>
      </c>
      <c r="BC158" s="414">
        <v>31.964774504266359</v>
      </c>
      <c r="BD158" s="407">
        <v>19.845835350356019</v>
      </c>
      <c r="BE158" s="407">
        <v>22.850000782399849</v>
      </c>
      <c r="BF158" s="407">
        <v>13.760655625730729</v>
      </c>
      <c r="BG158" s="418">
        <v>1.4354230693340906</v>
      </c>
      <c r="BH158" s="414">
        <v>3.9274927071277936</v>
      </c>
      <c r="BI158" s="407">
        <v>4.2524549710820594</v>
      </c>
      <c r="BJ158" s="407">
        <v>0</v>
      </c>
      <c r="BK158" s="407">
        <v>0</v>
      </c>
      <c r="BL158" s="418">
        <v>0</v>
      </c>
      <c r="BM158" s="414">
        <v>21.270001399972045</v>
      </c>
      <c r="BN158" s="407">
        <v>25.232087740278878</v>
      </c>
      <c r="BO158" s="407">
        <v>14.49943698589712</v>
      </c>
      <c r="BP158" s="407">
        <v>18.567926867231836</v>
      </c>
      <c r="BQ158" s="418">
        <v>2.1072886604973058</v>
      </c>
      <c r="BR158" s="414">
        <v>12.918807624006815</v>
      </c>
      <c r="BS158" s="407">
        <v>0</v>
      </c>
      <c r="BT158" s="407">
        <v>27.672435681562938</v>
      </c>
      <c r="BU158" s="407">
        <v>27.474223597931555</v>
      </c>
      <c r="BV158" s="407">
        <v>13.207969080306626</v>
      </c>
      <c r="BW158" s="407">
        <v>4.451043315613413</v>
      </c>
      <c r="BX158" s="407">
        <v>4.1322100326656974</v>
      </c>
      <c r="BY158" s="408">
        <v>0</v>
      </c>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22" customFormat="true" ht="15" customHeight="true" x14ac:dyDescent="0.2">
      <c r="A159" s="984"/>
      <c r="B159" s="372" t="s">
        <v>319</v>
      </c>
      <c r="C159" s="132">
        <v>7.2366602463361156</v>
      </c>
      <c r="D159" s="131">
        <v>7.3458301078410573</v>
      </c>
      <c r="E159" s="131">
        <v>7.034488463347464</v>
      </c>
      <c r="F159" s="131">
        <v>5.1667341497456816</v>
      </c>
      <c r="G159" s="130">
        <v>0.17230409578495967</v>
      </c>
      <c r="H159" s="129">
        <v>2.6728618820143937</v>
      </c>
      <c r="I159" s="131">
        <v>1.9657571700896759</v>
      </c>
      <c r="J159" s="131">
        <v>0</v>
      </c>
      <c r="K159" s="131">
        <v>0</v>
      </c>
      <c r="L159" s="128">
        <v>0</v>
      </c>
      <c r="M159" s="132">
        <v>8.4229132642821192</v>
      </c>
      <c r="N159" s="131">
        <v>6.6698572559252476</v>
      </c>
      <c r="O159" s="131">
        <v>7.5554483385882225</v>
      </c>
      <c r="P159" s="131">
        <v>7.0094734200077999</v>
      </c>
      <c r="Q159" s="130">
        <v>4.8309616780905058</v>
      </c>
      <c r="R159" s="129">
        <v>8.5137085137084956</v>
      </c>
      <c r="S159" s="131">
        <v>0.59009483667018114</v>
      </c>
      <c r="T159" s="131">
        <v>5.1633538953621319</v>
      </c>
      <c r="U159" s="131">
        <v>9.010695187165803</v>
      </c>
      <c r="V159" s="131">
        <v>12.603810454323472</v>
      </c>
      <c r="W159" s="131">
        <v>9.3058161350844824</v>
      </c>
      <c r="X159" s="131">
        <v>4.1311754684838142</v>
      </c>
      <c r="Y159" s="128">
        <v>2.2784810126582573</v>
      </c>
      <c r="Z159" s="410"/>
      <c r="AA159" s="410"/>
      <c r="AB159" s="410"/>
      <c r="AC159" s="410"/>
      <c r="AD159" s="410"/>
      <c r="AE159" s="410"/>
      <c r="AF159" s="410"/>
      <c r="AG159" s="410"/>
      <c r="AH159" s="410"/>
      <c r="AI159" s="410"/>
      <c r="AJ159" s="410"/>
      <c r="AK159" s="410"/>
      <c r="AL159" s="410"/>
      <c r="AM159" s="410"/>
      <c r="AN159" s="410"/>
      <c r="AO159" s="410"/>
      <c r="AP159" s="410"/>
      <c r="AQ159" s="410"/>
      <c r="AR159" s="410"/>
      <c r="AS159" s="410"/>
      <c r="AT159" s="410"/>
      <c r="AU159" s="410"/>
      <c r="AV159" s="410"/>
      <c r="AW159" s="410"/>
      <c r="AX159" s="410"/>
      <c r="AY159" s="410"/>
      <c r="AZ159" s="881"/>
      <c r="BA159" s="972"/>
      <c r="BB159" s="553" t="s">
        <v>319</v>
      </c>
      <c r="BC159" s="414">
        <v>514.36643952594977</v>
      </c>
      <c r="BD159" s="407">
        <v>522.35941670984744</v>
      </c>
      <c r="BE159" s="407">
        <v>499.79756448958318</v>
      </c>
      <c r="BF159" s="407">
        <v>367.5399485541887</v>
      </c>
      <c r="BG159" s="418">
        <v>12.244524053735459</v>
      </c>
      <c r="BH159" s="414">
        <v>47.963966637616842</v>
      </c>
      <c r="BI159" s="407">
        <v>35.123524495005981</v>
      </c>
      <c r="BJ159" s="407">
        <v>0</v>
      </c>
      <c r="BK159" s="407">
        <v>0</v>
      </c>
      <c r="BL159" s="418">
        <v>0</v>
      </c>
      <c r="BM159" s="414">
        <v>447.88055110285262</v>
      </c>
      <c r="BN159" s="407">
        <v>354.14244161993457</v>
      </c>
      <c r="BO159" s="407">
        <v>401.68160383258436</v>
      </c>
      <c r="BP159" s="407">
        <v>372.85210539288914</v>
      </c>
      <c r="BQ159" s="418">
        <v>256.66370025242122</v>
      </c>
      <c r="BR159" s="414">
        <v>118.56594552699588</v>
      </c>
      <c r="BS159" s="407">
        <v>43.336379183574863</v>
      </c>
      <c r="BT159" s="407">
        <v>240.53732553973933</v>
      </c>
      <c r="BU159" s="407">
        <v>385.78388968762198</v>
      </c>
      <c r="BV159" s="407">
        <v>128.59079331015511</v>
      </c>
      <c r="BW159" s="407">
        <v>735.90582818141854</v>
      </c>
      <c r="BX159" s="407">
        <v>133.60812438952422</v>
      </c>
      <c r="BY159" s="408">
        <v>129.97960751427527</v>
      </c>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22" customFormat="true" ht="15" customHeight="true" x14ac:dyDescent="0.2">
      <c r="A160" s="984"/>
      <c r="B160" s="372" t="s">
        <v>320</v>
      </c>
      <c r="C160" s="132">
        <v>20.138036161531463</v>
      </c>
      <c r="D160" s="131">
        <v>11.32325938671355</v>
      </c>
      <c r="E160" s="131">
        <v>8.5443404721109975</v>
      </c>
      <c r="F160" s="131">
        <v>3.1872915996957145</v>
      </c>
      <c r="G160" s="130">
        <v>0.14731366490641246</v>
      </c>
      <c r="H160" s="129">
        <v>9.2085009982597015</v>
      </c>
      <c r="I160" s="131">
        <v>0.43318892719495367</v>
      </c>
      <c r="J160" s="131">
        <v>0</v>
      </c>
      <c r="K160" s="131">
        <v>0</v>
      </c>
      <c r="L160" s="128">
        <v>0</v>
      </c>
      <c r="M160" s="132">
        <v>20.890156672447056</v>
      </c>
      <c r="N160" s="131">
        <v>12.842817041318266</v>
      </c>
      <c r="O160" s="131">
        <v>10.109983781219437</v>
      </c>
      <c r="P160" s="131">
        <v>8.4341421947788007</v>
      </c>
      <c r="Q160" s="130">
        <v>2.4281687285258218</v>
      </c>
      <c r="R160" s="129">
        <v>25.850340136054378</v>
      </c>
      <c r="S160" s="131">
        <v>2.0864067439409979</v>
      </c>
      <c r="T160" s="131">
        <v>11.469042723326504</v>
      </c>
      <c r="U160" s="131">
        <v>7.245989304812861</v>
      </c>
      <c r="V160" s="131">
        <v>39.863214460185858</v>
      </c>
      <c r="W160" s="131">
        <v>9.2307692307692815</v>
      </c>
      <c r="X160" s="131">
        <v>6.4097103918228244</v>
      </c>
      <c r="Y160" s="128">
        <v>6.6455696202532524</v>
      </c>
      <c r="Z160" s="410"/>
      <c r="AA160" s="410"/>
      <c r="AB160" s="410"/>
      <c r="AC160" s="410"/>
      <c r="AD160" s="410"/>
      <c r="AE160" s="410"/>
      <c r="AF160" s="410"/>
      <c r="AG160" s="410"/>
      <c r="AH160" s="410"/>
      <c r="AI160" s="410"/>
      <c r="AJ160" s="410"/>
      <c r="AK160" s="410"/>
      <c r="AL160" s="410"/>
      <c r="AM160" s="410"/>
      <c r="AN160" s="410"/>
      <c r="AO160" s="410"/>
      <c r="AP160" s="410"/>
      <c r="AQ160" s="410"/>
      <c r="AR160" s="410"/>
      <c r="AS160" s="410"/>
      <c r="AT160" s="410"/>
      <c r="AU160" s="410"/>
      <c r="AV160" s="410"/>
      <c r="AW160" s="410"/>
      <c r="AX160" s="410"/>
      <c r="AY160" s="410"/>
      <c r="AZ160" s="881"/>
      <c r="BA160" s="972"/>
      <c r="BB160" s="553" t="s">
        <v>320</v>
      </c>
      <c r="BC160" s="414">
        <v>1431.3688368465459</v>
      </c>
      <c r="BD160" s="407">
        <v>805.19302538516774</v>
      </c>
      <c r="BE160" s="407">
        <v>607.07193996856745</v>
      </c>
      <c r="BF160" s="407">
        <v>226.73064969619591</v>
      </c>
      <c r="BG160" s="418">
        <v>10.4686177375706</v>
      </c>
      <c r="BH160" s="414">
        <v>165.24469058241118</v>
      </c>
      <c r="BI160" s="407">
        <v>7.7400821051580957</v>
      </c>
      <c r="BJ160" s="407">
        <v>0</v>
      </c>
      <c r="BK160" s="407">
        <v>0</v>
      </c>
      <c r="BL160" s="418">
        <v>0</v>
      </c>
      <c r="BM160" s="414">
        <v>1110.8145827354608</v>
      </c>
      <c r="BN160" s="407">
        <v>681.90163743761059</v>
      </c>
      <c r="BO160" s="407">
        <v>537.49219344413643</v>
      </c>
      <c r="BP160" s="407">
        <v>448.6339395381828</v>
      </c>
      <c r="BQ160" s="418">
        <v>129.00594379109015</v>
      </c>
      <c r="BR160" s="414">
        <v>360.00410578899005</v>
      </c>
      <c r="BS160" s="407">
        <v>153.22505497049684</v>
      </c>
      <c r="BT160" s="407">
        <v>534.2908735440227</v>
      </c>
      <c r="BU160" s="407">
        <v>310.22977479331047</v>
      </c>
      <c r="BV160" s="407">
        <v>406.70576488793239</v>
      </c>
      <c r="BW160" s="407">
        <v>729.97110376060027</v>
      </c>
      <c r="BX160" s="407">
        <v>207.29920330539582</v>
      </c>
      <c r="BY160" s="408">
        <v>379.10718858330301</v>
      </c>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22" customFormat="true" ht="15" customHeight="true" x14ac:dyDescent="0.2">
      <c r="A161" s="984"/>
      <c r="B161" s="372" t="s">
        <v>321</v>
      </c>
      <c r="C161" s="132">
        <v>16.845560513976825</v>
      </c>
      <c r="D161" s="131">
        <v>34.129136234614208</v>
      </c>
      <c r="E161" s="131">
        <v>30.642757153485274</v>
      </c>
      <c r="F161" s="131">
        <v>15.988049586352377</v>
      </c>
      <c r="G161" s="130">
        <v>1.6303842295578901</v>
      </c>
      <c r="H161" s="129">
        <v>17.132526598924834</v>
      </c>
      <c r="I161" s="131">
        <v>7.2464945551365023</v>
      </c>
      <c r="J161" s="131">
        <v>0.6668116542921616</v>
      </c>
      <c r="K161" s="131">
        <v>0.42797459897932538</v>
      </c>
      <c r="L161" s="128">
        <v>0</v>
      </c>
      <c r="M161" s="132">
        <v>14.47395752118511</v>
      </c>
      <c r="N161" s="131">
        <v>32.820264450343153</v>
      </c>
      <c r="O161" s="131">
        <v>33.562298040548825</v>
      </c>
      <c r="P161" s="131">
        <v>31.21848759103802</v>
      </c>
      <c r="Q161" s="130">
        <v>12.061744905189149</v>
      </c>
      <c r="R161" s="129">
        <v>12.183055040197873</v>
      </c>
      <c r="S161" s="131">
        <v>0.1264488935721817</v>
      </c>
      <c r="T161" s="131">
        <v>39.730408955905979</v>
      </c>
      <c r="U161" s="131">
        <v>35.08021390374352</v>
      </c>
      <c r="V161" s="131">
        <v>9.7459697117733786</v>
      </c>
      <c r="W161" s="131">
        <v>33.227016885553581</v>
      </c>
      <c r="X161" s="131">
        <v>14.075809199318565</v>
      </c>
      <c r="Y161" s="128">
        <v>5.9704641350211762</v>
      </c>
      <c r="Z161" s="410"/>
      <c r="AA161" s="410"/>
      <c r="AB161" s="410"/>
      <c r="AC161" s="410"/>
      <c r="AD161" s="410"/>
      <c r="AE161" s="410"/>
      <c r="AF161" s="410"/>
      <c r="AG161" s="410"/>
      <c r="AH161" s="410"/>
      <c r="AI161" s="410"/>
      <c r="AJ161" s="410"/>
      <c r="AK161" s="410"/>
      <c r="AL161" s="410"/>
      <c r="AM161" s="410"/>
      <c r="AN161" s="410"/>
      <c r="AO161" s="410"/>
      <c r="AP161" s="410"/>
      <c r="AQ161" s="410"/>
      <c r="AR161" s="410"/>
      <c r="AS161" s="410"/>
      <c r="AT161" s="410"/>
      <c r="AU161" s="410"/>
      <c r="AV161" s="410"/>
      <c r="AW161" s="410"/>
      <c r="AX161" s="410"/>
      <c r="AY161" s="410"/>
      <c r="AZ161" s="881"/>
      <c r="BA161" s="972"/>
      <c r="BB161" s="553" t="s">
        <v>321</v>
      </c>
      <c r="BC161" s="414">
        <v>1197.3466610899868</v>
      </c>
      <c r="BD161" s="407">
        <v>2426.9109732465013</v>
      </c>
      <c r="BE161" s="407">
        <v>2177.1555208820032</v>
      </c>
      <c r="BF161" s="407">
        <v>1137.3232591692399</v>
      </c>
      <c r="BG161" s="418">
        <v>115.86073345910053</v>
      </c>
      <c r="BH161" s="414">
        <v>307.43972957914656</v>
      </c>
      <c r="BI161" s="407">
        <v>129.4780621345277</v>
      </c>
      <c r="BJ161" s="407">
        <v>11.982880072886289</v>
      </c>
      <c r="BK161" s="407">
        <v>7.6915757469049728</v>
      </c>
      <c r="BL161" s="418">
        <v>0</v>
      </c>
      <c r="BM161" s="414">
        <v>769.63918157836747</v>
      </c>
      <c r="BN161" s="407">
        <v>1742.6232887864264</v>
      </c>
      <c r="BO161" s="407">
        <v>1784.3226637367125</v>
      </c>
      <c r="BP161" s="407">
        <v>1660.5924765012314</v>
      </c>
      <c r="BQ161" s="418">
        <v>640.82728971062602</v>
      </c>
      <c r="BR161" s="414">
        <v>169.66700679528952</v>
      </c>
      <c r="BS161" s="407">
        <v>9.2863669679088989</v>
      </c>
      <c r="BT161" s="407">
        <v>1850.8602173168445</v>
      </c>
      <c r="BU161" s="407">
        <v>1501.9242233535947</v>
      </c>
      <c r="BV161" s="407">
        <v>99.43357854796875</v>
      </c>
      <c r="BW161" s="407">
        <v>2627.5992373171143</v>
      </c>
      <c r="BX161" s="407">
        <v>455.23180526533775</v>
      </c>
      <c r="BY161" s="408">
        <v>340.59471228277698</v>
      </c>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22" customFormat="true" ht="15" customHeight="true" x14ac:dyDescent="0.2">
      <c r="A162" s="984"/>
      <c r="B162" s="372" t="s">
        <v>322</v>
      </c>
      <c r="C162" s="132">
        <v>2.056582780721917</v>
      </c>
      <c r="D162" s="131">
        <v>2.4825200425726957</v>
      </c>
      <c r="E162" s="131">
        <v>1.4122198957757328</v>
      </c>
      <c r="F162" s="131">
        <v>0.39434431955314952</v>
      </c>
      <c r="G162" s="130">
        <v>7.2616296234015332E-2</v>
      </c>
      <c r="H162" s="129">
        <v>0.5189442383656665</v>
      </c>
      <c r="I162" s="131">
        <v>0.16097609917966055</v>
      </c>
      <c r="J162" s="131">
        <v>0.15975405339114754</v>
      </c>
      <c r="K162" s="131">
        <v>0</v>
      </c>
      <c r="L162" s="128">
        <v>0</v>
      </c>
      <c r="M162" s="132">
        <v>1.6480305403695383</v>
      </c>
      <c r="N162" s="131">
        <v>3.1563898030168591</v>
      </c>
      <c r="O162" s="131">
        <v>2.1937389938449572</v>
      </c>
      <c r="P162" s="131">
        <v>0.82512458635685282</v>
      </c>
      <c r="Q162" s="130">
        <v>0.47913032307135855</v>
      </c>
      <c r="R162" s="129">
        <v>1.0307153164295997</v>
      </c>
      <c r="S162" s="131">
        <v>0.52687038988409041</v>
      </c>
      <c r="T162" s="131">
        <v>3.1299977153301421</v>
      </c>
      <c r="U162" s="131">
        <v>4.3048128342246157</v>
      </c>
      <c r="V162" s="131">
        <v>0.83048363458720542</v>
      </c>
      <c r="W162" s="131">
        <v>0.46904315196998347</v>
      </c>
      <c r="X162" s="131">
        <v>0.40459965928449726</v>
      </c>
      <c r="Y162" s="128">
        <v>0.25316455696202855</v>
      </c>
      <c r="Z162" s="410"/>
      <c r="AA162" s="410"/>
      <c r="AB162" s="410"/>
      <c r="AC162" s="410"/>
      <c r="AD162" s="410"/>
      <c r="AE162" s="410"/>
      <c r="AF162" s="410"/>
      <c r="AG162" s="410"/>
      <c r="AH162" s="410"/>
      <c r="AI162" s="410"/>
      <c r="AJ162" s="410"/>
      <c r="AK162" s="410"/>
      <c r="AL162" s="410"/>
      <c r="AM162" s="410"/>
      <c r="AN162" s="410"/>
      <c r="AO162" s="410"/>
      <c r="AP162" s="410"/>
      <c r="AQ162" s="410"/>
      <c r="AR162" s="410"/>
      <c r="AS162" s="410"/>
      <c r="AT162" s="410"/>
      <c r="AU162" s="410"/>
      <c r="AV162" s="410"/>
      <c r="AW162" s="410"/>
      <c r="AX162" s="410"/>
      <c r="AY162" s="410"/>
      <c r="AZ162" s="881"/>
      <c r="BA162" s="972"/>
      <c r="BB162" s="553" t="s">
        <v>322</v>
      </c>
      <c r="BC162" s="414">
        <v>146.17753583856407</v>
      </c>
      <c r="BD162" s="407">
        <v>176.53113431313747</v>
      </c>
      <c r="BE162" s="407">
        <v>100.33765327927874</v>
      </c>
      <c r="BF162" s="407">
        <v>28.052012493875896</v>
      </c>
      <c r="BG162" s="418">
        <v>5.1603647718291441</v>
      </c>
      <c r="BH162" s="414">
        <v>9.3123495468443629</v>
      </c>
      <c r="BI162" s="407">
        <v>2.876269789919875</v>
      </c>
      <c r="BJ162" s="407">
        <v>2.8708461386681812</v>
      </c>
      <c r="BK162" s="407">
        <v>0</v>
      </c>
      <c r="BL162" s="418">
        <v>0</v>
      </c>
      <c r="BM162" s="414">
        <v>87.63248575585925</v>
      </c>
      <c r="BN162" s="407">
        <v>167.59153137072514</v>
      </c>
      <c r="BO162" s="407">
        <v>116.62902821229224</v>
      </c>
      <c r="BP162" s="407">
        <v>43.890520842326985</v>
      </c>
      <c r="BQ162" s="418">
        <v>25.455669040049262</v>
      </c>
      <c r="BR162" s="414">
        <v>14.354230693340902</v>
      </c>
      <c r="BS162" s="407">
        <v>38.693195699620418</v>
      </c>
      <c r="BT162" s="407">
        <v>145.81244955285084</v>
      </c>
      <c r="BU162" s="407">
        <v>184.30624996945753</v>
      </c>
      <c r="BV162" s="407">
        <v>8.4730367684985914</v>
      </c>
      <c r="BW162" s="407">
        <v>37.09202763011178</v>
      </c>
      <c r="BX162" s="407">
        <v>13.085331770108041</v>
      </c>
      <c r="BY162" s="408">
        <v>14.44217861269725</v>
      </c>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22" customFormat="true" ht="15" customHeight="true" x14ac:dyDescent="0.2">
      <c r="A163" s="984"/>
      <c r="B163" s="372" t="s">
        <v>323</v>
      </c>
      <c r="C163" s="132">
        <v>15.338383903686967</v>
      </c>
      <c r="D163" s="131">
        <v>17.202008581444574</v>
      </c>
      <c r="E163" s="131">
        <v>15.905425109745092</v>
      </c>
      <c r="F163" s="131">
        <v>11.122814133543928</v>
      </c>
      <c r="G163" s="130">
        <v>1.1978735434182335</v>
      </c>
      <c r="H163" s="129">
        <v>15.927295355969678</v>
      </c>
      <c r="I163" s="131">
        <v>5.8902710957606867</v>
      </c>
      <c r="J163" s="131">
        <v>1.2918967899559188</v>
      </c>
      <c r="K163" s="131">
        <v>0</v>
      </c>
      <c r="L163" s="128">
        <v>0</v>
      </c>
      <c r="M163" s="132">
        <v>11.715847992488342</v>
      </c>
      <c r="N163" s="131">
        <v>18.938356109265154</v>
      </c>
      <c r="O163" s="131">
        <v>17.997005685591571</v>
      </c>
      <c r="P163" s="131">
        <v>14.75317752928362</v>
      </c>
      <c r="Q163" s="130">
        <v>10.079519546174218</v>
      </c>
      <c r="R163" s="129">
        <v>0</v>
      </c>
      <c r="S163" s="131">
        <v>57.597471022128708</v>
      </c>
      <c r="T163" s="131">
        <v>4.5693397304089667E-2</v>
      </c>
      <c r="U163" s="131">
        <v>0.10695187165775442</v>
      </c>
      <c r="V163" s="131">
        <v>9.770395701025944E-2</v>
      </c>
      <c r="W163" s="131">
        <v>0.18761726078799337</v>
      </c>
      <c r="X163" s="131">
        <v>0</v>
      </c>
      <c r="Y163" s="128">
        <v>1.181434599156133</v>
      </c>
      <c r="Z163" s="410"/>
      <c r="AA163" s="410"/>
      <c r="AB163" s="410"/>
      <c r="AC163" s="410"/>
      <c r="AD163" s="410"/>
      <c r="AE163" s="410"/>
      <c r="AF163" s="410"/>
      <c r="AG163" s="410"/>
      <c r="AH163" s="410"/>
      <c r="AI163" s="410"/>
      <c r="AJ163" s="410"/>
      <c r="AK163" s="410"/>
      <c r="AL163" s="410"/>
      <c r="AM163" s="410"/>
      <c r="AN163" s="410"/>
      <c r="AO163" s="410"/>
      <c r="AP163" s="410"/>
      <c r="AQ163" s="410"/>
      <c r="AR163" s="410"/>
      <c r="AS163" s="410"/>
      <c r="AT163" s="410"/>
      <c r="AU163" s="410"/>
      <c r="AV163" s="410"/>
      <c r="AW163" s="410"/>
      <c r="AX163" s="410"/>
      <c r="AY163" s="410"/>
      <c r="AZ163" s="881"/>
      <c r="BA163" s="972"/>
      <c r="BB163" s="553" t="s">
        <v>323</v>
      </c>
      <c r="BC163" s="414">
        <v>1090.2197488981251</v>
      </c>
      <c r="BD163" s="407">
        <v>1223.2288300882115</v>
      </c>
      <c r="BE163" s="407">
        <v>1130.0740307475287</v>
      </c>
      <c r="BF163" s="407">
        <v>791.23067220746452</v>
      </c>
      <c r="BG163" s="418">
        <v>85.125030539164911</v>
      </c>
      <c r="BH163" s="414">
        <v>285.81209834361556</v>
      </c>
      <c r="BI163" s="407">
        <v>105.24549230296752</v>
      </c>
      <c r="BJ163" s="407">
        <v>23.21591741977225</v>
      </c>
      <c r="BK163" s="407">
        <v>0</v>
      </c>
      <c r="BL163" s="418">
        <v>0</v>
      </c>
      <c r="BM163" s="414">
        <v>622.97928173669163</v>
      </c>
      <c r="BN163" s="407">
        <v>1005.5501063152186</v>
      </c>
      <c r="BO163" s="407">
        <v>956.80173882617714</v>
      </c>
      <c r="BP163" s="407">
        <v>784.7598490533029</v>
      </c>
      <c r="BQ163" s="418">
        <v>535.51382848274648</v>
      </c>
      <c r="BR163" s="414">
        <v>0</v>
      </c>
      <c r="BS163" s="407">
        <v>4229.9401538825005</v>
      </c>
      <c r="BT163" s="407">
        <v>2.1286488985817642</v>
      </c>
      <c r="BU163" s="407">
        <v>4.5790372663219259</v>
      </c>
      <c r="BV163" s="407">
        <v>0.99682785511748118</v>
      </c>
      <c r="BW163" s="407">
        <v>14.836811052044709</v>
      </c>
      <c r="BX163" s="407">
        <v>0</v>
      </c>
      <c r="BY163" s="408">
        <v>67.396833525920485</v>
      </c>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22" customFormat="true" ht="15" customHeight="true" x14ac:dyDescent="0.2">
      <c r="A164" s="984"/>
      <c r="B164" s="372" t="s">
        <v>324</v>
      </c>
      <c r="C164" s="132">
        <v>33.066817579450692</v>
      </c>
      <c r="D164" s="131">
        <v>13.68062166006044</v>
      </c>
      <c r="E164" s="131">
        <v>11.255928380926248</v>
      </c>
      <c r="F164" s="131">
        <v>3.2128451062750356</v>
      </c>
      <c r="G164" s="130">
        <v>0.28010503148474075</v>
      </c>
      <c r="H164" s="129">
        <v>14.497761661324921</v>
      </c>
      <c r="I164" s="131">
        <v>2.2361621353572301</v>
      </c>
      <c r="J164" s="131">
        <v>0.26788810240775224</v>
      </c>
      <c r="K164" s="131">
        <v>0</v>
      </c>
      <c r="L164" s="128">
        <v>0</v>
      </c>
      <c r="M164" s="132">
        <v>38.487943550837393</v>
      </c>
      <c r="N164" s="131">
        <v>15.675789195119382</v>
      </c>
      <c r="O164" s="131">
        <v>11.723481150691951</v>
      </c>
      <c r="P164" s="131">
        <v>8.7476245272738904</v>
      </c>
      <c r="Q164" s="130">
        <v>1.8621575280067975</v>
      </c>
      <c r="R164" s="129">
        <v>25.087610801896492</v>
      </c>
      <c r="S164" s="131">
        <v>4.6153846153846292</v>
      </c>
      <c r="T164" s="131">
        <v>12.222983778843986</v>
      </c>
      <c r="U164" s="131">
        <v>25.561497326203312</v>
      </c>
      <c r="V164" s="131">
        <v>26.111382510991859</v>
      </c>
      <c r="W164" s="131">
        <v>1.8761726078799339</v>
      </c>
      <c r="X164" s="131">
        <v>29.067291311754683</v>
      </c>
      <c r="Y164" s="128">
        <v>11.645569620253321</v>
      </c>
      <c r="Z164" s="410"/>
      <c r="AA164" s="410"/>
      <c r="AB164" s="410"/>
      <c r="AC164" s="410"/>
      <c r="AD164" s="410"/>
      <c r="AE164" s="410"/>
      <c r="AF164" s="410"/>
      <c r="AG164" s="410"/>
      <c r="AH164" s="410"/>
      <c r="AI164" s="410"/>
      <c r="AJ164" s="410"/>
      <c r="AK164" s="410"/>
      <c r="AL164" s="410"/>
      <c r="AM164" s="410"/>
      <c r="AN164" s="410"/>
      <c r="AO164" s="410"/>
      <c r="AP164" s="410"/>
      <c r="AQ164" s="410"/>
      <c r="AR164" s="410"/>
      <c r="AS164" s="410"/>
      <c r="AT164" s="410"/>
      <c r="AU164" s="410"/>
      <c r="AV164" s="410"/>
      <c r="AW164" s="410"/>
      <c r="AX164" s="410"/>
      <c r="AY164" s="410"/>
      <c r="AZ164" s="881"/>
      <c r="BA164" s="972"/>
      <c r="BB164" s="553" t="s">
        <v>324</v>
      </c>
      <c r="BC164" s="414">
        <v>2350.3191590910233</v>
      </c>
      <c r="BD164" s="407">
        <v>972.8242343842536</v>
      </c>
      <c r="BE164" s="407">
        <v>799.72916583319704</v>
      </c>
      <c r="BF164" s="407">
        <v>228.54841972680705</v>
      </c>
      <c r="BG164" s="418">
        <v>19.905230806977819</v>
      </c>
      <c r="BH164" s="414">
        <v>260.15940491464733</v>
      </c>
      <c r="BI164" s="407">
        <v>39.955034493116742</v>
      </c>
      <c r="BJ164" s="407">
        <v>4.8140595375657496</v>
      </c>
      <c r="BK164" s="407">
        <v>0</v>
      </c>
      <c r="BL164" s="418">
        <v>0</v>
      </c>
      <c r="BM164" s="414">
        <v>2046.560474683188</v>
      </c>
      <c r="BN164" s="407">
        <v>832.32099981558963</v>
      </c>
      <c r="BO164" s="407">
        <v>623.27296807259199</v>
      </c>
      <c r="BP164" s="407">
        <v>465.308879390389</v>
      </c>
      <c r="BQ164" s="418">
        <v>98.934388935173871</v>
      </c>
      <c r="BR164" s="414">
        <v>349.38197507591804</v>
      </c>
      <c r="BS164" s="407">
        <v>338.9523943286747</v>
      </c>
      <c r="BT164" s="407">
        <v>569.41358037062196</v>
      </c>
      <c r="BU164" s="407">
        <v>1094.3899066509407</v>
      </c>
      <c r="BV164" s="407">
        <v>266.4022442801471</v>
      </c>
      <c r="BW164" s="407">
        <v>148.36811052044712</v>
      </c>
      <c r="BX164" s="407">
        <v>940.07778243144651</v>
      </c>
      <c r="BY164" s="408">
        <v>664.34021618407394</v>
      </c>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22" customFormat="true" ht="15" customHeight="true" x14ac:dyDescent="0.2">
      <c r="A165" s="986"/>
      <c r="B165" s="373" t="s">
        <v>47</v>
      </c>
      <c r="C165" s="132">
        <v>2.5459554656661219</v>
      </c>
      <c r="D165" s="131">
        <v>0.99287456189083512</v>
      </c>
      <c r="E165" s="131">
        <v>0.55279501185398128</v>
      </c>
      <c r="F165" s="131">
        <v>0.22895079789842812</v>
      </c>
      <c r="G165" s="130">
        <v>8.3513031668224325E-2</v>
      </c>
      <c r="H165" s="129">
        <v>5.5549683724116318E-2</v>
      </c>
      <c r="I165" s="131">
        <v>0.17870103706074053</v>
      </c>
      <c r="J165" s="131">
        <v>0</v>
      </c>
      <c r="K165" s="131">
        <v>0</v>
      </c>
      <c r="L165" s="128">
        <v>0</v>
      </c>
      <c r="M165" s="132">
        <v>2.8497838923340546</v>
      </c>
      <c r="N165" s="131">
        <v>1.5668861412738291</v>
      </c>
      <c r="O165" s="131">
        <v>0.51683740666136557</v>
      </c>
      <c r="P165" s="131">
        <v>0.67961307792753733</v>
      </c>
      <c r="Q165" s="130">
        <v>0.1978915590837215</v>
      </c>
      <c r="R165" s="129">
        <v>0</v>
      </c>
      <c r="S165" s="131">
        <v>0.48472075869336312</v>
      </c>
      <c r="T165" s="131">
        <v>3.4955448937628599</v>
      </c>
      <c r="U165" s="131">
        <v>2.3262032085561586</v>
      </c>
      <c r="V165" s="131">
        <v>0.53737176355642691</v>
      </c>
      <c r="W165" s="131">
        <v>7.5046904315197338E-2</v>
      </c>
      <c r="X165" s="131">
        <v>0</v>
      </c>
      <c r="Y165" s="128">
        <v>6.3291139240507138E-2</v>
      </c>
      <c r="Z165" s="410"/>
      <c r="AA165" s="410"/>
      <c r="AB165" s="410"/>
      <c r="AC165" s="410"/>
      <c r="AD165" s="410"/>
      <c r="AE165" s="410"/>
      <c r="AF165" s="410"/>
      <c r="AG165" s="410"/>
      <c r="AH165" s="410"/>
      <c r="AI165" s="410"/>
      <c r="AJ165" s="410"/>
      <c r="AK165" s="410"/>
      <c r="AL165" s="410"/>
      <c r="AM165" s="410"/>
      <c r="AN165" s="410"/>
      <c r="AO165" s="410"/>
      <c r="AP165" s="410"/>
      <c r="AQ165" s="410"/>
      <c r="AR165" s="410"/>
      <c r="AS165" s="410"/>
      <c r="AT165" s="410"/>
      <c r="AU165" s="410"/>
      <c r="AV165" s="410"/>
      <c r="AW165" s="410"/>
      <c r="AX165" s="410"/>
      <c r="AY165" s="410"/>
      <c r="AZ165" s="881"/>
      <c r="BA165" s="972"/>
      <c r="BB165" s="553" t="s">
        <v>47</v>
      </c>
      <c r="BC165" s="414">
        <v>180.96110684888586</v>
      </c>
      <c r="BD165" s="407">
        <v>70.60296377692427</v>
      </c>
      <c r="BE165" s="407">
        <v>39.275862349646324</v>
      </c>
      <c r="BF165" s="407">
        <v>16.286606208521629</v>
      </c>
      <c r="BG165" s="418">
        <v>5.9347244208178838</v>
      </c>
      <c r="BH165" s="414">
        <v>0.99682785511748118</v>
      </c>
      <c r="BI165" s="407">
        <v>3.1929733478726465</v>
      </c>
      <c r="BJ165" s="407">
        <v>0</v>
      </c>
      <c r="BK165" s="407">
        <v>0</v>
      </c>
      <c r="BL165" s="418">
        <v>0</v>
      </c>
      <c r="BM165" s="414">
        <v>151.53459856165247</v>
      </c>
      <c r="BN165" s="407">
        <v>83.19531625930955</v>
      </c>
      <c r="BO165" s="407">
        <v>27.477400297756908</v>
      </c>
      <c r="BP165" s="407">
        <v>36.150385595947085</v>
      </c>
      <c r="BQ165" s="418">
        <v>10.513761687139809</v>
      </c>
      <c r="BR165" s="414">
        <v>0</v>
      </c>
      <c r="BS165" s="407">
        <v>35.597740043650781</v>
      </c>
      <c r="BT165" s="407">
        <v>162.84164074150499</v>
      </c>
      <c r="BU165" s="407">
        <v>99.594060542501893</v>
      </c>
      <c r="BV165" s="407">
        <v>5.4825532031461464</v>
      </c>
      <c r="BW165" s="407">
        <v>5.9347244208178838</v>
      </c>
      <c r="BX165" s="407">
        <v>0</v>
      </c>
      <c r="BY165" s="408">
        <v>3.6105446531743119</v>
      </c>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66" customFormat="true" ht="15" customHeight="true" x14ac:dyDescent="0.2">
      <c r="A166" s="35"/>
      <c r="B166" s="17"/>
      <c r="C166" s="113"/>
      <c r="D166" s="120"/>
      <c r="E166" s="120"/>
      <c r="F166" s="120"/>
      <c r="G166" s="119"/>
      <c r="H166" s="112"/>
      <c r="I166" s="120"/>
      <c r="J166" s="120"/>
      <c r="K166" s="120"/>
      <c r="L166" s="111"/>
      <c r="M166" s="113"/>
      <c r="N166" s="120"/>
      <c r="O166" s="120"/>
      <c r="P166" s="120"/>
      <c r="Q166" s="119"/>
      <c r="R166" s="112"/>
      <c r="S166" s="120"/>
      <c r="T166" s="120"/>
      <c r="U166" s="120"/>
      <c r="V166" s="120"/>
      <c r="W166" s="120"/>
      <c r="X166" s="120"/>
      <c r="Y166" s="111"/>
      <c r="Z166" s="828"/>
      <c r="AA166" s="828"/>
      <c r="AB166" s="828"/>
      <c r="AC166" s="828"/>
      <c r="AD166" s="828"/>
      <c r="AE166" s="828"/>
      <c r="AF166" s="828"/>
      <c r="AG166" s="828"/>
      <c r="AH166" s="828"/>
      <c r="AI166" s="828"/>
      <c r="AJ166" s="828"/>
      <c r="AK166" s="828"/>
      <c r="AL166" s="828"/>
      <c r="AM166" s="828"/>
      <c r="AN166" s="828"/>
      <c r="AO166" s="828"/>
      <c r="AP166" s="828"/>
      <c r="AQ166" s="828"/>
      <c r="AR166" s="828"/>
      <c r="AS166" s="828"/>
      <c r="AT166" s="828"/>
      <c r="AU166" s="828"/>
      <c r="AV166" s="828"/>
      <c r="AW166" s="828"/>
      <c r="AX166" s="828"/>
      <c r="AY166" s="828"/>
      <c r="AZ166" s="346"/>
      <c r="BA166" s="974"/>
      <c r="BB166" s="553" t="s">
        <v>175</v>
      </c>
      <c r="BC166" s="414">
        <v>7107.7875983796657</v>
      </c>
      <c r="BD166" s="407">
        <v>7110.9651195481983</v>
      </c>
      <c r="BE166" s="407">
        <v>7104.9596156668822</v>
      </c>
      <c r="BF166" s="407">
        <v>7113.5835114001338</v>
      </c>
      <c r="BG166" s="418">
        <v>7106.3453239190367</v>
      </c>
      <c r="BH166" s="414">
        <v>1794.4798031041153</v>
      </c>
      <c r="BI166" s="407">
        <v>1786.7682249585121</v>
      </c>
      <c r="BJ166" s="407">
        <v>1797.0411878308332</v>
      </c>
      <c r="BK166" s="407">
        <v>1797.2037979002901</v>
      </c>
      <c r="BL166" s="418">
        <v>1792.546095347958</v>
      </c>
      <c r="BM166" s="414">
        <v>5317.4066626343829</v>
      </c>
      <c r="BN166" s="407">
        <v>5309.5955135370832</v>
      </c>
      <c r="BO166" s="407">
        <v>5316.4496113494815</v>
      </c>
      <c r="BP166" s="407">
        <v>5319.2598509414738</v>
      </c>
      <c r="BQ166" s="418">
        <v>5312.890421309874</v>
      </c>
      <c r="BR166" s="414">
        <v>1392.6474618679376</v>
      </c>
      <c r="BS166" s="407">
        <v>7343.9685437879289</v>
      </c>
      <c r="BT166" s="407">
        <v>4658.5481145461799</v>
      </c>
      <c r="BU166" s="407">
        <v>4281.3998440109845</v>
      </c>
      <c r="BV166" s="407">
        <v>1020.2533097127365</v>
      </c>
      <c r="BW166" s="407">
        <v>7908.0202907397934</v>
      </c>
      <c r="BX166" s="407">
        <v>3234.1430522330206</v>
      </c>
      <c r="BY166" s="408">
        <v>5704.6605520153407</v>
      </c>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66" customFormat="true" ht="15" customHeight="true" x14ac:dyDescent="0.2">
      <c r="A167" s="36"/>
      <c r="B167" s="24"/>
      <c r="C167" s="113"/>
      <c r="D167" s="120"/>
      <c r="E167" s="120"/>
      <c r="F167" s="120"/>
      <c r="G167" s="119"/>
      <c r="H167" s="112"/>
      <c r="I167" s="120"/>
      <c r="J167" s="120"/>
      <c r="K167" s="120"/>
      <c r="L167" s="111"/>
      <c r="M167" s="113"/>
      <c r="N167" s="120"/>
      <c r="O167" s="120"/>
      <c r="P167" s="120"/>
      <c r="Q167" s="119"/>
      <c r="R167" s="112"/>
      <c r="S167" s="120"/>
      <c r="T167" s="120"/>
      <c r="U167" s="120"/>
      <c r="V167" s="120"/>
      <c r="W167" s="120"/>
      <c r="X167" s="120"/>
      <c r="Y167" s="111"/>
      <c r="Z167" s="828"/>
      <c r="AA167" s="828"/>
      <c r="AB167" s="828"/>
      <c r="AC167" s="828"/>
      <c r="AD167" s="828"/>
      <c r="AE167" s="828"/>
      <c r="AF167" s="828"/>
      <c r="AG167" s="828"/>
      <c r="AH167" s="828"/>
      <c r="AI167" s="828"/>
      <c r="AJ167" s="828"/>
      <c r="AK167" s="828"/>
      <c r="AL167" s="828"/>
      <c r="AM167" s="828"/>
      <c r="AN167" s="828"/>
      <c r="AO167" s="828"/>
      <c r="AP167" s="828"/>
      <c r="AQ167" s="828"/>
      <c r="AR167" s="828"/>
      <c r="AS167" s="828"/>
      <c r="AT167" s="828"/>
      <c r="AU167" s="828"/>
      <c r="AV167" s="828"/>
      <c r="AW167" s="828"/>
      <c r="AX167" s="828"/>
      <c r="AY167" s="828"/>
      <c r="AZ167" s="346"/>
      <c r="BA167" s="884"/>
      <c r="BB167" s="553"/>
      <c r="BC167" s="414"/>
      <c r="BD167" s="407"/>
      <c r="BE167" s="407"/>
      <c r="BF167" s="407"/>
      <c r="BG167" s="418"/>
      <c r="BH167" s="414"/>
      <c r="BI167" s="407"/>
      <c r="BJ167" s="407"/>
      <c r="BK167" s="407"/>
      <c r="BL167" s="418"/>
      <c r="BM167" s="414"/>
      <c r="BN167" s="407"/>
      <c r="BO167" s="407"/>
      <c r="BP167" s="407"/>
      <c r="BQ167" s="418"/>
      <c r="BR167" s="414"/>
      <c r="BS167" s="407"/>
      <c r="BT167" s="407"/>
      <c r="BU167" s="407"/>
      <c r="BV167" s="407"/>
      <c r="BW167" s="407"/>
      <c r="BX167" s="407"/>
      <c r="BY167" s="408"/>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66" customFormat="true" ht="15" customHeight="true" x14ac:dyDescent="0.2">
      <c r="A168" s="36"/>
      <c r="B168" s="24"/>
      <c r="C168" s="113"/>
      <c r="D168" s="120"/>
      <c r="E168" s="120"/>
      <c r="F168" s="120"/>
      <c r="G168" s="119"/>
      <c r="H168" s="112"/>
      <c r="I168" s="120"/>
      <c r="J168" s="120"/>
      <c r="K168" s="120"/>
      <c r="L168" s="111"/>
      <c r="M168" s="113"/>
      <c r="N168" s="120"/>
      <c r="O168" s="120"/>
      <c r="P168" s="120"/>
      <c r="Q168" s="119"/>
      <c r="R168" s="112"/>
      <c r="S168" s="120"/>
      <c r="T168" s="120"/>
      <c r="U168" s="120"/>
      <c r="V168" s="120"/>
      <c r="W168" s="120"/>
      <c r="X168" s="120"/>
      <c r="Y168" s="111"/>
      <c r="Z168" s="828"/>
      <c r="AA168" s="828"/>
      <c r="AB168" s="828"/>
      <c r="AC168" s="828"/>
      <c r="AD168" s="828"/>
      <c r="AE168" s="828"/>
      <c r="AF168" s="828"/>
      <c r="AG168" s="828"/>
      <c r="AH168" s="828"/>
      <c r="AI168" s="828"/>
      <c r="AJ168" s="828"/>
      <c r="AK168" s="828"/>
      <c r="AL168" s="828"/>
      <c r="AM168" s="828"/>
      <c r="AN168" s="828"/>
      <c r="AO168" s="828"/>
      <c r="AP168" s="828"/>
      <c r="AQ168" s="828"/>
      <c r="AR168" s="828"/>
      <c r="AS168" s="828"/>
      <c r="AT168" s="828"/>
      <c r="AU168" s="828"/>
      <c r="AV168" s="828"/>
      <c r="AW168" s="828"/>
      <c r="AX168" s="828"/>
      <c r="AY168" s="828"/>
      <c r="AZ168" s="346"/>
      <c r="BA168" s="884"/>
      <c r="BB168" s="553"/>
      <c r="BC168" s="414"/>
      <c r="BD168" s="407"/>
      <c r="BE168" s="407"/>
      <c r="BF168" s="407"/>
      <c r="BG168" s="418"/>
      <c r="BH168" s="414"/>
      <c r="BI168" s="407"/>
      <c r="BJ168" s="407"/>
      <c r="BK168" s="407"/>
      <c r="BL168" s="418"/>
      <c r="BM168" s="414"/>
      <c r="BN168" s="407"/>
      <c r="BO168" s="407"/>
      <c r="BP168" s="407"/>
      <c r="BQ168" s="418"/>
      <c r="BR168" s="414"/>
      <c r="BS168" s="407"/>
      <c r="BT168" s="407"/>
      <c r="BU168" s="407"/>
      <c r="BV168" s="407"/>
      <c r="BW168" s="407"/>
      <c r="BX168" s="407"/>
      <c r="BY168" s="408"/>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66" customFormat="true" ht="15" customHeight="true" x14ac:dyDescent="0.2">
      <c r="A169" s="36"/>
      <c r="B169" s="24"/>
      <c r="C169" s="113"/>
      <c r="D169" s="120"/>
      <c r="E169" s="120"/>
      <c r="F169" s="120"/>
      <c r="G169" s="119"/>
      <c r="H169" s="112"/>
      <c r="I169" s="120"/>
      <c r="J169" s="120"/>
      <c r="K169" s="120"/>
      <c r="L169" s="111"/>
      <c r="M169" s="113"/>
      <c r="N169" s="120"/>
      <c r="O169" s="120"/>
      <c r="P169" s="120"/>
      <c r="Q169" s="119"/>
      <c r="R169" s="112"/>
      <c r="S169" s="120"/>
      <c r="T169" s="120"/>
      <c r="U169" s="120"/>
      <c r="V169" s="120"/>
      <c r="W169" s="120"/>
      <c r="X169" s="120"/>
      <c r="Y169" s="111"/>
      <c r="Z169" s="828"/>
      <c r="AA169" s="828"/>
      <c r="AB169" s="828"/>
      <c r="AC169" s="828"/>
      <c r="AD169" s="828"/>
      <c r="AE169" s="828"/>
      <c r="AF169" s="828"/>
      <c r="AG169" s="828"/>
      <c r="AH169" s="828"/>
      <c r="AI169" s="828"/>
      <c r="AJ169" s="828"/>
      <c r="AK169" s="828"/>
      <c r="AL169" s="828"/>
      <c r="AM169" s="828"/>
      <c r="AN169" s="828"/>
      <c r="AO169" s="828"/>
      <c r="AP169" s="828"/>
      <c r="AQ169" s="828"/>
      <c r="AR169" s="828"/>
      <c r="AS169" s="828"/>
      <c r="AT169" s="828"/>
      <c r="AU169" s="828"/>
      <c r="AV169" s="828"/>
      <c r="AW169" s="828"/>
      <c r="AX169" s="828"/>
      <c r="AY169" s="828"/>
      <c r="AZ169" s="346"/>
      <c r="BA169" s="884"/>
      <c r="BB169" s="553"/>
      <c r="BC169" s="414"/>
      <c r="BD169" s="407"/>
      <c r="BE169" s="407"/>
      <c r="BF169" s="407"/>
      <c r="BG169" s="418"/>
      <c r="BH169" s="414"/>
      <c r="BI169" s="407"/>
      <c r="BJ169" s="407"/>
      <c r="BK169" s="407"/>
      <c r="BL169" s="418"/>
      <c r="BM169" s="414"/>
      <c r="BN169" s="407"/>
      <c r="BO169" s="407"/>
      <c r="BP169" s="407"/>
      <c r="BQ169" s="418"/>
      <c r="BR169" s="414"/>
      <c r="BS169" s="407"/>
      <c r="BT169" s="407"/>
      <c r="BU169" s="407"/>
      <c r="BV169" s="407"/>
      <c r="BW169" s="407"/>
      <c r="BX169" s="407"/>
      <c r="BY169" s="408"/>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66" customFormat="true" ht="15" customHeight="true" x14ac:dyDescent="0.2">
      <c r="A170" s="36"/>
      <c r="B170" s="24"/>
      <c r="C170" s="113"/>
      <c r="D170" s="120"/>
      <c r="E170" s="120"/>
      <c r="F170" s="120"/>
      <c r="G170" s="119"/>
      <c r="H170" s="112"/>
      <c r="I170" s="120"/>
      <c r="J170" s="120"/>
      <c r="K170" s="120"/>
      <c r="L170" s="111"/>
      <c r="M170" s="113"/>
      <c r="N170" s="120"/>
      <c r="O170" s="120"/>
      <c r="P170" s="120"/>
      <c r="Q170" s="119"/>
      <c r="R170" s="112"/>
      <c r="S170" s="120"/>
      <c r="T170" s="120"/>
      <c r="U170" s="120"/>
      <c r="V170" s="120"/>
      <c r="W170" s="120"/>
      <c r="X170" s="120"/>
      <c r="Y170" s="111"/>
      <c r="Z170" s="828"/>
      <c r="AA170" s="828"/>
      <c r="AB170" s="828"/>
      <c r="AC170" s="828"/>
      <c r="AD170" s="828"/>
      <c r="AE170" s="828"/>
      <c r="AF170" s="828"/>
      <c r="AG170" s="828"/>
      <c r="AH170" s="828"/>
      <c r="AI170" s="828"/>
      <c r="AJ170" s="828"/>
      <c r="AK170" s="828"/>
      <c r="AL170" s="828"/>
      <c r="AM170" s="828"/>
      <c r="AN170" s="828"/>
      <c r="AO170" s="828"/>
      <c r="AP170" s="828"/>
      <c r="AQ170" s="828"/>
      <c r="AR170" s="828"/>
      <c r="AS170" s="828"/>
      <c r="AT170" s="828"/>
      <c r="AU170" s="828"/>
      <c r="AV170" s="828"/>
      <c r="AW170" s="828"/>
      <c r="AX170" s="828"/>
      <c r="AY170" s="828"/>
      <c r="AZ170" s="346"/>
      <c r="BA170" s="884"/>
      <c r="BB170" s="553"/>
      <c r="BC170" s="414"/>
      <c r="BD170" s="407"/>
      <c r="BE170" s="407"/>
      <c r="BF170" s="407"/>
      <c r="BG170" s="418"/>
      <c r="BH170" s="414"/>
      <c r="BI170" s="407"/>
      <c r="BJ170" s="407"/>
      <c r="BK170" s="407"/>
      <c r="BL170" s="418"/>
      <c r="BM170" s="414"/>
      <c r="BN170" s="407"/>
      <c r="BO170" s="407"/>
      <c r="BP170" s="407"/>
      <c r="BQ170" s="418"/>
      <c r="BR170" s="414"/>
      <c r="BS170" s="407"/>
      <c r="BT170" s="407"/>
      <c r="BU170" s="407"/>
      <c r="BV170" s="407"/>
      <c r="BW170" s="407"/>
      <c r="BX170" s="407"/>
      <c r="BY170" s="408"/>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66" customFormat="true" ht="15" customHeight="true" x14ac:dyDescent="0.2">
      <c r="A171" s="36"/>
      <c r="B171" s="24"/>
      <c r="C171" s="113"/>
      <c r="D171" s="120"/>
      <c r="E171" s="120"/>
      <c r="F171" s="120"/>
      <c r="G171" s="119"/>
      <c r="H171" s="112"/>
      <c r="I171" s="120"/>
      <c r="J171" s="120"/>
      <c r="K171" s="120"/>
      <c r="L171" s="111"/>
      <c r="M171" s="113"/>
      <c r="N171" s="120"/>
      <c r="O171" s="120"/>
      <c r="P171" s="120"/>
      <c r="Q171" s="119"/>
      <c r="R171" s="112"/>
      <c r="S171" s="120"/>
      <c r="T171" s="120"/>
      <c r="U171" s="120"/>
      <c r="V171" s="120"/>
      <c r="W171" s="120"/>
      <c r="X171" s="120"/>
      <c r="Y171" s="111"/>
      <c r="Z171" s="828"/>
      <c r="AA171" s="828"/>
      <c r="AB171" s="828"/>
      <c r="AC171" s="828"/>
      <c r="AD171" s="828"/>
      <c r="AE171" s="828"/>
      <c r="AF171" s="828"/>
      <c r="AG171" s="828"/>
      <c r="AH171" s="828"/>
      <c r="AI171" s="828"/>
      <c r="AJ171" s="828"/>
      <c r="AK171" s="828"/>
      <c r="AL171" s="828"/>
      <c r="AM171" s="828"/>
      <c r="AN171" s="828"/>
      <c r="AO171" s="828"/>
      <c r="AP171" s="828"/>
      <c r="AQ171" s="828"/>
      <c r="AR171" s="828"/>
      <c r="AS171" s="828"/>
      <c r="AT171" s="828"/>
      <c r="AU171" s="828"/>
      <c r="AV171" s="828"/>
      <c r="AW171" s="828"/>
      <c r="AX171" s="828"/>
      <c r="AY171" s="828"/>
      <c r="AZ171" s="346"/>
      <c r="BA171" s="884"/>
      <c r="BB171" s="553"/>
      <c r="BC171" s="414"/>
      <c r="BD171" s="407"/>
      <c r="BE171" s="407"/>
      <c r="BF171" s="407"/>
      <c r="BG171" s="418"/>
      <c r="BH171" s="414"/>
      <c r="BI171" s="407"/>
      <c r="BJ171" s="407"/>
      <c r="BK171" s="407"/>
      <c r="BL171" s="418"/>
      <c r="BM171" s="414"/>
      <c r="BN171" s="407"/>
      <c r="BO171" s="407"/>
      <c r="BP171" s="407"/>
      <c r="BQ171" s="418"/>
      <c r="BR171" s="414"/>
      <c r="BS171" s="407"/>
      <c r="BT171" s="407"/>
      <c r="BU171" s="407"/>
      <c r="BV171" s="407"/>
      <c r="BW171" s="407"/>
      <c r="BX171" s="407"/>
      <c r="BY171" s="408"/>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22" customFormat="true" ht="15" customHeight="true" x14ac:dyDescent="0.2">
      <c r="A172" s="178"/>
      <c r="B172" s="148"/>
      <c r="C172" s="29"/>
      <c r="D172" s="169"/>
      <c r="E172" s="169"/>
      <c r="F172" s="169"/>
      <c r="G172" s="158"/>
      <c r="H172" s="31"/>
      <c r="I172" s="169"/>
      <c r="J172" s="169"/>
      <c r="K172" s="169"/>
      <c r="L172" s="164"/>
      <c r="M172" s="29"/>
      <c r="N172" s="169"/>
      <c r="O172" s="169"/>
      <c r="P172" s="169"/>
      <c r="Q172" s="158"/>
      <c r="R172" s="31"/>
      <c r="S172" s="169"/>
      <c r="T172" s="169"/>
      <c r="U172" s="169"/>
      <c r="V172" s="169"/>
      <c r="W172" s="169"/>
      <c r="X172" s="169"/>
      <c r="Y172" s="164"/>
      <c r="Z172" s="410"/>
      <c r="AA172" s="410"/>
      <c r="AB172" s="410"/>
      <c r="AC172" s="410"/>
      <c r="AD172" s="410"/>
      <c r="AE172" s="410"/>
      <c r="AF172" s="410"/>
      <c r="AG172" s="410"/>
      <c r="AH172" s="410"/>
      <c r="AI172" s="410"/>
      <c r="AJ172" s="410"/>
      <c r="AK172" s="410"/>
      <c r="AL172" s="410"/>
      <c r="AM172" s="410"/>
      <c r="AN172" s="410"/>
      <c r="AO172" s="410"/>
      <c r="AP172" s="410"/>
      <c r="AQ172" s="410"/>
      <c r="AR172" s="410"/>
      <c r="AS172" s="410"/>
      <c r="AT172" s="410"/>
      <c r="AU172" s="410"/>
      <c r="AV172" s="410"/>
      <c r="AW172" s="410"/>
      <c r="AX172" s="410"/>
      <c r="AY172" s="410"/>
      <c r="AZ172" s="881"/>
      <c r="BA172" s="884"/>
      <c r="BB172" s="553"/>
      <c r="BC172" s="414"/>
      <c r="BD172" s="407"/>
      <c r="BE172" s="407"/>
      <c r="BF172" s="407"/>
      <c r="BG172" s="418"/>
      <c r="BH172" s="414"/>
      <c r="BI172" s="407"/>
      <c r="BJ172" s="407"/>
      <c r="BK172" s="407"/>
      <c r="BL172" s="418"/>
      <c r="BM172" s="414"/>
      <c r="BN172" s="407"/>
      <c r="BO172" s="407"/>
      <c r="BP172" s="407"/>
      <c r="BQ172" s="418"/>
      <c r="BR172" s="414"/>
      <c r="BS172" s="407"/>
      <c r="BT172" s="407"/>
      <c r="BU172" s="407"/>
      <c r="BV172" s="407"/>
      <c r="BW172" s="407"/>
      <c r="BX172" s="407"/>
      <c r="BY172" s="408"/>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22" customFormat="true" ht="15" customHeight="true" x14ac:dyDescent="0.2">
      <c r="A173" s="155"/>
      <c r="B173" s="149"/>
      <c r="C173" s="167"/>
      <c r="D173" s="166"/>
      <c r="E173" s="166"/>
      <c r="F173" s="166"/>
      <c r="G173" s="156"/>
      <c r="H173" s="159"/>
      <c r="I173" s="166"/>
      <c r="J173" s="166"/>
      <c r="K173" s="166"/>
      <c r="L173" s="162"/>
      <c r="M173" s="167"/>
      <c r="N173" s="166"/>
      <c r="O173" s="166"/>
      <c r="P173" s="166"/>
      <c r="Q173" s="156"/>
      <c r="R173" s="159"/>
      <c r="S173" s="166"/>
      <c r="T173" s="166"/>
      <c r="U173" s="166"/>
      <c r="V173" s="166"/>
      <c r="W173" s="166"/>
      <c r="X173" s="166"/>
      <c r="Y173" s="162"/>
      <c r="Z173" s="410"/>
      <c r="AA173" s="410"/>
      <c r="AB173" s="410"/>
      <c r="AC173" s="410"/>
      <c r="AD173" s="410"/>
      <c r="AE173" s="410"/>
      <c r="AF173" s="410"/>
      <c r="AG173" s="410"/>
      <c r="AH173" s="410"/>
      <c r="AI173" s="410"/>
      <c r="AJ173" s="410"/>
      <c r="AK173" s="410"/>
      <c r="AL173" s="410"/>
      <c r="AM173" s="410"/>
      <c r="AN173" s="410"/>
      <c r="AO173" s="410"/>
      <c r="AP173" s="410"/>
      <c r="AQ173" s="410"/>
      <c r="AR173" s="410"/>
      <c r="AS173" s="410"/>
      <c r="AT173" s="410"/>
      <c r="AU173" s="410"/>
      <c r="AV173" s="410"/>
      <c r="AW173" s="410"/>
      <c r="AX173" s="410"/>
      <c r="AY173" s="410"/>
      <c r="AZ173" s="881"/>
      <c r="BA173" s="884"/>
      <c r="BB173" s="553"/>
      <c r="BC173" s="414"/>
      <c r="BD173" s="407"/>
      <c r="BE173" s="407"/>
      <c r="BF173" s="407"/>
      <c r="BG173" s="418"/>
      <c r="BH173" s="414"/>
      <c r="BI173" s="407"/>
      <c r="BJ173" s="407"/>
      <c r="BK173" s="407"/>
      <c r="BL173" s="418"/>
      <c r="BM173" s="414"/>
      <c r="BN173" s="407"/>
      <c r="BO173" s="407"/>
      <c r="BP173" s="407"/>
      <c r="BQ173" s="418"/>
      <c r="BR173" s="414"/>
      <c r="BS173" s="407"/>
      <c r="BT173" s="407"/>
      <c r="BU173" s="407"/>
      <c r="BV173" s="407"/>
      <c r="BW173" s="407"/>
      <c r="BX173" s="407"/>
      <c r="BY173" s="408"/>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22" customFormat="true" ht="15" customHeight="true" x14ac:dyDescent="0.2">
      <c r="A174" s="155"/>
      <c r="B174" s="149"/>
      <c r="C174" s="167"/>
      <c r="D174" s="166"/>
      <c r="E174" s="166"/>
      <c r="F174" s="166"/>
      <c r="G174" s="156"/>
      <c r="H174" s="159"/>
      <c r="I174" s="166"/>
      <c r="J174" s="166"/>
      <c r="K174" s="166"/>
      <c r="L174" s="162"/>
      <c r="M174" s="167"/>
      <c r="N174" s="166"/>
      <c r="O174" s="166"/>
      <c r="P174" s="166"/>
      <c r="Q174" s="156"/>
      <c r="R174" s="159"/>
      <c r="S174" s="166"/>
      <c r="T174" s="166"/>
      <c r="U174" s="166"/>
      <c r="V174" s="166"/>
      <c r="W174" s="166"/>
      <c r="X174" s="166"/>
      <c r="Y174" s="162"/>
      <c r="Z174" s="410"/>
      <c r="AA174" s="410"/>
      <c r="AB174" s="410"/>
      <c r="AC174" s="410"/>
      <c r="AD174" s="410"/>
      <c r="AE174" s="410"/>
      <c r="AF174" s="410"/>
      <c r="AG174" s="410"/>
      <c r="AH174" s="410"/>
      <c r="AI174" s="410"/>
      <c r="AJ174" s="410"/>
      <c r="AK174" s="410"/>
      <c r="AL174" s="410"/>
      <c r="AM174" s="410"/>
      <c r="AN174" s="410"/>
      <c r="AO174" s="410"/>
      <c r="AP174" s="410"/>
      <c r="AQ174" s="410"/>
      <c r="AR174" s="410"/>
      <c r="AS174" s="410"/>
      <c r="AT174" s="410"/>
      <c r="AU174" s="410"/>
      <c r="AV174" s="410"/>
      <c r="AW174" s="410"/>
      <c r="AX174" s="410"/>
      <c r="AY174" s="410"/>
      <c r="AZ174" s="881"/>
      <c r="BA174" s="884"/>
      <c r="BB174" s="553"/>
      <c r="BC174" s="414"/>
      <c r="BD174" s="407"/>
      <c r="BE174" s="407"/>
      <c r="BF174" s="407"/>
      <c r="BG174" s="418"/>
      <c r="BH174" s="414"/>
      <c r="BI174" s="407"/>
      <c r="BJ174" s="407"/>
      <c r="BK174" s="407"/>
      <c r="BL174" s="418"/>
      <c r="BM174" s="414"/>
      <c r="BN174" s="407"/>
      <c r="BO174" s="407"/>
      <c r="BP174" s="407"/>
      <c r="BQ174" s="418"/>
      <c r="BR174" s="414"/>
      <c r="BS174" s="407"/>
      <c r="BT174" s="407"/>
      <c r="BU174" s="407"/>
      <c r="BV174" s="407"/>
      <c r="BW174" s="407"/>
      <c r="BX174" s="407"/>
      <c r="BY174" s="408"/>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22" customFormat="true" ht="15" customHeight="true" x14ac:dyDescent="0.2">
      <c r="A175" s="155"/>
      <c r="B175" s="149"/>
      <c r="C175" s="118"/>
      <c r="D175" s="117"/>
      <c r="E175" s="117"/>
      <c r="F175" s="117"/>
      <c r="G175" s="116"/>
      <c r="H175" s="115"/>
      <c r="I175" s="117"/>
      <c r="J175" s="117"/>
      <c r="K175" s="117"/>
      <c r="L175" s="114"/>
      <c r="M175" s="118"/>
      <c r="N175" s="117"/>
      <c r="O175" s="117"/>
      <c r="P175" s="117"/>
      <c r="Q175" s="116"/>
      <c r="R175" s="115"/>
      <c r="S175" s="117"/>
      <c r="T175" s="117"/>
      <c r="U175" s="117"/>
      <c r="V175" s="117"/>
      <c r="W175" s="117"/>
      <c r="X175" s="117"/>
      <c r="Y175" s="114"/>
      <c r="Z175" s="410"/>
      <c r="AA175" s="410"/>
      <c r="AB175" s="410"/>
      <c r="AC175" s="410"/>
      <c r="AD175" s="410"/>
      <c r="AE175" s="410"/>
      <c r="AF175" s="410"/>
      <c r="AG175" s="410"/>
      <c r="AH175" s="410"/>
      <c r="AI175" s="410"/>
      <c r="AJ175" s="410"/>
      <c r="AK175" s="410"/>
      <c r="AL175" s="410"/>
      <c r="AM175" s="410"/>
      <c r="AN175" s="410"/>
      <c r="AO175" s="410"/>
      <c r="AP175" s="410"/>
      <c r="AQ175" s="410"/>
      <c r="AR175" s="410"/>
      <c r="AS175" s="410"/>
      <c r="AT175" s="410"/>
      <c r="AU175" s="410"/>
      <c r="AV175" s="410"/>
      <c r="AW175" s="410"/>
      <c r="AX175" s="410"/>
      <c r="AY175" s="410"/>
      <c r="AZ175" s="881"/>
      <c r="BA175" s="884"/>
      <c r="BB175" s="553"/>
      <c r="BC175" s="414"/>
      <c r="BD175" s="407"/>
      <c r="BE175" s="407"/>
      <c r="BF175" s="407"/>
      <c r="BG175" s="418"/>
      <c r="BH175" s="414"/>
      <c r="BI175" s="407"/>
      <c r="BJ175" s="407"/>
      <c r="BK175" s="407"/>
      <c r="BL175" s="418"/>
      <c r="BM175" s="414"/>
      <c r="BN175" s="407"/>
      <c r="BO175" s="407"/>
      <c r="BP175" s="407"/>
      <c r="BQ175" s="418"/>
      <c r="BR175" s="414"/>
      <c r="BS175" s="407"/>
      <c r="BT175" s="407"/>
      <c r="BU175" s="407"/>
      <c r="BV175" s="407"/>
      <c r="BW175" s="407"/>
      <c r="BX175" s="407"/>
      <c r="BY175" s="408"/>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22" customFormat="true" ht="15" customHeight="true" x14ac:dyDescent="0.2">
      <c r="A176" s="155"/>
      <c r="B176" s="149"/>
      <c r="C176" s="118"/>
      <c r="D176" s="117"/>
      <c r="E176" s="117"/>
      <c r="F176" s="117"/>
      <c r="G176" s="116"/>
      <c r="H176" s="115"/>
      <c r="I176" s="117"/>
      <c r="J176" s="117"/>
      <c r="K176" s="117"/>
      <c r="L176" s="114"/>
      <c r="M176" s="118"/>
      <c r="N176" s="117"/>
      <c r="O176" s="117"/>
      <c r="P176" s="117"/>
      <c r="Q176" s="116"/>
      <c r="R176" s="115"/>
      <c r="S176" s="117"/>
      <c r="T176" s="117"/>
      <c r="U176" s="117"/>
      <c r="V176" s="117"/>
      <c r="W176" s="117"/>
      <c r="X176" s="117"/>
      <c r="Y176" s="114"/>
      <c r="Z176" s="410"/>
      <c r="AA176" s="410"/>
      <c r="AB176" s="410"/>
      <c r="AC176" s="410"/>
      <c r="AD176" s="410"/>
      <c r="AE176" s="410"/>
      <c r="AF176" s="410"/>
      <c r="AG176" s="410"/>
      <c r="AH176" s="410"/>
      <c r="AI176" s="410"/>
      <c r="AJ176" s="410"/>
      <c r="AK176" s="410"/>
      <c r="AL176" s="410"/>
      <c r="AM176" s="410"/>
      <c r="AN176" s="410"/>
      <c r="AO176" s="410"/>
      <c r="AP176" s="410"/>
      <c r="AQ176" s="410"/>
      <c r="AR176" s="410"/>
      <c r="AS176" s="410"/>
      <c r="AT176" s="410"/>
      <c r="AU176" s="410"/>
      <c r="AV176" s="410"/>
      <c r="AW176" s="410"/>
      <c r="AX176" s="410"/>
      <c r="AY176" s="410"/>
      <c r="AZ176" s="881"/>
      <c r="BA176" s="884"/>
      <c r="BB176" s="553"/>
      <c r="BC176" s="414"/>
      <c r="BD176" s="407"/>
      <c r="BE176" s="407"/>
      <c r="BF176" s="407"/>
      <c r="BG176" s="418"/>
      <c r="BH176" s="414"/>
      <c r="BI176" s="407"/>
      <c r="BJ176" s="407"/>
      <c r="BK176" s="407"/>
      <c r="BL176" s="418"/>
      <c r="BM176" s="414"/>
      <c r="BN176" s="407"/>
      <c r="BO176" s="407"/>
      <c r="BP176" s="407"/>
      <c r="BQ176" s="418"/>
      <c r="BR176" s="414"/>
      <c r="BS176" s="407"/>
      <c r="BT176" s="407"/>
      <c r="BU176" s="407"/>
      <c r="BV176" s="407"/>
      <c r="BW176" s="407"/>
      <c r="BX176" s="407"/>
      <c r="BY176" s="408"/>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22" customFormat="true" ht="15" customHeight="true" x14ac:dyDescent="0.2">
      <c r="A177" s="155"/>
      <c r="B177" s="149"/>
      <c r="C177" s="118"/>
      <c r="D177" s="117"/>
      <c r="E177" s="117"/>
      <c r="F177" s="117"/>
      <c r="G177" s="116"/>
      <c r="H177" s="115"/>
      <c r="I177" s="117"/>
      <c r="J177" s="117"/>
      <c r="K177" s="117"/>
      <c r="L177" s="114"/>
      <c r="M177" s="118"/>
      <c r="N177" s="117"/>
      <c r="O177" s="117"/>
      <c r="P177" s="117"/>
      <c r="Q177" s="116"/>
      <c r="R177" s="115"/>
      <c r="S177" s="117"/>
      <c r="T177" s="117"/>
      <c r="U177" s="117"/>
      <c r="V177" s="117"/>
      <c r="W177" s="117"/>
      <c r="X177" s="117"/>
      <c r="Y177" s="114"/>
      <c r="Z177" s="410"/>
      <c r="AA177" s="410"/>
      <c r="AB177" s="410"/>
      <c r="AC177" s="410"/>
      <c r="AD177" s="410"/>
      <c r="AE177" s="410"/>
      <c r="AF177" s="410"/>
      <c r="AG177" s="410"/>
      <c r="AH177" s="410"/>
      <c r="AI177" s="410"/>
      <c r="AJ177" s="410"/>
      <c r="AK177" s="410"/>
      <c r="AL177" s="410"/>
      <c r="AM177" s="410"/>
      <c r="AN177" s="410"/>
      <c r="AO177" s="410"/>
      <c r="AP177" s="410"/>
      <c r="AQ177" s="410"/>
      <c r="AR177" s="410"/>
      <c r="AS177" s="410"/>
      <c r="AT177" s="410"/>
      <c r="AU177" s="410"/>
      <c r="AV177" s="410"/>
      <c r="AW177" s="410"/>
      <c r="AX177" s="410"/>
      <c r="AY177" s="410"/>
      <c r="AZ177" s="881"/>
      <c r="BA177" s="884"/>
      <c r="BB177" s="553"/>
      <c r="BC177" s="414"/>
      <c r="BD177" s="407"/>
      <c r="BE177" s="407"/>
      <c r="BF177" s="407"/>
      <c r="BG177" s="418"/>
      <c r="BH177" s="414"/>
      <c r="BI177" s="407"/>
      <c r="BJ177" s="407"/>
      <c r="BK177" s="407"/>
      <c r="BL177" s="418"/>
      <c r="BM177" s="414"/>
      <c r="BN177" s="407"/>
      <c r="BO177" s="407"/>
      <c r="BP177" s="407"/>
      <c r="BQ177" s="418"/>
      <c r="BR177" s="414"/>
      <c r="BS177" s="407"/>
      <c r="BT177" s="407"/>
      <c r="BU177" s="407"/>
      <c r="BV177" s="407"/>
      <c r="BW177" s="407"/>
      <c r="BX177" s="407"/>
      <c r="BY177" s="408"/>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22" customFormat="true" ht="15" customHeight="true" x14ac:dyDescent="0.2">
      <c r="A178" s="155"/>
      <c r="B178" s="149"/>
      <c r="C178" s="118"/>
      <c r="D178" s="117"/>
      <c r="E178" s="117"/>
      <c r="F178" s="117"/>
      <c r="G178" s="116"/>
      <c r="H178" s="115"/>
      <c r="I178" s="117"/>
      <c r="J178" s="117"/>
      <c r="K178" s="117"/>
      <c r="L178" s="114"/>
      <c r="M178" s="118"/>
      <c r="N178" s="117"/>
      <c r="O178" s="117"/>
      <c r="P178" s="117"/>
      <c r="Q178" s="116"/>
      <c r="R178" s="115"/>
      <c r="S178" s="117"/>
      <c r="T178" s="117"/>
      <c r="U178" s="117"/>
      <c r="V178" s="117"/>
      <c r="W178" s="117"/>
      <c r="X178" s="117"/>
      <c r="Y178" s="114"/>
      <c r="Z178" s="410"/>
      <c r="AA178" s="410"/>
      <c r="AB178" s="410"/>
      <c r="AC178" s="410"/>
      <c r="AD178" s="410"/>
      <c r="AE178" s="410"/>
      <c r="AF178" s="410"/>
      <c r="AG178" s="410"/>
      <c r="AH178" s="410"/>
      <c r="AI178" s="410"/>
      <c r="AJ178" s="410"/>
      <c r="AK178" s="410"/>
      <c r="AL178" s="410"/>
      <c r="AM178" s="410"/>
      <c r="AN178" s="410"/>
      <c r="AO178" s="410"/>
      <c r="AP178" s="410"/>
      <c r="AQ178" s="410"/>
      <c r="AR178" s="410"/>
      <c r="AS178" s="410"/>
      <c r="AT178" s="410"/>
      <c r="AU178" s="410"/>
      <c r="AV178" s="410"/>
      <c r="AW178" s="410"/>
      <c r="AX178" s="410"/>
      <c r="AY178" s="410"/>
      <c r="AZ178" s="881"/>
      <c r="BA178" s="884"/>
      <c r="BB178" s="553"/>
      <c r="BC178" s="414"/>
      <c r="BD178" s="407"/>
      <c r="BE178" s="407"/>
      <c r="BF178" s="407"/>
      <c r="BG178" s="418"/>
      <c r="BH178" s="414"/>
      <c r="BI178" s="407"/>
      <c r="BJ178" s="407"/>
      <c r="BK178" s="407"/>
      <c r="BL178" s="418"/>
      <c r="BM178" s="414"/>
      <c r="BN178" s="407"/>
      <c r="BO178" s="407"/>
      <c r="BP178" s="407"/>
      <c r="BQ178" s="418"/>
      <c r="BR178" s="414"/>
      <c r="BS178" s="407"/>
      <c r="BT178" s="407"/>
      <c r="BU178" s="407"/>
      <c r="BV178" s="407"/>
      <c r="BW178" s="407"/>
      <c r="BX178" s="407"/>
      <c r="BY178" s="408"/>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22" customFormat="true" ht="15" customHeight="true" x14ac:dyDescent="0.2">
      <c r="A179" s="155"/>
      <c r="B179" s="149"/>
      <c r="C179" s="118"/>
      <c r="D179" s="117"/>
      <c r="E179" s="117"/>
      <c r="F179" s="117"/>
      <c r="G179" s="116"/>
      <c r="H179" s="115"/>
      <c r="I179" s="117"/>
      <c r="J179" s="117"/>
      <c r="K179" s="117"/>
      <c r="L179" s="114"/>
      <c r="M179" s="118"/>
      <c r="N179" s="117"/>
      <c r="O179" s="117"/>
      <c r="P179" s="117"/>
      <c r="Q179" s="116"/>
      <c r="R179" s="115"/>
      <c r="S179" s="117"/>
      <c r="T179" s="117"/>
      <c r="U179" s="117"/>
      <c r="V179" s="117"/>
      <c r="W179" s="117"/>
      <c r="X179" s="117"/>
      <c r="Y179" s="114"/>
      <c r="Z179" s="410"/>
      <c r="AA179" s="410"/>
      <c r="AB179" s="410"/>
      <c r="AC179" s="410"/>
      <c r="AD179" s="410"/>
      <c r="AE179" s="410"/>
      <c r="AF179" s="410"/>
      <c r="AG179" s="410"/>
      <c r="AH179" s="410"/>
      <c r="AI179" s="410"/>
      <c r="AJ179" s="410"/>
      <c r="AK179" s="410"/>
      <c r="AL179" s="410"/>
      <c r="AM179" s="410"/>
      <c r="AN179" s="410"/>
      <c r="AO179" s="410"/>
      <c r="AP179" s="410"/>
      <c r="AQ179" s="410"/>
      <c r="AR179" s="410"/>
      <c r="AS179" s="410"/>
      <c r="AT179" s="410"/>
      <c r="AU179" s="410"/>
      <c r="AV179" s="410"/>
      <c r="AW179" s="410"/>
      <c r="AX179" s="410"/>
      <c r="AY179" s="410"/>
      <c r="AZ179" s="881"/>
      <c r="BA179" s="884"/>
      <c r="BB179" s="553"/>
      <c r="BC179" s="414"/>
      <c r="BD179" s="407"/>
      <c r="BE179" s="407"/>
      <c r="BF179" s="407"/>
      <c r="BG179" s="418"/>
      <c r="BH179" s="414"/>
      <c r="BI179" s="407"/>
      <c r="BJ179" s="407"/>
      <c r="BK179" s="407"/>
      <c r="BL179" s="418"/>
      <c r="BM179" s="414"/>
      <c r="BN179" s="407"/>
      <c r="BO179" s="407"/>
      <c r="BP179" s="407"/>
      <c r="BQ179" s="418"/>
      <c r="BR179" s="414"/>
      <c r="BS179" s="407"/>
      <c r="BT179" s="407"/>
      <c r="BU179" s="407"/>
      <c r="BV179" s="407"/>
      <c r="BW179" s="407"/>
      <c r="BX179" s="407"/>
      <c r="BY179" s="408"/>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22" customFormat="true" ht="15" customHeight="true" x14ac:dyDescent="0.2">
      <c r="A180" s="155"/>
      <c r="B180" s="149"/>
      <c r="C180" s="118"/>
      <c r="D180" s="117"/>
      <c r="E180" s="117"/>
      <c r="F180" s="117"/>
      <c r="G180" s="116"/>
      <c r="H180" s="115"/>
      <c r="I180" s="117"/>
      <c r="J180" s="117"/>
      <c r="K180" s="117"/>
      <c r="L180" s="114"/>
      <c r="M180" s="118"/>
      <c r="N180" s="117"/>
      <c r="O180" s="117"/>
      <c r="P180" s="117"/>
      <c r="Q180" s="116"/>
      <c r="R180" s="115"/>
      <c r="S180" s="117"/>
      <c r="T180" s="117"/>
      <c r="U180" s="117"/>
      <c r="V180" s="117"/>
      <c r="W180" s="117"/>
      <c r="X180" s="117"/>
      <c r="Y180" s="114"/>
      <c r="Z180" s="410"/>
      <c r="AA180" s="410"/>
      <c r="AB180" s="410"/>
      <c r="AC180" s="410"/>
      <c r="AD180" s="410"/>
      <c r="AE180" s="410"/>
      <c r="AF180" s="410"/>
      <c r="AG180" s="410"/>
      <c r="AH180" s="410"/>
      <c r="AI180" s="410"/>
      <c r="AJ180" s="410"/>
      <c r="AK180" s="410"/>
      <c r="AL180" s="410"/>
      <c r="AM180" s="410"/>
      <c r="AN180" s="410"/>
      <c r="AO180" s="410"/>
      <c r="AP180" s="410"/>
      <c r="AQ180" s="410"/>
      <c r="AR180" s="410"/>
      <c r="AS180" s="410"/>
      <c r="AT180" s="410"/>
      <c r="AU180" s="410"/>
      <c r="AV180" s="410"/>
      <c r="AW180" s="410"/>
      <c r="AX180" s="410"/>
      <c r="AY180" s="410"/>
      <c r="AZ180" s="881"/>
      <c r="BA180" s="884"/>
      <c r="BB180" s="553"/>
      <c r="BC180" s="414"/>
      <c r="BD180" s="407"/>
      <c r="BE180" s="407"/>
      <c r="BF180" s="407"/>
      <c r="BG180" s="418"/>
      <c r="BH180" s="414"/>
      <c r="BI180" s="407"/>
      <c r="BJ180" s="407"/>
      <c r="BK180" s="407"/>
      <c r="BL180" s="418"/>
      <c r="BM180" s="414"/>
      <c r="BN180" s="407"/>
      <c r="BO180" s="407"/>
      <c r="BP180" s="407"/>
      <c r="BQ180" s="418"/>
      <c r="BR180" s="414"/>
      <c r="BS180" s="407"/>
      <c r="BT180" s="407"/>
      <c r="BU180" s="407"/>
      <c r="BV180" s="407"/>
      <c r="BW180" s="407"/>
      <c r="BX180" s="407"/>
      <c r="BY180" s="408"/>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22" customFormat="true" ht="15" customHeight="true" x14ac:dyDescent="0.2">
      <c r="A181" s="155"/>
      <c r="B181" s="149"/>
      <c r="C181" s="118"/>
      <c r="D181" s="117"/>
      <c r="E181" s="117"/>
      <c r="F181" s="117"/>
      <c r="G181" s="116"/>
      <c r="H181" s="115"/>
      <c r="I181" s="117"/>
      <c r="J181" s="117"/>
      <c r="K181" s="117"/>
      <c r="L181" s="114"/>
      <c r="M181" s="118"/>
      <c r="N181" s="117"/>
      <c r="O181" s="117"/>
      <c r="P181" s="117"/>
      <c r="Q181" s="116"/>
      <c r="R181" s="115"/>
      <c r="S181" s="117"/>
      <c r="T181" s="117"/>
      <c r="U181" s="117"/>
      <c r="V181" s="117"/>
      <c r="W181" s="117"/>
      <c r="X181" s="117"/>
      <c r="Y181" s="114"/>
      <c r="Z181" s="410"/>
      <c r="AA181" s="410"/>
      <c r="AB181" s="410"/>
      <c r="AC181" s="410"/>
      <c r="AD181" s="410"/>
      <c r="AE181" s="410"/>
      <c r="AF181" s="410"/>
      <c r="AG181" s="410"/>
      <c r="AH181" s="410"/>
      <c r="AI181" s="410"/>
      <c r="AJ181" s="410"/>
      <c r="AK181" s="410"/>
      <c r="AL181" s="410"/>
      <c r="AM181" s="410"/>
      <c r="AN181" s="410"/>
      <c r="AO181" s="410"/>
      <c r="AP181" s="410"/>
      <c r="AQ181" s="410"/>
      <c r="AR181" s="410"/>
      <c r="AS181" s="410"/>
      <c r="AT181" s="410"/>
      <c r="AU181" s="410"/>
      <c r="AV181" s="410"/>
      <c r="AW181" s="410"/>
      <c r="AX181" s="410"/>
      <c r="AY181" s="410"/>
      <c r="AZ181" s="881"/>
      <c r="BA181" s="884"/>
      <c r="BB181" s="553"/>
      <c r="BC181" s="414"/>
      <c r="BD181" s="407"/>
      <c r="BE181" s="407"/>
      <c r="BF181" s="407"/>
      <c r="BG181" s="418"/>
      <c r="BH181" s="414"/>
      <c r="BI181" s="407"/>
      <c r="BJ181" s="407"/>
      <c r="BK181" s="407"/>
      <c r="BL181" s="418"/>
      <c r="BM181" s="414"/>
      <c r="BN181" s="407"/>
      <c r="BO181" s="407"/>
      <c r="BP181" s="407"/>
      <c r="BQ181" s="418"/>
      <c r="BR181" s="414"/>
      <c r="BS181" s="407"/>
      <c r="BT181" s="407"/>
      <c r="BU181" s="407"/>
      <c r="BV181" s="407"/>
      <c r="BW181" s="407"/>
      <c r="BX181" s="407"/>
      <c r="BY181" s="408"/>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22" customFormat="true" ht="15" customHeight="true" x14ac:dyDescent="0.2">
      <c r="A182" s="155"/>
      <c r="B182" s="149"/>
      <c r="C182" s="118"/>
      <c r="D182" s="117"/>
      <c r="E182" s="117"/>
      <c r="F182" s="117"/>
      <c r="G182" s="116"/>
      <c r="H182" s="115"/>
      <c r="I182" s="117"/>
      <c r="J182" s="117"/>
      <c r="K182" s="117"/>
      <c r="L182" s="114"/>
      <c r="M182" s="118"/>
      <c r="N182" s="117"/>
      <c r="O182" s="117"/>
      <c r="P182" s="117"/>
      <c r="Q182" s="116"/>
      <c r="R182" s="115"/>
      <c r="S182" s="117"/>
      <c r="T182" s="117"/>
      <c r="U182" s="117"/>
      <c r="V182" s="117"/>
      <c r="W182" s="117"/>
      <c r="X182" s="117"/>
      <c r="Y182" s="114"/>
      <c r="Z182" s="410"/>
      <c r="AA182" s="410"/>
      <c r="AB182" s="410"/>
      <c r="AC182" s="410"/>
      <c r="AD182" s="410"/>
      <c r="AE182" s="410"/>
      <c r="AF182" s="410"/>
      <c r="AG182" s="410"/>
      <c r="AH182" s="410"/>
      <c r="AI182" s="410"/>
      <c r="AJ182" s="410"/>
      <c r="AK182" s="410"/>
      <c r="AL182" s="410"/>
      <c r="AM182" s="410"/>
      <c r="AN182" s="410"/>
      <c r="AO182" s="410"/>
      <c r="AP182" s="410"/>
      <c r="AQ182" s="410"/>
      <c r="AR182" s="410"/>
      <c r="AS182" s="410"/>
      <c r="AT182" s="410"/>
      <c r="AU182" s="410"/>
      <c r="AV182" s="410"/>
      <c r="AW182" s="410"/>
      <c r="AX182" s="410"/>
      <c r="AY182" s="410"/>
      <c r="AZ182" s="881"/>
      <c r="BA182" s="884"/>
      <c r="BB182" s="553"/>
      <c r="BC182" s="414"/>
      <c r="BD182" s="407"/>
      <c r="BE182" s="407"/>
      <c r="BF182" s="407"/>
      <c r="BG182" s="418"/>
      <c r="BH182" s="414"/>
      <c r="BI182" s="407"/>
      <c r="BJ182" s="407"/>
      <c r="BK182" s="407"/>
      <c r="BL182" s="418"/>
      <c r="BM182" s="414"/>
      <c r="BN182" s="407"/>
      <c r="BO182" s="407"/>
      <c r="BP182" s="407"/>
      <c r="BQ182" s="418"/>
      <c r="BR182" s="414"/>
      <c r="BS182" s="407"/>
      <c r="BT182" s="407"/>
      <c r="BU182" s="407"/>
      <c r="BV182" s="407"/>
      <c r="BW182" s="407"/>
      <c r="BX182" s="407"/>
      <c r="BY182" s="408"/>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22" customFormat="true" ht="15" customHeight="true" x14ac:dyDescent="0.2">
      <c r="A183" s="155"/>
      <c r="B183" s="149"/>
      <c r="C183" s="118"/>
      <c r="D183" s="117"/>
      <c r="E183" s="117"/>
      <c r="F183" s="117"/>
      <c r="G183" s="116"/>
      <c r="H183" s="115"/>
      <c r="I183" s="117"/>
      <c r="J183" s="117"/>
      <c r="K183" s="117"/>
      <c r="L183" s="114"/>
      <c r="M183" s="118"/>
      <c r="N183" s="117"/>
      <c r="O183" s="117"/>
      <c r="P183" s="117"/>
      <c r="Q183" s="116"/>
      <c r="R183" s="115"/>
      <c r="S183" s="117"/>
      <c r="T183" s="117"/>
      <c r="U183" s="117"/>
      <c r="V183" s="117"/>
      <c r="W183" s="117"/>
      <c r="X183" s="117"/>
      <c r="Y183" s="114"/>
      <c r="Z183" s="410"/>
      <c r="AA183" s="410"/>
      <c r="AB183" s="410"/>
      <c r="AC183" s="410"/>
      <c r="AD183" s="410"/>
      <c r="AE183" s="410"/>
      <c r="AF183" s="410"/>
      <c r="AG183" s="410"/>
      <c r="AH183" s="410"/>
      <c r="AI183" s="410"/>
      <c r="AJ183" s="410"/>
      <c r="AK183" s="410"/>
      <c r="AL183" s="410"/>
      <c r="AM183" s="410"/>
      <c r="AN183" s="410"/>
      <c r="AO183" s="410"/>
      <c r="AP183" s="410"/>
      <c r="AQ183" s="410"/>
      <c r="AR183" s="410"/>
      <c r="AS183" s="410"/>
      <c r="AT183" s="410"/>
      <c r="AU183" s="410"/>
      <c r="AV183" s="410"/>
      <c r="AW183" s="410"/>
      <c r="AX183" s="410"/>
      <c r="AY183" s="410"/>
      <c r="AZ183" s="881"/>
      <c r="BA183" s="884"/>
      <c r="BB183" s="553"/>
      <c r="BC183" s="414"/>
      <c r="BD183" s="407"/>
      <c r="BE183" s="407"/>
      <c r="BF183" s="407"/>
      <c r="BG183" s="418"/>
      <c r="BH183" s="414"/>
      <c r="BI183" s="407"/>
      <c r="BJ183" s="407"/>
      <c r="BK183" s="407"/>
      <c r="BL183" s="418"/>
      <c r="BM183" s="414"/>
      <c r="BN183" s="407"/>
      <c r="BO183" s="407"/>
      <c r="BP183" s="407"/>
      <c r="BQ183" s="418"/>
      <c r="BR183" s="414"/>
      <c r="BS183" s="407"/>
      <c r="BT183" s="407"/>
      <c r="BU183" s="407"/>
      <c r="BV183" s="407"/>
      <c r="BW183" s="407"/>
      <c r="BX183" s="407"/>
      <c r="BY183" s="408"/>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22" customFormat="true" ht="15" customHeight="true" x14ac:dyDescent="0.2">
      <c r="A184" s="155"/>
      <c r="B184" s="149"/>
      <c r="C184" s="118"/>
      <c r="D184" s="117"/>
      <c r="E184" s="117"/>
      <c r="F184" s="117"/>
      <c r="G184" s="116"/>
      <c r="H184" s="115"/>
      <c r="I184" s="117"/>
      <c r="J184" s="117"/>
      <c r="K184" s="117"/>
      <c r="L184" s="114"/>
      <c r="M184" s="118"/>
      <c r="N184" s="117"/>
      <c r="O184" s="117"/>
      <c r="P184" s="117"/>
      <c r="Q184" s="116"/>
      <c r="R184" s="115"/>
      <c r="S184" s="117"/>
      <c r="T184" s="117"/>
      <c r="U184" s="117"/>
      <c r="V184" s="117"/>
      <c r="W184" s="117"/>
      <c r="X184" s="117"/>
      <c r="Y184" s="114"/>
      <c r="Z184" s="410"/>
      <c r="AA184" s="410"/>
      <c r="AB184" s="410"/>
      <c r="AC184" s="410"/>
      <c r="AD184" s="410"/>
      <c r="AE184" s="410"/>
      <c r="AF184" s="410"/>
      <c r="AG184" s="410"/>
      <c r="AH184" s="410"/>
      <c r="AI184" s="410"/>
      <c r="AJ184" s="410"/>
      <c r="AK184" s="410"/>
      <c r="AL184" s="410"/>
      <c r="AM184" s="410"/>
      <c r="AN184" s="410"/>
      <c r="AO184" s="410"/>
      <c r="AP184" s="410"/>
      <c r="AQ184" s="410"/>
      <c r="AR184" s="410"/>
      <c r="AS184" s="410"/>
      <c r="AT184" s="410"/>
      <c r="AU184" s="410"/>
      <c r="AV184" s="410"/>
      <c r="AW184" s="410"/>
      <c r="AX184" s="410"/>
      <c r="AY184" s="410"/>
      <c r="AZ184" s="881"/>
      <c r="BA184" s="884"/>
      <c r="BB184" s="553"/>
      <c r="BC184" s="414"/>
      <c r="BD184" s="407"/>
      <c r="BE184" s="407"/>
      <c r="BF184" s="407"/>
      <c r="BG184" s="418"/>
      <c r="BH184" s="414"/>
      <c r="BI184" s="407"/>
      <c r="BJ184" s="407"/>
      <c r="BK184" s="407"/>
      <c r="BL184" s="418"/>
      <c r="BM184" s="414"/>
      <c r="BN184" s="407"/>
      <c r="BO184" s="407"/>
      <c r="BP184" s="407"/>
      <c r="BQ184" s="418"/>
      <c r="BR184" s="414"/>
      <c r="BS184" s="407"/>
      <c r="BT184" s="407"/>
      <c r="BU184" s="407"/>
      <c r="BV184" s="407"/>
      <c r="BW184" s="407"/>
      <c r="BX184" s="407"/>
      <c r="BY184" s="408"/>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22" customFormat="true" ht="15" customHeight="true" x14ac:dyDescent="0.2">
      <c r="A185" s="155"/>
      <c r="B185" s="149"/>
      <c r="C185" s="118"/>
      <c r="D185" s="117"/>
      <c r="E185" s="117"/>
      <c r="F185" s="117"/>
      <c r="G185" s="116"/>
      <c r="H185" s="115"/>
      <c r="I185" s="117"/>
      <c r="J185" s="117"/>
      <c r="K185" s="117"/>
      <c r="L185" s="114"/>
      <c r="M185" s="118"/>
      <c r="N185" s="117"/>
      <c r="O185" s="117"/>
      <c r="P185" s="117"/>
      <c r="Q185" s="116"/>
      <c r="R185" s="115"/>
      <c r="S185" s="117"/>
      <c r="T185" s="117"/>
      <c r="U185" s="117"/>
      <c r="V185" s="117"/>
      <c r="W185" s="117"/>
      <c r="X185" s="117"/>
      <c r="Y185" s="114"/>
      <c r="Z185" s="410"/>
      <c r="AA185" s="410"/>
      <c r="AB185" s="410"/>
      <c r="AC185" s="410"/>
      <c r="AD185" s="410"/>
      <c r="AE185" s="410"/>
      <c r="AF185" s="410"/>
      <c r="AG185" s="410"/>
      <c r="AH185" s="410"/>
      <c r="AI185" s="410"/>
      <c r="AJ185" s="410"/>
      <c r="AK185" s="410"/>
      <c r="AL185" s="410"/>
      <c r="AM185" s="410"/>
      <c r="AN185" s="410"/>
      <c r="AO185" s="410"/>
      <c r="AP185" s="410"/>
      <c r="AQ185" s="410"/>
      <c r="AR185" s="410"/>
      <c r="AS185" s="410"/>
      <c r="AT185" s="410"/>
      <c r="AU185" s="410"/>
      <c r="AV185" s="410"/>
      <c r="AW185" s="410"/>
      <c r="AX185" s="410"/>
      <c r="AY185" s="410"/>
      <c r="AZ185" s="881"/>
      <c r="BA185" s="884"/>
      <c r="BB185" s="553"/>
      <c r="BC185" s="414"/>
      <c r="BD185" s="407"/>
      <c r="BE185" s="407"/>
      <c r="BF185" s="407"/>
      <c r="BG185" s="418"/>
      <c r="BH185" s="414"/>
      <c r="BI185" s="407"/>
      <c r="BJ185" s="407"/>
      <c r="BK185" s="407"/>
      <c r="BL185" s="418"/>
      <c r="BM185" s="414"/>
      <c r="BN185" s="407"/>
      <c r="BO185" s="407"/>
      <c r="BP185" s="407"/>
      <c r="BQ185" s="418"/>
      <c r="BR185" s="414"/>
      <c r="BS185" s="407"/>
      <c r="BT185" s="407"/>
      <c r="BU185" s="407"/>
      <c r="BV185" s="407"/>
      <c r="BW185" s="407"/>
      <c r="BX185" s="407"/>
      <c r="BY185" s="408"/>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322" customFormat="true" ht="15" customHeight="true" x14ac:dyDescent="0.2">
      <c r="A186" s="155"/>
      <c r="B186" s="149"/>
      <c r="C186" s="118"/>
      <c r="D186" s="117"/>
      <c r="E186" s="117"/>
      <c r="F186" s="117"/>
      <c r="G186" s="116"/>
      <c r="H186" s="115"/>
      <c r="I186" s="117"/>
      <c r="J186" s="117"/>
      <c r="K186" s="117"/>
      <c r="L186" s="114"/>
      <c r="M186" s="118"/>
      <c r="N186" s="117"/>
      <c r="O186" s="117"/>
      <c r="P186" s="117"/>
      <c r="Q186" s="116"/>
      <c r="R186" s="115"/>
      <c r="S186" s="117"/>
      <c r="T186" s="117"/>
      <c r="U186" s="117"/>
      <c r="V186" s="117"/>
      <c r="W186" s="117"/>
      <c r="X186" s="117"/>
      <c r="Y186" s="114"/>
      <c r="Z186" s="410"/>
      <c r="AA186" s="410"/>
      <c r="AB186" s="410"/>
      <c r="AC186" s="410"/>
      <c r="AD186" s="410"/>
      <c r="AE186" s="410"/>
      <c r="AF186" s="410"/>
      <c r="AG186" s="410"/>
      <c r="AH186" s="410"/>
      <c r="AI186" s="410"/>
      <c r="AJ186" s="410"/>
      <c r="AK186" s="410"/>
      <c r="AL186" s="410"/>
      <c r="AM186" s="410"/>
      <c r="AN186" s="410"/>
      <c r="AO186" s="410"/>
      <c r="AP186" s="410"/>
      <c r="AQ186" s="410"/>
      <c r="AR186" s="410"/>
      <c r="AS186" s="410"/>
      <c r="AT186" s="410"/>
      <c r="AU186" s="410"/>
      <c r="AV186" s="410"/>
      <c r="AW186" s="410"/>
      <c r="AX186" s="410"/>
      <c r="AY186" s="410"/>
      <c r="AZ186" s="881"/>
      <c r="BA186" s="884"/>
      <c r="BB186" s="553"/>
      <c r="BC186" s="414"/>
      <c r="BD186" s="407"/>
      <c r="BE186" s="407"/>
      <c r="BF186" s="407"/>
      <c r="BG186" s="418"/>
      <c r="BH186" s="414"/>
      <c r="BI186" s="407"/>
      <c r="BJ186" s="407"/>
      <c r="BK186" s="407"/>
      <c r="BL186" s="418"/>
      <c r="BM186" s="414"/>
      <c r="BN186" s="407"/>
      <c r="BO186" s="407"/>
      <c r="BP186" s="407"/>
      <c r="BQ186" s="418"/>
      <c r="BR186" s="414"/>
      <c r="BS186" s="407"/>
      <c r="BT186" s="407"/>
      <c r="BU186" s="407"/>
      <c r="BV186" s="407"/>
      <c r="BW186" s="407"/>
      <c r="BX186" s="407"/>
      <c r="BY186" s="408"/>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322" customFormat="true" ht="15" customHeight="true" x14ac:dyDescent="0.2">
      <c r="A187" s="155"/>
      <c r="B187" s="149"/>
      <c r="C187" s="118"/>
      <c r="D187" s="117"/>
      <c r="E187" s="117"/>
      <c r="F187" s="117"/>
      <c r="G187" s="116"/>
      <c r="H187" s="115"/>
      <c r="I187" s="117"/>
      <c r="J187" s="117"/>
      <c r="K187" s="117"/>
      <c r="L187" s="114"/>
      <c r="M187" s="118"/>
      <c r="N187" s="117"/>
      <c r="O187" s="117"/>
      <c r="P187" s="117"/>
      <c r="Q187" s="116"/>
      <c r="R187" s="115"/>
      <c r="S187" s="117"/>
      <c r="T187" s="117"/>
      <c r="U187" s="117"/>
      <c r="V187" s="117"/>
      <c r="W187" s="117"/>
      <c r="X187" s="117"/>
      <c r="Y187" s="114"/>
      <c r="Z187" s="410"/>
      <c r="AA187" s="410"/>
      <c r="AB187" s="410"/>
      <c r="AC187" s="410"/>
      <c r="AD187" s="410"/>
      <c r="AE187" s="410"/>
      <c r="AF187" s="410"/>
      <c r="AG187" s="410"/>
      <c r="AH187" s="410"/>
      <c r="AI187" s="410"/>
      <c r="AJ187" s="410"/>
      <c r="AK187" s="410"/>
      <c r="AL187" s="410"/>
      <c r="AM187" s="410"/>
      <c r="AN187" s="410"/>
      <c r="AO187" s="410"/>
      <c r="AP187" s="410"/>
      <c r="AQ187" s="410"/>
      <c r="AR187" s="410"/>
      <c r="AS187" s="410"/>
      <c r="AT187" s="410"/>
      <c r="AU187" s="410"/>
      <c r="AV187" s="410"/>
      <c r="AW187" s="410"/>
      <c r="AX187" s="410"/>
      <c r="AY187" s="410"/>
      <c r="AZ187" s="881"/>
      <c r="BA187" s="884"/>
      <c r="BB187" s="553"/>
      <c r="BC187" s="414"/>
      <c r="BD187" s="407"/>
      <c r="BE187" s="407"/>
      <c r="BF187" s="407"/>
      <c r="BG187" s="418"/>
      <c r="BH187" s="414"/>
      <c r="BI187" s="407"/>
      <c r="BJ187" s="407"/>
      <c r="BK187" s="407"/>
      <c r="BL187" s="418"/>
      <c r="BM187" s="414"/>
      <c r="BN187" s="407"/>
      <c r="BO187" s="407"/>
      <c r="BP187" s="407"/>
      <c r="BQ187" s="418"/>
      <c r="BR187" s="414"/>
      <c r="BS187" s="407"/>
      <c r="BT187" s="407"/>
      <c r="BU187" s="407"/>
      <c r="BV187" s="407"/>
      <c r="BW187" s="407"/>
      <c r="BX187" s="407"/>
      <c r="BY187" s="408"/>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322" customFormat="true" ht="15" customHeight="true" x14ac:dyDescent="0.2">
      <c r="A188" s="155"/>
      <c r="B188" s="149"/>
      <c r="C188" s="118"/>
      <c r="D188" s="117"/>
      <c r="E188" s="117"/>
      <c r="F188" s="117"/>
      <c r="G188" s="116"/>
      <c r="H188" s="115"/>
      <c r="I188" s="117"/>
      <c r="J188" s="117"/>
      <c r="K188" s="117"/>
      <c r="L188" s="114"/>
      <c r="M188" s="118"/>
      <c r="N188" s="117"/>
      <c r="O188" s="117"/>
      <c r="P188" s="117"/>
      <c r="Q188" s="116"/>
      <c r="R188" s="115"/>
      <c r="S188" s="117"/>
      <c r="T188" s="117"/>
      <c r="U188" s="117"/>
      <c r="V188" s="117"/>
      <c r="W188" s="117"/>
      <c r="X188" s="117"/>
      <c r="Y188" s="114"/>
      <c r="Z188" s="410"/>
      <c r="AA188" s="410"/>
      <c r="AB188" s="410"/>
      <c r="AC188" s="410"/>
      <c r="AD188" s="410"/>
      <c r="AE188" s="410"/>
      <c r="AF188" s="410"/>
      <c r="AG188" s="410"/>
      <c r="AH188" s="410"/>
      <c r="AI188" s="410"/>
      <c r="AJ188" s="410"/>
      <c r="AK188" s="410"/>
      <c r="AL188" s="410"/>
      <c r="AM188" s="410"/>
      <c r="AN188" s="410"/>
      <c r="AO188" s="410"/>
      <c r="AP188" s="410"/>
      <c r="AQ188" s="410"/>
      <c r="AR188" s="410"/>
      <c r="AS188" s="410"/>
      <c r="AT188" s="410"/>
      <c r="AU188" s="410"/>
      <c r="AV188" s="410"/>
      <c r="AW188" s="410"/>
      <c r="AX188" s="410"/>
      <c r="AY188" s="410"/>
      <c r="AZ188" s="881"/>
      <c r="BA188" s="884"/>
      <c r="BB188" s="553"/>
      <c r="BC188" s="414"/>
      <c r="BD188" s="407"/>
      <c r="BE188" s="407"/>
      <c r="BF188" s="407"/>
      <c r="BG188" s="418"/>
      <c r="BH188" s="414"/>
      <c r="BI188" s="407"/>
      <c r="BJ188" s="407"/>
      <c r="BK188" s="407"/>
      <c r="BL188" s="418"/>
      <c r="BM188" s="414"/>
      <c r="BN188" s="407"/>
      <c r="BO188" s="407"/>
      <c r="BP188" s="407"/>
      <c r="BQ188" s="418"/>
      <c r="BR188" s="414"/>
      <c r="BS188" s="407"/>
      <c r="BT188" s="407"/>
      <c r="BU188" s="407"/>
      <c r="BV188" s="407"/>
      <c r="BW188" s="407"/>
      <c r="BX188" s="407"/>
      <c r="BY188" s="408"/>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322" customFormat="true" ht="15" customHeight="true" x14ac:dyDescent="0.2">
      <c r="A189" s="155"/>
      <c r="B189" s="149"/>
      <c r="C189" s="118"/>
      <c r="D189" s="117"/>
      <c r="E189" s="117"/>
      <c r="F189" s="117"/>
      <c r="G189" s="116"/>
      <c r="H189" s="115"/>
      <c r="I189" s="117"/>
      <c r="J189" s="117"/>
      <c r="K189" s="117"/>
      <c r="L189" s="114"/>
      <c r="M189" s="118"/>
      <c r="N189" s="117"/>
      <c r="O189" s="117"/>
      <c r="P189" s="117"/>
      <c r="Q189" s="116"/>
      <c r="R189" s="115"/>
      <c r="S189" s="117"/>
      <c r="T189" s="117"/>
      <c r="U189" s="117"/>
      <c r="V189" s="117"/>
      <c r="W189" s="117"/>
      <c r="X189" s="117"/>
      <c r="Y189" s="114"/>
      <c r="Z189" s="410"/>
      <c r="AA189" s="410"/>
      <c r="AB189" s="410"/>
      <c r="AC189" s="410"/>
      <c r="AD189" s="410"/>
      <c r="AE189" s="410"/>
      <c r="AF189" s="410"/>
      <c r="AG189" s="410"/>
      <c r="AH189" s="410"/>
      <c r="AI189" s="410"/>
      <c r="AJ189" s="410"/>
      <c r="AK189" s="410"/>
      <c r="AL189" s="410"/>
      <c r="AM189" s="410"/>
      <c r="AN189" s="410"/>
      <c r="AO189" s="410"/>
      <c r="AP189" s="410"/>
      <c r="AQ189" s="410"/>
      <c r="AR189" s="410"/>
      <c r="AS189" s="410"/>
      <c r="AT189" s="410"/>
      <c r="AU189" s="410"/>
      <c r="AV189" s="410"/>
      <c r="AW189" s="410"/>
      <c r="AX189" s="410"/>
      <c r="AY189" s="410"/>
      <c r="AZ189" s="881"/>
      <c r="BA189" s="884"/>
      <c r="BB189" s="553"/>
      <c r="BC189" s="414"/>
      <c r="BD189" s="407"/>
      <c r="BE189" s="407"/>
      <c r="BF189" s="407"/>
      <c r="BG189" s="418"/>
      <c r="BH189" s="414"/>
      <c r="BI189" s="407"/>
      <c r="BJ189" s="407"/>
      <c r="BK189" s="407"/>
      <c r="BL189" s="418"/>
      <c r="BM189" s="414"/>
      <c r="BN189" s="407"/>
      <c r="BO189" s="407"/>
      <c r="BP189" s="407"/>
      <c r="BQ189" s="418"/>
      <c r="BR189" s="414"/>
      <c r="BS189" s="407"/>
      <c r="BT189" s="407"/>
      <c r="BU189" s="407"/>
      <c r="BV189" s="407"/>
      <c r="BW189" s="407"/>
      <c r="BX189" s="407"/>
      <c r="BY189" s="408"/>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322" customFormat="true" ht="15" customHeight="true" x14ac:dyDescent="0.2">
      <c r="A190" s="155"/>
      <c r="B190" s="149"/>
      <c r="C190" s="118"/>
      <c r="D190" s="117"/>
      <c r="E190" s="117"/>
      <c r="F190" s="117"/>
      <c r="G190" s="116"/>
      <c r="H190" s="115"/>
      <c r="I190" s="117"/>
      <c r="J190" s="117"/>
      <c r="K190" s="117"/>
      <c r="L190" s="114"/>
      <c r="M190" s="118"/>
      <c r="N190" s="117"/>
      <c r="O190" s="117"/>
      <c r="P190" s="117"/>
      <c r="Q190" s="116"/>
      <c r="R190" s="115"/>
      <c r="S190" s="117"/>
      <c r="T190" s="117"/>
      <c r="U190" s="117"/>
      <c r="V190" s="117"/>
      <c r="W190" s="117"/>
      <c r="X190" s="117"/>
      <c r="Y190" s="114"/>
      <c r="Z190" s="410"/>
      <c r="AA190" s="410"/>
      <c r="AB190" s="410"/>
      <c r="AC190" s="410"/>
      <c r="AD190" s="410"/>
      <c r="AE190" s="410"/>
      <c r="AF190" s="410"/>
      <c r="AG190" s="410"/>
      <c r="AH190" s="410"/>
      <c r="AI190" s="410"/>
      <c r="AJ190" s="410"/>
      <c r="AK190" s="410"/>
      <c r="AL190" s="410"/>
      <c r="AM190" s="410"/>
      <c r="AN190" s="410"/>
      <c r="AO190" s="410"/>
      <c r="AP190" s="410"/>
      <c r="AQ190" s="410"/>
      <c r="AR190" s="410"/>
      <c r="AS190" s="410"/>
      <c r="AT190" s="410"/>
      <c r="AU190" s="410"/>
      <c r="AV190" s="410"/>
      <c r="AW190" s="410"/>
      <c r="AX190" s="410"/>
      <c r="AY190" s="410"/>
      <c r="AZ190" s="881"/>
      <c r="BA190" s="884"/>
      <c r="BB190" s="553"/>
      <c r="BC190" s="414"/>
      <c r="BD190" s="407"/>
      <c r="BE190" s="407"/>
      <c r="BF190" s="407"/>
      <c r="BG190" s="418"/>
      <c r="BH190" s="414"/>
      <c r="BI190" s="407"/>
      <c r="BJ190" s="407"/>
      <c r="BK190" s="407"/>
      <c r="BL190" s="418"/>
      <c r="BM190" s="414"/>
      <c r="BN190" s="407"/>
      <c r="BO190" s="407"/>
      <c r="BP190" s="407"/>
      <c r="BQ190" s="418"/>
      <c r="BR190" s="414"/>
      <c r="BS190" s="407"/>
      <c r="BT190" s="407"/>
      <c r="BU190" s="407"/>
      <c r="BV190" s="407"/>
      <c r="BW190" s="407"/>
      <c r="BX190" s="407"/>
      <c r="BY190" s="408"/>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322" customFormat="true" ht="15" customHeight="true" x14ac:dyDescent="0.2">
      <c r="A191" s="155"/>
      <c r="B191" s="149"/>
      <c r="C191" s="118"/>
      <c r="D191" s="117"/>
      <c r="E191" s="117"/>
      <c r="F191" s="117"/>
      <c r="G191" s="116"/>
      <c r="H191" s="115"/>
      <c r="I191" s="117"/>
      <c r="J191" s="117"/>
      <c r="K191" s="117"/>
      <c r="L191" s="114"/>
      <c r="M191" s="118"/>
      <c r="N191" s="117"/>
      <c r="O191" s="117"/>
      <c r="P191" s="117"/>
      <c r="Q191" s="116"/>
      <c r="R191" s="115"/>
      <c r="S191" s="117"/>
      <c r="T191" s="117"/>
      <c r="U191" s="117"/>
      <c r="V191" s="117"/>
      <c r="W191" s="117"/>
      <c r="X191" s="117"/>
      <c r="Y191" s="114"/>
      <c r="Z191" s="410"/>
      <c r="AA191" s="410"/>
      <c r="AB191" s="410"/>
      <c r="AC191" s="410"/>
      <c r="AD191" s="410"/>
      <c r="AE191" s="410"/>
      <c r="AF191" s="410"/>
      <c r="AG191" s="410"/>
      <c r="AH191" s="410"/>
      <c r="AI191" s="410"/>
      <c r="AJ191" s="410"/>
      <c r="AK191" s="410"/>
      <c r="AL191" s="410"/>
      <c r="AM191" s="410"/>
      <c r="AN191" s="410"/>
      <c r="AO191" s="410"/>
      <c r="AP191" s="410"/>
      <c r="AQ191" s="410"/>
      <c r="AR191" s="410"/>
      <c r="AS191" s="410"/>
      <c r="AT191" s="410"/>
      <c r="AU191" s="410"/>
      <c r="AV191" s="410"/>
      <c r="AW191" s="410"/>
      <c r="AX191" s="410"/>
      <c r="AY191" s="410"/>
      <c r="AZ191" s="881"/>
      <c r="BA191" s="884"/>
      <c r="BB191" s="553"/>
      <c r="BC191" s="414"/>
      <c r="BD191" s="407"/>
      <c r="BE191" s="407"/>
      <c r="BF191" s="407"/>
      <c r="BG191" s="418"/>
      <c r="BH191" s="414"/>
      <c r="BI191" s="407"/>
      <c r="BJ191" s="407"/>
      <c r="BK191" s="407"/>
      <c r="BL191" s="418"/>
      <c r="BM191" s="414"/>
      <c r="BN191" s="407"/>
      <c r="BO191" s="407"/>
      <c r="BP191" s="407"/>
      <c r="BQ191" s="418"/>
      <c r="BR191" s="414"/>
      <c r="BS191" s="407"/>
      <c r="BT191" s="407"/>
      <c r="BU191" s="407"/>
      <c r="BV191" s="407"/>
      <c r="BW191" s="407"/>
      <c r="BX191" s="407"/>
      <c r="BY191" s="408"/>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322" customFormat="true" ht="15" customHeight="true" x14ac:dyDescent="0.2">
      <c r="A192" s="155"/>
      <c r="B192" s="149"/>
      <c r="C192" s="118"/>
      <c r="D192" s="117"/>
      <c r="E192" s="117"/>
      <c r="F192" s="117"/>
      <c r="G192" s="116"/>
      <c r="H192" s="115"/>
      <c r="I192" s="117"/>
      <c r="J192" s="117"/>
      <c r="K192" s="117"/>
      <c r="L192" s="114"/>
      <c r="M192" s="118"/>
      <c r="N192" s="117"/>
      <c r="O192" s="117"/>
      <c r="P192" s="117"/>
      <c r="Q192" s="116"/>
      <c r="R192" s="115"/>
      <c r="S192" s="117"/>
      <c r="T192" s="117"/>
      <c r="U192" s="117"/>
      <c r="V192" s="117"/>
      <c r="W192" s="117"/>
      <c r="X192" s="117"/>
      <c r="Y192" s="114"/>
      <c r="Z192" s="410"/>
      <c r="AA192" s="410"/>
      <c r="AB192" s="410"/>
      <c r="AC192" s="410"/>
      <c r="AD192" s="410"/>
      <c r="AE192" s="410"/>
      <c r="AF192" s="410"/>
      <c r="AG192" s="410"/>
      <c r="AH192" s="410"/>
      <c r="AI192" s="410"/>
      <c r="AJ192" s="410"/>
      <c r="AK192" s="410"/>
      <c r="AL192" s="410"/>
      <c r="AM192" s="410"/>
      <c r="AN192" s="410"/>
      <c r="AO192" s="410"/>
      <c r="AP192" s="410"/>
      <c r="AQ192" s="410"/>
      <c r="AR192" s="410"/>
      <c r="AS192" s="410"/>
      <c r="AT192" s="410"/>
      <c r="AU192" s="410"/>
      <c r="AV192" s="410"/>
      <c r="AW192" s="410"/>
      <c r="AX192" s="410"/>
      <c r="AY192" s="410"/>
      <c r="AZ192" s="881"/>
      <c r="BA192" s="884"/>
      <c r="BB192" s="553"/>
      <c r="BC192" s="414"/>
      <c r="BD192" s="407"/>
      <c r="BE192" s="407"/>
      <c r="BF192" s="407"/>
      <c r="BG192" s="418"/>
      <c r="BH192" s="414"/>
      <c r="BI192" s="407"/>
      <c r="BJ192" s="407"/>
      <c r="BK192" s="407"/>
      <c r="BL192" s="418"/>
      <c r="BM192" s="414"/>
      <c r="BN192" s="407"/>
      <c r="BO192" s="407"/>
      <c r="BP192" s="407"/>
      <c r="BQ192" s="418"/>
      <c r="BR192" s="414"/>
      <c r="BS192" s="407"/>
      <c r="BT192" s="407"/>
      <c r="BU192" s="407"/>
      <c r="BV192" s="407"/>
      <c r="BW192" s="407"/>
      <c r="BX192" s="407"/>
      <c r="BY192" s="408"/>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22" customFormat="true" ht="15" customHeight="true" x14ac:dyDescent="0.2">
      <c r="A193" s="155"/>
      <c r="B193" s="149"/>
      <c r="C193" s="118"/>
      <c r="D193" s="117"/>
      <c r="E193" s="117"/>
      <c r="F193" s="117"/>
      <c r="G193" s="116"/>
      <c r="H193" s="115"/>
      <c r="I193" s="117"/>
      <c r="J193" s="117"/>
      <c r="K193" s="117"/>
      <c r="L193" s="114"/>
      <c r="M193" s="118"/>
      <c r="N193" s="117"/>
      <c r="O193" s="117"/>
      <c r="P193" s="117"/>
      <c r="Q193" s="116"/>
      <c r="R193" s="115"/>
      <c r="S193" s="117"/>
      <c r="T193" s="117"/>
      <c r="U193" s="117"/>
      <c r="V193" s="117"/>
      <c r="W193" s="117"/>
      <c r="X193" s="117"/>
      <c r="Y193" s="114"/>
      <c r="Z193" s="410"/>
      <c r="AA193" s="410"/>
      <c r="AB193" s="410"/>
      <c r="AC193" s="410"/>
      <c r="AD193" s="410"/>
      <c r="AE193" s="410"/>
      <c r="AF193" s="410"/>
      <c r="AG193" s="410"/>
      <c r="AH193" s="410"/>
      <c r="AI193" s="410"/>
      <c r="AJ193" s="410"/>
      <c r="AK193" s="410"/>
      <c r="AL193" s="410"/>
      <c r="AM193" s="410"/>
      <c r="AN193" s="410"/>
      <c r="AO193" s="410"/>
      <c r="AP193" s="410"/>
      <c r="AQ193" s="410"/>
      <c r="AR193" s="410"/>
      <c r="AS193" s="410"/>
      <c r="AT193" s="410"/>
      <c r="AU193" s="410"/>
      <c r="AV193" s="410"/>
      <c r="AW193" s="410"/>
      <c r="AX193" s="410"/>
      <c r="AY193" s="410"/>
      <c r="AZ193" s="881"/>
      <c r="BA193" s="884"/>
      <c r="BB193" s="553"/>
      <c r="BC193" s="414"/>
      <c r="BD193" s="407"/>
      <c r="BE193" s="407"/>
      <c r="BF193" s="407"/>
      <c r="BG193" s="418"/>
      <c r="BH193" s="414"/>
      <c r="BI193" s="407"/>
      <c r="BJ193" s="407"/>
      <c r="BK193" s="407"/>
      <c r="BL193" s="418"/>
      <c r="BM193" s="414"/>
      <c r="BN193" s="407"/>
      <c r="BO193" s="407"/>
      <c r="BP193" s="407"/>
      <c r="BQ193" s="418"/>
      <c r="BR193" s="414"/>
      <c r="BS193" s="407"/>
      <c r="BT193" s="407"/>
      <c r="BU193" s="407"/>
      <c r="BV193" s="407"/>
      <c r="BW193" s="407"/>
      <c r="BX193" s="407"/>
      <c r="BY193" s="408"/>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22" customFormat="true" ht="15" customHeight="true" x14ac:dyDescent="0.2">
      <c r="A194" s="155"/>
      <c r="B194" s="149"/>
      <c r="C194" s="118"/>
      <c r="D194" s="117"/>
      <c r="E194" s="117"/>
      <c r="F194" s="117"/>
      <c r="G194" s="116"/>
      <c r="H194" s="115"/>
      <c r="I194" s="117"/>
      <c r="J194" s="117"/>
      <c r="K194" s="117"/>
      <c r="L194" s="114"/>
      <c r="M194" s="118"/>
      <c r="N194" s="117"/>
      <c r="O194" s="117"/>
      <c r="P194" s="117"/>
      <c r="Q194" s="116"/>
      <c r="R194" s="115"/>
      <c r="S194" s="117"/>
      <c r="T194" s="117"/>
      <c r="U194" s="117"/>
      <c r="V194" s="117"/>
      <c r="W194" s="117"/>
      <c r="X194" s="117"/>
      <c r="Y194" s="114"/>
      <c r="Z194" s="410"/>
      <c r="AA194" s="410"/>
      <c r="AB194" s="410"/>
      <c r="AC194" s="410"/>
      <c r="AD194" s="410"/>
      <c r="AE194" s="410"/>
      <c r="AF194" s="410"/>
      <c r="AG194" s="410"/>
      <c r="AH194" s="410"/>
      <c r="AI194" s="410"/>
      <c r="AJ194" s="410"/>
      <c r="AK194" s="410"/>
      <c r="AL194" s="410"/>
      <c r="AM194" s="410"/>
      <c r="AN194" s="410"/>
      <c r="AO194" s="410"/>
      <c r="AP194" s="410"/>
      <c r="AQ194" s="410"/>
      <c r="AR194" s="410"/>
      <c r="AS194" s="410"/>
      <c r="AT194" s="410"/>
      <c r="AU194" s="410"/>
      <c r="AV194" s="410"/>
      <c r="AW194" s="410"/>
      <c r="AX194" s="410"/>
      <c r="AY194" s="410"/>
      <c r="AZ194" s="881"/>
      <c r="BA194" s="884"/>
      <c r="BB194" s="553"/>
      <c r="BC194" s="414"/>
      <c r="BD194" s="407"/>
      <c r="BE194" s="407"/>
      <c r="BF194" s="407"/>
      <c r="BG194" s="418"/>
      <c r="BH194" s="414"/>
      <c r="BI194" s="407"/>
      <c r="BJ194" s="407"/>
      <c r="BK194" s="407"/>
      <c r="BL194" s="418"/>
      <c r="BM194" s="414"/>
      <c r="BN194" s="407"/>
      <c r="BO194" s="407"/>
      <c r="BP194" s="407"/>
      <c r="BQ194" s="418"/>
      <c r="BR194" s="414"/>
      <c r="BS194" s="407"/>
      <c r="BT194" s="407"/>
      <c r="BU194" s="407"/>
      <c r="BV194" s="407"/>
      <c r="BW194" s="407"/>
      <c r="BX194" s="407"/>
      <c r="BY194" s="408"/>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18" customFormat="true" ht="15" customHeight="true" x14ac:dyDescent="0.2">
      <c r="A195" s="178"/>
      <c r="B195" s="148"/>
      <c r="C195" s="113"/>
      <c r="D195" s="120"/>
      <c r="E195" s="120"/>
      <c r="F195" s="120"/>
      <c r="G195" s="119"/>
      <c r="H195" s="112"/>
      <c r="I195" s="120"/>
      <c r="J195" s="120"/>
      <c r="K195" s="120"/>
      <c r="L195" s="111"/>
      <c r="M195" s="113"/>
      <c r="N195" s="120"/>
      <c r="O195" s="120"/>
      <c r="P195" s="120"/>
      <c r="Q195" s="119"/>
      <c r="R195" s="112"/>
      <c r="S195" s="120"/>
      <c r="T195" s="120"/>
      <c r="U195" s="120"/>
      <c r="V195" s="120"/>
      <c r="W195" s="120"/>
      <c r="X195" s="120"/>
      <c r="Y195" s="111"/>
      <c r="Z195" s="828"/>
      <c r="AA195" s="828"/>
      <c r="AB195" s="828"/>
      <c r="AC195" s="828"/>
      <c r="AD195" s="828"/>
      <c r="AE195" s="828"/>
      <c r="AF195" s="828"/>
      <c r="AG195" s="828"/>
      <c r="AH195" s="828"/>
      <c r="AI195" s="828"/>
      <c r="AJ195" s="828"/>
      <c r="AK195" s="828"/>
      <c r="AL195" s="828"/>
      <c r="AM195" s="828"/>
      <c r="AN195" s="828"/>
      <c r="AO195" s="828"/>
      <c r="AP195" s="828"/>
      <c r="AQ195" s="828"/>
      <c r="AR195" s="828"/>
      <c r="AS195" s="828"/>
      <c r="AT195" s="828"/>
      <c r="AU195" s="828"/>
      <c r="AV195" s="828"/>
      <c r="AW195" s="828"/>
      <c r="AX195" s="828"/>
      <c r="AY195" s="828"/>
      <c r="AZ195" s="346"/>
      <c r="BA195" s="884"/>
      <c r="BB195" s="553"/>
      <c r="BC195" s="414"/>
      <c r="BD195" s="407"/>
      <c r="BE195" s="407"/>
      <c r="BF195" s="407"/>
      <c r="BG195" s="418"/>
      <c r="BH195" s="414"/>
      <c r="BI195" s="407"/>
      <c r="BJ195" s="407"/>
      <c r="BK195" s="407"/>
      <c r="BL195" s="418"/>
      <c r="BM195" s="414"/>
      <c r="BN195" s="407"/>
      <c r="BO195" s="407"/>
      <c r="BP195" s="407"/>
      <c r="BQ195" s="418"/>
      <c r="BR195" s="414"/>
      <c r="BS195" s="407"/>
      <c r="BT195" s="407"/>
      <c r="BU195" s="407"/>
      <c r="BV195" s="407"/>
      <c r="BW195" s="407"/>
      <c r="BX195" s="407"/>
      <c r="BY195" s="408"/>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18" customFormat="true" ht="15" customHeight="true" x14ac:dyDescent="0.2">
      <c r="A196" s="178"/>
      <c r="B196" s="148"/>
      <c r="C196" s="113"/>
      <c r="D196" s="120"/>
      <c r="E196" s="120"/>
      <c r="F196" s="120"/>
      <c r="G196" s="119"/>
      <c r="H196" s="112"/>
      <c r="I196" s="120"/>
      <c r="J196" s="120"/>
      <c r="K196" s="120"/>
      <c r="L196" s="111"/>
      <c r="M196" s="113"/>
      <c r="N196" s="120"/>
      <c r="O196" s="120"/>
      <c r="P196" s="120"/>
      <c r="Q196" s="119"/>
      <c r="R196" s="112"/>
      <c r="S196" s="120"/>
      <c r="T196" s="120"/>
      <c r="U196" s="120"/>
      <c r="V196" s="120"/>
      <c r="W196" s="120"/>
      <c r="X196" s="120"/>
      <c r="Y196" s="111"/>
      <c r="Z196" s="828"/>
      <c r="AA196" s="828"/>
      <c r="AB196" s="828"/>
      <c r="AC196" s="828"/>
      <c r="AD196" s="828"/>
      <c r="AE196" s="828"/>
      <c r="AF196" s="828"/>
      <c r="AG196" s="828"/>
      <c r="AH196" s="828"/>
      <c r="AI196" s="828"/>
      <c r="AJ196" s="828"/>
      <c r="AK196" s="828"/>
      <c r="AL196" s="828"/>
      <c r="AM196" s="828"/>
      <c r="AN196" s="828"/>
      <c r="AO196" s="828"/>
      <c r="AP196" s="828"/>
      <c r="AQ196" s="828"/>
      <c r="AR196" s="828"/>
      <c r="AS196" s="828"/>
      <c r="AT196" s="828"/>
      <c r="AU196" s="828"/>
      <c r="AV196" s="828"/>
      <c r="AW196" s="828"/>
      <c r="AX196" s="828"/>
      <c r="AY196" s="828"/>
      <c r="AZ196" s="346"/>
      <c r="BA196" s="884"/>
      <c r="BB196" s="553"/>
      <c r="BC196" s="414"/>
      <c r="BD196" s="407"/>
      <c r="BE196" s="407"/>
      <c r="BF196" s="407"/>
      <c r="BG196" s="418"/>
      <c r="BH196" s="414"/>
      <c r="BI196" s="407"/>
      <c r="BJ196" s="407"/>
      <c r="BK196" s="407"/>
      <c r="BL196" s="418"/>
      <c r="BM196" s="414"/>
      <c r="BN196" s="407"/>
      <c r="BO196" s="407"/>
      <c r="BP196" s="407"/>
      <c r="BQ196" s="418"/>
      <c r="BR196" s="414"/>
      <c r="BS196" s="407"/>
      <c r="BT196" s="407"/>
      <c r="BU196" s="407"/>
      <c r="BV196" s="407"/>
      <c r="BW196" s="407"/>
      <c r="BX196" s="407"/>
      <c r="BY196" s="408"/>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18" customFormat="true" ht="15" customHeight="true" x14ac:dyDescent="0.2">
      <c r="A197" s="178"/>
      <c r="B197" s="148"/>
      <c r="C197" s="113"/>
      <c r="D197" s="120"/>
      <c r="E197" s="120"/>
      <c r="F197" s="120"/>
      <c r="G197" s="119"/>
      <c r="H197" s="112"/>
      <c r="I197" s="120"/>
      <c r="J197" s="120"/>
      <c r="K197" s="120"/>
      <c r="L197" s="111"/>
      <c r="M197" s="113"/>
      <c r="N197" s="120"/>
      <c r="O197" s="120"/>
      <c r="P197" s="120"/>
      <c r="Q197" s="119"/>
      <c r="R197" s="112"/>
      <c r="S197" s="120"/>
      <c r="T197" s="120"/>
      <c r="U197" s="120"/>
      <c r="V197" s="120"/>
      <c r="W197" s="120"/>
      <c r="X197" s="120"/>
      <c r="Y197" s="111"/>
      <c r="Z197" s="828"/>
      <c r="AA197" s="828"/>
      <c r="AB197" s="828"/>
      <c r="AC197" s="828"/>
      <c r="AD197" s="828"/>
      <c r="AE197" s="828"/>
      <c r="AF197" s="828"/>
      <c r="AG197" s="828"/>
      <c r="AH197" s="828"/>
      <c r="AI197" s="828"/>
      <c r="AJ197" s="828"/>
      <c r="AK197" s="828"/>
      <c r="AL197" s="828"/>
      <c r="AM197" s="828"/>
      <c r="AN197" s="828"/>
      <c r="AO197" s="828"/>
      <c r="AP197" s="828"/>
      <c r="AQ197" s="828"/>
      <c r="AR197" s="828"/>
      <c r="AS197" s="828"/>
      <c r="AT197" s="828"/>
      <c r="AU197" s="828"/>
      <c r="AV197" s="828"/>
      <c r="AW197" s="828"/>
      <c r="AX197" s="828"/>
      <c r="AY197" s="828"/>
      <c r="AZ197" s="346"/>
      <c r="BA197" s="884"/>
      <c r="BB197" s="553"/>
      <c r="BC197" s="414"/>
      <c r="BD197" s="407"/>
      <c r="BE197" s="407"/>
      <c r="BF197" s="407"/>
      <c r="BG197" s="418"/>
      <c r="BH197" s="414"/>
      <c r="BI197" s="407"/>
      <c r="BJ197" s="407"/>
      <c r="BK197" s="407"/>
      <c r="BL197" s="418"/>
      <c r="BM197" s="414"/>
      <c r="BN197" s="407"/>
      <c r="BO197" s="407"/>
      <c r="BP197" s="407"/>
      <c r="BQ197" s="418"/>
      <c r="BR197" s="414"/>
      <c r="BS197" s="407"/>
      <c r="BT197" s="407"/>
      <c r="BU197" s="407"/>
      <c r="BV197" s="407"/>
      <c r="BW197" s="407"/>
      <c r="BX197" s="407"/>
      <c r="BY197" s="408"/>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18" customFormat="true" ht="15" customHeight="true" x14ac:dyDescent="0.2">
      <c r="A198" s="178"/>
      <c r="B198" s="148"/>
      <c r="C198" s="113"/>
      <c r="D198" s="120"/>
      <c r="E198" s="120"/>
      <c r="F198" s="120"/>
      <c r="G198" s="119"/>
      <c r="H198" s="112"/>
      <c r="I198" s="120"/>
      <c r="J198" s="120"/>
      <c r="K198" s="120"/>
      <c r="L198" s="111"/>
      <c r="M198" s="113"/>
      <c r="N198" s="120"/>
      <c r="O198" s="120"/>
      <c r="P198" s="120"/>
      <c r="Q198" s="119"/>
      <c r="R198" s="112"/>
      <c r="S198" s="120"/>
      <c r="T198" s="120"/>
      <c r="U198" s="120"/>
      <c r="V198" s="120"/>
      <c r="W198" s="120"/>
      <c r="X198" s="120"/>
      <c r="Y198" s="111"/>
      <c r="Z198" s="828"/>
      <c r="AA198" s="828"/>
      <c r="AB198" s="828"/>
      <c r="AC198" s="828"/>
      <c r="AD198" s="828"/>
      <c r="AE198" s="828"/>
      <c r="AF198" s="828"/>
      <c r="AG198" s="828"/>
      <c r="AH198" s="828"/>
      <c r="AI198" s="828"/>
      <c r="AJ198" s="828"/>
      <c r="AK198" s="828"/>
      <c r="AL198" s="828"/>
      <c r="AM198" s="828"/>
      <c r="AN198" s="828"/>
      <c r="AO198" s="828"/>
      <c r="AP198" s="828"/>
      <c r="AQ198" s="828"/>
      <c r="AR198" s="828"/>
      <c r="AS198" s="828"/>
      <c r="AT198" s="828"/>
      <c r="AU198" s="828"/>
      <c r="AV198" s="828"/>
      <c r="AW198" s="828"/>
      <c r="AX198" s="828"/>
      <c r="AY198" s="828"/>
      <c r="AZ198" s="346"/>
      <c r="BA198" s="884"/>
      <c r="BB198" s="553"/>
      <c r="BC198" s="414"/>
      <c r="BD198" s="407"/>
      <c r="BE198" s="407"/>
      <c r="BF198" s="407"/>
      <c r="BG198" s="418"/>
      <c r="BH198" s="414"/>
      <c r="BI198" s="407"/>
      <c r="BJ198" s="407"/>
      <c r="BK198" s="407"/>
      <c r="BL198" s="418"/>
      <c r="BM198" s="414"/>
      <c r="BN198" s="407"/>
      <c r="BO198" s="407"/>
      <c r="BP198" s="407"/>
      <c r="BQ198" s="418"/>
      <c r="BR198" s="414"/>
      <c r="BS198" s="407"/>
      <c r="BT198" s="407"/>
      <c r="BU198" s="407"/>
      <c r="BV198" s="407"/>
      <c r="BW198" s="407"/>
      <c r="BX198" s="407"/>
      <c r="BY198" s="408"/>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18" customFormat="true" ht="15" customHeight="true" x14ac:dyDescent="0.2">
      <c r="A199" s="178"/>
      <c r="B199" s="148"/>
      <c r="C199" s="113"/>
      <c r="D199" s="120"/>
      <c r="E199" s="120"/>
      <c r="F199" s="120"/>
      <c r="G199" s="119"/>
      <c r="H199" s="112"/>
      <c r="I199" s="120"/>
      <c r="J199" s="120"/>
      <c r="K199" s="120"/>
      <c r="L199" s="111"/>
      <c r="M199" s="113"/>
      <c r="N199" s="120"/>
      <c r="O199" s="120"/>
      <c r="P199" s="120"/>
      <c r="Q199" s="119"/>
      <c r="R199" s="112"/>
      <c r="S199" s="120"/>
      <c r="T199" s="120"/>
      <c r="U199" s="120"/>
      <c r="V199" s="120"/>
      <c r="W199" s="120"/>
      <c r="X199" s="120"/>
      <c r="Y199" s="111"/>
      <c r="Z199" s="828"/>
      <c r="AA199" s="828"/>
      <c r="AB199" s="828"/>
      <c r="AC199" s="828"/>
      <c r="AD199" s="828"/>
      <c r="AE199" s="828"/>
      <c r="AF199" s="828"/>
      <c r="AG199" s="828"/>
      <c r="AH199" s="828"/>
      <c r="AI199" s="828"/>
      <c r="AJ199" s="828"/>
      <c r="AK199" s="828"/>
      <c r="AL199" s="828"/>
      <c r="AM199" s="828"/>
      <c r="AN199" s="828"/>
      <c r="AO199" s="828"/>
      <c r="AP199" s="828"/>
      <c r="AQ199" s="828"/>
      <c r="AR199" s="828"/>
      <c r="AS199" s="828"/>
      <c r="AT199" s="828"/>
      <c r="AU199" s="828"/>
      <c r="AV199" s="828"/>
      <c r="AW199" s="828"/>
      <c r="AX199" s="828"/>
      <c r="AY199" s="828"/>
      <c r="AZ199" s="346"/>
      <c r="BA199" s="884"/>
      <c r="BB199" s="553"/>
      <c r="BC199" s="414"/>
      <c r="BD199" s="407"/>
      <c r="BE199" s="407"/>
      <c r="BF199" s="407"/>
      <c r="BG199" s="418"/>
      <c r="BH199" s="414"/>
      <c r="BI199" s="407"/>
      <c r="BJ199" s="407"/>
      <c r="BK199" s="407"/>
      <c r="BL199" s="418"/>
      <c r="BM199" s="414"/>
      <c r="BN199" s="407"/>
      <c r="BO199" s="407"/>
      <c r="BP199" s="407"/>
      <c r="BQ199" s="418"/>
      <c r="BR199" s="414"/>
      <c r="BS199" s="407"/>
      <c r="BT199" s="407"/>
      <c r="BU199" s="407"/>
      <c r="BV199" s="407"/>
      <c r="BW199" s="407"/>
      <c r="BX199" s="407"/>
      <c r="BY199" s="408"/>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18" customFormat="true" ht="15" customHeight="true" x14ac:dyDescent="0.2">
      <c r="A200" s="178"/>
      <c r="B200" s="148"/>
      <c r="C200" s="113"/>
      <c r="D200" s="120"/>
      <c r="E200" s="120"/>
      <c r="F200" s="120"/>
      <c r="G200" s="119"/>
      <c r="H200" s="112"/>
      <c r="I200" s="120"/>
      <c r="J200" s="120"/>
      <c r="K200" s="120"/>
      <c r="L200" s="111"/>
      <c r="M200" s="113"/>
      <c r="N200" s="120"/>
      <c r="O200" s="120"/>
      <c r="P200" s="120"/>
      <c r="Q200" s="119"/>
      <c r="R200" s="112"/>
      <c r="S200" s="120"/>
      <c r="T200" s="120"/>
      <c r="U200" s="120"/>
      <c r="V200" s="120"/>
      <c r="W200" s="120"/>
      <c r="X200" s="120"/>
      <c r="Y200" s="111"/>
      <c r="Z200" s="828"/>
      <c r="AA200" s="828"/>
      <c r="AB200" s="828"/>
      <c r="AC200" s="828"/>
      <c r="AD200" s="828"/>
      <c r="AE200" s="828"/>
      <c r="AF200" s="828"/>
      <c r="AG200" s="828"/>
      <c r="AH200" s="828"/>
      <c r="AI200" s="828"/>
      <c r="AJ200" s="828"/>
      <c r="AK200" s="828"/>
      <c r="AL200" s="828"/>
      <c r="AM200" s="828"/>
      <c r="AN200" s="828"/>
      <c r="AO200" s="828"/>
      <c r="AP200" s="828"/>
      <c r="AQ200" s="828"/>
      <c r="AR200" s="828"/>
      <c r="AS200" s="828"/>
      <c r="AT200" s="828"/>
      <c r="AU200" s="828"/>
      <c r="AV200" s="828"/>
      <c r="AW200" s="828"/>
      <c r="AX200" s="828"/>
      <c r="AY200" s="828"/>
      <c r="AZ200" s="346"/>
      <c r="BA200" s="884"/>
      <c r="BB200" s="553"/>
      <c r="BC200" s="414"/>
      <c r="BD200" s="407"/>
      <c r="BE200" s="407"/>
      <c r="BF200" s="407"/>
      <c r="BG200" s="418"/>
      <c r="BH200" s="414"/>
      <c r="BI200" s="407"/>
      <c r="BJ200" s="407"/>
      <c r="BK200" s="407"/>
      <c r="BL200" s="418"/>
      <c r="BM200" s="414"/>
      <c r="BN200" s="407"/>
      <c r="BO200" s="407"/>
      <c r="BP200" s="407"/>
      <c r="BQ200" s="418"/>
      <c r="BR200" s="414"/>
      <c r="BS200" s="407"/>
      <c r="BT200" s="407"/>
      <c r="BU200" s="407"/>
      <c r="BV200" s="407"/>
      <c r="BW200" s="407"/>
      <c r="BX200" s="407"/>
      <c r="BY200" s="408"/>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18" customFormat="true" ht="15" customHeight="true" x14ac:dyDescent="0.2">
      <c r="A201" s="178"/>
      <c r="B201" s="148"/>
      <c r="C201" s="113"/>
      <c r="D201" s="120"/>
      <c r="E201" s="120"/>
      <c r="F201" s="120"/>
      <c r="G201" s="119"/>
      <c r="H201" s="112"/>
      <c r="I201" s="120"/>
      <c r="J201" s="120"/>
      <c r="K201" s="120"/>
      <c r="L201" s="111"/>
      <c r="M201" s="113"/>
      <c r="N201" s="120"/>
      <c r="O201" s="120"/>
      <c r="P201" s="120"/>
      <c r="Q201" s="119"/>
      <c r="R201" s="112"/>
      <c r="S201" s="120"/>
      <c r="T201" s="120"/>
      <c r="U201" s="120"/>
      <c r="V201" s="120"/>
      <c r="W201" s="120"/>
      <c r="X201" s="120"/>
      <c r="Y201" s="111"/>
      <c r="Z201" s="828"/>
      <c r="AA201" s="828"/>
      <c r="AB201" s="828"/>
      <c r="AC201" s="828"/>
      <c r="AD201" s="828"/>
      <c r="AE201" s="828"/>
      <c r="AF201" s="828"/>
      <c r="AG201" s="828"/>
      <c r="AH201" s="828"/>
      <c r="AI201" s="828"/>
      <c r="AJ201" s="828"/>
      <c r="AK201" s="828"/>
      <c r="AL201" s="828"/>
      <c r="AM201" s="828"/>
      <c r="AN201" s="828"/>
      <c r="AO201" s="828"/>
      <c r="AP201" s="828"/>
      <c r="AQ201" s="828"/>
      <c r="AR201" s="828"/>
      <c r="AS201" s="828"/>
      <c r="AT201" s="828"/>
      <c r="AU201" s="828"/>
      <c r="AV201" s="828"/>
      <c r="AW201" s="828"/>
      <c r="AX201" s="828"/>
      <c r="AY201" s="828"/>
      <c r="AZ201" s="346"/>
      <c r="BA201" s="884"/>
      <c r="BB201" s="553"/>
      <c r="BC201" s="414"/>
      <c r="BD201" s="407"/>
      <c r="BE201" s="407"/>
      <c r="BF201" s="407"/>
      <c r="BG201" s="418"/>
      <c r="BH201" s="414"/>
      <c r="BI201" s="407"/>
      <c r="BJ201" s="407"/>
      <c r="BK201" s="407"/>
      <c r="BL201" s="418"/>
      <c r="BM201" s="414"/>
      <c r="BN201" s="407"/>
      <c r="BO201" s="407"/>
      <c r="BP201" s="407"/>
      <c r="BQ201" s="418"/>
      <c r="BR201" s="414"/>
      <c r="BS201" s="407"/>
      <c r="BT201" s="407"/>
      <c r="BU201" s="407"/>
      <c r="BV201" s="407"/>
      <c r="BW201" s="407"/>
      <c r="BX201" s="407"/>
      <c r="BY201" s="408"/>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18" customFormat="true" ht="15" customHeight="true" x14ac:dyDescent="0.2">
      <c r="A202" s="178"/>
      <c r="B202" s="148"/>
      <c r="C202" s="113"/>
      <c r="D202" s="120"/>
      <c r="E202" s="120"/>
      <c r="F202" s="120"/>
      <c r="G202" s="119"/>
      <c r="H202" s="112"/>
      <c r="I202" s="120"/>
      <c r="J202" s="120"/>
      <c r="K202" s="120"/>
      <c r="L202" s="111"/>
      <c r="M202" s="113"/>
      <c r="N202" s="120"/>
      <c r="O202" s="120"/>
      <c r="P202" s="120"/>
      <c r="Q202" s="119"/>
      <c r="R202" s="112"/>
      <c r="S202" s="120"/>
      <c r="T202" s="120"/>
      <c r="U202" s="120"/>
      <c r="V202" s="120"/>
      <c r="W202" s="120"/>
      <c r="X202" s="120"/>
      <c r="Y202" s="111"/>
      <c r="Z202" s="828"/>
      <c r="AA202" s="828"/>
      <c r="AB202" s="828"/>
      <c r="AC202" s="828"/>
      <c r="AD202" s="828"/>
      <c r="AE202" s="828"/>
      <c r="AF202" s="828"/>
      <c r="AG202" s="828"/>
      <c r="AH202" s="828"/>
      <c r="AI202" s="828"/>
      <c r="AJ202" s="828"/>
      <c r="AK202" s="828"/>
      <c r="AL202" s="828"/>
      <c r="AM202" s="828"/>
      <c r="AN202" s="828"/>
      <c r="AO202" s="828"/>
      <c r="AP202" s="828"/>
      <c r="AQ202" s="828"/>
      <c r="AR202" s="828"/>
      <c r="AS202" s="828"/>
      <c r="AT202" s="828"/>
      <c r="AU202" s="828"/>
      <c r="AV202" s="828"/>
      <c r="AW202" s="828"/>
      <c r="AX202" s="828"/>
      <c r="AY202" s="828"/>
      <c r="AZ202" s="346"/>
      <c r="BA202" s="884"/>
      <c r="BB202" s="553"/>
      <c r="BC202" s="414"/>
      <c r="BD202" s="407"/>
      <c r="BE202" s="407"/>
      <c r="BF202" s="407"/>
      <c r="BG202" s="418"/>
      <c r="BH202" s="414"/>
      <c r="BI202" s="407"/>
      <c r="BJ202" s="407"/>
      <c r="BK202" s="407"/>
      <c r="BL202" s="418"/>
      <c r="BM202" s="414"/>
      <c r="BN202" s="407"/>
      <c r="BO202" s="407"/>
      <c r="BP202" s="407"/>
      <c r="BQ202" s="418"/>
      <c r="BR202" s="414"/>
      <c r="BS202" s="407"/>
      <c r="BT202" s="407"/>
      <c r="BU202" s="407"/>
      <c r="BV202" s="407"/>
      <c r="BW202" s="407"/>
      <c r="BX202" s="407"/>
      <c r="BY202" s="408"/>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36" customFormat="true" ht="15" customHeight="true" x14ac:dyDescent="0.2">
      <c r="A203" s="155"/>
      <c r="B203" s="149"/>
      <c r="C203" s="132"/>
      <c r="D203" s="131"/>
      <c r="E203" s="131"/>
      <c r="F203" s="131"/>
      <c r="G203" s="130"/>
      <c r="H203" s="129"/>
      <c r="I203" s="131"/>
      <c r="J203" s="131"/>
      <c r="K203" s="131"/>
      <c r="L203" s="128"/>
      <c r="M203" s="132"/>
      <c r="N203" s="131"/>
      <c r="O203" s="131"/>
      <c r="P203" s="131"/>
      <c r="Q203" s="130"/>
      <c r="R203" s="129"/>
      <c r="S203" s="131"/>
      <c r="T203" s="131"/>
      <c r="U203" s="131"/>
      <c r="V203" s="131"/>
      <c r="W203" s="131"/>
      <c r="X203" s="131"/>
      <c r="Y203" s="128"/>
      <c r="Z203" s="410"/>
      <c r="AA203" s="410"/>
      <c r="AB203" s="410"/>
      <c r="AC203" s="410"/>
      <c r="AD203" s="410"/>
      <c r="AE203" s="410"/>
      <c r="AF203" s="410"/>
      <c r="AG203" s="410"/>
      <c r="AH203" s="410"/>
      <c r="AI203" s="410"/>
      <c r="AJ203" s="410"/>
      <c r="AK203" s="410"/>
      <c r="AL203" s="410"/>
      <c r="AM203" s="410"/>
      <c r="AN203" s="410"/>
      <c r="AO203" s="410"/>
      <c r="AP203" s="410"/>
      <c r="AQ203" s="410"/>
      <c r="AR203" s="410"/>
      <c r="AS203" s="410"/>
      <c r="AT203" s="410"/>
      <c r="AU203" s="410"/>
      <c r="AV203" s="410"/>
      <c r="AW203" s="410"/>
      <c r="AX203" s="410"/>
      <c r="AY203" s="410"/>
      <c r="AZ203" s="881"/>
      <c r="BA203" s="884"/>
      <c r="BB203" s="553"/>
      <c r="BC203" s="414"/>
      <c r="BD203" s="407"/>
      <c r="BE203" s="407"/>
      <c r="BF203" s="407"/>
      <c r="BG203" s="418"/>
      <c r="BH203" s="414"/>
      <c r="BI203" s="407"/>
      <c r="BJ203" s="407"/>
      <c r="BK203" s="407"/>
      <c r="BL203" s="418"/>
      <c r="BM203" s="414"/>
      <c r="BN203" s="407"/>
      <c r="BO203" s="407"/>
      <c r="BP203" s="407"/>
      <c r="BQ203" s="418"/>
      <c r="BR203" s="414"/>
      <c r="BS203" s="407"/>
      <c r="BT203" s="407"/>
      <c r="BU203" s="407"/>
      <c r="BV203" s="407"/>
      <c r="BW203" s="407"/>
      <c r="BX203" s="407"/>
      <c r="BY203" s="408"/>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36" customFormat="true" ht="15" customHeight="true" x14ac:dyDescent="0.2">
      <c r="A204" s="155"/>
      <c r="B204" s="149"/>
      <c r="C204" s="132"/>
      <c r="D204" s="131"/>
      <c r="E204" s="131"/>
      <c r="F204" s="131"/>
      <c r="G204" s="130"/>
      <c r="H204" s="129"/>
      <c r="I204" s="131"/>
      <c r="J204" s="131"/>
      <c r="K204" s="131"/>
      <c r="L204" s="128"/>
      <c r="M204" s="132"/>
      <c r="N204" s="131"/>
      <c r="O204" s="131"/>
      <c r="P204" s="131"/>
      <c r="Q204" s="130"/>
      <c r="R204" s="129"/>
      <c r="S204" s="131"/>
      <c r="T204" s="131"/>
      <c r="U204" s="131"/>
      <c r="V204" s="131"/>
      <c r="W204" s="131"/>
      <c r="X204" s="131"/>
      <c r="Y204" s="128"/>
      <c r="Z204" s="410"/>
      <c r="AA204" s="410"/>
      <c r="AB204" s="410"/>
      <c r="AC204" s="410"/>
      <c r="AD204" s="410"/>
      <c r="AE204" s="410"/>
      <c r="AF204" s="410"/>
      <c r="AG204" s="410"/>
      <c r="AH204" s="410"/>
      <c r="AI204" s="410"/>
      <c r="AJ204" s="410"/>
      <c r="AK204" s="410"/>
      <c r="AL204" s="410"/>
      <c r="AM204" s="410"/>
      <c r="AN204" s="410"/>
      <c r="AO204" s="410"/>
      <c r="AP204" s="410"/>
      <c r="AQ204" s="410"/>
      <c r="AR204" s="410"/>
      <c r="AS204" s="410"/>
      <c r="AT204" s="410"/>
      <c r="AU204" s="410"/>
      <c r="AV204" s="410"/>
      <c r="AW204" s="410"/>
      <c r="AX204" s="410"/>
      <c r="AY204" s="410"/>
      <c r="AZ204" s="881"/>
      <c r="BA204" s="884"/>
      <c r="BB204" s="553"/>
      <c r="BC204" s="414"/>
      <c r="BD204" s="407"/>
      <c r="BE204" s="407"/>
      <c r="BF204" s="407"/>
      <c r="BG204" s="418"/>
      <c r="BH204" s="414"/>
      <c r="BI204" s="407"/>
      <c r="BJ204" s="407"/>
      <c r="BK204" s="407"/>
      <c r="BL204" s="418"/>
      <c r="BM204" s="414"/>
      <c r="BN204" s="407"/>
      <c r="BO204" s="407"/>
      <c r="BP204" s="407"/>
      <c r="BQ204" s="418"/>
      <c r="BR204" s="414"/>
      <c r="BS204" s="407"/>
      <c r="BT204" s="407"/>
      <c r="BU204" s="407"/>
      <c r="BV204" s="407"/>
      <c r="BW204" s="407"/>
      <c r="BX204" s="407"/>
      <c r="BY204" s="408"/>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36" customFormat="true" ht="15" customHeight="true" x14ac:dyDescent="0.2">
      <c r="A205" s="33"/>
      <c r="B205" s="23"/>
      <c r="C205" s="127"/>
      <c r="D205" s="126"/>
      <c r="E205" s="126"/>
      <c r="F205" s="126"/>
      <c r="G205" s="125"/>
      <c r="H205" s="124"/>
      <c r="I205" s="126"/>
      <c r="J205" s="126"/>
      <c r="K205" s="126"/>
      <c r="L205" s="123"/>
      <c r="M205" s="127"/>
      <c r="N205" s="126"/>
      <c r="O205" s="126"/>
      <c r="P205" s="126"/>
      <c r="Q205" s="125"/>
      <c r="R205" s="124"/>
      <c r="S205" s="126"/>
      <c r="T205" s="126"/>
      <c r="U205" s="126"/>
      <c r="V205" s="126"/>
      <c r="W205" s="126"/>
      <c r="X205" s="126"/>
      <c r="Y205" s="123"/>
      <c r="Z205" s="410"/>
      <c r="AA205" s="410"/>
      <c r="AB205" s="410"/>
      <c r="AC205" s="410"/>
      <c r="AD205" s="410"/>
      <c r="AE205" s="410"/>
      <c r="AF205" s="410"/>
      <c r="AG205" s="410"/>
      <c r="AH205" s="410"/>
      <c r="AI205" s="410"/>
      <c r="AJ205" s="410"/>
      <c r="AK205" s="410"/>
      <c r="AL205" s="410"/>
      <c r="AM205" s="410"/>
      <c r="AN205" s="410"/>
      <c r="AO205" s="410"/>
      <c r="AP205" s="410"/>
      <c r="AQ205" s="410"/>
      <c r="AR205" s="410"/>
      <c r="AS205" s="410"/>
      <c r="AT205" s="410"/>
      <c r="AU205" s="410"/>
      <c r="AV205" s="410"/>
      <c r="AW205" s="410"/>
      <c r="AX205" s="410"/>
      <c r="AY205" s="410"/>
      <c r="AZ205" s="881"/>
      <c r="BA205" s="884"/>
      <c r="BB205" s="553"/>
      <c r="BC205" s="417"/>
      <c r="BD205" s="416"/>
      <c r="BE205" s="416"/>
      <c r="BF205" s="416"/>
      <c r="BG205" s="420"/>
      <c r="BH205" s="417"/>
      <c r="BI205" s="416"/>
      <c r="BJ205" s="416"/>
      <c r="BK205" s="416"/>
      <c r="BL205" s="420"/>
      <c r="BM205" s="417"/>
      <c r="BN205" s="416"/>
      <c r="BO205" s="416"/>
      <c r="BP205" s="416"/>
      <c r="BQ205" s="420"/>
      <c r="BR205" s="417"/>
      <c r="BS205" s="416"/>
      <c r="BT205" s="416"/>
      <c r="BU205" s="416"/>
      <c r="BV205" s="416"/>
      <c r="BW205" s="416"/>
      <c r="BX205" s="416"/>
      <c r="BY205" s="419"/>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37" customFormat="true" ht="250.15" customHeight="true" x14ac:dyDescent="0.2">
      <c r="B206" s="436"/>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7"/>
      <c r="BX206" s="317"/>
      <c r="BY206" s="319"/>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Viet Nam</v>
      </c>
      <c r="B208" s="1013"/>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2006</v>
      </c>
      <c r="B209" s="326"/>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48" t="s">
        <v>112</v>
      </c>
      <c r="B210" s="328"/>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97</v>
      </c>
      <c r="B211" s="326"/>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1" t="s">
        <v>98</v>
      </c>
      <c r="B212" s="352"/>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41</v>
      </c>
      <c r="B213" s="332"/>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40</v>
      </c>
      <c r="B214" s="332"/>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134</v>
      </c>
      <c r="B215" s="351" t="str">
        <f>A1025</f>
        <v>MICS06</v>
      </c>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84"/>
      <c r="B216" s="186"/>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84"/>
      <c r="B217" s="185"/>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84"/>
      <c r="B218" s="186"/>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83"/>
      <c r="B219" s="182"/>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322" customFormat="true" ht="15" customHeight="true" x14ac:dyDescent="0.2">
      <c r="A220" s="301" t="s">
        <v>87</v>
      </c>
      <c r="B220" s="336"/>
      <c r="C220" s="990" t="s">
        <v>115</v>
      </c>
      <c r="D220" s="991"/>
      <c r="E220" s="991"/>
      <c r="F220" s="991"/>
      <c r="G220" s="992"/>
      <c r="H220" s="993" t="s">
        <v>39</v>
      </c>
      <c r="I220" s="981"/>
      <c r="J220" s="981"/>
      <c r="K220" s="981"/>
      <c r="L220" s="983"/>
      <c r="M220" s="976" t="s">
        <v>38</v>
      </c>
      <c r="N220" s="977"/>
      <c r="O220" s="977"/>
      <c r="P220" s="977"/>
      <c r="Q220" s="979"/>
      <c r="R220" s="16" t="s">
        <v>138</v>
      </c>
      <c r="S220" s="400"/>
      <c r="T220" s="400"/>
      <c r="U220" s="400"/>
      <c r="V220" s="400"/>
      <c r="W220" s="400"/>
      <c r="X220" s="400"/>
      <c r="Y220" s="400"/>
      <c r="Z220" s="410"/>
      <c r="AA220" s="410"/>
      <c r="AB220" s="410"/>
      <c r="AC220" s="410"/>
      <c r="AD220" s="410"/>
      <c r="AE220" s="410"/>
      <c r="AF220" s="410"/>
      <c r="AG220" s="410"/>
      <c r="AH220" s="410"/>
      <c r="AI220" s="410"/>
      <c r="AJ220" s="410"/>
      <c r="AK220" s="410"/>
      <c r="AL220" s="410"/>
      <c r="AM220" s="410"/>
      <c r="AN220" s="410"/>
      <c r="AO220" s="410"/>
      <c r="AP220" s="410"/>
      <c r="AQ220" s="410"/>
      <c r="AR220" s="410"/>
      <c r="AS220" s="410"/>
      <c r="AT220" s="410"/>
      <c r="AU220" s="410"/>
      <c r="AV220" s="410"/>
      <c r="AW220" s="410"/>
      <c r="AX220" s="410"/>
      <c r="AY220" s="410"/>
      <c r="AZ220" s="881"/>
      <c r="BA220" s="347" t="s">
        <v>129</v>
      </c>
      <c r="BB220" s="301" t="s">
        <v>87</v>
      </c>
      <c r="BC220" s="976" t="s">
        <v>115</v>
      </c>
      <c r="BD220" s="977"/>
      <c r="BE220" s="977"/>
      <c r="BF220" s="977"/>
      <c r="BG220" s="978"/>
      <c r="BH220" s="976" t="s">
        <v>39</v>
      </c>
      <c r="BI220" s="977"/>
      <c r="BJ220" s="977"/>
      <c r="BK220" s="977"/>
      <c r="BL220" s="978"/>
      <c r="BM220" s="976" t="s">
        <v>38</v>
      </c>
      <c r="BN220" s="977"/>
      <c r="BO220" s="977"/>
      <c r="BP220" s="977"/>
      <c r="BQ220" s="979"/>
      <c r="BR220" s="15" t="s">
        <v>138</v>
      </c>
      <c r="BS220" s="400"/>
      <c r="BT220" s="400"/>
      <c r="BU220" s="400"/>
      <c r="BV220" s="400"/>
      <c r="BW220" s="400"/>
      <c r="BX220" s="400"/>
      <c r="BY220" s="400"/>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322" customFormat="true" ht="24" x14ac:dyDescent="0.2">
      <c r="A221" s="335" t="s">
        <v>88</v>
      </c>
      <c r="B221" s="369"/>
      <c r="C221" s="392" t="s">
        <v>0</v>
      </c>
      <c r="D221" s="546" t="s">
        <v>1</v>
      </c>
      <c r="E221" s="546" t="s">
        <v>2</v>
      </c>
      <c r="F221" s="546" t="s">
        <v>3</v>
      </c>
      <c r="G221" s="547" t="s">
        <v>4</v>
      </c>
      <c r="H221" s="374" t="s">
        <v>0</v>
      </c>
      <c r="I221" s="549" t="s">
        <v>1</v>
      </c>
      <c r="J221" s="549" t="s">
        <v>2</v>
      </c>
      <c r="K221" s="549" t="s">
        <v>3</v>
      </c>
      <c r="L221" s="550" t="s">
        <v>4</v>
      </c>
      <c r="M221" s="375" t="s">
        <v>0</v>
      </c>
      <c r="N221" s="549" t="s">
        <v>1</v>
      </c>
      <c r="O221" s="549" t="s">
        <v>2</v>
      </c>
      <c r="P221" s="549" t="s">
        <v>3</v>
      </c>
      <c r="Q221" s="545" t="s">
        <v>4</v>
      </c>
      <c r="R221" s="374" t="s">
        <v>150</v>
      </c>
      <c r="S221" s="549" t="s">
        <v>293</v>
      </c>
      <c r="T221" s="549" t="s">
        <v>294</v>
      </c>
      <c r="U221" s="549" t="s">
        <v>295</v>
      </c>
      <c r="V221" s="549" t="s">
        <v>296</v>
      </c>
      <c r="W221" s="549" t="s">
        <v>297</v>
      </c>
      <c r="X221" s="549" t="s">
        <v>298</v>
      </c>
      <c r="Y221" s="550" t="s">
        <v>299</v>
      </c>
      <c r="Z221" s="410"/>
      <c r="AA221" s="410"/>
      <c r="AB221" s="410"/>
      <c r="AC221" s="410"/>
      <c r="AD221" s="410"/>
      <c r="AE221" s="410"/>
      <c r="AF221" s="410"/>
      <c r="AG221" s="410"/>
      <c r="AH221" s="410"/>
      <c r="AI221" s="410"/>
      <c r="AJ221" s="410"/>
      <c r="AK221" s="410"/>
      <c r="AL221" s="410"/>
      <c r="AM221" s="410"/>
      <c r="AN221" s="410"/>
      <c r="AO221" s="410"/>
      <c r="AP221" s="410"/>
      <c r="AQ221" s="410"/>
      <c r="AR221" s="410"/>
      <c r="AS221" s="410"/>
      <c r="AT221" s="410"/>
      <c r="AU221" s="410"/>
      <c r="AV221" s="410"/>
      <c r="AW221" s="410"/>
      <c r="AX221" s="410"/>
      <c r="AY221" s="410"/>
      <c r="AZ221" s="881"/>
      <c r="BA221" s="335" t="s">
        <v>118</v>
      </c>
      <c r="BB221" s="334"/>
      <c r="BC221" s="421" t="s">
        <v>0</v>
      </c>
      <c r="BD221" s="520" t="s">
        <v>1</v>
      </c>
      <c r="BE221" s="520" t="s">
        <v>2</v>
      </c>
      <c r="BF221" s="520" t="s">
        <v>3</v>
      </c>
      <c r="BG221" s="422" t="s">
        <v>4</v>
      </c>
      <c r="BH221" s="421" t="s">
        <v>0</v>
      </c>
      <c r="BI221" s="520" t="s">
        <v>1</v>
      </c>
      <c r="BJ221" s="520" t="s">
        <v>2</v>
      </c>
      <c r="BK221" s="520" t="s">
        <v>3</v>
      </c>
      <c r="BL221" s="422" t="s">
        <v>4</v>
      </c>
      <c r="BM221" s="421" t="s">
        <v>0</v>
      </c>
      <c r="BN221" s="520" t="s">
        <v>1</v>
      </c>
      <c r="BO221" s="520" t="s">
        <v>2</v>
      </c>
      <c r="BP221" s="520" t="s">
        <v>3</v>
      </c>
      <c r="BQ221" s="422" t="s">
        <v>4</v>
      </c>
      <c r="BR221" s="421" t="s">
        <v>150</v>
      </c>
      <c r="BS221" s="520" t="s">
        <v>293</v>
      </c>
      <c r="BT221" s="520" t="s">
        <v>294</v>
      </c>
      <c r="BU221" s="520" t="s">
        <v>295</v>
      </c>
      <c r="BV221" s="520" t="s">
        <v>296</v>
      </c>
      <c r="BW221" s="520" t="s">
        <v>297</v>
      </c>
      <c r="BX221" s="520" t="s">
        <v>298</v>
      </c>
      <c r="BY221" s="521" t="s">
        <v>299</v>
      </c>
      <c r="BZ221" s="886"/>
      <c r="CA221" s="886"/>
      <c r="CB221" s="886"/>
      <c r="CC221" s="886"/>
      <c r="CD221" s="886"/>
      <c r="CE221" s="886"/>
      <c r="CF221" s="886"/>
      <c r="CG221" s="886"/>
      <c r="CH221" s="886"/>
      <c r="CI221" s="886"/>
      <c r="CJ221" s="886"/>
      <c r="CK221" s="886"/>
      <c r="CL221" s="886"/>
      <c r="CM221" s="886"/>
      <c r="CN221" s="886"/>
      <c r="CO221" s="886"/>
      <c r="CP221" s="886"/>
      <c r="CQ221" s="886"/>
      <c r="CR221" s="886"/>
      <c r="CS221" s="886"/>
      <c r="CT221" s="886"/>
      <c r="CU221" s="886"/>
      <c r="CV221" s="886"/>
      <c r="CW221" s="886"/>
      <c r="CX221" s="886"/>
      <c r="CY221" s="886"/>
      <c r="CZ221" s="886"/>
    </row>
    <row r="222" s="322" customFormat="true" ht="15" customHeight="true" x14ac:dyDescent="0.2">
      <c r="A222" s="985" t="s">
        <v>37</v>
      </c>
      <c r="B222" s="371" t="s">
        <v>15</v>
      </c>
      <c r="C222" s="77" t="s">
        <v>36</v>
      </c>
      <c r="D222" s="72" t="s">
        <v>36</v>
      </c>
      <c r="E222" s="72" t="s">
        <v>36</v>
      </c>
      <c r="F222" s="72" t="s">
        <v>36</v>
      </c>
      <c r="G222" s="67" t="s">
        <v>36</v>
      </c>
      <c r="H222" s="62" t="s">
        <v>36</v>
      </c>
      <c r="I222" s="72" t="s">
        <v>36</v>
      </c>
      <c r="J222" s="72" t="s">
        <v>36</v>
      </c>
      <c r="K222" s="72" t="s">
        <v>36</v>
      </c>
      <c r="L222" s="57" t="s">
        <v>36</v>
      </c>
      <c r="M222" s="77" t="s">
        <v>36</v>
      </c>
      <c r="N222" s="72" t="s">
        <v>36</v>
      </c>
      <c r="O222" s="72" t="s">
        <v>36</v>
      </c>
      <c r="P222" s="72" t="s">
        <v>36</v>
      </c>
      <c r="Q222" s="67" t="s">
        <v>36</v>
      </c>
      <c r="R222" s="62" t="s">
        <v>36</v>
      </c>
      <c r="S222" s="72" t="s">
        <v>36</v>
      </c>
      <c r="T222" s="72" t="s">
        <v>36</v>
      </c>
      <c r="U222" s="72" t="s">
        <v>36</v>
      </c>
      <c r="V222" s="72" t="s">
        <v>36</v>
      </c>
      <c r="W222" s="72" t="s">
        <v>36</v>
      </c>
      <c r="X222" s="72" t="s">
        <v>36</v>
      </c>
      <c r="Y222" s="57" t="s">
        <v>36</v>
      </c>
      <c r="Z222" s="410"/>
      <c r="AA222" s="410"/>
      <c r="AB222" s="410"/>
      <c r="AC222" s="410"/>
      <c r="AD222" s="410"/>
      <c r="AE222" s="410"/>
      <c r="AF222" s="410"/>
      <c r="AG222" s="410"/>
      <c r="AH222" s="410"/>
      <c r="AI222" s="410"/>
      <c r="AJ222" s="410"/>
      <c r="AK222" s="410"/>
      <c r="AL222" s="410"/>
      <c r="AM222" s="410"/>
      <c r="AN222" s="410"/>
      <c r="AO222" s="410"/>
      <c r="AP222" s="410"/>
      <c r="AQ222" s="410"/>
      <c r="AR222" s="410"/>
      <c r="AS222" s="410"/>
      <c r="AT222" s="410"/>
      <c r="AU222" s="410"/>
      <c r="AV222" s="410"/>
      <c r="AW222" s="410"/>
      <c r="AX222" s="410"/>
      <c r="AY222" s="410"/>
      <c r="AZ222" s="881"/>
      <c r="BA222" s="975" t="s">
        <v>37</v>
      </c>
      <c r="BB222" s="554" t="s">
        <v>15</v>
      </c>
      <c r="BC222" s="54" t="s">
        <v>36</v>
      </c>
      <c r="BD222" s="50" t="s">
        <v>36</v>
      </c>
      <c r="BE222" s="50" t="s">
        <v>36</v>
      </c>
      <c r="BF222" s="50" t="s">
        <v>36</v>
      </c>
      <c r="BG222" s="45" t="s">
        <v>36</v>
      </c>
      <c r="BH222" s="54" t="s">
        <v>36</v>
      </c>
      <c r="BI222" s="50" t="s">
        <v>36</v>
      </c>
      <c r="BJ222" s="50" t="s">
        <v>36</v>
      </c>
      <c r="BK222" s="50" t="s">
        <v>36</v>
      </c>
      <c r="BL222" s="45" t="s">
        <v>36</v>
      </c>
      <c r="BM222" s="54" t="s">
        <v>36</v>
      </c>
      <c r="BN222" s="50" t="s">
        <v>36</v>
      </c>
      <c r="BO222" s="50" t="s">
        <v>36</v>
      </c>
      <c r="BP222" s="50" t="s">
        <v>36</v>
      </c>
      <c r="BQ222" s="45" t="s">
        <v>36</v>
      </c>
      <c r="BR222" s="54" t="s">
        <v>36</v>
      </c>
      <c r="BS222" s="50" t="s">
        <v>36</v>
      </c>
      <c r="BT222" s="50" t="s">
        <v>36</v>
      </c>
      <c r="BU222" s="50" t="s">
        <v>36</v>
      </c>
      <c r="BV222" s="50" t="s">
        <v>36</v>
      </c>
      <c r="BW222" s="50" t="s">
        <v>36</v>
      </c>
      <c r="BX222" s="50" t="s">
        <v>36</v>
      </c>
      <c r="BY222" s="40" t="s">
        <v>36</v>
      </c>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22" customFormat="true" ht="15" customHeight="true" x14ac:dyDescent="0.2">
      <c r="A223" s="984"/>
      <c r="B223" s="372" t="s">
        <v>16</v>
      </c>
      <c r="C223" s="79" t="s">
        <v>36</v>
      </c>
      <c r="D223" s="74" t="s">
        <v>36</v>
      </c>
      <c r="E223" s="74" t="s">
        <v>36</v>
      </c>
      <c r="F223" s="74" t="s">
        <v>36</v>
      </c>
      <c r="G223" s="69" t="s">
        <v>36</v>
      </c>
      <c r="H223" s="64" t="s">
        <v>36</v>
      </c>
      <c r="I223" s="74" t="s">
        <v>36</v>
      </c>
      <c r="J223" s="74" t="s">
        <v>36</v>
      </c>
      <c r="K223" s="74" t="s">
        <v>36</v>
      </c>
      <c r="L223" s="59" t="s">
        <v>36</v>
      </c>
      <c r="M223" s="79" t="s">
        <v>36</v>
      </c>
      <c r="N223" s="74" t="s">
        <v>36</v>
      </c>
      <c r="O223" s="74" t="s">
        <v>36</v>
      </c>
      <c r="P223" s="74" t="s">
        <v>36</v>
      </c>
      <c r="Q223" s="69" t="s">
        <v>36</v>
      </c>
      <c r="R223" s="64" t="s">
        <v>36</v>
      </c>
      <c r="S223" s="74" t="s">
        <v>36</v>
      </c>
      <c r="T223" s="74" t="s">
        <v>36</v>
      </c>
      <c r="U223" s="74" t="s">
        <v>36</v>
      </c>
      <c r="V223" s="74" t="s">
        <v>36</v>
      </c>
      <c r="W223" s="74" t="s">
        <v>36</v>
      </c>
      <c r="X223" s="74" t="s">
        <v>36</v>
      </c>
      <c r="Y223" s="59" t="s">
        <v>36</v>
      </c>
      <c r="Z223" s="410"/>
      <c r="AA223" s="410"/>
      <c r="AB223" s="410"/>
      <c r="AC223" s="410"/>
      <c r="AD223" s="410"/>
      <c r="AE223" s="410"/>
      <c r="AF223" s="410"/>
      <c r="AG223" s="410"/>
      <c r="AH223" s="410"/>
      <c r="AI223" s="410"/>
      <c r="AJ223" s="410"/>
      <c r="AK223" s="410"/>
      <c r="AL223" s="410"/>
      <c r="AM223" s="410"/>
      <c r="AN223" s="410"/>
      <c r="AO223" s="410"/>
      <c r="AP223" s="410"/>
      <c r="AQ223" s="410"/>
      <c r="AR223" s="410"/>
      <c r="AS223" s="410"/>
      <c r="AT223" s="410"/>
      <c r="AU223" s="410"/>
      <c r="AV223" s="410"/>
      <c r="AW223" s="410"/>
      <c r="AX223" s="410"/>
      <c r="AY223" s="410"/>
      <c r="AZ223" s="881"/>
      <c r="BA223" s="972"/>
      <c r="BB223" s="553" t="s">
        <v>16</v>
      </c>
      <c r="BC223" s="53" t="s">
        <v>36</v>
      </c>
      <c r="BD223" s="49" t="s">
        <v>36</v>
      </c>
      <c r="BE223" s="49" t="s">
        <v>36</v>
      </c>
      <c r="BF223" s="49" t="s">
        <v>36</v>
      </c>
      <c r="BG223" s="44" t="s">
        <v>36</v>
      </c>
      <c r="BH223" s="53" t="s">
        <v>36</v>
      </c>
      <c r="BI223" s="49" t="s">
        <v>36</v>
      </c>
      <c r="BJ223" s="49" t="s">
        <v>36</v>
      </c>
      <c r="BK223" s="49" t="s">
        <v>36</v>
      </c>
      <c r="BL223" s="44" t="s">
        <v>36</v>
      </c>
      <c r="BM223" s="53" t="s">
        <v>36</v>
      </c>
      <c r="BN223" s="49" t="s">
        <v>36</v>
      </c>
      <c r="BO223" s="49" t="s">
        <v>36</v>
      </c>
      <c r="BP223" s="49" t="s">
        <v>36</v>
      </c>
      <c r="BQ223" s="44" t="s">
        <v>36</v>
      </c>
      <c r="BR223" s="53" t="s">
        <v>36</v>
      </c>
      <c r="BS223" s="49" t="s">
        <v>36</v>
      </c>
      <c r="BT223" s="49" t="s">
        <v>36</v>
      </c>
      <c r="BU223" s="49" t="s">
        <v>36</v>
      </c>
      <c r="BV223" s="49" t="s">
        <v>36</v>
      </c>
      <c r="BW223" s="49" t="s">
        <v>36</v>
      </c>
      <c r="BX223" s="49" t="s">
        <v>36</v>
      </c>
      <c r="BY223" s="39" t="s">
        <v>36</v>
      </c>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22" customFormat="true" ht="15" customHeight="true" x14ac:dyDescent="0.2">
      <c r="A224" s="986"/>
      <c r="B224" s="373" t="s">
        <v>20</v>
      </c>
      <c r="C224" s="79" t="s">
        <v>36</v>
      </c>
      <c r="D224" s="74" t="s">
        <v>36</v>
      </c>
      <c r="E224" s="74" t="s">
        <v>36</v>
      </c>
      <c r="F224" s="74" t="s">
        <v>36</v>
      </c>
      <c r="G224" s="69" t="s">
        <v>36</v>
      </c>
      <c r="H224" s="64" t="s">
        <v>36</v>
      </c>
      <c r="I224" s="74" t="s">
        <v>36</v>
      </c>
      <c r="J224" s="74" t="s">
        <v>36</v>
      </c>
      <c r="K224" s="74" t="s">
        <v>36</v>
      </c>
      <c r="L224" s="59" t="s">
        <v>36</v>
      </c>
      <c r="M224" s="79" t="s">
        <v>36</v>
      </c>
      <c r="N224" s="74" t="s">
        <v>36</v>
      </c>
      <c r="O224" s="74" t="s">
        <v>36</v>
      </c>
      <c r="P224" s="74" t="s">
        <v>36</v>
      </c>
      <c r="Q224" s="69" t="s">
        <v>36</v>
      </c>
      <c r="R224" s="64" t="s">
        <v>36</v>
      </c>
      <c r="S224" s="74" t="s">
        <v>36</v>
      </c>
      <c r="T224" s="74" t="s">
        <v>36</v>
      </c>
      <c r="U224" s="74" t="s">
        <v>36</v>
      </c>
      <c r="V224" s="74" t="s">
        <v>36</v>
      </c>
      <c r="W224" s="74" t="s">
        <v>36</v>
      </c>
      <c r="X224" s="74" t="s">
        <v>36</v>
      </c>
      <c r="Y224" s="59" t="s">
        <v>36</v>
      </c>
      <c r="Z224" s="410"/>
      <c r="AA224" s="410"/>
      <c r="AB224" s="410"/>
      <c r="AC224" s="410"/>
      <c r="AD224" s="410"/>
      <c r="AE224" s="410"/>
      <c r="AF224" s="410"/>
      <c r="AG224" s="410"/>
      <c r="AH224" s="410"/>
      <c r="AI224" s="410"/>
      <c r="AJ224" s="410"/>
      <c r="AK224" s="410"/>
      <c r="AL224" s="410"/>
      <c r="AM224" s="410"/>
      <c r="AN224" s="410"/>
      <c r="AO224" s="410"/>
      <c r="AP224" s="410"/>
      <c r="AQ224" s="410"/>
      <c r="AR224" s="410"/>
      <c r="AS224" s="410"/>
      <c r="AT224" s="410"/>
      <c r="AU224" s="410"/>
      <c r="AV224" s="410"/>
      <c r="AW224" s="410"/>
      <c r="AX224" s="410"/>
      <c r="AY224" s="410"/>
      <c r="AZ224" s="881"/>
      <c r="BA224" s="972"/>
      <c r="BB224" s="553" t="s">
        <v>20</v>
      </c>
      <c r="BC224" s="53" t="s">
        <v>36</v>
      </c>
      <c r="BD224" s="49" t="s">
        <v>36</v>
      </c>
      <c r="BE224" s="49" t="s">
        <v>36</v>
      </c>
      <c r="BF224" s="49" t="s">
        <v>36</v>
      </c>
      <c r="BG224" s="44" t="s">
        <v>36</v>
      </c>
      <c r="BH224" s="53" t="s">
        <v>36</v>
      </c>
      <c r="BI224" s="49" t="s">
        <v>36</v>
      </c>
      <c r="BJ224" s="49" t="s">
        <v>36</v>
      </c>
      <c r="BK224" s="49" t="s">
        <v>36</v>
      </c>
      <c r="BL224" s="44" t="s">
        <v>36</v>
      </c>
      <c r="BM224" s="53" t="s">
        <v>36</v>
      </c>
      <c r="BN224" s="49" t="s">
        <v>36</v>
      </c>
      <c r="BO224" s="49" t="s">
        <v>36</v>
      </c>
      <c r="BP224" s="49" t="s">
        <v>36</v>
      </c>
      <c r="BQ224" s="44" t="s">
        <v>36</v>
      </c>
      <c r="BR224" s="53" t="s">
        <v>36</v>
      </c>
      <c r="BS224" s="49" t="s">
        <v>36</v>
      </c>
      <c r="BT224" s="49" t="s">
        <v>36</v>
      </c>
      <c r="BU224" s="49" t="s">
        <v>36</v>
      </c>
      <c r="BV224" s="49" t="s">
        <v>36</v>
      </c>
      <c r="BW224" s="49" t="s">
        <v>36</v>
      </c>
      <c r="BX224" s="49" t="s">
        <v>36</v>
      </c>
      <c r="BY224" s="39" t="s">
        <v>36</v>
      </c>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22" customFormat="true" ht="15" customHeight="true" x14ac:dyDescent="0.2">
      <c r="A225" s="26"/>
      <c r="B225" s="32"/>
      <c r="C225" s="29"/>
      <c r="D225" s="169"/>
      <c r="E225" s="169"/>
      <c r="F225" s="169"/>
      <c r="G225" s="158"/>
      <c r="H225" s="31"/>
      <c r="I225" s="169"/>
      <c r="J225" s="169"/>
      <c r="K225" s="169"/>
      <c r="L225" s="164"/>
      <c r="M225" s="29"/>
      <c r="N225" s="169"/>
      <c r="O225" s="169"/>
      <c r="P225" s="169"/>
      <c r="Q225" s="158"/>
      <c r="R225" s="31"/>
      <c r="S225" s="169"/>
      <c r="T225" s="169"/>
      <c r="U225" s="169"/>
      <c r="V225" s="169"/>
      <c r="W225" s="169"/>
      <c r="X225" s="169"/>
      <c r="Y225" s="164"/>
      <c r="Z225" s="410"/>
      <c r="AA225" s="410"/>
      <c r="AB225" s="410"/>
      <c r="AC225" s="410"/>
      <c r="AD225" s="410"/>
      <c r="AE225" s="410"/>
      <c r="AF225" s="410"/>
      <c r="AG225" s="410"/>
      <c r="AH225" s="410"/>
      <c r="AI225" s="410"/>
      <c r="AJ225" s="410"/>
      <c r="AK225" s="410"/>
      <c r="AL225" s="410"/>
      <c r="AM225" s="410"/>
      <c r="AN225" s="410"/>
      <c r="AO225" s="410"/>
      <c r="AP225" s="410"/>
      <c r="AQ225" s="410"/>
      <c r="AR225" s="410"/>
      <c r="AS225" s="410"/>
      <c r="AT225" s="410"/>
      <c r="AU225" s="410"/>
      <c r="AV225" s="410"/>
      <c r="AW225" s="410"/>
      <c r="AX225" s="410"/>
      <c r="AY225" s="410"/>
      <c r="AZ225" s="881"/>
      <c r="BA225" s="972" t="s">
        <v>71</v>
      </c>
      <c r="BB225" s="553" t="s">
        <v>72</v>
      </c>
      <c r="BC225" s="53" t="s">
        <v>36</v>
      </c>
      <c r="BD225" s="49" t="s">
        <v>36</v>
      </c>
      <c r="BE225" s="49" t="s">
        <v>36</v>
      </c>
      <c r="BF225" s="49" t="s">
        <v>36</v>
      </c>
      <c r="BG225" s="44" t="s">
        <v>36</v>
      </c>
      <c r="BH225" s="53" t="s">
        <v>36</v>
      </c>
      <c r="BI225" s="49" t="s">
        <v>36</v>
      </c>
      <c r="BJ225" s="49" t="s">
        <v>36</v>
      </c>
      <c r="BK225" s="49" t="s">
        <v>36</v>
      </c>
      <c r="BL225" s="44" t="s">
        <v>36</v>
      </c>
      <c r="BM225" s="53" t="s">
        <v>36</v>
      </c>
      <c r="BN225" s="49" t="s">
        <v>36</v>
      </c>
      <c r="BO225" s="49" t="s">
        <v>36</v>
      </c>
      <c r="BP225" s="49" t="s">
        <v>36</v>
      </c>
      <c r="BQ225" s="44" t="s">
        <v>36</v>
      </c>
      <c r="BR225" s="53" t="s">
        <v>36</v>
      </c>
      <c r="BS225" s="49" t="s">
        <v>36</v>
      </c>
      <c r="BT225" s="49" t="s">
        <v>36</v>
      </c>
      <c r="BU225" s="49" t="s">
        <v>36</v>
      </c>
      <c r="BV225" s="49" t="s">
        <v>36</v>
      </c>
      <c r="BW225" s="49" t="s">
        <v>36</v>
      </c>
      <c r="BX225" s="49" t="s">
        <v>36</v>
      </c>
      <c r="BY225" s="39" t="s">
        <v>36</v>
      </c>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22" customFormat="true" ht="15" customHeight="true" x14ac:dyDescent="0.2">
      <c r="A226" s="155"/>
      <c r="B226" s="149"/>
      <c r="C226" s="167"/>
      <c r="D226" s="166"/>
      <c r="E226" s="166"/>
      <c r="F226" s="166"/>
      <c r="G226" s="156"/>
      <c r="H226" s="159"/>
      <c r="I226" s="166"/>
      <c r="J226" s="166"/>
      <c r="K226" s="166"/>
      <c r="L226" s="162"/>
      <c r="M226" s="167"/>
      <c r="N226" s="166"/>
      <c r="O226" s="166"/>
      <c r="P226" s="166"/>
      <c r="Q226" s="156"/>
      <c r="R226" s="159"/>
      <c r="S226" s="166"/>
      <c r="T226" s="166"/>
      <c r="U226" s="166"/>
      <c r="V226" s="166"/>
      <c r="W226" s="166"/>
      <c r="X226" s="166"/>
      <c r="Y226" s="162"/>
      <c r="Z226" s="410"/>
      <c r="AA226" s="410"/>
      <c r="AB226" s="410"/>
      <c r="AC226" s="410"/>
      <c r="AD226" s="410"/>
      <c r="AE226" s="410"/>
      <c r="AF226" s="410"/>
      <c r="AG226" s="410"/>
      <c r="AH226" s="410"/>
      <c r="AI226" s="410"/>
      <c r="AJ226" s="410"/>
      <c r="AK226" s="410"/>
      <c r="AL226" s="410"/>
      <c r="AM226" s="410"/>
      <c r="AN226" s="410"/>
      <c r="AO226" s="410"/>
      <c r="AP226" s="410"/>
      <c r="AQ226" s="410"/>
      <c r="AR226" s="410"/>
      <c r="AS226" s="410"/>
      <c r="AT226" s="410"/>
      <c r="AU226" s="410"/>
      <c r="AV226" s="410"/>
      <c r="AW226" s="410"/>
      <c r="AX226" s="410"/>
      <c r="AY226" s="410"/>
      <c r="AZ226" s="881"/>
      <c r="BA226" s="972"/>
      <c r="BB226" s="553" t="s">
        <v>73</v>
      </c>
      <c r="BC226" s="53" t="s">
        <v>36</v>
      </c>
      <c r="BD226" s="49" t="s">
        <v>36</v>
      </c>
      <c r="BE226" s="49" t="s">
        <v>36</v>
      </c>
      <c r="BF226" s="49" t="s">
        <v>36</v>
      </c>
      <c r="BG226" s="44" t="s">
        <v>36</v>
      </c>
      <c r="BH226" s="53" t="s">
        <v>36</v>
      </c>
      <c r="BI226" s="49" t="s">
        <v>36</v>
      </c>
      <c r="BJ226" s="49" t="s">
        <v>36</v>
      </c>
      <c r="BK226" s="49" t="s">
        <v>36</v>
      </c>
      <c r="BL226" s="44" t="s">
        <v>36</v>
      </c>
      <c r="BM226" s="53" t="s">
        <v>36</v>
      </c>
      <c r="BN226" s="49" t="s">
        <v>36</v>
      </c>
      <c r="BO226" s="49" t="s">
        <v>36</v>
      </c>
      <c r="BP226" s="49" t="s">
        <v>36</v>
      </c>
      <c r="BQ226" s="44" t="s">
        <v>36</v>
      </c>
      <c r="BR226" s="53" t="s">
        <v>36</v>
      </c>
      <c r="BS226" s="49" t="s">
        <v>36</v>
      </c>
      <c r="BT226" s="49" t="s">
        <v>36</v>
      </c>
      <c r="BU226" s="49" t="s">
        <v>36</v>
      </c>
      <c r="BV226" s="49" t="s">
        <v>36</v>
      </c>
      <c r="BW226" s="49" t="s">
        <v>36</v>
      </c>
      <c r="BX226" s="49" t="s">
        <v>36</v>
      </c>
      <c r="BY226" s="39" t="s">
        <v>36</v>
      </c>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22" customFormat="true" ht="15" customHeight="true" x14ac:dyDescent="0.2">
      <c r="A227" s="155"/>
      <c r="B227" s="149"/>
      <c r="C227" s="167"/>
      <c r="D227" s="166"/>
      <c r="E227" s="166"/>
      <c r="F227" s="166"/>
      <c r="G227" s="156"/>
      <c r="H227" s="159"/>
      <c r="I227" s="166"/>
      <c r="J227" s="166"/>
      <c r="K227" s="166"/>
      <c r="L227" s="162"/>
      <c r="M227" s="167"/>
      <c r="N227" s="166"/>
      <c r="O227" s="166"/>
      <c r="P227" s="166"/>
      <c r="Q227" s="156"/>
      <c r="R227" s="159"/>
      <c r="S227" s="166"/>
      <c r="T227" s="166"/>
      <c r="U227" s="166"/>
      <c r="V227" s="166"/>
      <c r="W227" s="166"/>
      <c r="X227" s="166"/>
      <c r="Y227" s="162"/>
      <c r="Z227" s="410"/>
      <c r="AA227" s="410"/>
      <c r="AB227" s="410"/>
      <c r="AC227" s="410"/>
      <c r="AD227" s="410"/>
      <c r="AE227" s="410"/>
      <c r="AF227" s="410"/>
      <c r="AG227" s="410"/>
      <c r="AH227" s="410"/>
      <c r="AI227" s="410"/>
      <c r="AJ227" s="410"/>
      <c r="AK227" s="410"/>
      <c r="AL227" s="410"/>
      <c r="AM227" s="410"/>
      <c r="AN227" s="410"/>
      <c r="AO227" s="410"/>
      <c r="AP227" s="410"/>
      <c r="AQ227" s="410"/>
      <c r="AR227" s="410"/>
      <c r="AS227" s="410"/>
      <c r="AT227" s="410"/>
      <c r="AU227" s="410"/>
      <c r="AV227" s="410"/>
      <c r="AW227" s="410"/>
      <c r="AX227" s="410"/>
      <c r="AY227" s="410"/>
      <c r="AZ227" s="881"/>
      <c r="BA227" s="972" t="s">
        <v>95</v>
      </c>
      <c r="BB227" s="553" t="s">
        <v>62</v>
      </c>
      <c r="BC227" s="53" t="s">
        <v>36</v>
      </c>
      <c r="BD227" s="49" t="s">
        <v>36</v>
      </c>
      <c r="BE227" s="49" t="s">
        <v>36</v>
      </c>
      <c r="BF227" s="49" t="s">
        <v>36</v>
      </c>
      <c r="BG227" s="44" t="s">
        <v>36</v>
      </c>
      <c r="BH227" s="53" t="s">
        <v>36</v>
      </c>
      <c r="BI227" s="49" t="s">
        <v>36</v>
      </c>
      <c r="BJ227" s="49" t="s">
        <v>36</v>
      </c>
      <c r="BK227" s="49" t="s">
        <v>36</v>
      </c>
      <c r="BL227" s="44" t="s">
        <v>36</v>
      </c>
      <c r="BM227" s="53" t="s">
        <v>36</v>
      </c>
      <c r="BN227" s="49" t="s">
        <v>36</v>
      </c>
      <c r="BO227" s="49" t="s">
        <v>36</v>
      </c>
      <c r="BP227" s="49" t="s">
        <v>36</v>
      </c>
      <c r="BQ227" s="44" t="s">
        <v>36</v>
      </c>
      <c r="BR227" s="53" t="s">
        <v>36</v>
      </c>
      <c r="BS227" s="49" t="s">
        <v>36</v>
      </c>
      <c r="BT227" s="49" t="s">
        <v>36</v>
      </c>
      <c r="BU227" s="49" t="s">
        <v>36</v>
      </c>
      <c r="BV227" s="49" t="s">
        <v>36</v>
      </c>
      <c r="BW227" s="49" t="s">
        <v>36</v>
      </c>
      <c r="BX227" s="49" t="s">
        <v>36</v>
      </c>
      <c r="BY227" s="39" t="s">
        <v>36</v>
      </c>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22" customFormat="true" ht="15" customHeight="true" x14ac:dyDescent="0.2">
      <c r="A228" s="155"/>
      <c r="B228" s="149"/>
      <c r="C228" s="118"/>
      <c r="D228" s="117"/>
      <c r="E228" s="117"/>
      <c r="F228" s="117"/>
      <c r="G228" s="116"/>
      <c r="H228" s="115"/>
      <c r="I228" s="117"/>
      <c r="J228" s="117"/>
      <c r="K228" s="117"/>
      <c r="L228" s="114"/>
      <c r="M228" s="118"/>
      <c r="N228" s="117"/>
      <c r="O228" s="117"/>
      <c r="P228" s="117"/>
      <c r="Q228" s="116"/>
      <c r="R228" s="115"/>
      <c r="S228" s="117"/>
      <c r="T228" s="117"/>
      <c r="U228" s="117"/>
      <c r="V228" s="117"/>
      <c r="W228" s="117"/>
      <c r="X228" s="117"/>
      <c r="Y228" s="114"/>
      <c r="Z228" s="410"/>
      <c r="AA228" s="410"/>
      <c r="AB228" s="410"/>
      <c r="AC228" s="410"/>
      <c r="AD228" s="410"/>
      <c r="AE228" s="410"/>
      <c r="AF228" s="410"/>
      <c r="AG228" s="410"/>
      <c r="AH228" s="410"/>
      <c r="AI228" s="410"/>
      <c r="AJ228" s="410"/>
      <c r="AK228" s="410"/>
      <c r="AL228" s="410"/>
      <c r="AM228" s="410"/>
      <c r="AN228" s="410"/>
      <c r="AO228" s="410"/>
      <c r="AP228" s="410"/>
      <c r="AQ228" s="410"/>
      <c r="AR228" s="410"/>
      <c r="AS228" s="410"/>
      <c r="AT228" s="410"/>
      <c r="AU228" s="410"/>
      <c r="AV228" s="410"/>
      <c r="AW228" s="410"/>
      <c r="AX228" s="410"/>
      <c r="AY228" s="410"/>
      <c r="AZ228" s="881"/>
      <c r="BA228" s="972"/>
      <c r="BB228" s="553" t="s">
        <v>92</v>
      </c>
      <c r="BC228" s="53" t="s">
        <v>36</v>
      </c>
      <c r="BD228" s="49" t="s">
        <v>36</v>
      </c>
      <c r="BE228" s="49" t="s">
        <v>36</v>
      </c>
      <c r="BF228" s="49" t="s">
        <v>36</v>
      </c>
      <c r="BG228" s="44" t="s">
        <v>36</v>
      </c>
      <c r="BH228" s="53" t="s">
        <v>36</v>
      </c>
      <c r="BI228" s="49" t="s">
        <v>36</v>
      </c>
      <c r="BJ228" s="49" t="s">
        <v>36</v>
      </c>
      <c r="BK228" s="49" t="s">
        <v>36</v>
      </c>
      <c r="BL228" s="44" t="s">
        <v>36</v>
      </c>
      <c r="BM228" s="53" t="s">
        <v>36</v>
      </c>
      <c r="BN228" s="49" t="s">
        <v>36</v>
      </c>
      <c r="BO228" s="49" t="s">
        <v>36</v>
      </c>
      <c r="BP228" s="49" t="s">
        <v>36</v>
      </c>
      <c r="BQ228" s="44" t="s">
        <v>36</v>
      </c>
      <c r="BR228" s="53" t="s">
        <v>36</v>
      </c>
      <c r="BS228" s="49" t="s">
        <v>36</v>
      </c>
      <c r="BT228" s="49" t="s">
        <v>36</v>
      </c>
      <c r="BU228" s="49" t="s">
        <v>36</v>
      </c>
      <c r="BV228" s="49" t="s">
        <v>36</v>
      </c>
      <c r="BW228" s="49" t="s">
        <v>36</v>
      </c>
      <c r="BX228" s="49" t="s">
        <v>36</v>
      </c>
      <c r="BY228" s="39" t="s">
        <v>36</v>
      </c>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22" customFormat="true" ht="15" customHeight="true" x14ac:dyDescent="0.2">
      <c r="A229" s="155"/>
      <c r="B229" s="149"/>
      <c r="C229" s="118"/>
      <c r="D229" s="117"/>
      <c r="E229" s="117"/>
      <c r="F229" s="117"/>
      <c r="G229" s="116"/>
      <c r="H229" s="115"/>
      <c r="I229" s="117"/>
      <c r="J229" s="117"/>
      <c r="K229" s="117"/>
      <c r="L229" s="114"/>
      <c r="M229" s="118"/>
      <c r="N229" s="117"/>
      <c r="O229" s="117"/>
      <c r="P229" s="117"/>
      <c r="Q229" s="116"/>
      <c r="R229" s="115"/>
      <c r="S229" s="117"/>
      <c r="T229" s="117"/>
      <c r="U229" s="117"/>
      <c r="V229" s="117"/>
      <c r="W229" s="117"/>
      <c r="X229" s="117"/>
      <c r="Y229" s="114"/>
      <c r="Z229" s="410"/>
      <c r="AA229" s="410"/>
      <c r="AB229" s="410"/>
      <c r="AC229" s="410"/>
      <c r="AD229" s="410"/>
      <c r="AE229" s="410"/>
      <c r="AF229" s="410"/>
      <c r="AG229" s="410"/>
      <c r="AH229" s="410"/>
      <c r="AI229" s="410"/>
      <c r="AJ229" s="410"/>
      <c r="AK229" s="410"/>
      <c r="AL229" s="410"/>
      <c r="AM229" s="410"/>
      <c r="AN229" s="410"/>
      <c r="AO229" s="410"/>
      <c r="AP229" s="410"/>
      <c r="AQ229" s="410"/>
      <c r="AR229" s="410"/>
      <c r="AS229" s="410"/>
      <c r="AT229" s="410"/>
      <c r="AU229" s="410"/>
      <c r="AV229" s="410"/>
      <c r="AW229" s="410"/>
      <c r="AX229" s="410"/>
      <c r="AY229" s="410"/>
      <c r="AZ229" s="881"/>
      <c r="BA229" s="972"/>
      <c r="BB229" s="553" t="s">
        <v>93</v>
      </c>
      <c r="BC229" s="53" t="s">
        <v>36</v>
      </c>
      <c r="BD229" s="49" t="s">
        <v>36</v>
      </c>
      <c r="BE229" s="49" t="s">
        <v>36</v>
      </c>
      <c r="BF229" s="49" t="s">
        <v>36</v>
      </c>
      <c r="BG229" s="44" t="s">
        <v>36</v>
      </c>
      <c r="BH229" s="53" t="s">
        <v>36</v>
      </c>
      <c r="BI229" s="49" t="s">
        <v>36</v>
      </c>
      <c r="BJ229" s="49" t="s">
        <v>36</v>
      </c>
      <c r="BK229" s="49" t="s">
        <v>36</v>
      </c>
      <c r="BL229" s="44" t="s">
        <v>36</v>
      </c>
      <c r="BM229" s="53" t="s">
        <v>36</v>
      </c>
      <c r="BN229" s="49" t="s">
        <v>36</v>
      </c>
      <c r="BO229" s="49" t="s">
        <v>36</v>
      </c>
      <c r="BP229" s="49" t="s">
        <v>36</v>
      </c>
      <c r="BQ229" s="44" t="s">
        <v>36</v>
      </c>
      <c r="BR229" s="53" t="s">
        <v>36</v>
      </c>
      <c r="BS229" s="49" t="s">
        <v>36</v>
      </c>
      <c r="BT229" s="49" t="s">
        <v>36</v>
      </c>
      <c r="BU229" s="49" t="s">
        <v>36</v>
      </c>
      <c r="BV229" s="49" t="s">
        <v>36</v>
      </c>
      <c r="BW229" s="49" t="s">
        <v>36</v>
      </c>
      <c r="BX229" s="49" t="s">
        <v>36</v>
      </c>
      <c r="BY229" s="39" t="s">
        <v>36</v>
      </c>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22" customFormat="true" ht="15" customHeight="true" x14ac:dyDescent="0.2">
      <c r="A230" s="155"/>
      <c r="B230" s="149"/>
      <c r="C230" s="118"/>
      <c r="D230" s="117"/>
      <c r="E230" s="117"/>
      <c r="F230" s="117"/>
      <c r="G230" s="116"/>
      <c r="H230" s="115"/>
      <c r="I230" s="117"/>
      <c r="J230" s="117"/>
      <c r="K230" s="117"/>
      <c r="L230" s="114"/>
      <c r="M230" s="118"/>
      <c r="N230" s="117"/>
      <c r="O230" s="117"/>
      <c r="P230" s="117"/>
      <c r="Q230" s="116"/>
      <c r="R230" s="115"/>
      <c r="S230" s="117"/>
      <c r="T230" s="117"/>
      <c r="U230" s="117"/>
      <c r="V230" s="117"/>
      <c r="W230" s="117"/>
      <c r="X230" s="117"/>
      <c r="Y230" s="114"/>
      <c r="Z230" s="410"/>
      <c r="AA230" s="410"/>
      <c r="AB230" s="410"/>
      <c r="AC230" s="410"/>
      <c r="AD230" s="410"/>
      <c r="AE230" s="410"/>
      <c r="AF230" s="410"/>
      <c r="AG230" s="410"/>
      <c r="AH230" s="410"/>
      <c r="AI230" s="410"/>
      <c r="AJ230" s="410"/>
      <c r="AK230" s="410"/>
      <c r="AL230" s="410"/>
      <c r="AM230" s="410"/>
      <c r="AN230" s="410"/>
      <c r="AO230" s="410"/>
      <c r="AP230" s="410"/>
      <c r="AQ230" s="410"/>
      <c r="AR230" s="410"/>
      <c r="AS230" s="410"/>
      <c r="AT230" s="410"/>
      <c r="AU230" s="410"/>
      <c r="AV230" s="410"/>
      <c r="AW230" s="410"/>
      <c r="AX230" s="410"/>
      <c r="AY230" s="410"/>
      <c r="AZ230" s="881"/>
      <c r="BA230" s="972"/>
      <c r="BB230" s="553" t="s">
        <v>94</v>
      </c>
      <c r="BC230" s="53" t="s">
        <v>36</v>
      </c>
      <c r="BD230" s="49" t="s">
        <v>36</v>
      </c>
      <c r="BE230" s="49" t="s">
        <v>36</v>
      </c>
      <c r="BF230" s="49" t="s">
        <v>36</v>
      </c>
      <c r="BG230" s="44" t="s">
        <v>36</v>
      </c>
      <c r="BH230" s="53" t="s">
        <v>36</v>
      </c>
      <c r="BI230" s="49" t="s">
        <v>36</v>
      </c>
      <c r="BJ230" s="49" t="s">
        <v>36</v>
      </c>
      <c r="BK230" s="49" t="s">
        <v>36</v>
      </c>
      <c r="BL230" s="44" t="s">
        <v>36</v>
      </c>
      <c r="BM230" s="53" t="s">
        <v>36</v>
      </c>
      <c r="BN230" s="49" t="s">
        <v>36</v>
      </c>
      <c r="BO230" s="49" t="s">
        <v>36</v>
      </c>
      <c r="BP230" s="49" t="s">
        <v>36</v>
      </c>
      <c r="BQ230" s="44" t="s">
        <v>36</v>
      </c>
      <c r="BR230" s="53" t="s">
        <v>36</v>
      </c>
      <c r="BS230" s="49" t="s">
        <v>36</v>
      </c>
      <c r="BT230" s="49" t="s">
        <v>36</v>
      </c>
      <c r="BU230" s="49" t="s">
        <v>36</v>
      </c>
      <c r="BV230" s="49" t="s">
        <v>36</v>
      </c>
      <c r="BW230" s="49" t="s">
        <v>36</v>
      </c>
      <c r="BX230" s="49" t="s">
        <v>36</v>
      </c>
      <c r="BY230" s="39" t="s">
        <v>36</v>
      </c>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22" customFormat="true" ht="15" customHeight="true" x14ac:dyDescent="0.2">
      <c r="A231" s="178"/>
      <c r="B231" s="148"/>
      <c r="C231" s="29"/>
      <c r="D231" s="169"/>
      <c r="E231" s="169"/>
      <c r="F231" s="169"/>
      <c r="G231" s="158"/>
      <c r="H231" s="31"/>
      <c r="I231" s="169"/>
      <c r="J231" s="169"/>
      <c r="K231" s="169"/>
      <c r="L231" s="164"/>
      <c r="M231" s="29"/>
      <c r="N231" s="169"/>
      <c r="O231" s="169"/>
      <c r="P231" s="169"/>
      <c r="Q231" s="158"/>
      <c r="R231" s="31"/>
      <c r="S231" s="169"/>
      <c r="T231" s="169"/>
      <c r="U231" s="169"/>
      <c r="V231" s="169"/>
      <c r="W231" s="169"/>
      <c r="X231" s="169"/>
      <c r="Y231" s="164"/>
      <c r="Z231" s="410"/>
      <c r="AA231" s="410"/>
      <c r="AB231" s="410"/>
      <c r="AC231" s="410"/>
      <c r="AD231" s="410"/>
      <c r="AE231" s="410"/>
      <c r="AF231" s="410"/>
      <c r="AG231" s="410"/>
      <c r="AH231" s="410"/>
      <c r="AI231" s="410"/>
      <c r="AJ231" s="410"/>
      <c r="AK231" s="410"/>
      <c r="AL231" s="410"/>
      <c r="AM231" s="410"/>
      <c r="AN231" s="410"/>
      <c r="AO231" s="410"/>
      <c r="AP231" s="410"/>
      <c r="AQ231" s="410"/>
      <c r="AR231" s="410"/>
      <c r="AS231" s="410"/>
      <c r="AT231" s="410"/>
      <c r="AU231" s="410"/>
      <c r="AV231" s="410"/>
      <c r="AW231" s="410"/>
      <c r="AX231" s="410"/>
      <c r="AY231" s="410"/>
      <c r="AZ231" s="881"/>
      <c r="BA231" s="883"/>
      <c r="BB231" s="553"/>
      <c r="BC231" s="414"/>
      <c r="BD231" s="407"/>
      <c r="BE231" s="407"/>
      <c r="BF231" s="407"/>
      <c r="BG231" s="418"/>
      <c r="BH231" s="414"/>
      <c r="BI231" s="407"/>
      <c r="BJ231" s="407"/>
      <c r="BK231" s="407"/>
      <c r="BL231" s="418"/>
      <c r="BM231" s="414"/>
      <c r="BN231" s="407"/>
      <c r="BO231" s="407"/>
      <c r="BP231" s="407"/>
      <c r="BQ231" s="418"/>
      <c r="BR231" s="414"/>
      <c r="BS231" s="407"/>
      <c r="BT231" s="407"/>
      <c r="BU231" s="407"/>
      <c r="BV231" s="407"/>
      <c r="BW231" s="407"/>
      <c r="BX231" s="407"/>
      <c r="BY231" s="408"/>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22" customFormat="true" ht="15" customHeight="true" x14ac:dyDescent="0.2">
      <c r="A232" s="178"/>
      <c r="B232" s="148"/>
      <c r="C232" s="29"/>
      <c r="D232" s="169"/>
      <c r="E232" s="169"/>
      <c r="F232" s="169"/>
      <c r="G232" s="158"/>
      <c r="H232" s="31"/>
      <c r="I232" s="169"/>
      <c r="J232" s="169"/>
      <c r="K232" s="169"/>
      <c r="L232" s="164"/>
      <c r="M232" s="29"/>
      <c r="N232" s="169"/>
      <c r="O232" s="169"/>
      <c r="P232" s="169"/>
      <c r="Q232" s="158"/>
      <c r="R232" s="31"/>
      <c r="S232" s="169"/>
      <c r="T232" s="169"/>
      <c r="U232" s="169"/>
      <c r="V232" s="169"/>
      <c r="W232" s="169"/>
      <c r="X232" s="169"/>
      <c r="Y232" s="164"/>
      <c r="Z232" s="410"/>
      <c r="AA232" s="410"/>
      <c r="AB232" s="410"/>
      <c r="AC232" s="410"/>
      <c r="AD232" s="410"/>
      <c r="AE232" s="410"/>
      <c r="AF232" s="410"/>
      <c r="AG232" s="410"/>
      <c r="AH232" s="410"/>
      <c r="AI232" s="410"/>
      <c r="AJ232" s="410"/>
      <c r="AK232" s="410"/>
      <c r="AL232" s="410"/>
      <c r="AM232" s="410"/>
      <c r="AN232" s="410"/>
      <c r="AO232" s="410"/>
      <c r="AP232" s="410"/>
      <c r="AQ232" s="410"/>
      <c r="AR232" s="410"/>
      <c r="AS232" s="410"/>
      <c r="AT232" s="410"/>
      <c r="AU232" s="410"/>
      <c r="AV232" s="410"/>
      <c r="AW232" s="410"/>
      <c r="AX232" s="410"/>
      <c r="AY232" s="410"/>
      <c r="AZ232" s="881"/>
      <c r="BA232" s="884"/>
      <c r="BB232" s="553"/>
      <c r="BC232" s="414"/>
      <c r="BD232" s="407"/>
      <c r="BE232" s="407"/>
      <c r="BF232" s="407"/>
      <c r="BG232" s="418"/>
      <c r="BH232" s="414"/>
      <c r="BI232" s="407"/>
      <c r="BJ232" s="407"/>
      <c r="BK232" s="407"/>
      <c r="BL232" s="418"/>
      <c r="BM232" s="414"/>
      <c r="BN232" s="407"/>
      <c r="BO232" s="407"/>
      <c r="BP232" s="407"/>
      <c r="BQ232" s="418"/>
      <c r="BR232" s="414"/>
      <c r="BS232" s="407"/>
      <c r="BT232" s="407"/>
      <c r="BU232" s="407"/>
      <c r="BV232" s="407"/>
      <c r="BW232" s="407"/>
      <c r="BX232" s="407"/>
      <c r="BY232" s="408"/>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22" customFormat="true" ht="15" customHeight="true" x14ac:dyDescent="0.2">
      <c r="A233" s="178"/>
      <c r="B233" s="148"/>
      <c r="C233" s="29"/>
      <c r="D233" s="169"/>
      <c r="E233" s="169"/>
      <c r="F233" s="169"/>
      <c r="G233" s="158"/>
      <c r="H233" s="31"/>
      <c r="I233" s="169"/>
      <c r="J233" s="169"/>
      <c r="K233" s="169"/>
      <c r="L233" s="164"/>
      <c r="M233" s="29"/>
      <c r="N233" s="169"/>
      <c r="O233" s="169"/>
      <c r="P233" s="169"/>
      <c r="Q233" s="158"/>
      <c r="R233" s="31"/>
      <c r="S233" s="169"/>
      <c r="T233" s="169"/>
      <c r="U233" s="169"/>
      <c r="V233" s="169"/>
      <c r="W233" s="169"/>
      <c r="X233" s="169"/>
      <c r="Y233" s="164"/>
      <c r="Z233" s="410"/>
      <c r="AA233" s="410"/>
      <c r="AB233" s="410"/>
      <c r="AC233" s="410"/>
      <c r="AD233" s="410"/>
      <c r="AE233" s="410"/>
      <c r="AF233" s="410"/>
      <c r="AG233" s="410"/>
      <c r="AH233" s="410"/>
      <c r="AI233" s="410"/>
      <c r="AJ233" s="410"/>
      <c r="AK233" s="410"/>
      <c r="AL233" s="410"/>
      <c r="AM233" s="410"/>
      <c r="AN233" s="410"/>
      <c r="AO233" s="410"/>
      <c r="AP233" s="410"/>
      <c r="AQ233" s="410"/>
      <c r="AR233" s="410"/>
      <c r="AS233" s="410"/>
      <c r="AT233" s="410"/>
      <c r="AU233" s="410"/>
      <c r="AV233" s="410"/>
      <c r="AW233" s="410"/>
      <c r="AX233" s="410"/>
      <c r="AY233" s="410"/>
      <c r="AZ233" s="881"/>
      <c r="BA233" s="884"/>
      <c r="BB233" s="553"/>
      <c r="BC233" s="414"/>
      <c r="BD233" s="407"/>
      <c r="BE233" s="407"/>
      <c r="BF233" s="407"/>
      <c r="BG233" s="418"/>
      <c r="BH233" s="414"/>
      <c r="BI233" s="407"/>
      <c r="BJ233" s="407"/>
      <c r="BK233" s="407"/>
      <c r="BL233" s="418"/>
      <c r="BM233" s="414"/>
      <c r="BN233" s="407"/>
      <c r="BO233" s="407"/>
      <c r="BP233" s="407"/>
      <c r="BQ233" s="418"/>
      <c r="BR233" s="414"/>
      <c r="BS233" s="407"/>
      <c r="BT233" s="407"/>
      <c r="BU233" s="407"/>
      <c r="BV233" s="407"/>
      <c r="BW233" s="407"/>
      <c r="BX233" s="407"/>
      <c r="BY233" s="408"/>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22" customFormat="true" ht="15" customHeight="true" x14ac:dyDescent="0.2">
      <c r="A234" s="178"/>
      <c r="B234" s="148"/>
      <c r="C234" s="29"/>
      <c r="D234" s="169"/>
      <c r="E234" s="169"/>
      <c r="F234" s="169"/>
      <c r="G234" s="158"/>
      <c r="H234" s="31"/>
      <c r="I234" s="169"/>
      <c r="J234" s="169"/>
      <c r="K234" s="169"/>
      <c r="L234" s="164"/>
      <c r="M234" s="29"/>
      <c r="N234" s="169"/>
      <c r="O234" s="169"/>
      <c r="P234" s="169"/>
      <c r="Q234" s="158"/>
      <c r="R234" s="31"/>
      <c r="S234" s="169"/>
      <c r="T234" s="169"/>
      <c r="U234" s="169"/>
      <c r="V234" s="169"/>
      <c r="W234" s="169"/>
      <c r="X234" s="169"/>
      <c r="Y234" s="164"/>
      <c r="Z234" s="410"/>
      <c r="AA234" s="410"/>
      <c r="AB234" s="410"/>
      <c r="AC234" s="410"/>
      <c r="AD234" s="410"/>
      <c r="AE234" s="410"/>
      <c r="AF234" s="410"/>
      <c r="AG234" s="410"/>
      <c r="AH234" s="410"/>
      <c r="AI234" s="410"/>
      <c r="AJ234" s="410"/>
      <c r="AK234" s="410"/>
      <c r="AL234" s="410"/>
      <c r="AM234" s="410"/>
      <c r="AN234" s="410"/>
      <c r="AO234" s="410"/>
      <c r="AP234" s="410"/>
      <c r="AQ234" s="410"/>
      <c r="AR234" s="410"/>
      <c r="AS234" s="410"/>
      <c r="AT234" s="410"/>
      <c r="AU234" s="410"/>
      <c r="AV234" s="410"/>
      <c r="AW234" s="410"/>
      <c r="AX234" s="410"/>
      <c r="AY234" s="410"/>
      <c r="AZ234" s="881"/>
      <c r="BA234" s="884"/>
      <c r="BB234" s="553"/>
      <c r="BC234" s="414"/>
      <c r="BD234" s="407"/>
      <c r="BE234" s="407"/>
      <c r="BF234" s="407"/>
      <c r="BG234" s="418"/>
      <c r="BH234" s="414"/>
      <c r="BI234" s="407"/>
      <c r="BJ234" s="407"/>
      <c r="BK234" s="407"/>
      <c r="BL234" s="418"/>
      <c r="BM234" s="414"/>
      <c r="BN234" s="407"/>
      <c r="BO234" s="407"/>
      <c r="BP234" s="407"/>
      <c r="BQ234" s="418"/>
      <c r="BR234" s="414"/>
      <c r="BS234" s="407"/>
      <c r="BT234" s="407"/>
      <c r="BU234" s="407"/>
      <c r="BV234" s="407"/>
      <c r="BW234" s="407"/>
      <c r="BX234" s="407"/>
      <c r="BY234" s="408"/>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22" customFormat="true" ht="15" customHeight="true" x14ac:dyDescent="0.2">
      <c r="A235" s="178"/>
      <c r="B235" s="148"/>
      <c r="C235" s="29"/>
      <c r="D235" s="169"/>
      <c r="E235" s="169"/>
      <c r="F235" s="169"/>
      <c r="G235" s="158"/>
      <c r="H235" s="31"/>
      <c r="I235" s="169"/>
      <c r="J235" s="169"/>
      <c r="K235" s="169"/>
      <c r="L235" s="164"/>
      <c r="M235" s="29"/>
      <c r="N235" s="169"/>
      <c r="O235" s="169"/>
      <c r="P235" s="169"/>
      <c r="Q235" s="158"/>
      <c r="R235" s="31"/>
      <c r="S235" s="169"/>
      <c r="T235" s="169"/>
      <c r="U235" s="169"/>
      <c r="V235" s="169"/>
      <c r="W235" s="169"/>
      <c r="X235" s="169"/>
      <c r="Y235" s="164"/>
      <c r="Z235" s="410"/>
      <c r="AA235" s="410"/>
      <c r="AB235" s="410"/>
      <c r="AC235" s="410"/>
      <c r="AD235" s="410"/>
      <c r="AE235" s="410"/>
      <c r="AF235" s="410"/>
      <c r="AG235" s="410"/>
      <c r="AH235" s="410"/>
      <c r="AI235" s="410"/>
      <c r="AJ235" s="410"/>
      <c r="AK235" s="410"/>
      <c r="AL235" s="410"/>
      <c r="AM235" s="410"/>
      <c r="AN235" s="410"/>
      <c r="AO235" s="410"/>
      <c r="AP235" s="410"/>
      <c r="AQ235" s="410"/>
      <c r="AR235" s="410"/>
      <c r="AS235" s="410"/>
      <c r="AT235" s="410"/>
      <c r="AU235" s="410"/>
      <c r="AV235" s="410"/>
      <c r="AW235" s="410"/>
      <c r="AX235" s="410"/>
      <c r="AY235" s="410"/>
      <c r="AZ235" s="881"/>
      <c r="BA235" s="884"/>
      <c r="BB235" s="553"/>
      <c r="BC235" s="414"/>
      <c r="BD235" s="407"/>
      <c r="BE235" s="407"/>
      <c r="BF235" s="407"/>
      <c r="BG235" s="418"/>
      <c r="BH235" s="414"/>
      <c r="BI235" s="407"/>
      <c r="BJ235" s="407"/>
      <c r="BK235" s="407"/>
      <c r="BL235" s="418"/>
      <c r="BM235" s="414"/>
      <c r="BN235" s="407"/>
      <c r="BO235" s="407"/>
      <c r="BP235" s="407"/>
      <c r="BQ235" s="418"/>
      <c r="BR235" s="414"/>
      <c r="BS235" s="407"/>
      <c r="BT235" s="407"/>
      <c r="BU235" s="407"/>
      <c r="BV235" s="407"/>
      <c r="BW235" s="407"/>
      <c r="BX235" s="407"/>
      <c r="BY235" s="408"/>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22" customFormat="true" ht="15" customHeight="true" x14ac:dyDescent="0.2">
      <c r="A236" s="178"/>
      <c r="B236" s="148"/>
      <c r="C236" s="29"/>
      <c r="D236" s="169"/>
      <c r="E236" s="169"/>
      <c r="F236" s="169"/>
      <c r="G236" s="158"/>
      <c r="H236" s="31"/>
      <c r="I236" s="169"/>
      <c r="J236" s="169"/>
      <c r="K236" s="169"/>
      <c r="L236" s="164"/>
      <c r="M236" s="29"/>
      <c r="N236" s="169"/>
      <c r="O236" s="169"/>
      <c r="P236" s="169"/>
      <c r="Q236" s="158"/>
      <c r="R236" s="31"/>
      <c r="S236" s="169"/>
      <c r="T236" s="169"/>
      <c r="U236" s="169"/>
      <c r="V236" s="169"/>
      <c r="W236" s="169"/>
      <c r="X236" s="169"/>
      <c r="Y236" s="164"/>
      <c r="Z236" s="410"/>
      <c r="AA236" s="410"/>
      <c r="AB236" s="410"/>
      <c r="AC236" s="410"/>
      <c r="AD236" s="410"/>
      <c r="AE236" s="410"/>
      <c r="AF236" s="410"/>
      <c r="AG236" s="410"/>
      <c r="AH236" s="410"/>
      <c r="AI236" s="410"/>
      <c r="AJ236" s="410"/>
      <c r="AK236" s="410"/>
      <c r="AL236" s="410"/>
      <c r="AM236" s="410"/>
      <c r="AN236" s="410"/>
      <c r="AO236" s="410"/>
      <c r="AP236" s="410"/>
      <c r="AQ236" s="410"/>
      <c r="AR236" s="410"/>
      <c r="AS236" s="410"/>
      <c r="AT236" s="410"/>
      <c r="AU236" s="410"/>
      <c r="AV236" s="410"/>
      <c r="AW236" s="410"/>
      <c r="AX236" s="410"/>
      <c r="AY236" s="410"/>
      <c r="AZ236" s="881"/>
      <c r="BA236" s="884"/>
      <c r="BB236" s="553"/>
      <c r="BC236" s="414"/>
      <c r="BD236" s="407"/>
      <c r="BE236" s="407"/>
      <c r="BF236" s="407"/>
      <c r="BG236" s="418"/>
      <c r="BH236" s="414"/>
      <c r="BI236" s="407"/>
      <c r="BJ236" s="407"/>
      <c r="BK236" s="407"/>
      <c r="BL236" s="418"/>
      <c r="BM236" s="414"/>
      <c r="BN236" s="407"/>
      <c r="BO236" s="407"/>
      <c r="BP236" s="407"/>
      <c r="BQ236" s="418"/>
      <c r="BR236" s="414"/>
      <c r="BS236" s="407"/>
      <c r="BT236" s="407"/>
      <c r="BU236" s="407"/>
      <c r="BV236" s="407"/>
      <c r="BW236" s="407"/>
      <c r="BX236" s="407"/>
      <c r="BY236" s="408"/>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22" customFormat="true" ht="15" customHeight="true" x14ac:dyDescent="0.2">
      <c r="A237" s="178"/>
      <c r="B237" s="148"/>
      <c r="C237" s="29"/>
      <c r="D237" s="169"/>
      <c r="E237" s="169"/>
      <c r="F237" s="169"/>
      <c r="G237" s="158"/>
      <c r="H237" s="31"/>
      <c r="I237" s="169"/>
      <c r="J237" s="169"/>
      <c r="K237" s="169"/>
      <c r="L237" s="164"/>
      <c r="M237" s="29"/>
      <c r="N237" s="169"/>
      <c r="O237" s="169"/>
      <c r="P237" s="169"/>
      <c r="Q237" s="158"/>
      <c r="R237" s="31"/>
      <c r="S237" s="169"/>
      <c r="T237" s="169"/>
      <c r="U237" s="169"/>
      <c r="V237" s="169"/>
      <c r="W237" s="169"/>
      <c r="X237" s="169"/>
      <c r="Y237" s="164"/>
      <c r="Z237" s="410"/>
      <c r="AA237" s="410"/>
      <c r="AB237" s="410"/>
      <c r="AC237" s="410"/>
      <c r="AD237" s="410"/>
      <c r="AE237" s="410"/>
      <c r="AF237" s="410"/>
      <c r="AG237" s="410"/>
      <c r="AH237" s="410"/>
      <c r="AI237" s="410"/>
      <c r="AJ237" s="410"/>
      <c r="AK237" s="410"/>
      <c r="AL237" s="410"/>
      <c r="AM237" s="410"/>
      <c r="AN237" s="410"/>
      <c r="AO237" s="410"/>
      <c r="AP237" s="410"/>
      <c r="AQ237" s="410"/>
      <c r="AR237" s="410"/>
      <c r="AS237" s="410"/>
      <c r="AT237" s="410"/>
      <c r="AU237" s="410"/>
      <c r="AV237" s="410"/>
      <c r="AW237" s="410"/>
      <c r="AX237" s="410"/>
      <c r="AY237" s="410"/>
      <c r="AZ237" s="881"/>
      <c r="BA237" s="884"/>
      <c r="BB237" s="553"/>
      <c r="BC237" s="414"/>
      <c r="BD237" s="407"/>
      <c r="BE237" s="407"/>
      <c r="BF237" s="407"/>
      <c r="BG237" s="418"/>
      <c r="BH237" s="414"/>
      <c r="BI237" s="407"/>
      <c r="BJ237" s="407"/>
      <c r="BK237" s="407"/>
      <c r="BL237" s="418"/>
      <c r="BM237" s="414"/>
      <c r="BN237" s="407"/>
      <c r="BO237" s="407"/>
      <c r="BP237" s="407"/>
      <c r="BQ237" s="418"/>
      <c r="BR237" s="414"/>
      <c r="BS237" s="407"/>
      <c r="BT237" s="407"/>
      <c r="BU237" s="407"/>
      <c r="BV237" s="407"/>
      <c r="BW237" s="407"/>
      <c r="BX237" s="407"/>
      <c r="BY237" s="408"/>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22" customFormat="true" ht="15" customHeight="true" x14ac:dyDescent="0.2">
      <c r="A238" s="178"/>
      <c r="B238" s="148"/>
      <c r="C238" s="29"/>
      <c r="D238" s="169"/>
      <c r="E238" s="169"/>
      <c r="F238" s="169"/>
      <c r="G238" s="158"/>
      <c r="H238" s="31"/>
      <c r="I238" s="169"/>
      <c r="J238" s="169"/>
      <c r="K238" s="169"/>
      <c r="L238" s="164"/>
      <c r="M238" s="29"/>
      <c r="N238" s="169"/>
      <c r="O238" s="169"/>
      <c r="P238" s="169"/>
      <c r="Q238" s="158"/>
      <c r="R238" s="31"/>
      <c r="S238" s="169"/>
      <c r="T238" s="169"/>
      <c r="U238" s="169"/>
      <c r="V238" s="169"/>
      <c r="W238" s="169"/>
      <c r="X238" s="169"/>
      <c r="Y238" s="164"/>
      <c r="Z238" s="410"/>
      <c r="AA238" s="410"/>
      <c r="AB238" s="410"/>
      <c r="AC238" s="410"/>
      <c r="AD238" s="410"/>
      <c r="AE238" s="410"/>
      <c r="AF238" s="410"/>
      <c r="AG238" s="410"/>
      <c r="AH238" s="410"/>
      <c r="AI238" s="410"/>
      <c r="AJ238" s="410"/>
      <c r="AK238" s="410"/>
      <c r="AL238" s="410"/>
      <c r="AM238" s="410"/>
      <c r="AN238" s="410"/>
      <c r="AO238" s="410"/>
      <c r="AP238" s="410"/>
      <c r="AQ238" s="410"/>
      <c r="AR238" s="410"/>
      <c r="AS238" s="410"/>
      <c r="AT238" s="410"/>
      <c r="AU238" s="410"/>
      <c r="AV238" s="410"/>
      <c r="AW238" s="410"/>
      <c r="AX238" s="410"/>
      <c r="AY238" s="410"/>
      <c r="AZ238" s="881"/>
      <c r="BA238" s="884"/>
      <c r="BB238" s="553"/>
      <c r="BC238" s="414"/>
      <c r="BD238" s="407"/>
      <c r="BE238" s="407"/>
      <c r="BF238" s="407"/>
      <c r="BG238" s="418"/>
      <c r="BH238" s="414"/>
      <c r="BI238" s="407"/>
      <c r="BJ238" s="407"/>
      <c r="BK238" s="407"/>
      <c r="BL238" s="418"/>
      <c r="BM238" s="414"/>
      <c r="BN238" s="407"/>
      <c r="BO238" s="407"/>
      <c r="BP238" s="407"/>
      <c r="BQ238" s="418"/>
      <c r="BR238" s="414"/>
      <c r="BS238" s="407"/>
      <c r="BT238" s="407"/>
      <c r="BU238" s="407"/>
      <c r="BV238" s="407"/>
      <c r="BW238" s="407"/>
      <c r="BX238" s="407"/>
      <c r="BY238" s="408"/>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22" customFormat="true" ht="15" customHeight="true" x14ac:dyDescent="0.2">
      <c r="A239" s="178"/>
      <c r="B239" s="148"/>
      <c r="C239" s="29"/>
      <c r="D239" s="169"/>
      <c r="E239" s="169"/>
      <c r="F239" s="169"/>
      <c r="G239" s="158"/>
      <c r="H239" s="31"/>
      <c r="I239" s="169"/>
      <c r="J239" s="169"/>
      <c r="K239" s="169"/>
      <c r="L239" s="164"/>
      <c r="M239" s="29"/>
      <c r="N239" s="169"/>
      <c r="O239" s="169"/>
      <c r="P239" s="169"/>
      <c r="Q239" s="158"/>
      <c r="R239" s="31"/>
      <c r="S239" s="169"/>
      <c r="T239" s="169"/>
      <c r="U239" s="169"/>
      <c r="V239" s="169"/>
      <c r="W239" s="169"/>
      <c r="X239" s="169"/>
      <c r="Y239" s="164"/>
      <c r="Z239" s="410"/>
      <c r="AA239" s="410"/>
      <c r="AB239" s="410"/>
      <c r="AC239" s="410"/>
      <c r="AD239" s="410"/>
      <c r="AE239" s="410"/>
      <c r="AF239" s="410"/>
      <c r="AG239" s="410"/>
      <c r="AH239" s="410"/>
      <c r="AI239" s="410"/>
      <c r="AJ239" s="410"/>
      <c r="AK239" s="410"/>
      <c r="AL239" s="410"/>
      <c r="AM239" s="410"/>
      <c r="AN239" s="410"/>
      <c r="AO239" s="410"/>
      <c r="AP239" s="410"/>
      <c r="AQ239" s="410"/>
      <c r="AR239" s="410"/>
      <c r="AS239" s="410"/>
      <c r="AT239" s="410"/>
      <c r="AU239" s="410"/>
      <c r="AV239" s="410"/>
      <c r="AW239" s="410"/>
      <c r="AX239" s="410"/>
      <c r="AY239" s="410"/>
      <c r="AZ239" s="881"/>
      <c r="BA239" s="884"/>
      <c r="BB239" s="553"/>
      <c r="BC239" s="414"/>
      <c r="BD239" s="407"/>
      <c r="BE239" s="407"/>
      <c r="BF239" s="407"/>
      <c r="BG239" s="418"/>
      <c r="BH239" s="414"/>
      <c r="BI239" s="407"/>
      <c r="BJ239" s="407"/>
      <c r="BK239" s="407"/>
      <c r="BL239" s="418"/>
      <c r="BM239" s="414"/>
      <c r="BN239" s="407"/>
      <c r="BO239" s="407"/>
      <c r="BP239" s="407"/>
      <c r="BQ239" s="418"/>
      <c r="BR239" s="414"/>
      <c r="BS239" s="407"/>
      <c r="BT239" s="407"/>
      <c r="BU239" s="407"/>
      <c r="BV239" s="407"/>
      <c r="BW239" s="407"/>
      <c r="BX239" s="407"/>
      <c r="BY239" s="408"/>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22" customFormat="true" ht="15" customHeight="true" x14ac:dyDescent="0.2">
      <c r="A240" s="178"/>
      <c r="B240" s="148"/>
      <c r="C240" s="29"/>
      <c r="D240" s="169"/>
      <c r="E240" s="169"/>
      <c r="F240" s="169"/>
      <c r="G240" s="158"/>
      <c r="H240" s="31"/>
      <c r="I240" s="169"/>
      <c r="J240" s="169"/>
      <c r="K240" s="169"/>
      <c r="L240" s="164"/>
      <c r="M240" s="29"/>
      <c r="N240" s="169"/>
      <c r="O240" s="169"/>
      <c r="P240" s="169"/>
      <c r="Q240" s="158"/>
      <c r="R240" s="31"/>
      <c r="S240" s="169"/>
      <c r="T240" s="169"/>
      <c r="U240" s="169"/>
      <c r="V240" s="169"/>
      <c r="W240" s="169"/>
      <c r="X240" s="169"/>
      <c r="Y240" s="164"/>
      <c r="Z240" s="410"/>
      <c r="AA240" s="410"/>
      <c r="AB240" s="410"/>
      <c r="AC240" s="410"/>
      <c r="AD240" s="410"/>
      <c r="AE240" s="410"/>
      <c r="AF240" s="410"/>
      <c r="AG240" s="410"/>
      <c r="AH240" s="410"/>
      <c r="AI240" s="410"/>
      <c r="AJ240" s="410"/>
      <c r="AK240" s="410"/>
      <c r="AL240" s="410"/>
      <c r="AM240" s="410"/>
      <c r="AN240" s="410"/>
      <c r="AO240" s="410"/>
      <c r="AP240" s="410"/>
      <c r="AQ240" s="410"/>
      <c r="AR240" s="410"/>
      <c r="AS240" s="410"/>
      <c r="AT240" s="410"/>
      <c r="AU240" s="410"/>
      <c r="AV240" s="410"/>
      <c r="AW240" s="410"/>
      <c r="AX240" s="410"/>
      <c r="AY240" s="410"/>
      <c r="AZ240" s="881"/>
      <c r="BA240" s="884"/>
      <c r="BB240" s="553"/>
      <c r="BC240" s="414"/>
      <c r="BD240" s="407"/>
      <c r="BE240" s="407"/>
      <c r="BF240" s="407"/>
      <c r="BG240" s="418"/>
      <c r="BH240" s="414"/>
      <c r="BI240" s="407"/>
      <c r="BJ240" s="407"/>
      <c r="BK240" s="407"/>
      <c r="BL240" s="418"/>
      <c r="BM240" s="414"/>
      <c r="BN240" s="407"/>
      <c r="BO240" s="407"/>
      <c r="BP240" s="407"/>
      <c r="BQ240" s="418"/>
      <c r="BR240" s="414"/>
      <c r="BS240" s="407"/>
      <c r="BT240" s="407"/>
      <c r="BU240" s="407"/>
      <c r="BV240" s="407"/>
      <c r="BW240" s="407"/>
      <c r="BX240" s="407"/>
      <c r="BY240" s="408"/>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22" customFormat="true" ht="15" customHeight="true" x14ac:dyDescent="0.2">
      <c r="A241" s="178"/>
      <c r="B241" s="148"/>
      <c r="C241" s="29"/>
      <c r="D241" s="169"/>
      <c r="E241" s="169"/>
      <c r="F241" s="169"/>
      <c r="G241" s="158"/>
      <c r="H241" s="31"/>
      <c r="I241" s="169"/>
      <c r="J241" s="169"/>
      <c r="K241" s="169"/>
      <c r="L241" s="164"/>
      <c r="M241" s="29"/>
      <c r="N241" s="169"/>
      <c r="O241" s="169"/>
      <c r="P241" s="169"/>
      <c r="Q241" s="158"/>
      <c r="R241" s="31"/>
      <c r="S241" s="169"/>
      <c r="T241" s="169"/>
      <c r="U241" s="169"/>
      <c r="V241" s="169"/>
      <c r="W241" s="169"/>
      <c r="X241" s="169"/>
      <c r="Y241" s="164"/>
      <c r="Z241" s="410"/>
      <c r="AA241" s="410"/>
      <c r="AB241" s="410"/>
      <c r="AC241" s="410"/>
      <c r="AD241" s="410"/>
      <c r="AE241" s="410"/>
      <c r="AF241" s="410"/>
      <c r="AG241" s="410"/>
      <c r="AH241" s="410"/>
      <c r="AI241" s="410"/>
      <c r="AJ241" s="410"/>
      <c r="AK241" s="410"/>
      <c r="AL241" s="410"/>
      <c r="AM241" s="410"/>
      <c r="AN241" s="410"/>
      <c r="AO241" s="410"/>
      <c r="AP241" s="410"/>
      <c r="AQ241" s="410"/>
      <c r="AR241" s="410"/>
      <c r="AS241" s="410"/>
      <c r="AT241" s="410"/>
      <c r="AU241" s="410"/>
      <c r="AV241" s="410"/>
      <c r="AW241" s="410"/>
      <c r="AX241" s="410"/>
      <c r="AY241" s="410"/>
      <c r="AZ241" s="881"/>
      <c r="BA241" s="884"/>
      <c r="BB241" s="553"/>
      <c r="BC241" s="414"/>
      <c r="BD241" s="407"/>
      <c r="BE241" s="407"/>
      <c r="BF241" s="407"/>
      <c r="BG241" s="418"/>
      <c r="BH241" s="414"/>
      <c r="BI241" s="407"/>
      <c r="BJ241" s="407"/>
      <c r="BK241" s="407"/>
      <c r="BL241" s="418"/>
      <c r="BM241" s="414"/>
      <c r="BN241" s="407"/>
      <c r="BO241" s="407"/>
      <c r="BP241" s="407"/>
      <c r="BQ241" s="418"/>
      <c r="BR241" s="414"/>
      <c r="BS241" s="407"/>
      <c r="BT241" s="407"/>
      <c r="BU241" s="407"/>
      <c r="BV241" s="407"/>
      <c r="BW241" s="407"/>
      <c r="BX241" s="407"/>
      <c r="BY241" s="408"/>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22" customFormat="true" ht="15" customHeight="true" x14ac:dyDescent="0.2">
      <c r="A242" s="178"/>
      <c r="B242" s="148"/>
      <c r="C242" s="29"/>
      <c r="D242" s="169"/>
      <c r="E242" s="169"/>
      <c r="F242" s="169"/>
      <c r="G242" s="158"/>
      <c r="H242" s="31"/>
      <c r="I242" s="169"/>
      <c r="J242" s="169"/>
      <c r="K242" s="169"/>
      <c r="L242" s="164"/>
      <c r="M242" s="29"/>
      <c r="N242" s="169"/>
      <c r="O242" s="169"/>
      <c r="P242" s="169"/>
      <c r="Q242" s="158"/>
      <c r="R242" s="31"/>
      <c r="S242" s="169"/>
      <c r="T242" s="169"/>
      <c r="U242" s="169"/>
      <c r="V242" s="169"/>
      <c r="W242" s="169"/>
      <c r="X242" s="169"/>
      <c r="Y242" s="164"/>
      <c r="Z242" s="410"/>
      <c r="AA242" s="410"/>
      <c r="AB242" s="410"/>
      <c r="AC242" s="410"/>
      <c r="AD242" s="410"/>
      <c r="AE242" s="410"/>
      <c r="AF242" s="410"/>
      <c r="AG242" s="410"/>
      <c r="AH242" s="410"/>
      <c r="AI242" s="410"/>
      <c r="AJ242" s="410"/>
      <c r="AK242" s="410"/>
      <c r="AL242" s="410"/>
      <c r="AM242" s="410"/>
      <c r="AN242" s="410"/>
      <c r="AO242" s="410"/>
      <c r="AP242" s="410"/>
      <c r="AQ242" s="410"/>
      <c r="AR242" s="410"/>
      <c r="AS242" s="410"/>
      <c r="AT242" s="410"/>
      <c r="AU242" s="410"/>
      <c r="AV242" s="410"/>
      <c r="AW242" s="410"/>
      <c r="AX242" s="410"/>
      <c r="AY242" s="410"/>
      <c r="AZ242" s="881"/>
      <c r="BA242" s="884"/>
      <c r="BB242" s="553"/>
      <c r="BC242" s="414"/>
      <c r="BD242" s="407"/>
      <c r="BE242" s="407"/>
      <c r="BF242" s="407"/>
      <c r="BG242" s="418"/>
      <c r="BH242" s="414"/>
      <c r="BI242" s="407"/>
      <c r="BJ242" s="407"/>
      <c r="BK242" s="407"/>
      <c r="BL242" s="418"/>
      <c r="BM242" s="414"/>
      <c r="BN242" s="407"/>
      <c r="BO242" s="407"/>
      <c r="BP242" s="407"/>
      <c r="BQ242" s="418"/>
      <c r="BR242" s="414"/>
      <c r="BS242" s="407"/>
      <c r="BT242" s="407"/>
      <c r="BU242" s="407"/>
      <c r="BV242" s="407"/>
      <c r="BW242" s="407"/>
      <c r="BX242" s="407"/>
      <c r="BY242" s="408"/>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22" customFormat="true" ht="15" customHeight="true" x14ac:dyDescent="0.2">
      <c r="A243" s="178"/>
      <c r="B243" s="148"/>
      <c r="C243" s="29"/>
      <c r="D243" s="169"/>
      <c r="E243" s="169"/>
      <c r="F243" s="169"/>
      <c r="G243" s="158"/>
      <c r="H243" s="31"/>
      <c r="I243" s="169"/>
      <c r="J243" s="169"/>
      <c r="K243" s="169"/>
      <c r="L243" s="164"/>
      <c r="M243" s="29"/>
      <c r="N243" s="169"/>
      <c r="O243" s="169"/>
      <c r="P243" s="169"/>
      <c r="Q243" s="158"/>
      <c r="R243" s="31"/>
      <c r="S243" s="169"/>
      <c r="T243" s="169"/>
      <c r="U243" s="169"/>
      <c r="V243" s="169"/>
      <c r="W243" s="169"/>
      <c r="X243" s="169"/>
      <c r="Y243" s="164"/>
      <c r="Z243" s="410"/>
      <c r="AA243" s="410"/>
      <c r="AB243" s="410"/>
      <c r="AC243" s="410"/>
      <c r="AD243" s="410"/>
      <c r="AE243" s="410"/>
      <c r="AF243" s="410"/>
      <c r="AG243" s="410"/>
      <c r="AH243" s="410"/>
      <c r="AI243" s="410"/>
      <c r="AJ243" s="410"/>
      <c r="AK243" s="410"/>
      <c r="AL243" s="410"/>
      <c r="AM243" s="410"/>
      <c r="AN243" s="410"/>
      <c r="AO243" s="410"/>
      <c r="AP243" s="410"/>
      <c r="AQ243" s="410"/>
      <c r="AR243" s="410"/>
      <c r="AS243" s="410"/>
      <c r="AT243" s="410"/>
      <c r="AU243" s="410"/>
      <c r="AV243" s="410"/>
      <c r="AW243" s="410"/>
      <c r="AX243" s="410"/>
      <c r="AY243" s="410"/>
      <c r="AZ243" s="881"/>
      <c r="BA243" s="884"/>
      <c r="BB243" s="553"/>
      <c r="BC243" s="414"/>
      <c r="BD243" s="407"/>
      <c r="BE243" s="407"/>
      <c r="BF243" s="407"/>
      <c r="BG243" s="418"/>
      <c r="BH243" s="414"/>
      <c r="BI243" s="407"/>
      <c r="BJ243" s="407"/>
      <c r="BK243" s="407"/>
      <c r="BL243" s="418"/>
      <c r="BM243" s="414"/>
      <c r="BN243" s="407"/>
      <c r="BO243" s="407"/>
      <c r="BP243" s="407"/>
      <c r="BQ243" s="418"/>
      <c r="BR243" s="414"/>
      <c r="BS243" s="407"/>
      <c r="BT243" s="407"/>
      <c r="BU243" s="407"/>
      <c r="BV243" s="407"/>
      <c r="BW243" s="407"/>
      <c r="BX243" s="407"/>
      <c r="BY243" s="408"/>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22" customFormat="true" ht="15" customHeight="true" x14ac:dyDescent="0.2">
      <c r="A244" s="178"/>
      <c r="B244" s="148"/>
      <c r="C244" s="29"/>
      <c r="D244" s="169"/>
      <c r="E244" s="169"/>
      <c r="F244" s="169"/>
      <c r="G244" s="158"/>
      <c r="H244" s="31"/>
      <c r="I244" s="169"/>
      <c r="J244" s="169"/>
      <c r="K244" s="169"/>
      <c r="L244" s="164"/>
      <c r="M244" s="29"/>
      <c r="N244" s="169"/>
      <c r="O244" s="169"/>
      <c r="P244" s="169"/>
      <c r="Q244" s="158"/>
      <c r="R244" s="31"/>
      <c r="S244" s="169"/>
      <c r="T244" s="169"/>
      <c r="U244" s="169"/>
      <c r="V244" s="169"/>
      <c r="W244" s="169"/>
      <c r="X244" s="169"/>
      <c r="Y244" s="164"/>
      <c r="Z244" s="410"/>
      <c r="AA244" s="410"/>
      <c r="AB244" s="410"/>
      <c r="AC244" s="410"/>
      <c r="AD244" s="410"/>
      <c r="AE244" s="410"/>
      <c r="AF244" s="410"/>
      <c r="AG244" s="410"/>
      <c r="AH244" s="410"/>
      <c r="AI244" s="410"/>
      <c r="AJ244" s="410"/>
      <c r="AK244" s="410"/>
      <c r="AL244" s="410"/>
      <c r="AM244" s="410"/>
      <c r="AN244" s="410"/>
      <c r="AO244" s="410"/>
      <c r="AP244" s="410"/>
      <c r="AQ244" s="410"/>
      <c r="AR244" s="410"/>
      <c r="AS244" s="410"/>
      <c r="AT244" s="410"/>
      <c r="AU244" s="410"/>
      <c r="AV244" s="410"/>
      <c r="AW244" s="410"/>
      <c r="AX244" s="410"/>
      <c r="AY244" s="410"/>
      <c r="AZ244" s="881"/>
      <c r="BA244" s="884"/>
      <c r="BB244" s="553"/>
      <c r="BC244" s="414"/>
      <c r="BD244" s="407"/>
      <c r="BE244" s="407"/>
      <c r="BF244" s="407"/>
      <c r="BG244" s="418"/>
      <c r="BH244" s="414"/>
      <c r="BI244" s="407"/>
      <c r="BJ244" s="407"/>
      <c r="BK244" s="407"/>
      <c r="BL244" s="418"/>
      <c r="BM244" s="414"/>
      <c r="BN244" s="407"/>
      <c r="BO244" s="407"/>
      <c r="BP244" s="407"/>
      <c r="BQ244" s="418"/>
      <c r="BR244" s="414"/>
      <c r="BS244" s="407"/>
      <c r="BT244" s="407"/>
      <c r="BU244" s="407"/>
      <c r="BV244" s="407"/>
      <c r="BW244" s="407"/>
      <c r="BX244" s="407"/>
      <c r="BY244" s="408"/>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22" customFormat="true" ht="15" customHeight="true" x14ac:dyDescent="0.2">
      <c r="A245" s="178"/>
      <c r="B245" s="148"/>
      <c r="C245" s="29"/>
      <c r="D245" s="169"/>
      <c r="E245" s="169"/>
      <c r="F245" s="169"/>
      <c r="G245" s="158"/>
      <c r="H245" s="31"/>
      <c r="I245" s="169"/>
      <c r="J245" s="169"/>
      <c r="K245" s="169"/>
      <c r="L245" s="164"/>
      <c r="M245" s="29"/>
      <c r="N245" s="169"/>
      <c r="O245" s="169"/>
      <c r="P245" s="169"/>
      <c r="Q245" s="158"/>
      <c r="R245" s="31"/>
      <c r="S245" s="169"/>
      <c r="T245" s="169"/>
      <c r="U245" s="169"/>
      <c r="V245" s="169"/>
      <c r="W245" s="169"/>
      <c r="X245" s="169"/>
      <c r="Y245" s="164"/>
      <c r="Z245" s="410"/>
      <c r="AA245" s="410"/>
      <c r="AB245" s="410"/>
      <c r="AC245" s="410"/>
      <c r="AD245" s="410"/>
      <c r="AE245" s="410"/>
      <c r="AF245" s="410"/>
      <c r="AG245" s="410"/>
      <c r="AH245" s="410"/>
      <c r="AI245" s="410"/>
      <c r="AJ245" s="410"/>
      <c r="AK245" s="410"/>
      <c r="AL245" s="410"/>
      <c r="AM245" s="410"/>
      <c r="AN245" s="410"/>
      <c r="AO245" s="410"/>
      <c r="AP245" s="410"/>
      <c r="AQ245" s="410"/>
      <c r="AR245" s="410"/>
      <c r="AS245" s="410"/>
      <c r="AT245" s="410"/>
      <c r="AU245" s="410"/>
      <c r="AV245" s="410"/>
      <c r="AW245" s="410"/>
      <c r="AX245" s="410"/>
      <c r="AY245" s="410"/>
      <c r="AZ245" s="881"/>
      <c r="BA245" s="884"/>
      <c r="BB245" s="553"/>
      <c r="BC245" s="414"/>
      <c r="BD245" s="407"/>
      <c r="BE245" s="407"/>
      <c r="BF245" s="407"/>
      <c r="BG245" s="418"/>
      <c r="BH245" s="414"/>
      <c r="BI245" s="407"/>
      <c r="BJ245" s="407"/>
      <c r="BK245" s="407"/>
      <c r="BL245" s="418"/>
      <c r="BM245" s="414"/>
      <c r="BN245" s="407"/>
      <c r="BO245" s="407"/>
      <c r="BP245" s="407"/>
      <c r="BQ245" s="418"/>
      <c r="BR245" s="414"/>
      <c r="BS245" s="407"/>
      <c r="BT245" s="407"/>
      <c r="BU245" s="407"/>
      <c r="BV245" s="407"/>
      <c r="BW245" s="407"/>
      <c r="BX245" s="407"/>
      <c r="BY245" s="408"/>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22" customFormat="true" ht="15" customHeight="true" x14ac:dyDescent="0.2">
      <c r="A246" s="178"/>
      <c r="B246" s="148"/>
      <c r="C246" s="29"/>
      <c r="D246" s="169"/>
      <c r="E246" s="169"/>
      <c r="F246" s="169"/>
      <c r="G246" s="158"/>
      <c r="H246" s="31"/>
      <c r="I246" s="169"/>
      <c r="J246" s="169"/>
      <c r="K246" s="169"/>
      <c r="L246" s="164"/>
      <c r="M246" s="29"/>
      <c r="N246" s="169"/>
      <c r="O246" s="169"/>
      <c r="P246" s="169"/>
      <c r="Q246" s="158"/>
      <c r="R246" s="31"/>
      <c r="S246" s="169"/>
      <c r="T246" s="169"/>
      <c r="U246" s="169"/>
      <c r="V246" s="169"/>
      <c r="W246" s="169"/>
      <c r="X246" s="169"/>
      <c r="Y246" s="164"/>
      <c r="Z246" s="410"/>
      <c r="AA246" s="410"/>
      <c r="AB246" s="410"/>
      <c r="AC246" s="410"/>
      <c r="AD246" s="410"/>
      <c r="AE246" s="410"/>
      <c r="AF246" s="410"/>
      <c r="AG246" s="410"/>
      <c r="AH246" s="410"/>
      <c r="AI246" s="410"/>
      <c r="AJ246" s="410"/>
      <c r="AK246" s="410"/>
      <c r="AL246" s="410"/>
      <c r="AM246" s="410"/>
      <c r="AN246" s="410"/>
      <c r="AO246" s="410"/>
      <c r="AP246" s="410"/>
      <c r="AQ246" s="410"/>
      <c r="AR246" s="410"/>
      <c r="AS246" s="410"/>
      <c r="AT246" s="410"/>
      <c r="AU246" s="410"/>
      <c r="AV246" s="410"/>
      <c r="AW246" s="410"/>
      <c r="AX246" s="410"/>
      <c r="AY246" s="410"/>
      <c r="AZ246" s="881"/>
      <c r="BA246" s="884"/>
      <c r="BB246" s="553"/>
      <c r="BC246" s="414"/>
      <c r="BD246" s="407"/>
      <c r="BE246" s="407"/>
      <c r="BF246" s="407"/>
      <c r="BG246" s="418"/>
      <c r="BH246" s="414"/>
      <c r="BI246" s="407"/>
      <c r="BJ246" s="407"/>
      <c r="BK246" s="407"/>
      <c r="BL246" s="418"/>
      <c r="BM246" s="414"/>
      <c r="BN246" s="407"/>
      <c r="BO246" s="407"/>
      <c r="BP246" s="407"/>
      <c r="BQ246" s="418"/>
      <c r="BR246" s="414"/>
      <c r="BS246" s="407"/>
      <c r="BT246" s="407"/>
      <c r="BU246" s="407"/>
      <c r="BV246" s="407"/>
      <c r="BW246" s="407"/>
      <c r="BX246" s="407"/>
      <c r="BY246" s="408"/>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22" customFormat="true" ht="15" customHeight="true" x14ac:dyDescent="0.2">
      <c r="A247" s="178"/>
      <c r="B247" s="148"/>
      <c r="C247" s="29"/>
      <c r="D247" s="169"/>
      <c r="E247" s="169"/>
      <c r="F247" s="169"/>
      <c r="G247" s="158"/>
      <c r="H247" s="31"/>
      <c r="I247" s="169"/>
      <c r="J247" s="169"/>
      <c r="K247" s="169"/>
      <c r="L247" s="164"/>
      <c r="M247" s="29"/>
      <c r="N247" s="169"/>
      <c r="O247" s="169"/>
      <c r="P247" s="169"/>
      <c r="Q247" s="158"/>
      <c r="R247" s="31"/>
      <c r="S247" s="169"/>
      <c r="T247" s="169"/>
      <c r="U247" s="169"/>
      <c r="V247" s="169"/>
      <c r="W247" s="169"/>
      <c r="X247" s="169"/>
      <c r="Y247" s="164"/>
      <c r="Z247" s="410"/>
      <c r="AA247" s="410"/>
      <c r="AB247" s="410"/>
      <c r="AC247" s="410"/>
      <c r="AD247" s="410"/>
      <c r="AE247" s="410"/>
      <c r="AF247" s="410"/>
      <c r="AG247" s="410"/>
      <c r="AH247" s="410"/>
      <c r="AI247" s="410"/>
      <c r="AJ247" s="410"/>
      <c r="AK247" s="410"/>
      <c r="AL247" s="410"/>
      <c r="AM247" s="410"/>
      <c r="AN247" s="410"/>
      <c r="AO247" s="410"/>
      <c r="AP247" s="410"/>
      <c r="AQ247" s="410"/>
      <c r="AR247" s="410"/>
      <c r="AS247" s="410"/>
      <c r="AT247" s="410"/>
      <c r="AU247" s="410"/>
      <c r="AV247" s="410"/>
      <c r="AW247" s="410"/>
      <c r="AX247" s="410"/>
      <c r="AY247" s="410"/>
      <c r="AZ247" s="881"/>
      <c r="BA247" s="884"/>
      <c r="BB247" s="553"/>
      <c r="BC247" s="414"/>
      <c r="BD247" s="407"/>
      <c r="BE247" s="407"/>
      <c r="BF247" s="407"/>
      <c r="BG247" s="418"/>
      <c r="BH247" s="414"/>
      <c r="BI247" s="407"/>
      <c r="BJ247" s="407"/>
      <c r="BK247" s="407"/>
      <c r="BL247" s="418"/>
      <c r="BM247" s="414"/>
      <c r="BN247" s="407"/>
      <c r="BO247" s="407"/>
      <c r="BP247" s="407"/>
      <c r="BQ247" s="418"/>
      <c r="BR247" s="414"/>
      <c r="BS247" s="407"/>
      <c r="BT247" s="407"/>
      <c r="BU247" s="407"/>
      <c r="BV247" s="407"/>
      <c r="BW247" s="407"/>
      <c r="BX247" s="407"/>
      <c r="BY247" s="408"/>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22" customFormat="true" ht="15" customHeight="true" x14ac:dyDescent="0.2">
      <c r="A248" s="174"/>
      <c r="B248" s="138"/>
      <c r="C248" s="28"/>
      <c r="D248" s="122"/>
      <c r="E248" s="122"/>
      <c r="F248" s="122"/>
      <c r="G248" s="121"/>
      <c r="H248" s="30"/>
      <c r="I248" s="122"/>
      <c r="J248" s="122"/>
      <c r="K248" s="122"/>
      <c r="L248" s="27"/>
      <c r="M248" s="28"/>
      <c r="N248" s="122"/>
      <c r="O248" s="122"/>
      <c r="P248" s="122"/>
      <c r="Q248" s="121"/>
      <c r="R248" s="30"/>
      <c r="S248" s="122"/>
      <c r="T248" s="122"/>
      <c r="U248" s="122"/>
      <c r="V248" s="122"/>
      <c r="W248" s="122"/>
      <c r="X248" s="122"/>
      <c r="Y248" s="27"/>
      <c r="Z248" s="410"/>
      <c r="AA248" s="410"/>
      <c r="AB248" s="410"/>
      <c r="AC248" s="410"/>
      <c r="AD248" s="410"/>
      <c r="AE248" s="410"/>
      <c r="AF248" s="410"/>
      <c r="AG248" s="410"/>
      <c r="AH248" s="410"/>
      <c r="AI248" s="410"/>
      <c r="AJ248" s="410"/>
      <c r="AK248" s="410"/>
      <c r="AL248" s="410"/>
      <c r="AM248" s="410"/>
      <c r="AN248" s="410"/>
      <c r="AO248" s="410"/>
      <c r="AP248" s="410"/>
      <c r="AQ248" s="410"/>
      <c r="AR248" s="410"/>
      <c r="AS248" s="410"/>
      <c r="AT248" s="410"/>
      <c r="AU248" s="410"/>
      <c r="AV248" s="410"/>
      <c r="AW248" s="410"/>
      <c r="AX248" s="410"/>
      <c r="AY248" s="410"/>
      <c r="AZ248" s="881"/>
      <c r="BA248" s="884"/>
      <c r="BB248" s="553"/>
      <c r="BC248" s="417"/>
      <c r="BD248" s="416"/>
      <c r="BE248" s="416"/>
      <c r="BF248" s="416"/>
      <c r="BG248" s="420"/>
      <c r="BH248" s="417"/>
      <c r="BI248" s="416"/>
      <c r="BJ248" s="416"/>
      <c r="BK248" s="416"/>
      <c r="BL248" s="420"/>
      <c r="BM248" s="417"/>
      <c r="BN248" s="416"/>
      <c r="BO248" s="416"/>
      <c r="BP248" s="416"/>
      <c r="BQ248" s="420"/>
      <c r="BR248" s="417"/>
      <c r="BS248" s="416"/>
      <c r="BT248" s="416"/>
      <c r="BU248" s="416"/>
      <c r="BV248" s="416"/>
      <c r="BW248" s="416"/>
      <c r="BX248" s="416"/>
      <c r="BY248" s="419"/>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22" customFormat="true" ht="250.15" customHeight="true" x14ac:dyDescent="0.2">
      <c r="Z249" s="881"/>
      <c r="AA249" s="881"/>
      <c r="AB249" s="881"/>
      <c r="AC249" s="881"/>
      <c r="AD249" s="881"/>
      <c r="AE249" s="881"/>
      <c r="AF249" s="881"/>
      <c r="AG249" s="881"/>
      <c r="AH249" s="881"/>
      <c r="AI249" s="881"/>
      <c r="AJ249" s="881"/>
      <c r="AK249" s="881"/>
      <c r="AL249" s="881"/>
      <c r="AM249" s="881"/>
      <c r="AN249" s="881"/>
      <c r="AO249" s="881"/>
      <c r="AP249" s="881"/>
      <c r="AQ249" s="881"/>
      <c r="AR249" s="881"/>
      <c r="AS249" s="881"/>
      <c r="AT249" s="881"/>
      <c r="AU249" s="881"/>
      <c r="AV249" s="881"/>
      <c r="AW249" s="881"/>
      <c r="AX249" s="881"/>
      <c r="AY249" s="881"/>
      <c r="AZ249" s="881"/>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7"/>
      <c r="BX249" s="317"/>
      <c r="BY249" s="319"/>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459" customFormat="true" ht="19.15" customHeight="true" x14ac:dyDescent="0.2">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544"/>
      <c r="BB250" s="365"/>
      <c r="BC250" s="544"/>
      <c r="BD250" s="544"/>
      <c r="BE250" s="544"/>
      <c r="BF250" s="544"/>
      <c r="BG250" s="544"/>
      <c r="BH250" s="544"/>
      <c r="BI250" s="544"/>
      <c r="BJ250" s="544"/>
      <c r="BK250" s="544"/>
      <c r="BL250" s="544"/>
      <c r="BM250" s="544"/>
      <c r="BN250" s="544"/>
      <c r="BO250" s="544"/>
      <c r="BP250" s="544"/>
      <c r="BQ250" s="544"/>
      <c r="BR250" s="544"/>
      <c r="BS250" s="544"/>
      <c r="BT250" s="544"/>
      <c r="BU250" s="544"/>
      <c r="BV250" s="544"/>
      <c r="BW250" s="544"/>
      <c r="BX250" s="544"/>
      <c r="BY250" s="544"/>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459" customFormat="true" ht="12.75" x14ac:dyDescent="0.2">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544"/>
      <c r="BB251" s="365"/>
      <c r="BC251" s="544"/>
      <c r="BD251" s="544"/>
      <c r="BE251" s="544"/>
      <c r="BF251" s="544"/>
      <c r="BG251" s="544"/>
      <c r="BH251" s="544"/>
      <c r="BI251" s="544"/>
      <c r="BJ251" s="544"/>
      <c r="BK251" s="544"/>
      <c r="BL251" s="544"/>
      <c r="BM251" s="544"/>
      <c r="BN251" s="544"/>
      <c r="BO251" s="544"/>
      <c r="BP251" s="544"/>
      <c r="BQ251" s="544"/>
      <c r="BR251" s="544"/>
      <c r="BS251" s="544"/>
      <c r="BT251" s="544"/>
      <c r="BU251" s="544"/>
      <c r="BV251" s="544"/>
      <c r="BW251" s="544"/>
      <c r="BX251" s="544"/>
      <c r="BY251" s="544"/>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459" customFormat="true" ht="12.75" x14ac:dyDescent="0.2">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544"/>
      <c r="BB252" s="365"/>
      <c r="BC252" s="544"/>
      <c r="BD252" s="544"/>
      <c r="BE252" s="544"/>
      <c r="BF252" s="544"/>
      <c r="BG252" s="544"/>
      <c r="BH252" s="544"/>
      <c r="BI252" s="544"/>
      <c r="BJ252" s="544"/>
      <c r="BK252" s="544"/>
      <c r="BL252" s="544"/>
      <c r="BM252" s="544"/>
      <c r="BN252" s="544"/>
      <c r="BO252" s="544"/>
      <c r="BP252" s="544"/>
      <c r="BQ252" s="544"/>
      <c r="BR252" s="544"/>
      <c r="BS252" s="544"/>
      <c r="BT252" s="544"/>
      <c r="BU252" s="544"/>
      <c r="BV252" s="544"/>
      <c r="BW252" s="544"/>
      <c r="BX252" s="544"/>
      <c r="BY252" s="544"/>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459" customFormat="true" ht="12.75" x14ac:dyDescent="0.2">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544"/>
      <c r="BB253" s="365"/>
      <c r="BC253" s="544"/>
      <c r="BD253" s="544"/>
      <c r="BE253" s="544"/>
      <c r="BF253" s="544"/>
      <c r="BG253" s="544"/>
      <c r="BH253" s="544"/>
      <c r="BI253" s="544"/>
      <c r="BJ253" s="544"/>
      <c r="BK253" s="544"/>
      <c r="BL253" s="544"/>
      <c r="BM253" s="544"/>
      <c r="BN253" s="544"/>
      <c r="BO253" s="544"/>
      <c r="BP253" s="544"/>
      <c r="BQ253" s="544"/>
      <c r="BR253" s="544"/>
      <c r="BS253" s="544"/>
      <c r="BT253" s="544"/>
      <c r="BU253" s="544"/>
      <c r="BV253" s="544"/>
      <c r="BW253" s="544"/>
      <c r="BX253" s="544"/>
      <c r="BY253" s="544"/>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459" customFormat="true" ht="12.75" x14ac:dyDescent="0.2">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544"/>
      <c r="BB254" s="365"/>
      <c r="BC254" s="544"/>
      <c r="BD254" s="544"/>
      <c r="BE254" s="544"/>
      <c r="BF254" s="544"/>
      <c r="BG254" s="544"/>
      <c r="BH254" s="544"/>
      <c r="BI254" s="544"/>
      <c r="BJ254" s="544"/>
      <c r="BK254" s="544"/>
      <c r="BL254" s="544"/>
      <c r="BM254" s="544"/>
      <c r="BN254" s="544"/>
      <c r="BO254" s="544"/>
      <c r="BP254" s="544"/>
      <c r="BQ254" s="544"/>
      <c r="BR254" s="544"/>
      <c r="BS254" s="544"/>
      <c r="BT254" s="544"/>
      <c r="BU254" s="544"/>
      <c r="BV254" s="544"/>
      <c r="BW254" s="544"/>
      <c r="BX254" s="544"/>
      <c r="BY254" s="544"/>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459" customFormat="true" ht="12.75" x14ac:dyDescent="0.2">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544"/>
      <c r="BB255" s="365"/>
      <c r="BC255" s="544"/>
      <c r="BD255" s="544"/>
      <c r="BE255" s="544"/>
      <c r="BF255" s="544"/>
      <c r="BG255" s="544"/>
      <c r="BH255" s="544"/>
      <c r="BI255" s="544"/>
      <c r="BJ255" s="544"/>
      <c r="BK255" s="544"/>
      <c r="BL255" s="544"/>
      <c r="BM255" s="544"/>
      <c r="BN255" s="544"/>
      <c r="BO255" s="544"/>
      <c r="BP255" s="544"/>
      <c r="BQ255" s="544"/>
      <c r="BR255" s="544"/>
      <c r="BS255" s="544"/>
      <c r="BT255" s="544"/>
      <c r="BU255" s="544"/>
      <c r="BV255" s="544"/>
      <c r="BW255" s="544"/>
      <c r="BX255" s="544"/>
      <c r="BY255" s="544"/>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459" customFormat="true" ht="12.75" x14ac:dyDescent="0.2">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544"/>
      <c r="BB256" s="365"/>
      <c r="BC256" s="544"/>
      <c r="BD256" s="544"/>
      <c r="BE256" s="544"/>
      <c r="BF256" s="544"/>
      <c r="BG256" s="544"/>
      <c r="BH256" s="544"/>
      <c r="BI256" s="544"/>
      <c r="BJ256" s="544"/>
      <c r="BK256" s="544"/>
      <c r="BL256" s="544"/>
      <c r="BM256" s="544"/>
      <c r="BN256" s="544"/>
      <c r="BO256" s="544"/>
      <c r="BP256" s="544"/>
      <c r="BQ256" s="544"/>
      <c r="BR256" s="544"/>
      <c r="BS256" s="544"/>
      <c r="BT256" s="544"/>
      <c r="BU256" s="544"/>
      <c r="BV256" s="544"/>
      <c r="BW256" s="544"/>
      <c r="BX256" s="544"/>
      <c r="BY256" s="544"/>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459" customFormat="true" ht="18" customHeight="true" x14ac:dyDescent="0.2">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544"/>
      <c r="BB257" s="365"/>
      <c r="BC257" s="544"/>
      <c r="BD257" s="544"/>
      <c r="BE257" s="544"/>
      <c r="BF257" s="544"/>
      <c r="BG257" s="544"/>
      <c r="BH257" s="544"/>
      <c r="BI257" s="544"/>
      <c r="BJ257" s="544"/>
      <c r="BK257" s="544"/>
      <c r="BL257" s="544"/>
      <c r="BM257" s="544"/>
      <c r="BN257" s="544"/>
      <c r="BO257" s="544"/>
      <c r="BP257" s="544"/>
      <c r="BQ257" s="544"/>
      <c r="BR257" s="544"/>
      <c r="BS257" s="544"/>
      <c r="BT257" s="544"/>
      <c r="BU257" s="544"/>
      <c r="BV257" s="544"/>
      <c r="BW257" s="544"/>
      <c r="BX257" s="544"/>
      <c r="BY257" s="544"/>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459" customFormat="true" ht="18" customHeight="true" x14ac:dyDescent="0.2">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544"/>
      <c r="BB258" s="365"/>
      <c r="BC258" s="544"/>
      <c r="BD258" s="544"/>
      <c r="BE258" s="544"/>
      <c r="BF258" s="544"/>
      <c r="BG258" s="544"/>
      <c r="BH258" s="544"/>
      <c r="BI258" s="544"/>
      <c r="BJ258" s="544"/>
      <c r="BK258" s="544"/>
      <c r="BL258" s="544"/>
      <c r="BM258" s="544"/>
      <c r="BN258" s="544"/>
      <c r="BO258" s="544"/>
      <c r="BP258" s="544"/>
      <c r="BQ258" s="544"/>
      <c r="BR258" s="544"/>
      <c r="BS258" s="544"/>
      <c r="BT258" s="544"/>
      <c r="BU258" s="544"/>
      <c r="BV258" s="544"/>
      <c r="BW258" s="544"/>
      <c r="BX258" s="544"/>
      <c r="BY258" s="544"/>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322" customFormat="true" ht="15" customHeight="true" x14ac:dyDescent="0.2">
      <c r="Z259" s="881"/>
      <c r="AA259" s="881"/>
      <c r="AB259" s="881"/>
      <c r="AC259" s="881"/>
      <c r="AD259" s="881"/>
      <c r="AE259" s="881"/>
      <c r="AF259" s="881"/>
      <c r="AG259" s="881"/>
      <c r="AH259" s="881"/>
      <c r="AI259" s="881"/>
      <c r="AJ259" s="881"/>
      <c r="AK259" s="881"/>
      <c r="AL259" s="881"/>
      <c r="AM259" s="881"/>
      <c r="AN259" s="881"/>
      <c r="AO259" s="881"/>
      <c r="AP259" s="881"/>
      <c r="AQ259" s="881"/>
      <c r="AR259" s="881"/>
      <c r="AS259" s="881"/>
      <c r="AT259" s="881"/>
      <c r="AU259" s="881"/>
      <c r="AV259" s="881"/>
      <c r="AW259" s="881"/>
      <c r="AX259" s="881"/>
      <c r="AY259" s="881"/>
      <c r="AZ259" s="881"/>
      <c r="BA259" s="347" t="s">
        <v>129</v>
      </c>
      <c r="BB259" s="324" t="s">
        <v>86</v>
      </c>
      <c r="BC259" s="976" t="s">
        <v>115</v>
      </c>
      <c r="BD259" s="977"/>
      <c r="BE259" s="977"/>
      <c r="BF259" s="977"/>
      <c r="BG259" s="978"/>
      <c r="BH259" s="976" t="s">
        <v>39</v>
      </c>
      <c r="BI259" s="977"/>
      <c r="BJ259" s="977"/>
      <c r="BK259" s="977"/>
      <c r="BL259" s="978"/>
      <c r="BM259" s="976" t="s">
        <v>38</v>
      </c>
      <c r="BN259" s="977"/>
      <c r="BO259" s="977"/>
      <c r="BP259" s="977"/>
      <c r="BQ259" s="979"/>
      <c r="BR259" s="15" t="s">
        <v>138</v>
      </c>
      <c r="BS259" s="400"/>
      <c r="BT259" s="400"/>
      <c r="BU259" s="400"/>
      <c r="BV259" s="400"/>
      <c r="BW259" s="400"/>
      <c r="BX259" s="400"/>
      <c r="BY259" s="400"/>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322" customFormat="true" ht="24" x14ac:dyDescent="0.2">
      <c r="Z260" s="881"/>
      <c r="AA260" s="881"/>
      <c r="AB260" s="881"/>
      <c r="AC260" s="881"/>
      <c r="AD260" s="881"/>
      <c r="AE260" s="881"/>
      <c r="AF260" s="881"/>
      <c r="AG260" s="881"/>
      <c r="AH260" s="881"/>
      <c r="AI260" s="881"/>
      <c r="AJ260" s="881"/>
      <c r="AK260" s="881"/>
      <c r="AL260" s="881"/>
      <c r="AM260" s="881"/>
      <c r="AN260" s="881"/>
      <c r="AO260" s="881"/>
      <c r="AP260" s="881"/>
      <c r="AQ260" s="881"/>
      <c r="AR260" s="881"/>
      <c r="AS260" s="881"/>
      <c r="AT260" s="881"/>
      <c r="AU260" s="881"/>
      <c r="AV260" s="881"/>
      <c r="AW260" s="881"/>
      <c r="AX260" s="881"/>
      <c r="AY260" s="881"/>
      <c r="AZ260" s="881"/>
      <c r="BA260" s="335" t="s">
        <v>119</v>
      </c>
      <c r="BB260" s="334"/>
      <c r="BC260" s="421" t="s">
        <v>0</v>
      </c>
      <c r="BD260" s="520" t="s">
        <v>1</v>
      </c>
      <c r="BE260" s="520" t="s">
        <v>2</v>
      </c>
      <c r="BF260" s="520" t="s">
        <v>3</v>
      </c>
      <c r="BG260" s="422" t="s">
        <v>4</v>
      </c>
      <c r="BH260" s="421" t="s">
        <v>0</v>
      </c>
      <c r="BI260" s="520" t="s">
        <v>1</v>
      </c>
      <c r="BJ260" s="520" t="s">
        <v>2</v>
      </c>
      <c r="BK260" s="520" t="s">
        <v>3</v>
      </c>
      <c r="BL260" s="422" t="s">
        <v>4</v>
      </c>
      <c r="BM260" s="421" t="s">
        <v>0</v>
      </c>
      <c r="BN260" s="520" t="s">
        <v>1</v>
      </c>
      <c r="BO260" s="520" t="s">
        <v>2</v>
      </c>
      <c r="BP260" s="520" t="s">
        <v>3</v>
      </c>
      <c r="BQ260" s="422" t="s">
        <v>4</v>
      </c>
      <c r="BR260" s="421" t="s">
        <v>150</v>
      </c>
      <c r="BS260" s="520" t="s">
        <v>293</v>
      </c>
      <c r="BT260" s="520" t="s">
        <v>294</v>
      </c>
      <c r="BU260" s="520" t="s">
        <v>295</v>
      </c>
      <c r="BV260" s="520" t="s">
        <v>296</v>
      </c>
      <c r="BW260" s="520" t="s">
        <v>297</v>
      </c>
      <c r="BX260" s="520" t="s">
        <v>298</v>
      </c>
      <c r="BY260" s="521" t="s">
        <v>299</v>
      </c>
      <c r="BZ260" s="886"/>
      <c r="CA260" s="886"/>
      <c r="CB260" s="886"/>
      <c r="CC260" s="886"/>
      <c r="CD260" s="886"/>
      <c r="CE260" s="886"/>
      <c r="CF260" s="886"/>
      <c r="CG260" s="886"/>
      <c r="CH260" s="886"/>
      <c r="CI260" s="886"/>
      <c r="CJ260" s="886"/>
      <c r="CK260" s="886"/>
      <c r="CL260" s="886"/>
      <c r="CM260" s="886"/>
      <c r="CN260" s="886"/>
      <c r="CO260" s="886"/>
      <c r="CP260" s="886"/>
      <c r="CQ260" s="886"/>
      <c r="CR260" s="886"/>
      <c r="CS260" s="886"/>
      <c r="CT260" s="886"/>
      <c r="CU260" s="886"/>
      <c r="CV260" s="886"/>
      <c r="CW260" s="886"/>
      <c r="CX260" s="886"/>
      <c r="CY260" s="886"/>
      <c r="CZ260" s="886"/>
    </row>
    <row r="261" s="322" customFormat="true" ht="15" customHeight="true" x14ac:dyDescent="0.2">
      <c r="Z261" s="881"/>
      <c r="AA261" s="881"/>
      <c r="AB261" s="881"/>
      <c r="AC261" s="881"/>
      <c r="AD261" s="881"/>
      <c r="AE261" s="881"/>
      <c r="AF261" s="881"/>
      <c r="AG261" s="881"/>
      <c r="AH261" s="881"/>
      <c r="AI261" s="881"/>
      <c r="AJ261" s="881"/>
      <c r="AK261" s="881"/>
      <c r="AL261" s="881"/>
      <c r="AM261" s="881"/>
      <c r="AN261" s="881"/>
      <c r="AO261" s="881"/>
      <c r="AP261" s="881"/>
      <c r="AQ261" s="881"/>
      <c r="AR261" s="881"/>
      <c r="AS261" s="881"/>
      <c r="AT261" s="881"/>
      <c r="AU261" s="881"/>
      <c r="AV261" s="881"/>
      <c r="AW261" s="881"/>
      <c r="AX261" s="881"/>
      <c r="AY261" s="881"/>
      <c r="AZ261" s="881"/>
      <c r="BA261" s="975" t="s">
        <v>74</v>
      </c>
      <c r="BB261" s="554" t="s">
        <v>50</v>
      </c>
      <c r="BC261" s="54" t="s">
        <v>36</v>
      </c>
      <c r="BD261" s="50" t="s">
        <v>36</v>
      </c>
      <c r="BE261" s="50" t="s">
        <v>36</v>
      </c>
      <c r="BF261" s="50" t="s">
        <v>36</v>
      </c>
      <c r="BG261" s="45" t="s">
        <v>36</v>
      </c>
      <c r="BH261" s="54" t="s">
        <v>36</v>
      </c>
      <c r="BI261" s="50" t="s">
        <v>36</v>
      </c>
      <c r="BJ261" s="50" t="s">
        <v>36</v>
      </c>
      <c r="BK261" s="50" t="s">
        <v>36</v>
      </c>
      <c r="BL261" s="45" t="s">
        <v>36</v>
      </c>
      <c r="BM261" s="54" t="s">
        <v>36</v>
      </c>
      <c r="BN261" s="50" t="s">
        <v>36</v>
      </c>
      <c r="BO261" s="50" t="s">
        <v>36</v>
      </c>
      <c r="BP261" s="50" t="s">
        <v>36</v>
      </c>
      <c r="BQ261" s="45" t="s">
        <v>36</v>
      </c>
      <c r="BR261" s="54" t="s">
        <v>36</v>
      </c>
      <c r="BS261" s="50" t="s">
        <v>36</v>
      </c>
      <c r="BT261" s="50" t="s">
        <v>36</v>
      </c>
      <c r="BU261" s="50" t="s">
        <v>36</v>
      </c>
      <c r="BV261" s="50" t="s">
        <v>36</v>
      </c>
      <c r="BW261" s="50" t="s">
        <v>36</v>
      </c>
      <c r="BX261" s="50" t="s">
        <v>36</v>
      </c>
      <c r="BY261" s="40" t="s">
        <v>36</v>
      </c>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22" customFormat="true" ht="15" customHeight="true" x14ac:dyDescent="0.2">
      <c r="Z262" s="881"/>
      <c r="AA262" s="881"/>
      <c r="AB262" s="881"/>
      <c r="AC262" s="881"/>
      <c r="AD262" s="881"/>
      <c r="AE262" s="881"/>
      <c r="AF262" s="881"/>
      <c r="AG262" s="881"/>
      <c r="AH262" s="881"/>
      <c r="AI262" s="881"/>
      <c r="AJ262" s="881"/>
      <c r="AK262" s="881"/>
      <c r="AL262" s="881"/>
      <c r="AM262" s="881"/>
      <c r="AN262" s="881"/>
      <c r="AO262" s="881"/>
      <c r="AP262" s="881"/>
      <c r="AQ262" s="881"/>
      <c r="AR262" s="881"/>
      <c r="AS262" s="881"/>
      <c r="AT262" s="881"/>
      <c r="AU262" s="881"/>
      <c r="AV262" s="881"/>
      <c r="AW262" s="881"/>
      <c r="AX262" s="881"/>
      <c r="AY262" s="881"/>
      <c r="AZ262" s="881"/>
      <c r="BA262" s="972"/>
      <c r="BB262" s="553" t="s">
        <v>49</v>
      </c>
      <c r="BC262" s="53" t="s">
        <v>36</v>
      </c>
      <c r="BD262" s="49" t="s">
        <v>36</v>
      </c>
      <c r="BE262" s="49" t="s">
        <v>36</v>
      </c>
      <c r="BF262" s="49" t="s">
        <v>36</v>
      </c>
      <c r="BG262" s="44" t="s">
        <v>36</v>
      </c>
      <c r="BH262" s="53" t="s">
        <v>36</v>
      </c>
      <c r="BI262" s="49" t="s">
        <v>36</v>
      </c>
      <c r="BJ262" s="49" t="s">
        <v>36</v>
      </c>
      <c r="BK262" s="49" t="s">
        <v>36</v>
      </c>
      <c r="BL262" s="44" t="s">
        <v>36</v>
      </c>
      <c r="BM262" s="53" t="s">
        <v>36</v>
      </c>
      <c r="BN262" s="49" t="s">
        <v>36</v>
      </c>
      <c r="BO262" s="49" t="s">
        <v>36</v>
      </c>
      <c r="BP262" s="49" t="s">
        <v>36</v>
      </c>
      <c r="BQ262" s="44" t="s">
        <v>36</v>
      </c>
      <c r="BR262" s="53" t="s">
        <v>36</v>
      </c>
      <c r="BS262" s="49" t="s">
        <v>36</v>
      </c>
      <c r="BT262" s="49" t="s">
        <v>36</v>
      </c>
      <c r="BU262" s="49" t="s">
        <v>36</v>
      </c>
      <c r="BV262" s="49" t="s">
        <v>36</v>
      </c>
      <c r="BW262" s="49" t="s">
        <v>36</v>
      </c>
      <c r="BX262" s="49" t="s">
        <v>36</v>
      </c>
      <c r="BY262" s="39" t="s">
        <v>36</v>
      </c>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22" customFormat="true" ht="15" customHeight="true" x14ac:dyDescent="0.2">
      <c r="Z263" s="881"/>
      <c r="AA263" s="881"/>
      <c r="AB263" s="881"/>
      <c r="AC263" s="881"/>
      <c r="AD263" s="881"/>
      <c r="AE263" s="881"/>
      <c r="AF263" s="881"/>
      <c r="AG263" s="881"/>
      <c r="AH263" s="881"/>
      <c r="AI263" s="881"/>
      <c r="AJ263" s="881"/>
      <c r="AK263" s="881"/>
      <c r="AL263" s="881"/>
      <c r="AM263" s="881"/>
      <c r="AN263" s="881"/>
      <c r="AO263" s="881"/>
      <c r="AP263" s="881"/>
      <c r="AQ263" s="881"/>
      <c r="AR263" s="881"/>
      <c r="AS263" s="881"/>
      <c r="AT263" s="881"/>
      <c r="AU263" s="881"/>
      <c r="AV263" s="881"/>
      <c r="AW263" s="881"/>
      <c r="AX263" s="881"/>
      <c r="AY263" s="881"/>
      <c r="AZ263" s="881"/>
      <c r="BA263" s="972"/>
      <c r="BB263" s="553" t="s">
        <v>113</v>
      </c>
      <c r="BC263" s="53" t="s">
        <v>36</v>
      </c>
      <c r="BD263" s="49" t="s">
        <v>36</v>
      </c>
      <c r="BE263" s="49" t="s">
        <v>36</v>
      </c>
      <c r="BF263" s="49" t="s">
        <v>36</v>
      </c>
      <c r="BG263" s="44" t="s">
        <v>36</v>
      </c>
      <c r="BH263" s="53" t="s">
        <v>36</v>
      </c>
      <c r="BI263" s="49" t="s">
        <v>36</v>
      </c>
      <c r="BJ263" s="49" t="s">
        <v>36</v>
      </c>
      <c r="BK263" s="49" t="s">
        <v>36</v>
      </c>
      <c r="BL263" s="44" t="s">
        <v>36</v>
      </c>
      <c r="BM263" s="53" t="s">
        <v>36</v>
      </c>
      <c r="BN263" s="49" t="s">
        <v>36</v>
      </c>
      <c r="BO263" s="49" t="s">
        <v>36</v>
      </c>
      <c r="BP263" s="49" t="s">
        <v>36</v>
      </c>
      <c r="BQ263" s="44" t="s">
        <v>36</v>
      </c>
      <c r="BR263" s="53" t="s">
        <v>36</v>
      </c>
      <c r="BS263" s="49" t="s">
        <v>36</v>
      </c>
      <c r="BT263" s="49" t="s">
        <v>36</v>
      </c>
      <c r="BU263" s="49" t="s">
        <v>36</v>
      </c>
      <c r="BV263" s="49" t="s">
        <v>36</v>
      </c>
      <c r="BW263" s="49" t="s">
        <v>36</v>
      </c>
      <c r="BX263" s="49" t="s">
        <v>36</v>
      </c>
      <c r="BY263" s="39" t="s">
        <v>36</v>
      </c>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22" customFormat="true" ht="15" customHeight="true" x14ac:dyDescent="0.2">
      <c r="Z264" s="881"/>
      <c r="AA264" s="881"/>
      <c r="AB264" s="881"/>
      <c r="AC264" s="881"/>
      <c r="AD264" s="881"/>
      <c r="AE264" s="881"/>
      <c r="AF264" s="881"/>
      <c r="AG264" s="881"/>
      <c r="AH264" s="881"/>
      <c r="AI264" s="881"/>
      <c r="AJ264" s="881"/>
      <c r="AK264" s="881"/>
      <c r="AL264" s="881"/>
      <c r="AM264" s="881"/>
      <c r="AN264" s="881"/>
      <c r="AO264" s="881"/>
      <c r="AP264" s="881"/>
      <c r="AQ264" s="881"/>
      <c r="AR264" s="881"/>
      <c r="AS264" s="881"/>
      <c r="AT264" s="881"/>
      <c r="AU264" s="881"/>
      <c r="AV264" s="881"/>
      <c r="AW264" s="881"/>
      <c r="AX264" s="881"/>
      <c r="AY264" s="881"/>
      <c r="AZ264" s="881"/>
      <c r="BA264" s="972" t="s">
        <v>75</v>
      </c>
      <c r="BB264" s="553" t="s">
        <v>89</v>
      </c>
      <c r="BC264" s="53" t="s">
        <v>36</v>
      </c>
      <c r="BD264" s="49" t="s">
        <v>36</v>
      </c>
      <c r="BE264" s="49" t="s">
        <v>36</v>
      </c>
      <c r="BF264" s="49" t="s">
        <v>36</v>
      </c>
      <c r="BG264" s="44" t="s">
        <v>36</v>
      </c>
      <c r="BH264" s="53" t="s">
        <v>36</v>
      </c>
      <c r="BI264" s="49" t="s">
        <v>36</v>
      </c>
      <c r="BJ264" s="49" t="s">
        <v>36</v>
      </c>
      <c r="BK264" s="49" t="s">
        <v>36</v>
      </c>
      <c r="BL264" s="44" t="s">
        <v>36</v>
      </c>
      <c r="BM264" s="53" t="s">
        <v>36</v>
      </c>
      <c r="BN264" s="49" t="s">
        <v>36</v>
      </c>
      <c r="BO264" s="49" t="s">
        <v>36</v>
      </c>
      <c r="BP264" s="49" t="s">
        <v>36</v>
      </c>
      <c r="BQ264" s="44" t="s">
        <v>36</v>
      </c>
      <c r="BR264" s="53" t="s">
        <v>36</v>
      </c>
      <c r="BS264" s="49" t="s">
        <v>36</v>
      </c>
      <c r="BT264" s="49" t="s">
        <v>36</v>
      </c>
      <c r="BU264" s="49" t="s">
        <v>36</v>
      </c>
      <c r="BV264" s="49" t="s">
        <v>36</v>
      </c>
      <c r="BW264" s="49" t="s">
        <v>36</v>
      </c>
      <c r="BX264" s="49" t="s">
        <v>36</v>
      </c>
      <c r="BY264" s="39" t="s">
        <v>36</v>
      </c>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22" customFormat="true" ht="15" customHeight="true" x14ac:dyDescent="0.2">
      <c r="Z265" s="881"/>
      <c r="AA265" s="881"/>
      <c r="AB265" s="881"/>
      <c r="AC265" s="881"/>
      <c r="AD265" s="881"/>
      <c r="AE265" s="881"/>
      <c r="AF265" s="881"/>
      <c r="AG265" s="881"/>
      <c r="AH265" s="881"/>
      <c r="AI265" s="881"/>
      <c r="AJ265" s="881"/>
      <c r="AK265" s="881"/>
      <c r="AL265" s="881"/>
      <c r="AM265" s="881"/>
      <c r="AN265" s="881"/>
      <c r="AO265" s="881"/>
      <c r="AP265" s="881"/>
      <c r="AQ265" s="881"/>
      <c r="AR265" s="881"/>
      <c r="AS265" s="881"/>
      <c r="AT265" s="881"/>
      <c r="AU265" s="881"/>
      <c r="AV265" s="881"/>
      <c r="AW265" s="881"/>
      <c r="AX265" s="881"/>
      <c r="AY265" s="881"/>
      <c r="AZ265" s="881"/>
      <c r="BA265" s="972"/>
      <c r="BB265" s="553" t="s">
        <v>90</v>
      </c>
      <c r="BC265" s="53" t="s">
        <v>36</v>
      </c>
      <c r="BD265" s="49" t="s">
        <v>36</v>
      </c>
      <c r="BE265" s="49" t="s">
        <v>36</v>
      </c>
      <c r="BF265" s="49" t="s">
        <v>36</v>
      </c>
      <c r="BG265" s="44" t="s">
        <v>36</v>
      </c>
      <c r="BH265" s="53" t="s">
        <v>36</v>
      </c>
      <c r="BI265" s="49" t="s">
        <v>36</v>
      </c>
      <c r="BJ265" s="49" t="s">
        <v>36</v>
      </c>
      <c r="BK265" s="49" t="s">
        <v>36</v>
      </c>
      <c r="BL265" s="44" t="s">
        <v>36</v>
      </c>
      <c r="BM265" s="53" t="s">
        <v>36</v>
      </c>
      <c r="BN265" s="49" t="s">
        <v>36</v>
      </c>
      <c r="BO265" s="49" t="s">
        <v>36</v>
      </c>
      <c r="BP265" s="49" t="s">
        <v>36</v>
      </c>
      <c r="BQ265" s="44" t="s">
        <v>36</v>
      </c>
      <c r="BR265" s="53" t="s">
        <v>36</v>
      </c>
      <c r="BS265" s="49" t="s">
        <v>36</v>
      </c>
      <c r="BT265" s="49" t="s">
        <v>36</v>
      </c>
      <c r="BU265" s="49" t="s">
        <v>36</v>
      </c>
      <c r="BV265" s="49" t="s">
        <v>36</v>
      </c>
      <c r="BW265" s="49" t="s">
        <v>36</v>
      </c>
      <c r="BX265" s="49" t="s">
        <v>36</v>
      </c>
      <c r="BY265" s="39" t="s">
        <v>36</v>
      </c>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22" customFormat="true" ht="15" customHeight="true" x14ac:dyDescent="0.2">
      <c r="Z266" s="881"/>
      <c r="AA266" s="881"/>
      <c r="AB266" s="881"/>
      <c r="AC266" s="881"/>
      <c r="AD266" s="881"/>
      <c r="AE266" s="881"/>
      <c r="AF266" s="881"/>
      <c r="AG266" s="881"/>
      <c r="AH266" s="881"/>
      <c r="AI266" s="881"/>
      <c r="AJ266" s="881"/>
      <c r="AK266" s="881"/>
      <c r="AL266" s="881"/>
      <c r="AM266" s="881"/>
      <c r="AN266" s="881"/>
      <c r="AO266" s="881"/>
      <c r="AP266" s="881"/>
      <c r="AQ266" s="881"/>
      <c r="AR266" s="881"/>
      <c r="AS266" s="881"/>
      <c r="AT266" s="881"/>
      <c r="AU266" s="881"/>
      <c r="AV266" s="881"/>
      <c r="AW266" s="881"/>
      <c r="AX266" s="881"/>
      <c r="AY266" s="881"/>
      <c r="AZ266" s="881"/>
      <c r="BA266" s="972"/>
      <c r="BB266" s="553" t="s">
        <v>91</v>
      </c>
      <c r="BC266" s="53" t="s">
        <v>36</v>
      </c>
      <c r="BD266" s="49" t="s">
        <v>36</v>
      </c>
      <c r="BE266" s="49" t="s">
        <v>36</v>
      </c>
      <c r="BF266" s="49" t="s">
        <v>36</v>
      </c>
      <c r="BG266" s="44" t="s">
        <v>36</v>
      </c>
      <c r="BH266" s="53" t="s">
        <v>36</v>
      </c>
      <c r="BI266" s="49" t="s">
        <v>36</v>
      </c>
      <c r="BJ266" s="49" t="s">
        <v>36</v>
      </c>
      <c r="BK266" s="49" t="s">
        <v>36</v>
      </c>
      <c r="BL266" s="44" t="s">
        <v>36</v>
      </c>
      <c r="BM266" s="53" t="s">
        <v>36</v>
      </c>
      <c r="BN266" s="49" t="s">
        <v>36</v>
      </c>
      <c r="BO266" s="49" t="s">
        <v>36</v>
      </c>
      <c r="BP266" s="49" t="s">
        <v>36</v>
      </c>
      <c r="BQ266" s="44" t="s">
        <v>36</v>
      </c>
      <c r="BR266" s="53" t="s">
        <v>36</v>
      </c>
      <c r="BS266" s="49" t="s">
        <v>36</v>
      </c>
      <c r="BT266" s="49" t="s">
        <v>36</v>
      </c>
      <c r="BU266" s="49" t="s">
        <v>36</v>
      </c>
      <c r="BV266" s="49" t="s">
        <v>36</v>
      </c>
      <c r="BW266" s="49" t="s">
        <v>36</v>
      </c>
      <c r="BX266" s="49" t="s">
        <v>36</v>
      </c>
      <c r="BY266" s="39" t="s">
        <v>36</v>
      </c>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22" customFormat="true" ht="15" customHeight="true" x14ac:dyDescent="0.2">
      <c r="Z267" s="881"/>
      <c r="AA267" s="881"/>
      <c r="AB267" s="881"/>
      <c r="AC267" s="881"/>
      <c r="AD267" s="881"/>
      <c r="AE267" s="881"/>
      <c r="AF267" s="881"/>
      <c r="AG267" s="881"/>
      <c r="AH267" s="881"/>
      <c r="AI267" s="881"/>
      <c r="AJ267" s="881"/>
      <c r="AK267" s="881"/>
      <c r="AL267" s="881"/>
      <c r="AM267" s="881"/>
      <c r="AN267" s="881"/>
      <c r="AO267" s="881"/>
      <c r="AP267" s="881"/>
      <c r="AQ267" s="881"/>
      <c r="AR267" s="881"/>
      <c r="AS267" s="881"/>
      <c r="AT267" s="881"/>
      <c r="AU267" s="881"/>
      <c r="AV267" s="881"/>
      <c r="AW267" s="881"/>
      <c r="AX267" s="881"/>
      <c r="AY267" s="881"/>
      <c r="AZ267" s="881"/>
      <c r="BA267" s="972"/>
      <c r="BB267" s="553" t="s">
        <v>113</v>
      </c>
      <c r="BC267" s="53" t="s">
        <v>36</v>
      </c>
      <c r="BD267" s="49" t="s">
        <v>36</v>
      </c>
      <c r="BE267" s="49" t="s">
        <v>36</v>
      </c>
      <c r="BF267" s="49" t="s">
        <v>36</v>
      </c>
      <c r="BG267" s="44" t="s">
        <v>36</v>
      </c>
      <c r="BH267" s="53" t="s">
        <v>36</v>
      </c>
      <c r="BI267" s="49" t="s">
        <v>36</v>
      </c>
      <c r="BJ267" s="49" t="s">
        <v>36</v>
      </c>
      <c r="BK267" s="49" t="s">
        <v>36</v>
      </c>
      <c r="BL267" s="44" t="s">
        <v>36</v>
      </c>
      <c r="BM267" s="53" t="s">
        <v>36</v>
      </c>
      <c r="BN267" s="49" t="s">
        <v>36</v>
      </c>
      <c r="BO267" s="49" t="s">
        <v>36</v>
      </c>
      <c r="BP267" s="49" t="s">
        <v>36</v>
      </c>
      <c r="BQ267" s="44" t="s">
        <v>36</v>
      </c>
      <c r="BR267" s="53" t="s">
        <v>36</v>
      </c>
      <c r="BS267" s="49" t="s">
        <v>36</v>
      </c>
      <c r="BT267" s="49" t="s">
        <v>36</v>
      </c>
      <c r="BU267" s="49" t="s">
        <v>36</v>
      </c>
      <c r="BV267" s="49" t="s">
        <v>36</v>
      </c>
      <c r="BW267" s="49" t="s">
        <v>36</v>
      </c>
      <c r="BX267" s="49" t="s">
        <v>36</v>
      </c>
      <c r="BY267" s="39" t="s">
        <v>36</v>
      </c>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22" customFormat="true" ht="15" customHeight="true" x14ac:dyDescent="0.2">
      <c r="Z268" s="881"/>
      <c r="AA268" s="881"/>
      <c r="AB268" s="881"/>
      <c r="AC268" s="881"/>
      <c r="AD268" s="881"/>
      <c r="AE268" s="881"/>
      <c r="AF268" s="881"/>
      <c r="AG268" s="881"/>
      <c r="AH268" s="881"/>
      <c r="AI268" s="881"/>
      <c r="AJ268" s="881"/>
      <c r="AK268" s="881"/>
      <c r="AL268" s="881"/>
      <c r="AM268" s="881"/>
      <c r="AN268" s="881"/>
      <c r="AO268" s="881"/>
      <c r="AP268" s="881"/>
      <c r="AQ268" s="881"/>
      <c r="AR268" s="881"/>
      <c r="AS268" s="881"/>
      <c r="AT268" s="881"/>
      <c r="AU268" s="881"/>
      <c r="AV268" s="881"/>
      <c r="AW268" s="881"/>
      <c r="AX268" s="881"/>
      <c r="AY268" s="881"/>
      <c r="AZ268" s="881"/>
      <c r="BA268" s="972" t="s">
        <v>116</v>
      </c>
      <c r="BB268" s="553" t="s">
        <v>89</v>
      </c>
      <c r="BC268" s="53" t="s">
        <v>36</v>
      </c>
      <c r="BD268" s="49" t="s">
        <v>36</v>
      </c>
      <c r="BE268" s="49" t="s">
        <v>36</v>
      </c>
      <c r="BF268" s="49" t="s">
        <v>36</v>
      </c>
      <c r="BG268" s="44" t="s">
        <v>36</v>
      </c>
      <c r="BH268" s="53" t="s">
        <v>36</v>
      </c>
      <c r="BI268" s="49" t="s">
        <v>36</v>
      </c>
      <c r="BJ268" s="49" t="s">
        <v>36</v>
      </c>
      <c r="BK268" s="49" t="s">
        <v>36</v>
      </c>
      <c r="BL268" s="44" t="s">
        <v>36</v>
      </c>
      <c r="BM268" s="53" t="s">
        <v>36</v>
      </c>
      <c r="BN268" s="49" t="s">
        <v>36</v>
      </c>
      <c r="BO268" s="49" t="s">
        <v>36</v>
      </c>
      <c r="BP268" s="49" t="s">
        <v>36</v>
      </c>
      <c r="BQ268" s="44" t="s">
        <v>36</v>
      </c>
      <c r="BR268" s="53" t="s">
        <v>36</v>
      </c>
      <c r="BS268" s="49" t="s">
        <v>36</v>
      </c>
      <c r="BT268" s="49" t="s">
        <v>36</v>
      </c>
      <c r="BU268" s="49" t="s">
        <v>36</v>
      </c>
      <c r="BV268" s="49" t="s">
        <v>36</v>
      </c>
      <c r="BW268" s="49" t="s">
        <v>36</v>
      </c>
      <c r="BX268" s="49" t="s">
        <v>36</v>
      </c>
      <c r="BY268" s="39" t="s">
        <v>36</v>
      </c>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22" customFormat="true" ht="15" customHeight="true" x14ac:dyDescent="0.2">
      <c r="Z269" s="881"/>
      <c r="AA269" s="881"/>
      <c r="AB269" s="881"/>
      <c r="AC269" s="881"/>
      <c r="AD269" s="881"/>
      <c r="AE269" s="881"/>
      <c r="AF269" s="881"/>
      <c r="AG269" s="881"/>
      <c r="AH269" s="881"/>
      <c r="AI269" s="881"/>
      <c r="AJ269" s="881"/>
      <c r="AK269" s="881"/>
      <c r="AL269" s="881"/>
      <c r="AM269" s="881"/>
      <c r="AN269" s="881"/>
      <c r="AO269" s="881"/>
      <c r="AP269" s="881"/>
      <c r="AQ269" s="881"/>
      <c r="AR269" s="881"/>
      <c r="AS269" s="881"/>
      <c r="AT269" s="881"/>
      <c r="AU269" s="881"/>
      <c r="AV269" s="881"/>
      <c r="AW269" s="881"/>
      <c r="AX269" s="881"/>
      <c r="AY269" s="881"/>
      <c r="AZ269" s="881"/>
      <c r="BA269" s="972"/>
      <c r="BB269" s="553" t="s">
        <v>90</v>
      </c>
      <c r="BC269" s="53" t="s">
        <v>36</v>
      </c>
      <c r="BD269" s="49" t="s">
        <v>36</v>
      </c>
      <c r="BE269" s="49" t="s">
        <v>36</v>
      </c>
      <c r="BF269" s="49" t="s">
        <v>36</v>
      </c>
      <c r="BG269" s="44" t="s">
        <v>36</v>
      </c>
      <c r="BH269" s="53" t="s">
        <v>36</v>
      </c>
      <c r="BI269" s="49" t="s">
        <v>36</v>
      </c>
      <c r="BJ269" s="49" t="s">
        <v>36</v>
      </c>
      <c r="BK269" s="49" t="s">
        <v>36</v>
      </c>
      <c r="BL269" s="44" t="s">
        <v>36</v>
      </c>
      <c r="BM269" s="53" t="s">
        <v>36</v>
      </c>
      <c r="BN269" s="49" t="s">
        <v>36</v>
      </c>
      <c r="BO269" s="49" t="s">
        <v>36</v>
      </c>
      <c r="BP269" s="49" t="s">
        <v>36</v>
      </c>
      <c r="BQ269" s="44" t="s">
        <v>36</v>
      </c>
      <c r="BR269" s="53" t="s">
        <v>36</v>
      </c>
      <c r="BS269" s="49" t="s">
        <v>36</v>
      </c>
      <c r="BT269" s="49" t="s">
        <v>36</v>
      </c>
      <c r="BU269" s="49" t="s">
        <v>36</v>
      </c>
      <c r="BV269" s="49" t="s">
        <v>36</v>
      </c>
      <c r="BW269" s="49" t="s">
        <v>36</v>
      </c>
      <c r="BX269" s="49" t="s">
        <v>36</v>
      </c>
      <c r="BY269" s="39" t="s">
        <v>36</v>
      </c>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22" customFormat="true" ht="15" customHeight="true" x14ac:dyDescent="0.2">
      <c r="Z270" s="881"/>
      <c r="AA270" s="881"/>
      <c r="AB270" s="881"/>
      <c r="AC270" s="881"/>
      <c r="AD270" s="881"/>
      <c r="AE270" s="881"/>
      <c r="AF270" s="881"/>
      <c r="AG270" s="881"/>
      <c r="AH270" s="881"/>
      <c r="AI270" s="881"/>
      <c r="AJ270" s="881"/>
      <c r="AK270" s="881"/>
      <c r="AL270" s="881"/>
      <c r="AM270" s="881"/>
      <c r="AN270" s="881"/>
      <c r="AO270" s="881"/>
      <c r="AP270" s="881"/>
      <c r="AQ270" s="881"/>
      <c r="AR270" s="881"/>
      <c r="AS270" s="881"/>
      <c r="AT270" s="881"/>
      <c r="AU270" s="881"/>
      <c r="AV270" s="881"/>
      <c r="AW270" s="881"/>
      <c r="AX270" s="881"/>
      <c r="AY270" s="881"/>
      <c r="AZ270" s="881"/>
      <c r="BA270" s="972"/>
      <c r="BB270" s="553" t="s">
        <v>91</v>
      </c>
      <c r="BC270" s="53" t="s">
        <v>36</v>
      </c>
      <c r="BD270" s="49" t="s">
        <v>36</v>
      </c>
      <c r="BE270" s="49" t="s">
        <v>36</v>
      </c>
      <c r="BF270" s="49" t="s">
        <v>36</v>
      </c>
      <c r="BG270" s="44" t="s">
        <v>36</v>
      </c>
      <c r="BH270" s="53" t="s">
        <v>36</v>
      </c>
      <c r="BI270" s="49" t="s">
        <v>36</v>
      </c>
      <c r="BJ270" s="49" t="s">
        <v>36</v>
      </c>
      <c r="BK270" s="49" t="s">
        <v>36</v>
      </c>
      <c r="BL270" s="44" t="s">
        <v>36</v>
      </c>
      <c r="BM270" s="53" t="s">
        <v>36</v>
      </c>
      <c r="BN270" s="49" t="s">
        <v>36</v>
      </c>
      <c r="BO270" s="49" t="s">
        <v>36</v>
      </c>
      <c r="BP270" s="49" t="s">
        <v>36</v>
      </c>
      <c r="BQ270" s="44" t="s">
        <v>36</v>
      </c>
      <c r="BR270" s="53" t="s">
        <v>36</v>
      </c>
      <c r="BS270" s="49" t="s">
        <v>36</v>
      </c>
      <c r="BT270" s="49" t="s">
        <v>36</v>
      </c>
      <c r="BU270" s="49" t="s">
        <v>36</v>
      </c>
      <c r="BV270" s="49" t="s">
        <v>36</v>
      </c>
      <c r="BW270" s="49" t="s">
        <v>36</v>
      </c>
      <c r="BX270" s="49" t="s">
        <v>36</v>
      </c>
      <c r="BY270" s="39" t="s">
        <v>36</v>
      </c>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22" customFormat="true" ht="15" customHeight="true" x14ac:dyDescent="0.2">
      <c r="Z271" s="881"/>
      <c r="AA271" s="881"/>
      <c r="AB271" s="881"/>
      <c r="AC271" s="881"/>
      <c r="AD271" s="881"/>
      <c r="AE271" s="881"/>
      <c r="AF271" s="881"/>
      <c r="AG271" s="881"/>
      <c r="AH271" s="881"/>
      <c r="AI271" s="881"/>
      <c r="AJ271" s="881"/>
      <c r="AK271" s="881"/>
      <c r="AL271" s="881"/>
      <c r="AM271" s="881"/>
      <c r="AN271" s="881"/>
      <c r="AO271" s="881"/>
      <c r="AP271" s="881"/>
      <c r="AQ271" s="881"/>
      <c r="AR271" s="881"/>
      <c r="AS271" s="881"/>
      <c r="AT271" s="881"/>
      <c r="AU271" s="881"/>
      <c r="AV271" s="881"/>
      <c r="AW271" s="881"/>
      <c r="AX271" s="881"/>
      <c r="AY271" s="881"/>
      <c r="AZ271" s="881"/>
      <c r="BA271" s="972" t="s">
        <v>76</v>
      </c>
      <c r="BB271" s="553" t="s">
        <v>50</v>
      </c>
      <c r="BC271" s="53" t="s">
        <v>36</v>
      </c>
      <c r="BD271" s="46" t="s">
        <v>36</v>
      </c>
      <c r="BE271" s="46" t="s">
        <v>36</v>
      </c>
      <c r="BF271" s="46" t="s">
        <v>36</v>
      </c>
      <c r="BG271" s="41" t="s">
        <v>36</v>
      </c>
      <c r="BH271" s="53" t="s">
        <v>36</v>
      </c>
      <c r="BI271" s="46" t="s">
        <v>36</v>
      </c>
      <c r="BJ271" s="46" t="s">
        <v>36</v>
      </c>
      <c r="BK271" s="46" t="s">
        <v>36</v>
      </c>
      <c r="BL271" s="41" t="s">
        <v>36</v>
      </c>
      <c r="BM271" s="53" t="s">
        <v>36</v>
      </c>
      <c r="BN271" s="46" t="s">
        <v>36</v>
      </c>
      <c r="BO271" s="46" t="s">
        <v>36</v>
      </c>
      <c r="BP271" s="46" t="s">
        <v>36</v>
      </c>
      <c r="BQ271" s="41" t="s">
        <v>36</v>
      </c>
      <c r="BR271" s="53" t="s">
        <v>36</v>
      </c>
      <c r="BS271" s="46" t="s">
        <v>36</v>
      </c>
      <c r="BT271" s="46" t="s">
        <v>36</v>
      </c>
      <c r="BU271" s="46" t="s">
        <v>36</v>
      </c>
      <c r="BV271" s="46" t="s">
        <v>36</v>
      </c>
      <c r="BW271" s="46" t="s">
        <v>36</v>
      </c>
      <c r="BX271" s="46" t="s">
        <v>36</v>
      </c>
      <c r="BY271" s="37" t="s">
        <v>36</v>
      </c>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22" customFormat="true" ht="15" customHeight="true" x14ac:dyDescent="0.2">
      <c r="Z272" s="881"/>
      <c r="AA272" s="881"/>
      <c r="AB272" s="881"/>
      <c r="AC272" s="881"/>
      <c r="AD272" s="881"/>
      <c r="AE272" s="881"/>
      <c r="AF272" s="881"/>
      <c r="AG272" s="881"/>
      <c r="AH272" s="881"/>
      <c r="AI272" s="881"/>
      <c r="AJ272" s="881"/>
      <c r="AK272" s="881"/>
      <c r="AL272" s="881"/>
      <c r="AM272" s="881"/>
      <c r="AN272" s="881"/>
      <c r="AO272" s="881"/>
      <c r="AP272" s="881"/>
      <c r="AQ272" s="881"/>
      <c r="AR272" s="881"/>
      <c r="AS272" s="881"/>
      <c r="AT272" s="881"/>
      <c r="AU272" s="881"/>
      <c r="AV272" s="881"/>
      <c r="AW272" s="881"/>
      <c r="AX272" s="881"/>
      <c r="AY272" s="881"/>
      <c r="AZ272" s="881"/>
      <c r="BA272" s="972"/>
      <c r="BB272" s="553" t="s">
        <v>49</v>
      </c>
      <c r="BC272" s="53" t="s">
        <v>36</v>
      </c>
      <c r="BD272" s="46" t="s">
        <v>36</v>
      </c>
      <c r="BE272" s="46" t="s">
        <v>36</v>
      </c>
      <c r="BF272" s="46" t="s">
        <v>36</v>
      </c>
      <c r="BG272" s="41" t="s">
        <v>36</v>
      </c>
      <c r="BH272" s="53" t="s">
        <v>36</v>
      </c>
      <c r="BI272" s="46" t="s">
        <v>36</v>
      </c>
      <c r="BJ272" s="46" t="s">
        <v>36</v>
      </c>
      <c r="BK272" s="46" t="s">
        <v>36</v>
      </c>
      <c r="BL272" s="41" t="s">
        <v>36</v>
      </c>
      <c r="BM272" s="53" t="s">
        <v>36</v>
      </c>
      <c r="BN272" s="46" t="s">
        <v>36</v>
      </c>
      <c r="BO272" s="46" t="s">
        <v>36</v>
      </c>
      <c r="BP272" s="46" t="s">
        <v>36</v>
      </c>
      <c r="BQ272" s="41" t="s">
        <v>36</v>
      </c>
      <c r="BR272" s="53" t="s">
        <v>36</v>
      </c>
      <c r="BS272" s="46" t="s">
        <v>36</v>
      </c>
      <c r="BT272" s="46" t="s">
        <v>36</v>
      </c>
      <c r="BU272" s="46" t="s">
        <v>36</v>
      </c>
      <c r="BV272" s="46" t="s">
        <v>36</v>
      </c>
      <c r="BW272" s="46" t="s">
        <v>36</v>
      </c>
      <c r="BX272" s="46" t="s">
        <v>36</v>
      </c>
      <c r="BY272" s="37" t="s">
        <v>36</v>
      </c>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22" customFormat="true" ht="15" customHeight="true" x14ac:dyDescent="0.2">
      <c r="Z273" s="881"/>
      <c r="AA273" s="881"/>
      <c r="AB273" s="881"/>
      <c r="AC273" s="881"/>
      <c r="AD273" s="881"/>
      <c r="AE273" s="881"/>
      <c r="AF273" s="881"/>
      <c r="AG273" s="881"/>
      <c r="AH273" s="881"/>
      <c r="AI273" s="881"/>
      <c r="AJ273" s="881"/>
      <c r="AK273" s="881"/>
      <c r="AL273" s="881"/>
      <c r="AM273" s="881"/>
      <c r="AN273" s="881"/>
      <c r="AO273" s="881"/>
      <c r="AP273" s="881"/>
      <c r="AQ273" s="881"/>
      <c r="AR273" s="881"/>
      <c r="AS273" s="881"/>
      <c r="AT273" s="881"/>
      <c r="AU273" s="881"/>
      <c r="AV273" s="881"/>
      <c r="AW273" s="881"/>
      <c r="AX273" s="881"/>
      <c r="AY273" s="881"/>
      <c r="AZ273" s="881"/>
      <c r="BA273" s="972"/>
      <c r="BB273" s="553" t="s">
        <v>113</v>
      </c>
      <c r="BC273" s="53" t="s">
        <v>36</v>
      </c>
      <c r="BD273" s="46" t="s">
        <v>36</v>
      </c>
      <c r="BE273" s="46" t="s">
        <v>36</v>
      </c>
      <c r="BF273" s="46" t="s">
        <v>36</v>
      </c>
      <c r="BG273" s="41" t="s">
        <v>36</v>
      </c>
      <c r="BH273" s="53" t="s">
        <v>36</v>
      </c>
      <c r="BI273" s="46" t="s">
        <v>36</v>
      </c>
      <c r="BJ273" s="46" t="s">
        <v>36</v>
      </c>
      <c r="BK273" s="46" t="s">
        <v>36</v>
      </c>
      <c r="BL273" s="41" t="s">
        <v>36</v>
      </c>
      <c r="BM273" s="53" t="s">
        <v>36</v>
      </c>
      <c r="BN273" s="46" t="s">
        <v>36</v>
      </c>
      <c r="BO273" s="46" t="s">
        <v>36</v>
      </c>
      <c r="BP273" s="46" t="s">
        <v>36</v>
      </c>
      <c r="BQ273" s="41" t="s">
        <v>36</v>
      </c>
      <c r="BR273" s="53" t="s">
        <v>36</v>
      </c>
      <c r="BS273" s="46" t="s">
        <v>36</v>
      </c>
      <c r="BT273" s="46" t="s">
        <v>36</v>
      </c>
      <c r="BU273" s="46" t="s">
        <v>36</v>
      </c>
      <c r="BV273" s="46" t="s">
        <v>36</v>
      </c>
      <c r="BW273" s="46" t="s">
        <v>36</v>
      </c>
      <c r="BX273" s="46" t="s">
        <v>36</v>
      </c>
      <c r="BY273" s="37" t="s">
        <v>36</v>
      </c>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22" customFormat="true" ht="15" customHeight="true" x14ac:dyDescent="0.2">
      <c r="Z274" s="881"/>
      <c r="AA274" s="881"/>
      <c r="AB274" s="881"/>
      <c r="AC274" s="881"/>
      <c r="AD274" s="881"/>
      <c r="AE274" s="881"/>
      <c r="AF274" s="881"/>
      <c r="AG274" s="881"/>
      <c r="AH274" s="881"/>
      <c r="AI274" s="881"/>
      <c r="AJ274" s="881"/>
      <c r="AK274" s="881"/>
      <c r="AL274" s="881"/>
      <c r="AM274" s="881"/>
      <c r="AN274" s="881"/>
      <c r="AO274" s="881"/>
      <c r="AP274" s="881"/>
      <c r="AQ274" s="881"/>
      <c r="AR274" s="881"/>
      <c r="AS274" s="881"/>
      <c r="AT274" s="881"/>
      <c r="AU274" s="881"/>
      <c r="AV274" s="881"/>
      <c r="AW274" s="881"/>
      <c r="AX274" s="881"/>
      <c r="AY274" s="881"/>
      <c r="AZ274" s="881"/>
      <c r="BA274" s="972" t="s">
        <v>77</v>
      </c>
      <c r="BB274" s="553" t="s">
        <v>50</v>
      </c>
      <c r="BC274" s="53" t="s">
        <v>36</v>
      </c>
      <c r="BD274" s="49" t="s">
        <v>36</v>
      </c>
      <c r="BE274" s="49" t="s">
        <v>36</v>
      </c>
      <c r="BF274" s="49" t="s">
        <v>36</v>
      </c>
      <c r="BG274" s="44" t="s">
        <v>36</v>
      </c>
      <c r="BH274" s="53" t="s">
        <v>36</v>
      </c>
      <c r="BI274" s="49" t="s">
        <v>36</v>
      </c>
      <c r="BJ274" s="49" t="s">
        <v>36</v>
      </c>
      <c r="BK274" s="49" t="s">
        <v>36</v>
      </c>
      <c r="BL274" s="44" t="s">
        <v>36</v>
      </c>
      <c r="BM274" s="53" t="s">
        <v>36</v>
      </c>
      <c r="BN274" s="49" t="s">
        <v>36</v>
      </c>
      <c r="BO274" s="49" t="s">
        <v>36</v>
      </c>
      <c r="BP274" s="49" t="s">
        <v>36</v>
      </c>
      <c r="BQ274" s="44" t="s">
        <v>36</v>
      </c>
      <c r="BR274" s="53" t="s">
        <v>36</v>
      </c>
      <c r="BS274" s="49" t="s">
        <v>36</v>
      </c>
      <c r="BT274" s="49" t="s">
        <v>36</v>
      </c>
      <c r="BU274" s="49" t="s">
        <v>36</v>
      </c>
      <c r="BV274" s="49" t="s">
        <v>36</v>
      </c>
      <c r="BW274" s="49" t="s">
        <v>36</v>
      </c>
      <c r="BX274" s="49" t="s">
        <v>36</v>
      </c>
      <c r="BY274" s="39" t="s">
        <v>36</v>
      </c>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22" customFormat="true" ht="15" customHeight="true" x14ac:dyDescent="0.2">
      <c r="Z275" s="881"/>
      <c r="AA275" s="881"/>
      <c r="AB275" s="881"/>
      <c r="AC275" s="881"/>
      <c r="AD275" s="881"/>
      <c r="AE275" s="881"/>
      <c r="AF275" s="881"/>
      <c r="AG275" s="881"/>
      <c r="AH275" s="881"/>
      <c r="AI275" s="881"/>
      <c r="AJ275" s="881"/>
      <c r="AK275" s="881"/>
      <c r="AL275" s="881"/>
      <c r="AM275" s="881"/>
      <c r="AN275" s="881"/>
      <c r="AO275" s="881"/>
      <c r="AP275" s="881"/>
      <c r="AQ275" s="881"/>
      <c r="AR275" s="881"/>
      <c r="AS275" s="881"/>
      <c r="AT275" s="881"/>
      <c r="AU275" s="881"/>
      <c r="AV275" s="881"/>
      <c r="AW275" s="881"/>
      <c r="AX275" s="881"/>
      <c r="AY275" s="881"/>
      <c r="AZ275" s="881"/>
      <c r="BA275" s="972"/>
      <c r="BB275" s="553" t="s">
        <v>49</v>
      </c>
      <c r="BC275" s="53" t="s">
        <v>36</v>
      </c>
      <c r="BD275" s="49" t="s">
        <v>36</v>
      </c>
      <c r="BE275" s="49" t="s">
        <v>36</v>
      </c>
      <c r="BF275" s="49" t="s">
        <v>36</v>
      </c>
      <c r="BG275" s="44" t="s">
        <v>36</v>
      </c>
      <c r="BH275" s="53" t="s">
        <v>36</v>
      </c>
      <c r="BI275" s="49" t="s">
        <v>36</v>
      </c>
      <c r="BJ275" s="49" t="s">
        <v>36</v>
      </c>
      <c r="BK275" s="49" t="s">
        <v>36</v>
      </c>
      <c r="BL275" s="44" t="s">
        <v>36</v>
      </c>
      <c r="BM275" s="53" t="s">
        <v>36</v>
      </c>
      <c r="BN275" s="49" t="s">
        <v>36</v>
      </c>
      <c r="BO275" s="49" t="s">
        <v>36</v>
      </c>
      <c r="BP275" s="49" t="s">
        <v>36</v>
      </c>
      <c r="BQ275" s="44" t="s">
        <v>36</v>
      </c>
      <c r="BR275" s="53" t="s">
        <v>36</v>
      </c>
      <c r="BS275" s="49" t="s">
        <v>36</v>
      </c>
      <c r="BT275" s="49" t="s">
        <v>36</v>
      </c>
      <c r="BU275" s="49" t="s">
        <v>36</v>
      </c>
      <c r="BV275" s="49" t="s">
        <v>36</v>
      </c>
      <c r="BW275" s="49" t="s">
        <v>36</v>
      </c>
      <c r="BX275" s="49" t="s">
        <v>36</v>
      </c>
      <c r="BY275" s="39" t="s">
        <v>36</v>
      </c>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22" customFormat="true" ht="15" customHeight="true" x14ac:dyDescent="0.2">
      <c r="Z276" s="881"/>
      <c r="AA276" s="881"/>
      <c r="AB276" s="881"/>
      <c r="AC276" s="881"/>
      <c r="AD276" s="881"/>
      <c r="AE276" s="881"/>
      <c r="AF276" s="881"/>
      <c r="AG276" s="881"/>
      <c r="AH276" s="881"/>
      <c r="AI276" s="881"/>
      <c r="AJ276" s="881"/>
      <c r="AK276" s="881"/>
      <c r="AL276" s="881"/>
      <c r="AM276" s="881"/>
      <c r="AN276" s="881"/>
      <c r="AO276" s="881"/>
      <c r="AP276" s="881"/>
      <c r="AQ276" s="881"/>
      <c r="AR276" s="881"/>
      <c r="AS276" s="881"/>
      <c r="AT276" s="881"/>
      <c r="AU276" s="881"/>
      <c r="AV276" s="881"/>
      <c r="AW276" s="881"/>
      <c r="AX276" s="881"/>
      <c r="AY276" s="881"/>
      <c r="AZ276" s="881"/>
      <c r="BA276" s="972"/>
      <c r="BB276" s="553" t="s">
        <v>114</v>
      </c>
      <c r="BC276" s="53" t="s">
        <v>36</v>
      </c>
      <c r="BD276" s="49" t="s">
        <v>36</v>
      </c>
      <c r="BE276" s="49" t="s">
        <v>36</v>
      </c>
      <c r="BF276" s="49" t="s">
        <v>36</v>
      </c>
      <c r="BG276" s="44" t="s">
        <v>36</v>
      </c>
      <c r="BH276" s="53" t="s">
        <v>36</v>
      </c>
      <c r="BI276" s="49" t="s">
        <v>36</v>
      </c>
      <c r="BJ276" s="49" t="s">
        <v>36</v>
      </c>
      <c r="BK276" s="49" t="s">
        <v>36</v>
      </c>
      <c r="BL276" s="44" t="s">
        <v>36</v>
      </c>
      <c r="BM276" s="53" t="s">
        <v>36</v>
      </c>
      <c r="BN276" s="49" t="s">
        <v>36</v>
      </c>
      <c r="BO276" s="49" t="s">
        <v>36</v>
      </c>
      <c r="BP276" s="49" t="s">
        <v>36</v>
      </c>
      <c r="BQ276" s="44" t="s">
        <v>36</v>
      </c>
      <c r="BR276" s="53" t="s">
        <v>36</v>
      </c>
      <c r="BS276" s="49" t="s">
        <v>36</v>
      </c>
      <c r="BT276" s="49" t="s">
        <v>36</v>
      </c>
      <c r="BU276" s="49" t="s">
        <v>36</v>
      </c>
      <c r="BV276" s="49" t="s">
        <v>36</v>
      </c>
      <c r="BW276" s="49" t="s">
        <v>36</v>
      </c>
      <c r="BX276" s="49" t="s">
        <v>36</v>
      </c>
      <c r="BY276" s="39" t="s">
        <v>36</v>
      </c>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22" customFormat="true" ht="15" customHeight="true" x14ac:dyDescent="0.2">
      <c r="Z277" s="881"/>
      <c r="AA277" s="881"/>
      <c r="AB277" s="881"/>
      <c r="AC277" s="881"/>
      <c r="AD277" s="881"/>
      <c r="AE277" s="881"/>
      <c r="AF277" s="881"/>
      <c r="AG277" s="881"/>
      <c r="AH277" s="881"/>
      <c r="AI277" s="881"/>
      <c r="AJ277" s="881"/>
      <c r="AK277" s="881"/>
      <c r="AL277" s="881"/>
      <c r="AM277" s="881"/>
      <c r="AN277" s="881"/>
      <c r="AO277" s="881"/>
      <c r="AP277" s="881"/>
      <c r="AQ277" s="881"/>
      <c r="AR277" s="881"/>
      <c r="AS277" s="881"/>
      <c r="AT277" s="881"/>
      <c r="AU277" s="881"/>
      <c r="AV277" s="881"/>
      <c r="AW277" s="881"/>
      <c r="AX277" s="881"/>
      <c r="AY277" s="881"/>
      <c r="AZ277" s="881"/>
      <c r="BA277" s="972" t="s">
        <v>78</v>
      </c>
      <c r="BB277" s="553" t="s">
        <v>79</v>
      </c>
      <c r="BC277" s="53" t="s">
        <v>36</v>
      </c>
      <c r="BD277" s="49" t="s">
        <v>36</v>
      </c>
      <c r="BE277" s="49" t="s">
        <v>36</v>
      </c>
      <c r="BF277" s="49" t="s">
        <v>36</v>
      </c>
      <c r="BG277" s="44" t="s">
        <v>36</v>
      </c>
      <c r="BH277" s="53" t="s">
        <v>36</v>
      </c>
      <c r="BI277" s="49" t="s">
        <v>36</v>
      </c>
      <c r="BJ277" s="49" t="s">
        <v>36</v>
      </c>
      <c r="BK277" s="49" t="s">
        <v>36</v>
      </c>
      <c r="BL277" s="44" t="s">
        <v>36</v>
      </c>
      <c r="BM277" s="53" t="s">
        <v>36</v>
      </c>
      <c r="BN277" s="49" t="s">
        <v>36</v>
      </c>
      <c r="BO277" s="49" t="s">
        <v>36</v>
      </c>
      <c r="BP277" s="49" t="s">
        <v>36</v>
      </c>
      <c r="BQ277" s="44" t="s">
        <v>36</v>
      </c>
      <c r="BR277" s="53" t="s">
        <v>36</v>
      </c>
      <c r="BS277" s="49" t="s">
        <v>36</v>
      </c>
      <c r="BT277" s="49" t="s">
        <v>36</v>
      </c>
      <c r="BU277" s="49" t="s">
        <v>36</v>
      </c>
      <c r="BV277" s="49" t="s">
        <v>36</v>
      </c>
      <c r="BW277" s="49" t="s">
        <v>36</v>
      </c>
      <c r="BX277" s="49" t="s">
        <v>36</v>
      </c>
      <c r="BY277" s="39" t="s">
        <v>36</v>
      </c>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22" customFormat="true" ht="15" customHeight="true" x14ac:dyDescent="0.2">
      <c r="Z278" s="881"/>
      <c r="AA278" s="881"/>
      <c r="AB278" s="881"/>
      <c r="AC278" s="881"/>
      <c r="AD278" s="881"/>
      <c r="AE278" s="881"/>
      <c r="AF278" s="881"/>
      <c r="AG278" s="881"/>
      <c r="AH278" s="881"/>
      <c r="AI278" s="881"/>
      <c r="AJ278" s="881"/>
      <c r="AK278" s="881"/>
      <c r="AL278" s="881"/>
      <c r="AM278" s="881"/>
      <c r="AN278" s="881"/>
      <c r="AO278" s="881"/>
      <c r="AP278" s="881"/>
      <c r="AQ278" s="881"/>
      <c r="AR278" s="881"/>
      <c r="AS278" s="881"/>
      <c r="AT278" s="881"/>
      <c r="AU278" s="881"/>
      <c r="AV278" s="881"/>
      <c r="AW278" s="881"/>
      <c r="AX278" s="881"/>
      <c r="AY278" s="881"/>
      <c r="AZ278" s="881"/>
      <c r="BA278" s="972"/>
      <c r="BB278" s="553" t="s">
        <v>80</v>
      </c>
      <c r="BC278" s="53" t="s">
        <v>36</v>
      </c>
      <c r="BD278" s="49" t="s">
        <v>36</v>
      </c>
      <c r="BE278" s="49" t="s">
        <v>36</v>
      </c>
      <c r="BF278" s="49" t="s">
        <v>36</v>
      </c>
      <c r="BG278" s="44" t="s">
        <v>36</v>
      </c>
      <c r="BH278" s="53" t="s">
        <v>36</v>
      </c>
      <c r="BI278" s="49" t="s">
        <v>36</v>
      </c>
      <c r="BJ278" s="49" t="s">
        <v>36</v>
      </c>
      <c r="BK278" s="49" t="s">
        <v>36</v>
      </c>
      <c r="BL278" s="44" t="s">
        <v>36</v>
      </c>
      <c r="BM278" s="53" t="s">
        <v>36</v>
      </c>
      <c r="BN278" s="49" t="s">
        <v>36</v>
      </c>
      <c r="BO278" s="49" t="s">
        <v>36</v>
      </c>
      <c r="BP278" s="49" t="s">
        <v>36</v>
      </c>
      <c r="BQ278" s="44" t="s">
        <v>36</v>
      </c>
      <c r="BR278" s="53" t="s">
        <v>36</v>
      </c>
      <c r="BS278" s="49" t="s">
        <v>36</v>
      </c>
      <c r="BT278" s="49" t="s">
        <v>36</v>
      </c>
      <c r="BU278" s="49" t="s">
        <v>36</v>
      </c>
      <c r="BV278" s="49" t="s">
        <v>36</v>
      </c>
      <c r="BW278" s="49" t="s">
        <v>36</v>
      </c>
      <c r="BX278" s="49" t="s">
        <v>36</v>
      </c>
      <c r="BY278" s="39" t="s">
        <v>36</v>
      </c>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22" customFormat="true" ht="15" customHeight="true" x14ac:dyDescent="0.2">
      <c r="Z279" s="881"/>
      <c r="AA279" s="881"/>
      <c r="AB279" s="881"/>
      <c r="AC279" s="881"/>
      <c r="AD279" s="881"/>
      <c r="AE279" s="881"/>
      <c r="AF279" s="881"/>
      <c r="AG279" s="881"/>
      <c r="AH279" s="881"/>
      <c r="AI279" s="881"/>
      <c r="AJ279" s="881"/>
      <c r="AK279" s="881"/>
      <c r="AL279" s="881"/>
      <c r="AM279" s="881"/>
      <c r="AN279" s="881"/>
      <c r="AO279" s="881"/>
      <c r="AP279" s="881"/>
      <c r="AQ279" s="881"/>
      <c r="AR279" s="881"/>
      <c r="AS279" s="881"/>
      <c r="AT279" s="881"/>
      <c r="AU279" s="881"/>
      <c r="AV279" s="881"/>
      <c r="AW279" s="881"/>
      <c r="AX279" s="881"/>
      <c r="AY279" s="881"/>
      <c r="AZ279" s="881"/>
      <c r="BA279" s="972"/>
      <c r="BB279" s="553" t="s">
        <v>81</v>
      </c>
      <c r="BC279" s="53" t="s">
        <v>36</v>
      </c>
      <c r="BD279" s="46" t="s">
        <v>36</v>
      </c>
      <c r="BE279" s="46" t="s">
        <v>36</v>
      </c>
      <c r="BF279" s="46" t="s">
        <v>36</v>
      </c>
      <c r="BG279" s="41" t="s">
        <v>36</v>
      </c>
      <c r="BH279" s="53" t="s">
        <v>36</v>
      </c>
      <c r="BI279" s="46" t="s">
        <v>36</v>
      </c>
      <c r="BJ279" s="46" t="s">
        <v>36</v>
      </c>
      <c r="BK279" s="46" t="s">
        <v>36</v>
      </c>
      <c r="BL279" s="41" t="s">
        <v>36</v>
      </c>
      <c r="BM279" s="53" t="s">
        <v>36</v>
      </c>
      <c r="BN279" s="46" t="s">
        <v>36</v>
      </c>
      <c r="BO279" s="46" t="s">
        <v>36</v>
      </c>
      <c r="BP279" s="46" t="s">
        <v>36</v>
      </c>
      <c r="BQ279" s="41" t="s">
        <v>36</v>
      </c>
      <c r="BR279" s="53" t="s">
        <v>36</v>
      </c>
      <c r="BS279" s="46" t="s">
        <v>36</v>
      </c>
      <c r="BT279" s="46" t="s">
        <v>36</v>
      </c>
      <c r="BU279" s="46" t="s">
        <v>36</v>
      </c>
      <c r="BV279" s="46" t="s">
        <v>36</v>
      </c>
      <c r="BW279" s="46" t="s">
        <v>36</v>
      </c>
      <c r="BX279" s="46" t="s">
        <v>36</v>
      </c>
      <c r="BY279" s="37" t="s">
        <v>36</v>
      </c>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37" customFormat="true" ht="15" customHeight="true" x14ac:dyDescent="0.2">
      <c r="B280" s="436"/>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72"/>
      <c r="BB280" s="553" t="s">
        <v>82</v>
      </c>
      <c r="BC280" s="53" t="s">
        <v>36</v>
      </c>
      <c r="BD280" s="46" t="s">
        <v>36</v>
      </c>
      <c r="BE280" s="46" t="s">
        <v>36</v>
      </c>
      <c r="BF280" s="46" t="s">
        <v>36</v>
      </c>
      <c r="BG280" s="41" t="s">
        <v>36</v>
      </c>
      <c r="BH280" s="53" t="s">
        <v>36</v>
      </c>
      <c r="BI280" s="46" t="s">
        <v>36</v>
      </c>
      <c r="BJ280" s="46" t="s">
        <v>36</v>
      </c>
      <c r="BK280" s="46" t="s">
        <v>36</v>
      </c>
      <c r="BL280" s="41" t="s">
        <v>36</v>
      </c>
      <c r="BM280" s="53" t="s">
        <v>36</v>
      </c>
      <c r="BN280" s="46" t="s">
        <v>36</v>
      </c>
      <c r="BO280" s="46" t="s">
        <v>36</v>
      </c>
      <c r="BP280" s="46" t="s">
        <v>36</v>
      </c>
      <c r="BQ280" s="41" t="s">
        <v>36</v>
      </c>
      <c r="BR280" s="53" t="s">
        <v>36</v>
      </c>
      <c r="BS280" s="46" t="s">
        <v>36</v>
      </c>
      <c r="BT280" s="46" t="s">
        <v>36</v>
      </c>
      <c r="BU280" s="46" t="s">
        <v>36</v>
      </c>
      <c r="BV280" s="46" t="s">
        <v>36</v>
      </c>
      <c r="BW280" s="46" t="s">
        <v>36</v>
      </c>
      <c r="BX280" s="46" t="s">
        <v>36</v>
      </c>
      <c r="BY280" s="37" t="s">
        <v>36</v>
      </c>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37" customFormat="true" ht="15" customHeight="true" x14ac:dyDescent="0.2">
      <c r="B281" s="436"/>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72"/>
      <c r="BB281" s="553" t="s">
        <v>83</v>
      </c>
      <c r="BC281" s="53" t="s">
        <v>36</v>
      </c>
      <c r="BD281" s="46" t="s">
        <v>36</v>
      </c>
      <c r="BE281" s="46" t="s">
        <v>36</v>
      </c>
      <c r="BF281" s="46" t="s">
        <v>36</v>
      </c>
      <c r="BG281" s="41" t="s">
        <v>36</v>
      </c>
      <c r="BH281" s="53" t="s">
        <v>36</v>
      </c>
      <c r="BI281" s="46" t="s">
        <v>36</v>
      </c>
      <c r="BJ281" s="46" t="s">
        <v>36</v>
      </c>
      <c r="BK281" s="46" t="s">
        <v>36</v>
      </c>
      <c r="BL281" s="41" t="s">
        <v>36</v>
      </c>
      <c r="BM281" s="53" t="s">
        <v>36</v>
      </c>
      <c r="BN281" s="46" t="s">
        <v>36</v>
      </c>
      <c r="BO281" s="46" t="s">
        <v>36</v>
      </c>
      <c r="BP281" s="46" t="s">
        <v>36</v>
      </c>
      <c r="BQ281" s="41" t="s">
        <v>36</v>
      </c>
      <c r="BR281" s="53" t="s">
        <v>36</v>
      </c>
      <c r="BS281" s="46" t="s">
        <v>36</v>
      </c>
      <c r="BT281" s="46" t="s">
        <v>36</v>
      </c>
      <c r="BU281" s="46" t="s">
        <v>36</v>
      </c>
      <c r="BV281" s="46" t="s">
        <v>36</v>
      </c>
      <c r="BW281" s="46" t="s">
        <v>36</v>
      </c>
      <c r="BX281" s="46" t="s">
        <v>36</v>
      </c>
      <c r="BY281" s="37" t="s">
        <v>36</v>
      </c>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37" customFormat="true" ht="15" customHeight="true" x14ac:dyDescent="0.2">
      <c r="B282" s="436"/>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72"/>
      <c r="BB282" s="553" t="s">
        <v>84</v>
      </c>
      <c r="BC282" s="53" t="s">
        <v>36</v>
      </c>
      <c r="BD282" s="46" t="s">
        <v>36</v>
      </c>
      <c r="BE282" s="46" t="s">
        <v>36</v>
      </c>
      <c r="BF282" s="46" t="s">
        <v>36</v>
      </c>
      <c r="BG282" s="41" t="s">
        <v>36</v>
      </c>
      <c r="BH282" s="53" t="s">
        <v>36</v>
      </c>
      <c r="BI282" s="46" t="s">
        <v>36</v>
      </c>
      <c r="BJ282" s="46" t="s">
        <v>36</v>
      </c>
      <c r="BK282" s="46" t="s">
        <v>36</v>
      </c>
      <c r="BL282" s="41" t="s">
        <v>36</v>
      </c>
      <c r="BM282" s="53" t="s">
        <v>36</v>
      </c>
      <c r="BN282" s="46" t="s">
        <v>36</v>
      </c>
      <c r="BO282" s="46" t="s">
        <v>36</v>
      </c>
      <c r="BP282" s="46" t="s">
        <v>36</v>
      </c>
      <c r="BQ282" s="41" t="s">
        <v>36</v>
      </c>
      <c r="BR282" s="53" t="s">
        <v>36</v>
      </c>
      <c r="BS282" s="46" t="s">
        <v>36</v>
      </c>
      <c r="BT282" s="46" t="s">
        <v>36</v>
      </c>
      <c r="BU282" s="46" t="s">
        <v>36</v>
      </c>
      <c r="BV282" s="46" t="s">
        <v>36</v>
      </c>
      <c r="BW282" s="46" t="s">
        <v>36</v>
      </c>
      <c r="BX282" s="46" t="s">
        <v>36</v>
      </c>
      <c r="BY282" s="37" t="s">
        <v>36</v>
      </c>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37" customFormat="true" ht="15" customHeight="true" x14ac:dyDescent="0.2">
      <c r="B283" s="436"/>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72"/>
      <c r="BB283" s="553" t="s">
        <v>85</v>
      </c>
      <c r="BC283" s="53" t="s">
        <v>36</v>
      </c>
      <c r="BD283" s="46" t="s">
        <v>36</v>
      </c>
      <c r="BE283" s="46" t="s">
        <v>36</v>
      </c>
      <c r="BF283" s="46" t="s">
        <v>36</v>
      </c>
      <c r="BG283" s="41" t="s">
        <v>36</v>
      </c>
      <c r="BH283" s="53" t="s">
        <v>36</v>
      </c>
      <c r="BI283" s="46" t="s">
        <v>36</v>
      </c>
      <c r="BJ283" s="46" t="s">
        <v>36</v>
      </c>
      <c r="BK283" s="46" t="s">
        <v>36</v>
      </c>
      <c r="BL283" s="41" t="s">
        <v>36</v>
      </c>
      <c r="BM283" s="53" t="s">
        <v>36</v>
      </c>
      <c r="BN283" s="46" t="s">
        <v>36</v>
      </c>
      <c r="BO283" s="46" t="s">
        <v>36</v>
      </c>
      <c r="BP283" s="46" t="s">
        <v>36</v>
      </c>
      <c r="BQ283" s="41" t="s">
        <v>36</v>
      </c>
      <c r="BR283" s="53" t="s">
        <v>36</v>
      </c>
      <c r="BS283" s="46" t="s">
        <v>36</v>
      </c>
      <c r="BT283" s="46" t="s">
        <v>36</v>
      </c>
      <c r="BU283" s="46" t="s">
        <v>36</v>
      </c>
      <c r="BV283" s="46" t="s">
        <v>36</v>
      </c>
      <c r="BW283" s="46" t="s">
        <v>36</v>
      </c>
      <c r="BX283" s="46" t="s">
        <v>36</v>
      </c>
      <c r="BY283" s="37" t="s">
        <v>36</v>
      </c>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37" customFormat="true" ht="15" customHeight="true" x14ac:dyDescent="0.2">
      <c r="B284" s="436"/>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74"/>
      <c r="BB284" s="555" t="s">
        <v>114</v>
      </c>
      <c r="BC284" s="52" t="s">
        <v>36</v>
      </c>
      <c r="BD284" s="48" t="s">
        <v>36</v>
      </c>
      <c r="BE284" s="48" t="s">
        <v>36</v>
      </c>
      <c r="BF284" s="48" t="s">
        <v>36</v>
      </c>
      <c r="BG284" s="43" t="s">
        <v>36</v>
      </c>
      <c r="BH284" s="52" t="s">
        <v>36</v>
      </c>
      <c r="BI284" s="48" t="s">
        <v>36</v>
      </c>
      <c r="BJ284" s="48" t="s">
        <v>36</v>
      </c>
      <c r="BK284" s="48" t="s">
        <v>36</v>
      </c>
      <c r="BL284" s="43" t="s">
        <v>36</v>
      </c>
      <c r="BM284" s="52" t="s">
        <v>36</v>
      </c>
      <c r="BN284" s="48" t="s">
        <v>36</v>
      </c>
      <c r="BO284" s="48" t="s">
        <v>36</v>
      </c>
      <c r="BP284" s="48" t="s">
        <v>36</v>
      </c>
      <c r="BQ284" s="43" t="s">
        <v>36</v>
      </c>
      <c r="BR284" s="52" t="s">
        <v>36</v>
      </c>
      <c r="BS284" s="48" t="s">
        <v>36</v>
      </c>
      <c r="BT284" s="48" t="s">
        <v>36</v>
      </c>
      <c r="BU284" s="48" t="s">
        <v>36</v>
      </c>
      <c r="BV284" s="48" t="s">
        <v>36</v>
      </c>
      <c r="BW284" s="48" t="s">
        <v>36</v>
      </c>
      <c r="BX284" s="48" t="s">
        <v>36</v>
      </c>
      <c r="BY284" s="38" t="s">
        <v>36</v>
      </c>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37" customFormat="true" ht="15" customHeight="true" x14ac:dyDescent="0.2">
      <c r="B285" s="436"/>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7"/>
      <c r="BX285" s="317"/>
      <c r="BY285" s="319"/>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7" customFormat="true" ht="15" customHeight="true" x14ac:dyDescent="0.2">
      <c r="B286" s="436"/>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7"/>
      <c r="BX286" s="317"/>
      <c r="BY286" s="319"/>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7" customFormat="true" ht="15" customHeight="true" x14ac:dyDescent="0.2">
      <c r="B287" s="436"/>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7"/>
      <c r="BX287" s="317"/>
      <c r="BY287" s="319"/>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7" customFormat="true" ht="15" customHeight="true" x14ac:dyDescent="0.2">
      <c r="B288" s="436"/>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7"/>
      <c r="BX288" s="317"/>
      <c r="BY288" s="319"/>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7" customFormat="true" ht="15" customHeight="true" x14ac:dyDescent="0.2">
      <c r="A289" s="452"/>
      <c r="B289" s="451"/>
      <c r="C289" s="452"/>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7"/>
      <c r="BX289" s="317"/>
      <c r="BY289" s="319"/>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7" customFormat="true" ht="15" customHeight="true" x14ac:dyDescent="0.2">
      <c r="A290" s="441"/>
      <c r="B290" s="439"/>
      <c r="C290" s="179"/>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7"/>
      <c r="BX290" s="317"/>
      <c r="BY290" s="319"/>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7" customFormat="true" ht="15" customHeight="true" x14ac:dyDescent="0.2">
      <c r="A291" s="441"/>
      <c r="B291" s="439"/>
      <c r="C291" s="179"/>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7"/>
      <c r="BX291" s="317"/>
      <c r="BY291" s="319"/>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7" customFormat="true" ht="15" customHeight="true" x14ac:dyDescent="0.2">
      <c r="A292" s="441"/>
      <c r="B292" s="439"/>
      <c r="C292" s="179"/>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7"/>
      <c r="BX292" s="317"/>
      <c r="BY292" s="319"/>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7" customFormat="true" ht="15" customHeight="true" x14ac:dyDescent="0.2">
      <c r="A293" s="441"/>
      <c r="B293" s="439"/>
      <c r="C293" s="440"/>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7"/>
      <c r="BX293" s="317"/>
      <c r="BY293" s="319"/>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7" customFormat="true" ht="15" customHeight="true" x14ac:dyDescent="0.2">
      <c r="A294" s="441"/>
      <c r="B294" s="439"/>
      <c r="C294" s="440"/>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7"/>
      <c r="BX294" s="317"/>
      <c r="BY294" s="319"/>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7" customFormat="true" ht="15" customHeight="true" x14ac:dyDescent="0.2">
      <c r="A295" s="441"/>
      <c r="B295" s="439"/>
      <c r="C295" s="440"/>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7"/>
      <c r="BX295" s="317"/>
      <c r="BY295" s="319"/>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7" customFormat="true" ht="15" customHeight="true" x14ac:dyDescent="0.2">
      <c r="A296" s="441"/>
      <c r="B296" s="439"/>
      <c r="C296" s="440"/>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7"/>
      <c r="BX296" s="317"/>
      <c r="BY296" s="319"/>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7" customFormat="true" ht="15" customHeight="true" x14ac:dyDescent="0.2">
      <c r="A297" s="441"/>
      <c r="B297" s="439"/>
      <c r="C297" s="440"/>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7"/>
      <c r="BX297" s="317"/>
      <c r="BY297" s="319"/>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7" customFormat="true" ht="15" customHeight="true" x14ac:dyDescent="0.2">
      <c r="B298" s="436"/>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7"/>
      <c r="BX298" s="317"/>
      <c r="BY298" s="319"/>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7" customFormat="true" ht="15" customHeight="true" x14ac:dyDescent="0.2">
      <c r="A299" s="452"/>
      <c r="B299" s="451"/>
      <c r="C299" s="452"/>
      <c r="D299" s="452"/>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7"/>
      <c r="BX299" s="317"/>
      <c r="BY299" s="319"/>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7" customFormat="true" ht="15" customHeight="true" x14ac:dyDescent="0.2">
      <c r="A300" s="441"/>
      <c r="B300" s="439"/>
      <c r="C300" s="179"/>
      <c r="D300" s="179"/>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7"/>
      <c r="BX300" s="317"/>
      <c r="BY300" s="319"/>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7" customFormat="true" ht="15" customHeight="true" x14ac:dyDescent="0.2">
      <c r="A301" s="441"/>
      <c r="B301" s="439"/>
      <c r="C301" s="179"/>
      <c r="D301" s="179"/>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7"/>
      <c r="BX301" s="317"/>
      <c r="BY301" s="319"/>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7" customFormat="true" ht="15" customHeight="true" x14ac:dyDescent="0.2">
      <c r="A302" s="441"/>
      <c r="B302" s="439"/>
      <c r="C302" s="179"/>
      <c r="D302" s="179"/>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7"/>
      <c r="BX302" s="317"/>
      <c r="BY302" s="319"/>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7" customFormat="true" ht="15" customHeight="true" x14ac:dyDescent="0.2">
      <c r="A303" s="441"/>
      <c r="B303" s="439"/>
      <c r="C303" s="440"/>
      <c r="D303" s="440"/>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7"/>
      <c r="BX303" s="317"/>
      <c r="BY303" s="319"/>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7" customFormat="true" ht="15" customHeight="true" x14ac:dyDescent="0.2">
      <c r="A304" s="441"/>
      <c r="B304" s="439"/>
      <c r="C304" s="440"/>
      <c r="D304" s="440"/>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7"/>
      <c r="BX304" s="317"/>
      <c r="BY304" s="319"/>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7" customFormat="true" ht="15" customHeight="true" x14ac:dyDescent="0.2">
      <c r="A305" s="441"/>
      <c r="B305" s="439"/>
      <c r="C305" s="440"/>
      <c r="D305" s="440"/>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7"/>
      <c r="BX305" s="317"/>
      <c r="BY305" s="319"/>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7" customFormat="true" ht="15" customHeight="true" x14ac:dyDescent="0.2">
      <c r="B306" s="43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7"/>
      <c r="BX306" s="317"/>
      <c r="BY306" s="319"/>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7" customFormat="true" ht="15" customHeight="true" x14ac:dyDescent="0.2">
      <c r="B307" s="436"/>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7"/>
      <c r="BX307" s="317"/>
      <c r="BY307" s="319"/>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7" customFormat="true" ht="15" customHeight="true" x14ac:dyDescent="0.2">
      <c r="B308" s="436"/>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7"/>
      <c r="BX308" s="317"/>
      <c r="BY308" s="319"/>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7" customFormat="true" ht="15" customHeight="true" x14ac:dyDescent="0.2">
      <c r="B309" s="436"/>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7"/>
      <c r="BX309" s="317"/>
      <c r="BY309" s="319"/>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7" customFormat="true" ht="15" customHeight="true" x14ac:dyDescent="0.2">
      <c r="B310" s="436"/>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7"/>
      <c r="BX310" s="317"/>
      <c r="BY310" s="319"/>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7" customFormat="true" ht="15" customHeight="true" x14ac:dyDescent="0.2">
      <c r="B311" s="436"/>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7"/>
      <c r="BX311" s="317"/>
      <c r="BY311" s="319"/>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7" customFormat="true" ht="15" customHeight="true" x14ac:dyDescent="0.2">
      <c r="B312" s="436"/>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7"/>
      <c r="BX312" s="317"/>
      <c r="BY312" s="319"/>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7" customFormat="true" ht="15" customHeight="true" x14ac:dyDescent="0.2">
      <c r="B313" s="436"/>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7"/>
      <c r="BX313" s="317"/>
      <c r="BY313" s="319"/>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7" customFormat="true" ht="15" customHeight="true" x14ac:dyDescent="0.2">
      <c r="B314" s="436"/>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7"/>
      <c r="BX314" s="317"/>
      <c r="BY314" s="319"/>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7" customFormat="true" ht="15" customHeight="true" x14ac:dyDescent="0.2">
      <c r="B315" s="436"/>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7"/>
      <c r="BX315" s="317"/>
      <c r="BY315" s="319"/>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7" customFormat="true" ht="15" customHeight="true" x14ac:dyDescent="0.2">
      <c r="B316" s="436"/>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7"/>
      <c r="BX316" s="317"/>
      <c r="BY316" s="319"/>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7" customFormat="true" ht="15" customHeight="true" x14ac:dyDescent="0.2">
      <c r="B317" s="436"/>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7"/>
      <c r="BX317" s="317"/>
      <c r="BY317" s="319"/>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7" customFormat="true" ht="15" customHeight="true" x14ac:dyDescent="0.2">
      <c r="B318" s="436"/>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7"/>
      <c r="BX318" s="317"/>
      <c r="BY318" s="319"/>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7" customFormat="true" ht="15" customHeight="true" x14ac:dyDescent="0.2">
      <c r="B319" s="436"/>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7"/>
      <c r="BX319" s="317"/>
      <c r="BY319" s="319"/>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7" customFormat="true" ht="15" customHeight="true" x14ac:dyDescent="0.2">
      <c r="B320" s="436"/>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7"/>
      <c r="BX320" s="317"/>
      <c r="BY320" s="319"/>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7" customFormat="true" ht="15" customHeight="true" x14ac:dyDescent="0.2">
      <c r="B321" s="436"/>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7"/>
      <c r="BX321" s="317"/>
      <c r="BY321" s="319"/>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7" customFormat="true" ht="15" customHeight="true" x14ac:dyDescent="0.2">
      <c r="B322" s="436"/>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7"/>
      <c r="BX322" s="317"/>
      <c r="BY322" s="319"/>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7" customFormat="true" ht="15" customHeight="true" x14ac:dyDescent="0.2">
      <c r="B323" s="436"/>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7"/>
      <c r="BX323" s="317"/>
      <c r="BY323" s="319"/>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7" customFormat="true" ht="15" customHeight="true" x14ac:dyDescent="0.2">
      <c r="B324" s="436"/>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7"/>
      <c r="BX324" s="317"/>
      <c r="BY324" s="319"/>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7" customFormat="true" ht="15" customHeight="true" x14ac:dyDescent="0.2">
      <c r="B325" s="436"/>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7"/>
      <c r="BX325" s="317"/>
      <c r="BY325" s="319"/>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7" customFormat="true" ht="15" customHeight="true" x14ac:dyDescent="0.2">
      <c r="B326" s="436"/>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7"/>
      <c r="BX326" s="317"/>
      <c r="BY326" s="319"/>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7" customFormat="true" ht="15" customHeight="true" x14ac:dyDescent="0.2">
      <c r="B327" s="436"/>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7"/>
      <c r="BX327" s="317"/>
      <c r="BY327" s="319"/>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7" customFormat="true" ht="15" customHeight="true" x14ac:dyDescent="0.2">
      <c r="B328" s="436"/>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7"/>
      <c r="BX328" s="317"/>
      <c r="BY328" s="319"/>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7" customFormat="true" ht="250.15" customHeight="true" x14ac:dyDescent="0.2">
      <c r="B329" s="436"/>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7"/>
      <c r="BX329" s="317"/>
      <c r="BY329" s="319"/>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5"/>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544"/>
      <c r="BD330" s="544"/>
      <c r="BE330" s="544"/>
      <c r="BF330" s="544"/>
      <c r="BG330" s="544"/>
      <c r="BH330" s="544"/>
      <c r="BI330" s="544"/>
      <c r="BJ330" s="544"/>
      <c r="BK330" s="544"/>
      <c r="BL330" s="544"/>
      <c r="BM330" s="544"/>
      <c r="BN330" s="544"/>
      <c r="BO330" s="544"/>
      <c r="BP330" s="544"/>
      <c r="BQ330" s="544"/>
      <c r="BR330" s="544"/>
      <c r="BS330" s="544"/>
      <c r="BT330" s="544"/>
      <c r="BU330" s="544"/>
      <c r="BV330" s="544"/>
      <c r="BW330" s="544"/>
      <c r="BX330" s="544"/>
      <c r="BY330" s="544"/>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5"/>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544"/>
      <c r="BD331" s="544"/>
      <c r="BE331" s="544"/>
      <c r="BF331" s="544"/>
      <c r="BG331" s="544"/>
      <c r="BH331" s="544"/>
      <c r="BI331" s="544"/>
      <c r="BJ331" s="544"/>
      <c r="BK331" s="544"/>
      <c r="BL331" s="544"/>
      <c r="BM331" s="544"/>
      <c r="BN331" s="544"/>
      <c r="BO331" s="544"/>
      <c r="BP331" s="544"/>
      <c r="BQ331" s="544"/>
      <c r="BR331" s="544"/>
      <c r="BS331" s="544"/>
      <c r="BT331" s="544"/>
      <c r="BU331" s="544"/>
      <c r="BV331" s="544"/>
      <c r="BW331" s="544"/>
      <c r="BX331" s="544"/>
      <c r="BY331" s="544"/>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5"/>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544"/>
      <c r="BD332" s="544"/>
      <c r="BE332" s="544"/>
      <c r="BF332" s="544"/>
      <c r="BG332" s="544"/>
      <c r="BH332" s="544"/>
      <c r="BI332" s="544"/>
      <c r="BJ332" s="544"/>
      <c r="BK332" s="544"/>
      <c r="BL332" s="544"/>
      <c r="BM332" s="544"/>
      <c r="BN332" s="544"/>
      <c r="BO332" s="544"/>
      <c r="BP332" s="544"/>
      <c r="BQ332" s="544"/>
      <c r="BR332" s="544"/>
      <c r="BS332" s="544"/>
      <c r="BT332" s="544"/>
      <c r="BU332" s="544"/>
      <c r="BV332" s="544"/>
      <c r="BW332" s="544"/>
      <c r="BX332" s="544"/>
      <c r="BY332" s="544"/>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5"/>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544"/>
      <c r="BD333" s="544"/>
      <c r="BE333" s="544"/>
      <c r="BF333" s="544"/>
      <c r="BG333" s="544"/>
      <c r="BH333" s="544"/>
      <c r="BI333" s="544"/>
      <c r="BJ333" s="544"/>
      <c r="BK333" s="544"/>
      <c r="BL333" s="544"/>
      <c r="BM333" s="544"/>
      <c r="BN333" s="544"/>
      <c r="BO333" s="544"/>
      <c r="BP333" s="544"/>
      <c r="BQ333" s="544"/>
      <c r="BR333" s="544"/>
      <c r="BS333" s="544"/>
      <c r="BT333" s="544"/>
      <c r="BU333" s="544"/>
      <c r="BV333" s="544"/>
      <c r="BW333" s="544"/>
      <c r="BX333" s="544"/>
      <c r="BY333" s="544"/>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5"/>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544"/>
      <c r="BD334" s="544"/>
      <c r="BE334" s="544"/>
      <c r="BF334" s="544"/>
      <c r="BG334" s="544"/>
      <c r="BH334" s="544"/>
      <c r="BI334" s="544"/>
      <c r="BJ334" s="544"/>
      <c r="BK334" s="544"/>
      <c r="BL334" s="544"/>
      <c r="BM334" s="544"/>
      <c r="BN334" s="544"/>
      <c r="BO334" s="544"/>
      <c r="BP334" s="544"/>
      <c r="BQ334" s="544"/>
      <c r="BR334" s="544"/>
      <c r="BS334" s="544"/>
      <c r="BT334" s="544"/>
      <c r="BU334" s="544"/>
      <c r="BV334" s="544"/>
      <c r="BW334" s="544"/>
      <c r="BX334" s="544"/>
      <c r="BY334" s="544"/>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5"/>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544"/>
      <c r="BD335" s="544"/>
      <c r="BE335" s="544"/>
      <c r="BF335" s="544"/>
      <c r="BG335" s="544"/>
      <c r="BH335" s="544"/>
      <c r="BI335" s="544"/>
      <c r="BJ335" s="544"/>
      <c r="BK335" s="544"/>
      <c r="BL335" s="544"/>
      <c r="BM335" s="544"/>
      <c r="BN335" s="544"/>
      <c r="BO335" s="544"/>
      <c r="BP335" s="544"/>
      <c r="BQ335" s="544"/>
      <c r="BR335" s="544"/>
      <c r="BS335" s="544"/>
      <c r="BT335" s="544"/>
      <c r="BU335" s="544"/>
      <c r="BV335" s="544"/>
      <c r="BW335" s="544"/>
      <c r="BX335" s="544"/>
      <c r="BY335" s="544"/>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5"/>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544"/>
      <c r="BD336" s="544"/>
      <c r="BE336" s="544"/>
      <c r="BF336" s="544"/>
      <c r="BG336" s="544"/>
      <c r="BH336" s="544"/>
      <c r="BI336" s="544"/>
      <c r="BJ336" s="544"/>
      <c r="BK336" s="544"/>
      <c r="BL336" s="544"/>
      <c r="BM336" s="544"/>
      <c r="BN336" s="544"/>
      <c r="BO336" s="544"/>
      <c r="BP336" s="544"/>
      <c r="BQ336" s="544"/>
      <c r="BR336" s="544"/>
      <c r="BS336" s="544"/>
      <c r="BT336" s="544"/>
      <c r="BU336" s="544"/>
      <c r="BV336" s="544"/>
      <c r="BW336" s="544"/>
      <c r="BX336" s="544"/>
      <c r="BY336" s="544"/>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5"/>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544"/>
      <c r="BD337" s="544"/>
      <c r="BE337" s="544"/>
      <c r="BF337" s="544"/>
      <c r="BG337" s="544"/>
      <c r="BH337" s="544"/>
      <c r="BI337" s="544"/>
      <c r="BJ337" s="544"/>
      <c r="BK337" s="544"/>
      <c r="BL337" s="544"/>
      <c r="BM337" s="544"/>
      <c r="BN337" s="544"/>
      <c r="BO337" s="544"/>
      <c r="BP337" s="544"/>
      <c r="BQ337" s="544"/>
      <c r="BR337" s="544"/>
      <c r="BS337" s="544"/>
      <c r="BT337" s="544"/>
      <c r="BU337" s="544"/>
      <c r="BV337" s="544"/>
      <c r="BW337" s="544"/>
      <c r="BX337" s="544"/>
      <c r="BY337" s="544"/>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5"/>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544"/>
      <c r="BD338" s="544"/>
      <c r="BE338" s="544"/>
      <c r="BF338" s="544"/>
      <c r="BG338" s="544"/>
      <c r="BH338" s="544"/>
      <c r="BI338" s="544"/>
      <c r="BJ338" s="544"/>
      <c r="BK338" s="544"/>
      <c r="BL338" s="544"/>
      <c r="BM338" s="544"/>
      <c r="BN338" s="544"/>
      <c r="BO338" s="544"/>
      <c r="BP338" s="544"/>
      <c r="BQ338" s="544"/>
      <c r="BR338" s="544"/>
      <c r="BS338" s="544"/>
      <c r="BT338" s="544"/>
      <c r="BU338" s="544"/>
      <c r="BV338" s="544"/>
      <c r="BW338" s="544"/>
      <c r="BX338" s="544"/>
      <c r="BY338" s="544"/>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7" customFormat="true" ht="15" customHeight="true" x14ac:dyDescent="0.2">
      <c r="B339" s="436"/>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129</v>
      </c>
      <c r="BB339" s="304" t="s">
        <v>128</v>
      </c>
      <c r="BC339" s="976" t="s">
        <v>115</v>
      </c>
      <c r="BD339" s="977"/>
      <c r="BE339" s="977"/>
      <c r="BF339" s="977"/>
      <c r="BG339" s="978"/>
      <c r="BH339" s="976" t="s">
        <v>39</v>
      </c>
      <c r="BI339" s="977"/>
      <c r="BJ339" s="977"/>
      <c r="BK339" s="977"/>
      <c r="BL339" s="978"/>
      <c r="BM339" s="976" t="s">
        <v>38</v>
      </c>
      <c r="BN339" s="977"/>
      <c r="BO339" s="977"/>
      <c r="BP339" s="977"/>
      <c r="BQ339" s="979"/>
      <c r="BR339" s="15" t="s">
        <v>138</v>
      </c>
      <c r="BS339" s="400"/>
      <c r="BT339" s="400"/>
      <c r="BU339" s="400"/>
      <c r="BV339" s="400"/>
      <c r="BW339" s="400"/>
      <c r="BX339" s="400"/>
      <c r="BY339" s="400"/>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7" customFormat="true" ht="24" x14ac:dyDescent="0.2">
      <c r="B340" s="436"/>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127</v>
      </c>
      <c r="BB340" s="334"/>
      <c r="BC340" s="421" t="s">
        <v>0</v>
      </c>
      <c r="BD340" s="520" t="s">
        <v>1</v>
      </c>
      <c r="BE340" s="520" t="s">
        <v>2</v>
      </c>
      <c r="BF340" s="520" t="s">
        <v>3</v>
      </c>
      <c r="BG340" s="422" t="s">
        <v>4</v>
      </c>
      <c r="BH340" s="421" t="s">
        <v>0</v>
      </c>
      <c r="BI340" s="520" t="s">
        <v>1</v>
      </c>
      <c r="BJ340" s="520" t="s">
        <v>2</v>
      </c>
      <c r="BK340" s="520" t="s">
        <v>3</v>
      </c>
      <c r="BL340" s="422" t="s">
        <v>4</v>
      </c>
      <c r="BM340" s="421" t="s">
        <v>0</v>
      </c>
      <c r="BN340" s="520" t="s">
        <v>1</v>
      </c>
      <c r="BO340" s="520" t="s">
        <v>2</v>
      </c>
      <c r="BP340" s="520" t="s">
        <v>3</v>
      </c>
      <c r="BQ340" s="422" t="s">
        <v>4</v>
      </c>
      <c r="BR340" s="421" t="s">
        <v>150</v>
      </c>
      <c r="BS340" s="520" t="s">
        <v>293</v>
      </c>
      <c r="BT340" s="520" t="s">
        <v>294</v>
      </c>
      <c r="BU340" s="520" t="s">
        <v>295</v>
      </c>
      <c r="BV340" s="520" t="s">
        <v>296</v>
      </c>
      <c r="BW340" s="520" t="s">
        <v>297</v>
      </c>
      <c r="BX340" s="520" t="s">
        <v>298</v>
      </c>
      <c r="BY340" s="521" t="s">
        <v>299</v>
      </c>
      <c r="BZ340" s="886"/>
      <c r="CA340" s="886"/>
      <c r="CB340" s="886"/>
      <c r="CC340" s="886"/>
      <c r="CD340" s="886"/>
      <c r="CE340" s="886"/>
      <c r="CF340" s="886"/>
      <c r="CG340" s="886"/>
      <c r="CH340" s="886"/>
      <c r="CI340" s="886"/>
      <c r="CJ340" s="886"/>
      <c r="CK340" s="886"/>
      <c r="CL340" s="886"/>
      <c r="CM340" s="886"/>
      <c r="CN340" s="886"/>
      <c r="CO340" s="886"/>
      <c r="CP340" s="886"/>
      <c r="CQ340" s="886"/>
      <c r="CR340" s="886"/>
      <c r="CS340" s="886"/>
      <c r="CT340" s="886"/>
      <c r="CU340" s="886"/>
      <c r="CV340" s="886"/>
      <c r="CW340" s="886"/>
      <c r="CX340" s="886"/>
      <c r="CY340" s="886"/>
      <c r="CZ340" s="886"/>
    </row>
    <row r="341" s="437" customFormat="true" ht="15" customHeight="true" x14ac:dyDescent="0.2">
      <c r="B341" s="436"/>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71" t="s">
        <v>145</v>
      </c>
      <c r="BB341" s="554" t="s">
        <v>50</v>
      </c>
      <c r="BC341" s="54" t="s">
        <v>36</v>
      </c>
      <c r="BD341" s="50" t="s">
        <v>36</v>
      </c>
      <c r="BE341" s="50" t="s">
        <v>36</v>
      </c>
      <c r="BF341" s="50" t="s">
        <v>36</v>
      </c>
      <c r="BG341" s="45" t="s">
        <v>36</v>
      </c>
      <c r="BH341" s="54" t="s">
        <v>36</v>
      </c>
      <c r="BI341" s="50" t="s">
        <v>36</v>
      </c>
      <c r="BJ341" s="50" t="s">
        <v>36</v>
      </c>
      <c r="BK341" s="50" t="s">
        <v>36</v>
      </c>
      <c r="BL341" s="45" t="s">
        <v>36</v>
      </c>
      <c r="BM341" s="54" t="s">
        <v>36</v>
      </c>
      <c r="BN341" s="50" t="s">
        <v>36</v>
      </c>
      <c r="BO341" s="50" t="s">
        <v>36</v>
      </c>
      <c r="BP341" s="50" t="s">
        <v>36</v>
      </c>
      <c r="BQ341" s="45" t="s">
        <v>36</v>
      </c>
      <c r="BR341" s="54" t="s">
        <v>36</v>
      </c>
      <c r="BS341" s="50" t="s">
        <v>36</v>
      </c>
      <c r="BT341" s="50" t="s">
        <v>36</v>
      </c>
      <c r="BU341" s="50" t="s">
        <v>36</v>
      </c>
      <c r="BV341" s="50" t="s">
        <v>36</v>
      </c>
      <c r="BW341" s="50" t="s">
        <v>36</v>
      </c>
      <c r="BX341" s="50" t="s">
        <v>36</v>
      </c>
      <c r="BY341" s="40" t="s">
        <v>36</v>
      </c>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37" customFormat="true" ht="15" customHeight="true" x14ac:dyDescent="0.2">
      <c r="B342" s="436"/>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72"/>
      <c r="BB342" s="553" t="s">
        <v>49</v>
      </c>
      <c r="BC342" s="53" t="s">
        <v>36</v>
      </c>
      <c r="BD342" s="49" t="s">
        <v>36</v>
      </c>
      <c r="BE342" s="49" t="s">
        <v>36</v>
      </c>
      <c r="BF342" s="49" t="s">
        <v>36</v>
      </c>
      <c r="BG342" s="44" t="s">
        <v>36</v>
      </c>
      <c r="BH342" s="53" t="s">
        <v>36</v>
      </c>
      <c r="BI342" s="49" t="s">
        <v>36</v>
      </c>
      <c r="BJ342" s="49" t="s">
        <v>36</v>
      </c>
      <c r="BK342" s="49" t="s">
        <v>36</v>
      </c>
      <c r="BL342" s="44" t="s">
        <v>36</v>
      </c>
      <c r="BM342" s="53" t="s">
        <v>36</v>
      </c>
      <c r="BN342" s="49" t="s">
        <v>36</v>
      </c>
      <c r="BO342" s="49" t="s">
        <v>36</v>
      </c>
      <c r="BP342" s="49" t="s">
        <v>36</v>
      </c>
      <c r="BQ342" s="44" t="s">
        <v>36</v>
      </c>
      <c r="BR342" s="53" t="s">
        <v>36</v>
      </c>
      <c r="BS342" s="49" t="s">
        <v>36</v>
      </c>
      <c r="BT342" s="49" t="s">
        <v>36</v>
      </c>
      <c r="BU342" s="49" t="s">
        <v>36</v>
      </c>
      <c r="BV342" s="49" t="s">
        <v>36</v>
      </c>
      <c r="BW342" s="49" t="s">
        <v>36</v>
      </c>
      <c r="BX342" s="49" t="s">
        <v>36</v>
      </c>
      <c r="BY342" s="39" t="s">
        <v>36</v>
      </c>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37" customFormat="true" ht="15" customHeight="true" x14ac:dyDescent="0.2">
      <c r="B343" s="436"/>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73" t="s">
        <v>140</v>
      </c>
      <c r="BB343" s="553" t="s">
        <v>50</v>
      </c>
      <c r="BC343" s="53" t="s">
        <v>36</v>
      </c>
      <c r="BD343" s="49" t="s">
        <v>36</v>
      </c>
      <c r="BE343" s="49" t="s">
        <v>36</v>
      </c>
      <c r="BF343" s="49" t="s">
        <v>36</v>
      </c>
      <c r="BG343" s="44" t="s">
        <v>36</v>
      </c>
      <c r="BH343" s="53" t="s">
        <v>36</v>
      </c>
      <c r="BI343" s="49" t="s">
        <v>36</v>
      </c>
      <c r="BJ343" s="49" t="s">
        <v>36</v>
      </c>
      <c r="BK343" s="49" t="s">
        <v>36</v>
      </c>
      <c r="BL343" s="44" t="s">
        <v>36</v>
      </c>
      <c r="BM343" s="53" t="s">
        <v>36</v>
      </c>
      <c r="BN343" s="49" t="s">
        <v>36</v>
      </c>
      <c r="BO343" s="49" t="s">
        <v>36</v>
      </c>
      <c r="BP343" s="49" t="s">
        <v>36</v>
      </c>
      <c r="BQ343" s="44" t="s">
        <v>36</v>
      </c>
      <c r="BR343" s="53" t="s">
        <v>36</v>
      </c>
      <c r="BS343" s="49" t="s">
        <v>36</v>
      </c>
      <c r="BT343" s="49" t="s">
        <v>36</v>
      </c>
      <c r="BU343" s="49" t="s">
        <v>36</v>
      </c>
      <c r="BV343" s="49" t="s">
        <v>36</v>
      </c>
      <c r="BW343" s="49" t="s">
        <v>36</v>
      </c>
      <c r="BX343" s="49" t="s">
        <v>36</v>
      </c>
      <c r="BY343" s="39" t="s">
        <v>36</v>
      </c>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37" customFormat="true" ht="15" customHeight="true" x14ac:dyDescent="0.2">
      <c r="B344" s="436"/>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72"/>
      <c r="BB344" s="553" t="s">
        <v>49</v>
      </c>
      <c r="BC344" s="53" t="s">
        <v>36</v>
      </c>
      <c r="BD344" s="49" t="s">
        <v>36</v>
      </c>
      <c r="BE344" s="49" t="s">
        <v>36</v>
      </c>
      <c r="BF344" s="49" t="s">
        <v>36</v>
      </c>
      <c r="BG344" s="44" t="s">
        <v>36</v>
      </c>
      <c r="BH344" s="53" t="s">
        <v>36</v>
      </c>
      <c r="BI344" s="49" t="s">
        <v>36</v>
      </c>
      <c r="BJ344" s="49" t="s">
        <v>36</v>
      </c>
      <c r="BK344" s="49" t="s">
        <v>36</v>
      </c>
      <c r="BL344" s="44" t="s">
        <v>36</v>
      </c>
      <c r="BM344" s="53" t="s">
        <v>36</v>
      </c>
      <c r="BN344" s="49" t="s">
        <v>36</v>
      </c>
      <c r="BO344" s="49" t="s">
        <v>36</v>
      </c>
      <c r="BP344" s="49" t="s">
        <v>36</v>
      </c>
      <c r="BQ344" s="44" t="s">
        <v>36</v>
      </c>
      <c r="BR344" s="53" t="s">
        <v>36</v>
      </c>
      <c r="BS344" s="49" t="s">
        <v>36</v>
      </c>
      <c r="BT344" s="49" t="s">
        <v>36</v>
      </c>
      <c r="BU344" s="49" t="s">
        <v>36</v>
      </c>
      <c r="BV344" s="49" t="s">
        <v>36</v>
      </c>
      <c r="BW344" s="49" t="s">
        <v>36</v>
      </c>
      <c r="BX344" s="49" t="s">
        <v>36</v>
      </c>
      <c r="BY344" s="39" t="s">
        <v>36</v>
      </c>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37" customFormat="true" ht="15" customHeight="true" x14ac:dyDescent="0.2">
      <c r="B345" s="436"/>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73" t="s">
        <v>141</v>
      </c>
      <c r="BB345" s="553" t="s">
        <v>50</v>
      </c>
      <c r="BC345" s="53" t="s">
        <v>36</v>
      </c>
      <c r="BD345" s="49" t="s">
        <v>36</v>
      </c>
      <c r="BE345" s="49" t="s">
        <v>36</v>
      </c>
      <c r="BF345" s="49" t="s">
        <v>36</v>
      </c>
      <c r="BG345" s="44" t="s">
        <v>36</v>
      </c>
      <c r="BH345" s="53" t="s">
        <v>36</v>
      </c>
      <c r="BI345" s="49" t="s">
        <v>36</v>
      </c>
      <c r="BJ345" s="49" t="s">
        <v>36</v>
      </c>
      <c r="BK345" s="49" t="s">
        <v>36</v>
      </c>
      <c r="BL345" s="44" t="s">
        <v>36</v>
      </c>
      <c r="BM345" s="53" t="s">
        <v>36</v>
      </c>
      <c r="BN345" s="49" t="s">
        <v>36</v>
      </c>
      <c r="BO345" s="49" t="s">
        <v>36</v>
      </c>
      <c r="BP345" s="49" t="s">
        <v>36</v>
      </c>
      <c r="BQ345" s="44" t="s">
        <v>36</v>
      </c>
      <c r="BR345" s="53" t="s">
        <v>36</v>
      </c>
      <c r="BS345" s="49" t="s">
        <v>36</v>
      </c>
      <c r="BT345" s="49" t="s">
        <v>36</v>
      </c>
      <c r="BU345" s="49" t="s">
        <v>36</v>
      </c>
      <c r="BV345" s="49" t="s">
        <v>36</v>
      </c>
      <c r="BW345" s="49" t="s">
        <v>36</v>
      </c>
      <c r="BX345" s="49" t="s">
        <v>36</v>
      </c>
      <c r="BY345" s="39" t="s">
        <v>36</v>
      </c>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37" customFormat="true" ht="15" customHeight="true" x14ac:dyDescent="0.2">
      <c r="B346" s="436"/>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72"/>
      <c r="BB346" s="553" t="s">
        <v>49</v>
      </c>
      <c r="BC346" s="53" t="s">
        <v>36</v>
      </c>
      <c r="BD346" s="49" t="s">
        <v>36</v>
      </c>
      <c r="BE346" s="49" t="s">
        <v>36</v>
      </c>
      <c r="BF346" s="49" t="s">
        <v>36</v>
      </c>
      <c r="BG346" s="44" t="s">
        <v>36</v>
      </c>
      <c r="BH346" s="53" t="s">
        <v>36</v>
      </c>
      <c r="BI346" s="49" t="s">
        <v>36</v>
      </c>
      <c r="BJ346" s="49" t="s">
        <v>36</v>
      </c>
      <c r="BK346" s="49" t="s">
        <v>36</v>
      </c>
      <c r="BL346" s="44" t="s">
        <v>36</v>
      </c>
      <c r="BM346" s="53" t="s">
        <v>36</v>
      </c>
      <c r="BN346" s="49" t="s">
        <v>36</v>
      </c>
      <c r="BO346" s="49" t="s">
        <v>36</v>
      </c>
      <c r="BP346" s="49" t="s">
        <v>36</v>
      </c>
      <c r="BQ346" s="44" t="s">
        <v>36</v>
      </c>
      <c r="BR346" s="53" t="s">
        <v>36</v>
      </c>
      <c r="BS346" s="49" t="s">
        <v>36</v>
      </c>
      <c r="BT346" s="49" t="s">
        <v>36</v>
      </c>
      <c r="BU346" s="49" t="s">
        <v>36</v>
      </c>
      <c r="BV346" s="49" t="s">
        <v>36</v>
      </c>
      <c r="BW346" s="49" t="s">
        <v>36</v>
      </c>
      <c r="BX346" s="49" t="s">
        <v>36</v>
      </c>
      <c r="BY346" s="39" t="s">
        <v>36</v>
      </c>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37" customFormat="true" ht="15" customHeight="true" x14ac:dyDescent="0.2">
      <c r="B347" s="436"/>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73" t="s">
        <v>142</v>
      </c>
      <c r="BB347" s="553" t="s">
        <v>50</v>
      </c>
      <c r="BC347" s="53" t="s">
        <v>36</v>
      </c>
      <c r="BD347" s="49" t="s">
        <v>36</v>
      </c>
      <c r="BE347" s="49" t="s">
        <v>36</v>
      </c>
      <c r="BF347" s="49" t="s">
        <v>36</v>
      </c>
      <c r="BG347" s="44" t="s">
        <v>36</v>
      </c>
      <c r="BH347" s="53" t="s">
        <v>36</v>
      </c>
      <c r="BI347" s="49" t="s">
        <v>36</v>
      </c>
      <c r="BJ347" s="49" t="s">
        <v>36</v>
      </c>
      <c r="BK347" s="49" t="s">
        <v>36</v>
      </c>
      <c r="BL347" s="44" t="s">
        <v>36</v>
      </c>
      <c r="BM347" s="53" t="s">
        <v>36</v>
      </c>
      <c r="BN347" s="49" t="s">
        <v>36</v>
      </c>
      <c r="BO347" s="49" t="s">
        <v>36</v>
      </c>
      <c r="BP347" s="49" t="s">
        <v>36</v>
      </c>
      <c r="BQ347" s="44" t="s">
        <v>36</v>
      </c>
      <c r="BR347" s="53" t="s">
        <v>36</v>
      </c>
      <c r="BS347" s="49" t="s">
        <v>36</v>
      </c>
      <c r="BT347" s="49" t="s">
        <v>36</v>
      </c>
      <c r="BU347" s="49" t="s">
        <v>36</v>
      </c>
      <c r="BV347" s="49" t="s">
        <v>36</v>
      </c>
      <c r="BW347" s="49" t="s">
        <v>36</v>
      </c>
      <c r="BX347" s="49" t="s">
        <v>36</v>
      </c>
      <c r="BY347" s="39" t="s">
        <v>36</v>
      </c>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37" customFormat="true" ht="15" customHeight="true" x14ac:dyDescent="0.2">
      <c r="B348" s="43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72"/>
      <c r="BB348" s="553" t="s">
        <v>49</v>
      </c>
      <c r="BC348" s="53" t="s">
        <v>36</v>
      </c>
      <c r="BD348" s="49" t="s">
        <v>36</v>
      </c>
      <c r="BE348" s="49" t="s">
        <v>36</v>
      </c>
      <c r="BF348" s="49" t="s">
        <v>36</v>
      </c>
      <c r="BG348" s="44" t="s">
        <v>36</v>
      </c>
      <c r="BH348" s="53" t="s">
        <v>36</v>
      </c>
      <c r="BI348" s="49" t="s">
        <v>36</v>
      </c>
      <c r="BJ348" s="49" t="s">
        <v>36</v>
      </c>
      <c r="BK348" s="49" t="s">
        <v>36</v>
      </c>
      <c r="BL348" s="44" t="s">
        <v>36</v>
      </c>
      <c r="BM348" s="53" t="s">
        <v>36</v>
      </c>
      <c r="BN348" s="49" t="s">
        <v>36</v>
      </c>
      <c r="BO348" s="49" t="s">
        <v>36</v>
      </c>
      <c r="BP348" s="49" t="s">
        <v>36</v>
      </c>
      <c r="BQ348" s="44" t="s">
        <v>36</v>
      </c>
      <c r="BR348" s="53" t="s">
        <v>36</v>
      </c>
      <c r="BS348" s="49" t="s">
        <v>36</v>
      </c>
      <c r="BT348" s="49" t="s">
        <v>36</v>
      </c>
      <c r="BU348" s="49" t="s">
        <v>36</v>
      </c>
      <c r="BV348" s="49" t="s">
        <v>36</v>
      </c>
      <c r="BW348" s="49" t="s">
        <v>36</v>
      </c>
      <c r="BX348" s="49" t="s">
        <v>36</v>
      </c>
      <c r="BY348" s="39" t="s">
        <v>36</v>
      </c>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37" customFormat="true" ht="15" customHeight="true" x14ac:dyDescent="0.2">
      <c r="B349" s="436"/>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73" t="s">
        <v>143</v>
      </c>
      <c r="BB349" s="553" t="s">
        <v>50</v>
      </c>
      <c r="BC349" s="53" t="s">
        <v>36</v>
      </c>
      <c r="BD349" s="49" t="s">
        <v>36</v>
      </c>
      <c r="BE349" s="49" t="s">
        <v>36</v>
      </c>
      <c r="BF349" s="49" t="s">
        <v>36</v>
      </c>
      <c r="BG349" s="44" t="s">
        <v>36</v>
      </c>
      <c r="BH349" s="53" t="s">
        <v>36</v>
      </c>
      <c r="BI349" s="49" t="s">
        <v>36</v>
      </c>
      <c r="BJ349" s="49" t="s">
        <v>36</v>
      </c>
      <c r="BK349" s="49" t="s">
        <v>36</v>
      </c>
      <c r="BL349" s="44" t="s">
        <v>36</v>
      </c>
      <c r="BM349" s="53" t="s">
        <v>36</v>
      </c>
      <c r="BN349" s="49" t="s">
        <v>36</v>
      </c>
      <c r="BO349" s="49" t="s">
        <v>36</v>
      </c>
      <c r="BP349" s="49" t="s">
        <v>36</v>
      </c>
      <c r="BQ349" s="44" t="s">
        <v>36</v>
      </c>
      <c r="BR349" s="53" t="s">
        <v>36</v>
      </c>
      <c r="BS349" s="49" t="s">
        <v>36</v>
      </c>
      <c r="BT349" s="49" t="s">
        <v>36</v>
      </c>
      <c r="BU349" s="49" t="s">
        <v>36</v>
      </c>
      <c r="BV349" s="49" t="s">
        <v>36</v>
      </c>
      <c r="BW349" s="49" t="s">
        <v>36</v>
      </c>
      <c r="BX349" s="49" t="s">
        <v>36</v>
      </c>
      <c r="BY349" s="39" t="s">
        <v>36</v>
      </c>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37" customFormat="true" ht="15" customHeight="true" x14ac:dyDescent="0.2">
      <c r="B350" s="436"/>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72"/>
      <c r="BB350" s="553" t="s">
        <v>49</v>
      </c>
      <c r="BC350" s="53" t="s">
        <v>36</v>
      </c>
      <c r="BD350" s="49" t="s">
        <v>36</v>
      </c>
      <c r="BE350" s="49" t="s">
        <v>36</v>
      </c>
      <c r="BF350" s="49" t="s">
        <v>36</v>
      </c>
      <c r="BG350" s="44" t="s">
        <v>36</v>
      </c>
      <c r="BH350" s="53" t="s">
        <v>36</v>
      </c>
      <c r="BI350" s="49" t="s">
        <v>36</v>
      </c>
      <c r="BJ350" s="49" t="s">
        <v>36</v>
      </c>
      <c r="BK350" s="49" t="s">
        <v>36</v>
      </c>
      <c r="BL350" s="44" t="s">
        <v>36</v>
      </c>
      <c r="BM350" s="53" t="s">
        <v>36</v>
      </c>
      <c r="BN350" s="49" t="s">
        <v>36</v>
      </c>
      <c r="BO350" s="49" t="s">
        <v>36</v>
      </c>
      <c r="BP350" s="49" t="s">
        <v>36</v>
      </c>
      <c r="BQ350" s="44" t="s">
        <v>36</v>
      </c>
      <c r="BR350" s="53" t="s">
        <v>36</v>
      </c>
      <c r="BS350" s="49" t="s">
        <v>36</v>
      </c>
      <c r="BT350" s="49" t="s">
        <v>36</v>
      </c>
      <c r="BU350" s="49" t="s">
        <v>36</v>
      </c>
      <c r="BV350" s="49" t="s">
        <v>36</v>
      </c>
      <c r="BW350" s="49" t="s">
        <v>36</v>
      </c>
      <c r="BX350" s="49" t="s">
        <v>36</v>
      </c>
      <c r="BY350" s="39" t="s">
        <v>36</v>
      </c>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37" customFormat="true" ht="15" customHeight="true" x14ac:dyDescent="0.2">
      <c r="B351" s="436"/>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73" t="s">
        <v>144</v>
      </c>
      <c r="BB351" s="553" t="s">
        <v>50</v>
      </c>
      <c r="BC351" s="53" t="s">
        <v>36</v>
      </c>
      <c r="BD351" s="49" t="s">
        <v>36</v>
      </c>
      <c r="BE351" s="49" t="s">
        <v>36</v>
      </c>
      <c r="BF351" s="49" t="s">
        <v>36</v>
      </c>
      <c r="BG351" s="44" t="s">
        <v>36</v>
      </c>
      <c r="BH351" s="53" t="s">
        <v>36</v>
      </c>
      <c r="BI351" s="49" t="s">
        <v>36</v>
      </c>
      <c r="BJ351" s="49" t="s">
        <v>36</v>
      </c>
      <c r="BK351" s="49" t="s">
        <v>36</v>
      </c>
      <c r="BL351" s="44" t="s">
        <v>36</v>
      </c>
      <c r="BM351" s="53" t="s">
        <v>36</v>
      </c>
      <c r="BN351" s="49" t="s">
        <v>36</v>
      </c>
      <c r="BO351" s="49" t="s">
        <v>36</v>
      </c>
      <c r="BP351" s="49" t="s">
        <v>36</v>
      </c>
      <c r="BQ351" s="44" t="s">
        <v>36</v>
      </c>
      <c r="BR351" s="53" t="s">
        <v>36</v>
      </c>
      <c r="BS351" s="49" t="s">
        <v>36</v>
      </c>
      <c r="BT351" s="49" t="s">
        <v>36</v>
      </c>
      <c r="BU351" s="49" t="s">
        <v>36</v>
      </c>
      <c r="BV351" s="49" t="s">
        <v>36</v>
      </c>
      <c r="BW351" s="49" t="s">
        <v>36</v>
      </c>
      <c r="BX351" s="49" t="s">
        <v>36</v>
      </c>
      <c r="BY351" s="39" t="s">
        <v>36</v>
      </c>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37" customFormat="true" ht="15" customHeight="true" x14ac:dyDescent="0.2">
      <c r="B352" s="436"/>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72"/>
      <c r="BB352" s="553" t="s">
        <v>49</v>
      </c>
      <c r="BC352" s="53" t="s">
        <v>36</v>
      </c>
      <c r="BD352" s="49" t="s">
        <v>36</v>
      </c>
      <c r="BE352" s="49" t="s">
        <v>36</v>
      </c>
      <c r="BF352" s="49" t="s">
        <v>36</v>
      </c>
      <c r="BG352" s="44" t="s">
        <v>36</v>
      </c>
      <c r="BH352" s="53" t="s">
        <v>36</v>
      </c>
      <c r="BI352" s="49" t="s">
        <v>36</v>
      </c>
      <c r="BJ352" s="49" t="s">
        <v>36</v>
      </c>
      <c r="BK352" s="49" t="s">
        <v>36</v>
      </c>
      <c r="BL352" s="44" t="s">
        <v>36</v>
      </c>
      <c r="BM352" s="53" t="s">
        <v>36</v>
      </c>
      <c r="BN352" s="49" t="s">
        <v>36</v>
      </c>
      <c r="BO352" s="49" t="s">
        <v>36</v>
      </c>
      <c r="BP352" s="49" t="s">
        <v>36</v>
      </c>
      <c r="BQ352" s="44" t="s">
        <v>36</v>
      </c>
      <c r="BR352" s="53" t="s">
        <v>36</v>
      </c>
      <c r="BS352" s="49" t="s">
        <v>36</v>
      </c>
      <c r="BT352" s="49" t="s">
        <v>36</v>
      </c>
      <c r="BU352" s="49" t="s">
        <v>36</v>
      </c>
      <c r="BV352" s="49" t="s">
        <v>36</v>
      </c>
      <c r="BW352" s="49" t="s">
        <v>36</v>
      </c>
      <c r="BX352" s="49" t="s">
        <v>36</v>
      </c>
      <c r="BY352" s="39" t="s">
        <v>36</v>
      </c>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37" customFormat="true" ht="15" customHeight="true" x14ac:dyDescent="0.2">
      <c r="B353" s="436"/>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73" t="s">
        <v>139</v>
      </c>
      <c r="BB353" s="553" t="s">
        <v>50</v>
      </c>
      <c r="BC353" s="53" t="s">
        <v>36</v>
      </c>
      <c r="BD353" s="49" t="s">
        <v>36</v>
      </c>
      <c r="BE353" s="49" t="s">
        <v>36</v>
      </c>
      <c r="BF353" s="49" t="s">
        <v>36</v>
      </c>
      <c r="BG353" s="44" t="s">
        <v>36</v>
      </c>
      <c r="BH353" s="53" t="s">
        <v>36</v>
      </c>
      <c r="BI353" s="49" t="s">
        <v>36</v>
      </c>
      <c r="BJ353" s="49" t="s">
        <v>36</v>
      </c>
      <c r="BK353" s="49" t="s">
        <v>36</v>
      </c>
      <c r="BL353" s="44" t="s">
        <v>36</v>
      </c>
      <c r="BM353" s="53" t="s">
        <v>36</v>
      </c>
      <c r="BN353" s="49" t="s">
        <v>36</v>
      </c>
      <c r="BO353" s="49" t="s">
        <v>36</v>
      </c>
      <c r="BP353" s="49" t="s">
        <v>36</v>
      </c>
      <c r="BQ353" s="44" t="s">
        <v>36</v>
      </c>
      <c r="BR353" s="53" t="s">
        <v>36</v>
      </c>
      <c r="BS353" s="49" t="s">
        <v>36</v>
      </c>
      <c r="BT353" s="49" t="s">
        <v>36</v>
      </c>
      <c r="BU353" s="49" t="s">
        <v>36</v>
      </c>
      <c r="BV353" s="49" t="s">
        <v>36</v>
      </c>
      <c r="BW353" s="49" t="s">
        <v>36</v>
      </c>
      <c r="BX353" s="49" t="s">
        <v>36</v>
      </c>
      <c r="BY353" s="39" t="s">
        <v>36</v>
      </c>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37" customFormat="true" ht="15" customHeight="true" x14ac:dyDescent="0.2">
      <c r="B354" s="436"/>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74"/>
      <c r="BB354" s="555" t="s">
        <v>49</v>
      </c>
      <c r="BC354" s="52" t="s">
        <v>36</v>
      </c>
      <c r="BD354" s="48" t="s">
        <v>36</v>
      </c>
      <c r="BE354" s="48" t="s">
        <v>36</v>
      </c>
      <c r="BF354" s="48" t="s">
        <v>36</v>
      </c>
      <c r="BG354" s="43" t="s">
        <v>36</v>
      </c>
      <c r="BH354" s="52" t="s">
        <v>36</v>
      </c>
      <c r="BI354" s="48" t="s">
        <v>36</v>
      </c>
      <c r="BJ354" s="48" t="s">
        <v>36</v>
      </c>
      <c r="BK354" s="48" t="s">
        <v>36</v>
      </c>
      <c r="BL354" s="43" t="s">
        <v>36</v>
      </c>
      <c r="BM354" s="52" t="s">
        <v>36</v>
      </c>
      <c r="BN354" s="48" t="s">
        <v>36</v>
      </c>
      <c r="BO354" s="48" t="s">
        <v>36</v>
      </c>
      <c r="BP354" s="48" t="s">
        <v>36</v>
      </c>
      <c r="BQ354" s="43" t="s">
        <v>36</v>
      </c>
      <c r="BR354" s="52" t="s">
        <v>36</v>
      </c>
      <c r="BS354" s="48" t="s">
        <v>36</v>
      </c>
      <c r="BT354" s="48" t="s">
        <v>36</v>
      </c>
      <c r="BU354" s="48" t="s">
        <v>36</v>
      </c>
      <c r="BV354" s="48" t="s">
        <v>36</v>
      </c>
      <c r="BW354" s="48" t="s">
        <v>36</v>
      </c>
      <c r="BX354" s="48" t="s">
        <v>36</v>
      </c>
      <c r="BY354" s="38" t="s">
        <v>36</v>
      </c>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37" customFormat="true" ht="15" customHeight="true" x14ac:dyDescent="0.2">
      <c r="B355" s="436"/>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6"/>
      <c r="BB355" s="322"/>
      <c r="BC355" s="409"/>
      <c r="BD355" s="409"/>
      <c r="BE355" s="409"/>
      <c r="BF355" s="409"/>
      <c r="BG355" s="409"/>
      <c r="BH355" s="409"/>
      <c r="BI355" s="409"/>
      <c r="BJ355" s="409"/>
      <c r="BK355" s="409"/>
      <c r="BL355" s="409"/>
      <c r="BM355" s="409"/>
      <c r="BN355" s="409"/>
      <c r="BO355" s="409"/>
      <c r="BP355" s="409"/>
      <c r="BQ355" s="409"/>
      <c r="BR355" s="409"/>
      <c r="BS355" s="409"/>
      <c r="BT355" s="409"/>
      <c r="BU355" s="409"/>
      <c r="BV355" s="409"/>
      <c r="BW355" s="409"/>
      <c r="BX355" s="409"/>
      <c r="BY355" s="409"/>
      <c r="BZ355" s="410"/>
      <c r="CA355" s="410"/>
      <c r="CB355" s="410"/>
      <c r="CC355" s="410"/>
      <c r="CD355" s="410"/>
      <c r="CE355" s="410"/>
      <c r="CF355" s="410"/>
      <c r="CG355" s="410"/>
      <c r="CH355" s="410"/>
      <c r="CI355" s="410"/>
      <c r="CJ355" s="410"/>
      <c r="CK355" s="410"/>
      <c r="CL355" s="410"/>
      <c r="CM355" s="410"/>
      <c r="CN355" s="410"/>
      <c r="CO355" s="410"/>
      <c r="CP355" s="410"/>
      <c r="CQ355" s="410"/>
      <c r="CR355" s="410"/>
      <c r="CS355" s="410"/>
      <c r="CT355" s="410"/>
      <c r="CU355" s="410"/>
      <c r="CV355" s="410"/>
      <c r="CW355" s="410"/>
      <c r="CX355" s="410"/>
      <c r="CY355" s="410"/>
      <c r="CZ355" s="410"/>
    </row>
    <row r="356" s="437" customFormat="true" ht="15" customHeight="true" x14ac:dyDescent="0.2">
      <c r="B356" s="436"/>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6"/>
      <c r="BB356" s="322"/>
      <c r="BC356" s="366"/>
      <c r="BD356" s="366"/>
      <c r="BE356" s="366"/>
      <c r="BF356" s="366"/>
      <c r="BG356" s="366"/>
      <c r="BH356" s="366"/>
      <c r="BI356" s="366"/>
      <c r="BJ356" s="366"/>
      <c r="BK356" s="366"/>
      <c r="BL356" s="366"/>
      <c r="BM356" s="366"/>
      <c r="BN356" s="366"/>
      <c r="BO356" s="366"/>
      <c r="BP356" s="366"/>
      <c r="BQ356" s="366"/>
      <c r="BR356" s="366"/>
      <c r="BS356" s="366"/>
      <c r="BT356" s="366"/>
      <c r="BU356" s="366"/>
      <c r="BV356" s="366"/>
      <c r="BW356" s="366"/>
      <c r="BX356" s="366"/>
      <c r="BY356" s="366"/>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6"/>
      <c r="BB357" s="322"/>
      <c r="BC357" s="366"/>
      <c r="BD357" s="366"/>
      <c r="BE357" s="366"/>
      <c r="BF357" s="366"/>
      <c r="BG357" s="366"/>
      <c r="BH357" s="366"/>
      <c r="BI357" s="366"/>
      <c r="BJ357" s="366"/>
      <c r="BK357" s="366"/>
      <c r="BL357" s="366"/>
      <c r="BM357" s="366"/>
      <c r="BN357" s="366"/>
      <c r="BO357" s="366"/>
      <c r="BP357" s="366"/>
      <c r="BQ357" s="366"/>
      <c r="BR357" s="366"/>
      <c r="BS357" s="366"/>
      <c r="BT357" s="366"/>
      <c r="BU357" s="366"/>
      <c r="BV357" s="366"/>
      <c r="BW357" s="366"/>
      <c r="BX357" s="366"/>
      <c r="BY357" s="366"/>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6"/>
      <c r="BB358" s="322"/>
      <c r="BC358" s="366"/>
      <c r="BD358" s="366"/>
      <c r="BE358" s="366"/>
      <c r="BF358" s="366"/>
      <c r="BG358" s="366"/>
      <c r="BH358" s="366"/>
      <c r="BI358" s="366"/>
      <c r="BJ358" s="366"/>
      <c r="BK358" s="366"/>
      <c r="BL358" s="366"/>
      <c r="BM358" s="366"/>
      <c r="BN358" s="366"/>
      <c r="BO358" s="366"/>
      <c r="BP358" s="366"/>
      <c r="BQ358" s="366"/>
      <c r="BR358" s="366"/>
      <c r="BS358" s="366"/>
      <c r="BT358" s="366"/>
      <c r="BU358" s="366"/>
      <c r="BV358" s="366"/>
      <c r="BW358" s="366"/>
      <c r="BX358" s="366"/>
      <c r="BY358" s="366"/>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6"/>
      <c r="BB359" s="322"/>
      <c r="BC359" s="366"/>
      <c r="BD359" s="366"/>
      <c r="BE359" s="366"/>
      <c r="BF359" s="366"/>
      <c r="BG359" s="366"/>
      <c r="BH359" s="366"/>
      <c r="BI359" s="366"/>
      <c r="BJ359" s="366"/>
      <c r="BK359" s="366"/>
      <c r="BL359" s="366"/>
      <c r="BM359" s="366"/>
      <c r="BN359" s="366"/>
      <c r="BO359" s="366"/>
      <c r="BP359" s="366"/>
      <c r="BQ359" s="366"/>
      <c r="BR359" s="366"/>
      <c r="BS359" s="366"/>
      <c r="BT359" s="366"/>
      <c r="BU359" s="366"/>
      <c r="BV359" s="366"/>
      <c r="BW359" s="366"/>
      <c r="BX359" s="366"/>
      <c r="BY359" s="366"/>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6"/>
      <c r="BB360" s="322"/>
      <c r="BC360" s="366"/>
      <c r="BD360" s="366"/>
      <c r="BE360" s="366"/>
      <c r="BF360" s="366"/>
      <c r="BG360" s="366"/>
      <c r="BH360" s="366"/>
      <c r="BI360" s="366"/>
      <c r="BJ360" s="366"/>
      <c r="BK360" s="366"/>
      <c r="BL360" s="366"/>
      <c r="BM360" s="366"/>
      <c r="BN360" s="366"/>
      <c r="BO360" s="366"/>
      <c r="BP360" s="366"/>
      <c r="BQ360" s="366"/>
      <c r="BR360" s="366"/>
      <c r="BS360" s="366"/>
      <c r="BT360" s="366"/>
      <c r="BU360" s="366"/>
      <c r="BV360" s="366"/>
      <c r="BW360" s="366"/>
      <c r="BX360" s="366"/>
      <c r="BY360" s="366"/>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6"/>
      <c r="BB361" s="322"/>
      <c r="BC361" s="366"/>
      <c r="BD361" s="366"/>
      <c r="BE361" s="366"/>
      <c r="BF361" s="366"/>
      <c r="BG361" s="366"/>
      <c r="BH361" s="366"/>
      <c r="BI361" s="366"/>
      <c r="BJ361" s="366"/>
      <c r="BK361" s="366"/>
      <c r="BL361" s="366"/>
      <c r="BM361" s="366"/>
      <c r="BN361" s="366"/>
      <c r="BO361" s="366"/>
      <c r="BP361" s="366"/>
      <c r="BQ361" s="366"/>
      <c r="BR361" s="366"/>
      <c r="BS361" s="366"/>
      <c r="BT361" s="366"/>
      <c r="BU361" s="366"/>
      <c r="BV361" s="366"/>
      <c r="BW361" s="366"/>
      <c r="BX361" s="366"/>
      <c r="BY361" s="366"/>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6"/>
      <c r="BB362" s="322"/>
      <c r="BC362" s="366"/>
      <c r="BD362" s="366"/>
      <c r="BE362" s="366"/>
      <c r="BF362" s="366"/>
      <c r="BG362" s="366"/>
      <c r="BH362" s="366"/>
      <c r="BI362" s="366"/>
      <c r="BJ362" s="366"/>
      <c r="BK362" s="366"/>
      <c r="BL362" s="366"/>
      <c r="BM362" s="366"/>
      <c r="BN362" s="366"/>
      <c r="BO362" s="366"/>
      <c r="BP362" s="366"/>
      <c r="BQ362" s="366"/>
      <c r="BR362" s="366"/>
      <c r="BS362" s="366"/>
      <c r="BT362" s="366"/>
      <c r="BU362" s="366"/>
      <c r="BV362" s="366"/>
      <c r="BW362" s="366"/>
      <c r="BX362" s="366"/>
      <c r="BY362" s="366"/>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6"/>
      <c r="BB363" s="322"/>
      <c r="BC363" s="366"/>
      <c r="BD363" s="366"/>
      <c r="BE363" s="366"/>
      <c r="BF363" s="366"/>
      <c r="BG363" s="366"/>
      <c r="BH363" s="366"/>
      <c r="BI363" s="366"/>
      <c r="BJ363" s="366"/>
      <c r="BK363" s="366"/>
      <c r="BL363" s="366"/>
      <c r="BM363" s="366"/>
      <c r="BN363" s="366"/>
      <c r="BO363" s="366"/>
      <c r="BP363" s="366"/>
      <c r="BQ363" s="366"/>
      <c r="BR363" s="366"/>
      <c r="BS363" s="366"/>
      <c r="BT363" s="366"/>
      <c r="BU363" s="366"/>
      <c r="BV363" s="366"/>
      <c r="BW363" s="366"/>
      <c r="BX363" s="366"/>
      <c r="BY363" s="366"/>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6"/>
      <c r="BB364" s="322"/>
      <c r="BC364" s="366"/>
      <c r="BD364" s="366"/>
      <c r="BE364" s="366"/>
      <c r="BF364" s="366"/>
      <c r="BG364" s="366"/>
      <c r="BH364" s="366"/>
      <c r="BI364" s="366"/>
      <c r="BJ364" s="366"/>
      <c r="BK364" s="366"/>
      <c r="BL364" s="366"/>
      <c r="BM364" s="366"/>
      <c r="BN364" s="366"/>
      <c r="BO364" s="366"/>
      <c r="BP364" s="366"/>
      <c r="BQ364" s="366"/>
      <c r="BR364" s="366"/>
      <c r="BS364" s="366"/>
      <c r="BT364" s="366"/>
      <c r="BU364" s="366"/>
      <c r="BV364" s="366"/>
      <c r="BW364" s="366"/>
      <c r="BX364" s="366"/>
      <c r="BY364" s="366"/>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6"/>
      <c r="BB365" s="322"/>
      <c r="BC365" s="366"/>
      <c r="BD365" s="366"/>
      <c r="BE365" s="366"/>
      <c r="BF365" s="366"/>
      <c r="BG365" s="366"/>
      <c r="BH365" s="366"/>
      <c r="BI365" s="366"/>
      <c r="BJ365" s="366"/>
      <c r="BK365" s="366"/>
      <c r="BL365" s="366"/>
      <c r="BM365" s="366"/>
      <c r="BN365" s="366"/>
      <c r="BO365" s="366"/>
      <c r="BP365" s="366"/>
      <c r="BQ365" s="366"/>
      <c r="BR365" s="366"/>
      <c r="BS365" s="366"/>
      <c r="BT365" s="366"/>
      <c r="BU365" s="366"/>
      <c r="BV365" s="366"/>
      <c r="BW365" s="366"/>
      <c r="BX365" s="366"/>
      <c r="BY365" s="366"/>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6"/>
      <c r="BB366" s="322"/>
      <c r="BC366" s="366"/>
      <c r="BD366" s="366"/>
      <c r="BE366" s="366"/>
      <c r="BF366" s="366"/>
      <c r="BG366" s="366"/>
      <c r="BH366" s="366"/>
      <c r="BI366" s="366"/>
      <c r="BJ366" s="366"/>
      <c r="BK366" s="366"/>
      <c r="BL366" s="366"/>
      <c r="BM366" s="366"/>
      <c r="BN366" s="366"/>
      <c r="BO366" s="366"/>
      <c r="BP366" s="366"/>
      <c r="BQ366" s="366"/>
      <c r="BR366" s="366"/>
      <c r="BS366" s="366"/>
      <c r="BT366" s="366"/>
      <c r="BU366" s="366"/>
      <c r="BV366" s="366"/>
      <c r="BW366" s="366"/>
      <c r="BX366" s="366"/>
      <c r="BY366" s="366"/>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6"/>
      <c r="BB367" s="322"/>
      <c r="BC367" s="366"/>
      <c r="BD367" s="366"/>
      <c r="BE367" s="366"/>
      <c r="BF367" s="366"/>
      <c r="BG367" s="366"/>
      <c r="BH367" s="366"/>
      <c r="BI367" s="366"/>
      <c r="BJ367" s="366"/>
      <c r="BK367" s="366"/>
      <c r="BL367" s="366"/>
      <c r="BM367" s="366"/>
      <c r="BN367" s="366"/>
      <c r="BO367" s="366"/>
      <c r="BP367" s="366"/>
      <c r="BQ367" s="366"/>
      <c r="BR367" s="366"/>
      <c r="BS367" s="366"/>
      <c r="BT367" s="366"/>
      <c r="BU367" s="366"/>
      <c r="BV367" s="366"/>
      <c r="BW367" s="366"/>
      <c r="BX367" s="366"/>
      <c r="BY367" s="366"/>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6"/>
      <c r="BB368" s="322"/>
      <c r="BC368" s="366"/>
      <c r="BD368" s="366"/>
      <c r="BE368" s="366"/>
      <c r="BF368" s="366"/>
      <c r="BG368" s="366"/>
      <c r="BH368" s="366"/>
      <c r="BI368" s="366"/>
      <c r="BJ368" s="366"/>
      <c r="BK368" s="366"/>
      <c r="BL368" s="366"/>
      <c r="BM368" s="366"/>
      <c r="BN368" s="366"/>
      <c r="BO368" s="366"/>
      <c r="BP368" s="366"/>
      <c r="BQ368" s="366"/>
      <c r="BR368" s="366"/>
      <c r="BS368" s="366"/>
      <c r="BT368" s="366"/>
      <c r="BU368" s="366"/>
      <c r="BV368" s="366"/>
      <c r="BW368" s="366"/>
      <c r="BX368" s="366"/>
      <c r="BY368" s="366"/>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6"/>
      <c r="BB369" s="322"/>
      <c r="BC369" s="366"/>
      <c r="BD369" s="366"/>
      <c r="BE369" s="366"/>
      <c r="BF369" s="366"/>
      <c r="BG369" s="366"/>
      <c r="BH369" s="366"/>
      <c r="BI369" s="366"/>
      <c r="BJ369" s="366"/>
      <c r="BK369" s="366"/>
      <c r="BL369" s="366"/>
      <c r="BM369" s="366"/>
      <c r="BN369" s="366"/>
      <c r="BO369" s="366"/>
      <c r="BP369" s="366"/>
      <c r="BQ369" s="366"/>
      <c r="BR369" s="366"/>
      <c r="BS369" s="366"/>
      <c r="BT369" s="366"/>
      <c r="BU369" s="366"/>
      <c r="BV369" s="366"/>
      <c r="BW369" s="366"/>
      <c r="BX369" s="366"/>
      <c r="BY369" s="366"/>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6"/>
      <c r="BB370" s="322"/>
      <c r="BC370" s="366"/>
      <c r="BD370" s="366"/>
      <c r="BE370" s="366"/>
      <c r="BF370" s="366"/>
      <c r="BG370" s="366"/>
      <c r="BH370" s="366"/>
      <c r="BI370" s="366"/>
      <c r="BJ370" s="366"/>
      <c r="BK370" s="366"/>
      <c r="BL370" s="366"/>
      <c r="BM370" s="366"/>
      <c r="BN370" s="366"/>
      <c r="BO370" s="366"/>
      <c r="BP370" s="366"/>
      <c r="BQ370" s="366"/>
      <c r="BR370" s="366"/>
      <c r="BS370" s="366"/>
      <c r="BT370" s="366"/>
      <c r="BU370" s="366"/>
      <c r="BV370" s="366"/>
      <c r="BW370" s="366"/>
      <c r="BX370" s="366"/>
      <c r="BY370" s="366"/>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6"/>
      <c r="BB371" s="322"/>
      <c r="BC371" s="366"/>
      <c r="BD371" s="366"/>
      <c r="BE371" s="366"/>
      <c r="BF371" s="366"/>
      <c r="BG371" s="366"/>
      <c r="BH371" s="366"/>
      <c r="BI371" s="366"/>
      <c r="BJ371" s="366"/>
      <c r="BK371" s="366"/>
      <c r="BL371" s="366"/>
      <c r="BM371" s="366"/>
      <c r="BN371" s="366"/>
      <c r="BO371" s="366"/>
      <c r="BP371" s="366"/>
      <c r="BQ371" s="366"/>
      <c r="BR371" s="366"/>
      <c r="BS371" s="366"/>
      <c r="BT371" s="366"/>
      <c r="BU371" s="366"/>
      <c r="BV371" s="366"/>
      <c r="BW371" s="366"/>
      <c r="BX371" s="366"/>
      <c r="BY371" s="366"/>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6"/>
      <c r="BB372" s="322"/>
      <c r="BC372" s="366"/>
      <c r="BD372" s="366"/>
      <c r="BE372" s="366"/>
      <c r="BF372" s="366"/>
      <c r="BG372" s="366"/>
      <c r="BH372" s="366"/>
      <c r="BI372" s="366"/>
      <c r="BJ372" s="366"/>
      <c r="BK372" s="366"/>
      <c r="BL372" s="366"/>
      <c r="BM372" s="366"/>
      <c r="BN372" s="366"/>
      <c r="BO372" s="366"/>
      <c r="BP372" s="366"/>
      <c r="BQ372" s="366"/>
      <c r="BR372" s="366"/>
      <c r="BS372" s="366"/>
      <c r="BT372" s="366"/>
      <c r="BU372" s="366"/>
      <c r="BV372" s="366"/>
      <c r="BW372" s="366"/>
      <c r="BX372" s="366"/>
      <c r="BY372" s="366"/>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6"/>
      <c r="BB373" s="322"/>
      <c r="BC373" s="366"/>
      <c r="BD373" s="366"/>
      <c r="BE373" s="366"/>
      <c r="BF373" s="366"/>
      <c r="BG373" s="366"/>
      <c r="BH373" s="366"/>
      <c r="BI373" s="366"/>
      <c r="BJ373" s="366"/>
      <c r="BK373" s="366"/>
      <c r="BL373" s="366"/>
      <c r="BM373" s="366"/>
      <c r="BN373" s="366"/>
      <c r="BO373" s="366"/>
      <c r="BP373" s="366"/>
      <c r="BQ373" s="366"/>
      <c r="BR373" s="366"/>
      <c r="BS373" s="366"/>
      <c r="BT373" s="366"/>
      <c r="BU373" s="366"/>
      <c r="BV373" s="366"/>
      <c r="BW373" s="366"/>
      <c r="BX373" s="366"/>
      <c r="BY373" s="366"/>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6"/>
      <c r="BB374" s="322"/>
      <c r="BC374" s="366"/>
      <c r="BD374" s="366"/>
      <c r="BE374" s="366"/>
      <c r="BF374" s="366"/>
      <c r="BG374" s="366"/>
      <c r="BH374" s="366"/>
      <c r="BI374" s="366"/>
      <c r="BJ374" s="366"/>
      <c r="BK374" s="366"/>
      <c r="BL374" s="366"/>
      <c r="BM374" s="366"/>
      <c r="BN374" s="366"/>
      <c r="BO374" s="366"/>
      <c r="BP374" s="366"/>
      <c r="BQ374" s="366"/>
      <c r="BR374" s="366"/>
      <c r="BS374" s="366"/>
      <c r="BT374" s="366"/>
      <c r="BU374" s="366"/>
      <c r="BV374" s="366"/>
      <c r="BW374" s="366"/>
      <c r="BX374" s="366"/>
      <c r="BY374" s="366"/>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7"/>
      <c r="BX375" s="317"/>
      <c r="BY375" s="319"/>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7"/>
      <c r="BX376" s="317"/>
      <c r="BY376" s="319"/>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7"/>
      <c r="BX377" s="317"/>
      <c r="BY377" s="319"/>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7"/>
      <c r="BX378" s="317"/>
      <c r="BY378" s="319"/>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7"/>
      <c r="BX379" s="317"/>
      <c r="BY379" s="319"/>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7"/>
      <c r="BX380" s="317"/>
      <c r="BY380" s="319"/>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7"/>
      <c r="BX381" s="317"/>
      <c r="BY381" s="319"/>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7"/>
      <c r="BX382" s="317"/>
      <c r="BY382" s="319"/>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7"/>
      <c r="BX383" s="317"/>
      <c r="BY383" s="319"/>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7"/>
      <c r="BX384" s="317"/>
      <c r="BY384" s="319"/>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7"/>
      <c r="BX385" s="317"/>
      <c r="BY385" s="319"/>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7"/>
      <c r="BX386" s="317"/>
      <c r="BY386" s="319"/>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7"/>
      <c r="BX387" s="317"/>
      <c r="BY387" s="319"/>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7"/>
      <c r="BX388" s="317"/>
      <c r="BY388" s="319"/>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7"/>
      <c r="BX389" s="317"/>
      <c r="BY389" s="319"/>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7" customFormat="true" ht="15" customHeight="true" x14ac:dyDescent="0.2">
      <c r="B390" s="436"/>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7"/>
      <c r="BX390" s="317"/>
      <c r="BY390" s="319"/>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7" customFormat="true" ht="15" customHeight="true" x14ac:dyDescent="0.2">
      <c r="B391" s="436"/>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7"/>
      <c r="BX391" s="317"/>
      <c r="BY391" s="319"/>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7" customFormat="true" ht="15" customHeight="true" x14ac:dyDescent="0.2">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7"/>
      <c r="BX392" s="317"/>
      <c r="BY392" s="319"/>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7" customFormat="true" ht="15" customHeight="true" x14ac:dyDescent="0.2">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7"/>
      <c r="BX393" s="317"/>
      <c r="BY393" s="319"/>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7" customFormat="true" ht="15" customHeight="true" x14ac:dyDescent="0.2">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7"/>
      <c r="BX394" s="317"/>
      <c r="BY394" s="319"/>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7" customFormat="true" ht="15" customHeight="true" x14ac:dyDescent="0.2">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7"/>
      <c r="BX395" s="317"/>
      <c r="BY395" s="319"/>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7" customFormat="true" ht="15" customHeight="true" x14ac:dyDescent="0.2">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7"/>
      <c r="BX396" s="317"/>
      <c r="BY396" s="319"/>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7" customFormat="true" ht="15" customHeight="true" x14ac:dyDescent="0.2">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7"/>
      <c r="BX397" s="317"/>
      <c r="BY397" s="319"/>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7" customFormat="true" ht="15" customHeight="true" x14ac:dyDescent="0.2">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7"/>
      <c r="BX398" s="317"/>
      <c r="BY398" s="319"/>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543" customFormat="true" ht="15" customHeight="true" x14ac:dyDescent="0.25">
      <c r="A399" s="323"/>
      <c r="B399" s="323"/>
      <c r="C399" s="1005" t="s">
        <v>130</v>
      </c>
      <c r="D399" s="1006"/>
      <c r="E399" s="1006"/>
      <c r="F399" s="1006"/>
      <c r="G399" s="323"/>
      <c r="H399" s="1007" t="s">
        <v>131</v>
      </c>
      <c r="I399" s="1008"/>
      <c r="J399" s="1008"/>
      <c r="K399" s="1008"/>
      <c r="M399" s="1007" t="s">
        <v>132</v>
      </c>
      <c r="N399" s="1008"/>
      <c r="O399" s="1008"/>
      <c r="P399" s="1008"/>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15" customHeight="true" x14ac:dyDescent="0.2">
      <c r="C400" s="1010" t="s">
        <v>191</v>
      </c>
      <c r="D400" s="889"/>
      <c r="E400" s="889"/>
      <c r="F400" s="459"/>
      <c r="G400" s="459"/>
      <c r="H400" s="1017" t="s">
        <v>191</v>
      </c>
      <c r="I400" s="1017"/>
      <c r="J400" s="1017"/>
      <c r="K400" s="459"/>
      <c r="L400" s="459"/>
      <c r="M400" s="1017" t="s">
        <v>191</v>
      </c>
      <c r="N400" s="1017"/>
      <c r="O400" s="1017"/>
      <c r="P400" s="459"/>
      <c r="Q400" s="459"/>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543"/>
      <c r="BB400" s="323"/>
      <c r="BC400" s="543"/>
      <c r="BD400" s="543"/>
      <c r="BE400" s="543"/>
      <c r="BF400" s="543"/>
      <c r="BG400" s="543"/>
      <c r="BH400" s="543"/>
      <c r="BI400" s="543"/>
      <c r="BJ400" s="543"/>
      <c r="BK400" s="543"/>
      <c r="BL400" s="543"/>
      <c r="BM400" s="543"/>
      <c r="BN400" s="543"/>
      <c r="BO400" s="543"/>
      <c r="BP400" s="543"/>
      <c r="BQ400" s="543"/>
      <c r="BR400" s="543"/>
      <c r="BS400" s="543"/>
      <c r="BT400" s="543"/>
      <c r="BU400" s="543"/>
      <c r="BV400" s="543"/>
      <c r="BW400" s="543"/>
      <c r="BX400" s="543"/>
      <c r="BY400" s="543"/>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10"/>
      <c r="D401" s="889"/>
      <c r="E401" s="484" t="s">
        <v>192</v>
      </c>
      <c r="F401" s="459"/>
      <c r="G401" s="459"/>
      <c r="H401" s="1017"/>
      <c r="I401" s="1017"/>
      <c r="J401" s="485" t="s">
        <v>192</v>
      </c>
      <c r="K401" s="459"/>
      <c r="L401" s="459"/>
      <c r="M401" s="1017"/>
      <c r="N401" s="1017"/>
      <c r="O401" s="486" t="s">
        <v>192</v>
      </c>
      <c r="P401" s="459"/>
      <c r="Q401" s="459"/>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543"/>
      <c r="BB401" s="323"/>
      <c r="BC401" s="543"/>
      <c r="BD401" s="543"/>
      <c r="BE401" s="543"/>
      <c r="BF401" s="543"/>
      <c r="BG401" s="543"/>
      <c r="BH401" s="543"/>
      <c r="BI401" s="543"/>
      <c r="BJ401" s="543"/>
      <c r="BK401" s="543"/>
      <c r="BL401" s="543"/>
      <c r="BM401" s="543"/>
      <c r="BN401" s="543"/>
      <c r="BO401" s="543"/>
      <c r="BP401" s="543"/>
      <c r="BQ401" s="543"/>
      <c r="BR401" s="543"/>
      <c r="BS401" s="543"/>
      <c r="BT401" s="543"/>
      <c r="BU401" s="543"/>
      <c r="BV401" s="543"/>
      <c r="BW401" s="543"/>
      <c r="BX401" s="543"/>
      <c r="BY401" s="543"/>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1" t="s">
        <v>136</v>
      </c>
      <c r="C402" s="889"/>
      <c r="D402" s="889"/>
      <c r="E402" s="487" t="s">
        <v>193</v>
      </c>
      <c r="F402" s="459"/>
      <c r="G402" s="459"/>
      <c r="H402" s="1017"/>
      <c r="I402" s="1017"/>
      <c r="J402" s="488" t="s">
        <v>193</v>
      </c>
      <c r="K402" s="459"/>
      <c r="L402" s="459"/>
      <c r="M402" s="1017"/>
      <c r="N402" s="1017"/>
      <c r="O402" s="489" t="s">
        <v>193</v>
      </c>
      <c r="P402" s="459"/>
      <c r="Q402" s="459"/>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543"/>
      <c r="BB402" s="323"/>
      <c r="BC402" s="543"/>
      <c r="BD402" s="543"/>
      <c r="BE402" s="543"/>
      <c r="BF402" s="543"/>
      <c r="BG402" s="543"/>
      <c r="BH402" s="543"/>
      <c r="BI402" s="543"/>
      <c r="BJ402" s="543"/>
      <c r="BK402" s="543"/>
      <c r="BL402" s="543"/>
      <c r="BM402" s="543"/>
      <c r="BN402" s="543"/>
      <c r="BO402" s="543"/>
      <c r="BP402" s="543"/>
      <c r="BQ402" s="543"/>
      <c r="BR402" s="543"/>
      <c r="BS402" s="543"/>
      <c r="BT402" s="543"/>
      <c r="BU402" s="543"/>
      <c r="BV402" s="543"/>
      <c r="BW402" s="543"/>
      <c r="BX402" s="543"/>
      <c r="BY402" s="543"/>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889"/>
      <c r="C403" s="994" t="s">
        <v>326</v>
      </c>
      <c r="D403" s="995"/>
      <c r="E403" s="703">
        <v>-0.77370421402959988</v>
      </c>
      <c r="F403" s="572"/>
      <c r="G403" s="572"/>
      <c r="H403" s="995" t="s">
        <v>326</v>
      </c>
      <c r="I403" s="995"/>
      <c r="J403" s="704">
        <v>-0.73761827129244195</v>
      </c>
      <c r="K403" s="572"/>
      <c r="L403" s="572"/>
      <c r="M403" s="995" t="s">
        <v>326</v>
      </c>
      <c r="N403" s="995"/>
      <c r="O403" s="705">
        <v>-0.62673786225821215</v>
      </c>
      <c r="P403" s="572"/>
      <c r="Q403" s="572"/>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3"/>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3"/>
      <c r="BY403" s="343"/>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889"/>
      <c r="C404" s="994" t="s">
        <v>327</v>
      </c>
      <c r="D404" s="995"/>
      <c r="E404" s="706">
        <v>0.74925150505892435</v>
      </c>
      <c r="F404" s="572"/>
      <c r="G404" s="572"/>
      <c r="H404" s="995" t="s">
        <v>327</v>
      </c>
      <c r="I404" s="995"/>
      <c r="J404" s="707">
        <v>0.72704275152542797</v>
      </c>
      <c r="K404" s="572"/>
      <c r="L404" s="572"/>
      <c r="M404" s="995" t="s">
        <v>328</v>
      </c>
      <c r="N404" s="995"/>
      <c r="O404" s="708">
        <v>0.61427766113199156</v>
      </c>
      <c r="P404" s="572"/>
      <c r="Q404" s="572"/>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3"/>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3"/>
      <c r="BY404" s="343"/>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889"/>
      <c r="C405" s="994" t="s">
        <v>329</v>
      </c>
      <c r="D405" s="995"/>
      <c r="E405" s="706">
        <v>0.74231203133538526</v>
      </c>
      <c r="F405" s="572"/>
      <c r="G405" s="572"/>
      <c r="H405" s="995" t="s">
        <v>328</v>
      </c>
      <c r="I405" s="995"/>
      <c r="J405" s="707">
        <v>0.71242729957612316</v>
      </c>
      <c r="K405" s="572"/>
      <c r="L405" s="572"/>
      <c r="M405" s="995" t="s">
        <v>330</v>
      </c>
      <c r="N405" s="995"/>
      <c r="O405" s="708">
        <v>-0.61345903515770805</v>
      </c>
      <c r="P405" s="572"/>
      <c r="Q405" s="572"/>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3"/>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3"/>
      <c r="BY405" s="343"/>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889"/>
      <c r="C406" s="994" t="s">
        <v>331</v>
      </c>
      <c r="D406" s="995"/>
      <c r="E406" s="706">
        <v>-0.69432289791387392</v>
      </c>
      <c r="F406" s="572"/>
      <c r="G406" s="572"/>
      <c r="H406" s="995" t="s">
        <v>329</v>
      </c>
      <c r="I406" s="995"/>
      <c r="J406" s="707">
        <v>0.69042514654957932</v>
      </c>
      <c r="K406" s="572"/>
      <c r="L406" s="572"/>
      <c r="M406" s="995" t="s">
        <v>329</v>
      </c>
      <c r="N406" s="995"/>
      <c r="O406" s="708">
        <v>0.60407256197139603</v>
      </c>
      <c r="P406" s="572"/>
      <c r="Q406" s="572"/>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3"/>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3"/>
      <c r="BY406" s="343"/>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889"/>
      <c r="C407" s="994" t="s">
        <v>332</v>
      </c>
      <c r="D407" s="995"/>
      <c r="E407" s="706">
        <v>0.68475351839434828</v>
      </c>
      <c r="F407" s="572"/>
      <c r="G407" s="572"/>
      <c r="H407" s="995" t="s">
        <v>332</v>
      </c>
      <c r="I407" s="995"/>
      <c r="J407" s="707">
        <v>0.64912571179948808</v>
      </c>
      <c r="K407" s="572"/>
      <c r="L407" s="572"/>
      <c r="M407" s="995" t="s">
        <v>331</v>
      </c>
      <c r="N407" s="995"/>
      <c r="O407" s="708">
        <v>-0.58531978866156165</v>
      </c>
      <c r="P407" s="572"/>
      <c r="Q407" s="572"/>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3"/>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3"/>
      <c r="BY407" s="343"/>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889"/>
      <c r="C408" s="994" t="s">
        <v>328</v>
      </c>
      <c r="D408" s="995"/>
      <c r="E408" s="706">
        <v>0.67510633862462632</v>
      </c>
      <c r="F408" s="572"/>
      <c r="G408" s="572"/>
      <c r="H408" s="995" t="s">
        <v>331</v>
      </c>
      <c r="I408" s="995"/>
      <c r="J408" s="707">
        <v>-0.64767298854624811</v>
      </c>
      <c r="K408" s="572"/>
      <c r="L408" s="572"/>
      <c r="M408" s="995" t="s">
        <v>333</v>
      </c>
      <c r="N408" s="995"/>
      <c r="O408" s="708">
        <v>0.58241942903190591</v>
      </c>
      <c r="P408" s="572"/>
      <c r="Q408" s="572"/>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3"/>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3"/>
      <c r="BY408" s="343"/>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889"/>
      <c r="C409" s="994" t="s">
        <v>333</v>
      </c>
      <c r="D409" s="995"/>
      <c r="E409" s="706">
        <v>0.67094103160863583</v>
      </c>
      <c r="F409" s="572"/>
      <c r="G409" s="572"/>
      <c r="H409" s="995" t="s">
        <v>334</v>
      </c>
      <c r="I409" s="995"/>
      <c r="J409" s="707">
        <v>0.6348125954785343</v>
      </c>
      <c r="K409" s="572"/>
      <c r="L409" s="572"/>
      <c r="M409" s="995" t="s">
        <v>327</v>
      </c>
      <c r="N409" s="995"/>
      <c r="O409" s="708">
        <v>0.57199659051613683</v>
      </c>
      <c r="P409" s="572"/>
      <c r="Q409" s="572"/>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3"/>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3"/>
      <c r="BY409" s="343"/>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889"/>
      <c r="C410" s="994" t="s">
        <v>334</v>
      </c>
      <c r="D410" s="995"/>
      <c r="E410" s="706">
        <v>0.63813885611019949</v>
      </c>
      <c r="F410" s="572"/>
      <c r="G410" s="572"/>
      <c r="H410" s="995" t="s">
        <v>333</v>
      </c>
      <c r="I410" s="995"/>
      <c r="J410" s="707">
        <v>0.62981691522030703</v>
      </c>
      <c r="K410" s="572"/>
      <c r="L410" s="572"/>
      <c r="M410" s="995" t="s">
        <v>335</v>
      </c>
      <c r="N410" s="995"/>
      <c r="O410" s="708">
        <v>0.54675639698509959</v>
      </c>
      <c r="P410" s="572"/>
      <c r="Q410" s="572"/>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3"/>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3"/>
      <c r="BY410" s="343"/>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889"/>
      <c r="C411" s="994" t="s">
        <v>336</v>
      </c>
      <c r="D411" s="995"/>
      <c r="E411" s="706">
        <v>-0.60053177994386864</v>
      </c>
      <c r="F411" s="572"/>
      <c r="G411" s="572"/>
      <c r="H411" s="995" t="s">
        <v>337</v>
      </c>
      <c r="I411" s="995"/>
      <c r="J411" s="707">
        <v>0.54059077733825867</v>
      </c>
      <c r="K411" s="572"/>
      <c r="L411" s="572"/>
      <c r="M411" s="995" t="s">
        <v>332</v>
      </c>
      <c r="N411" s="995"/>
      <c r="O411" s="708">
        <v>0.5127791139386968</v>
      </c>
      <c r="P411" s="572"/>
      <c r="Q411" s="572"/>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3"/>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3"/>
      <c r="BY411" s="343"/>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889"/>
      <c r="C412" s="994" t="s">
        <v>337</v>
      </c>
      <c r="D412" s="995"/>
      <c r="E412" s="706">
        <v>0.5643705277121146</v>
      </c>
      <c r="F412" s="572"/>
      <c r="G412" s="572"/>
      <c r="H412" s="995" t="s">
        <v>338</v>
      </c>
      <c r="I412" s="995"/>
      <c r="J412" s="707">
        <v>0.52390391074575493</v>
      </c>
      <c r="K412" s="572"/>
      <c r="L412" s="572"/>
      <c r="M412" s="995" t="s">
        <v>339</v>
      </c>
      <c r="N412" s="995"/>
      <c r="O412" s="708">
        <v>0.50383603474452598</v>
      </c>
      <c r="P412" s="572"/>
      <c r="Q412" s="572"/>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3"/>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3"/>
      <c r="BY412" s="343"/>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889"/>
      <c r="C413" s="994" t="s">
        <v>330</v>
      </c>
      <c r="D413" s="995"/>
      <c r="E413" s="706">
        <v>-0.5523780777975803</v>
      </c>
      <c r="F413" s="572"/>
      <c r="G413" s="572"/>
      <c r="H413" s="995" t="s">
        <v>330</v>
      </c>
      <c r="I413" s="995"/>
      <c r="J413" s="707">
        <v>-0.49879418164835382</v>
      </c>
      <c r="K413" s="572"/>
      <c r="L413" s="572"/>
      <c r="M413" s="995" t="s">
        <v>340</v>
      </c>
      <c r="N413" s="995"/>
      <c r="O413" s="708">
        <v>0.49353884258402309</v>
      </c>
      <c r="P413" s="572"/>
      <c r="Q413" s="572"/>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3"/>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3"/>
      <c r="BY413" s="343"/>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889"/>
      <c r="C414" s="994" t="s">
        <v>338</v>
      </c>
      <c r="D414" s="995"/>
      <c r="E414" s="706">
        <v>0.54731191547979641</v>
      </c>
      <c r="F414" s="572"/>
      <c r="G414" s="572"/>
      <c r="H414" s="995" t="s">
        <v>341</v>
      </c>
      <c r="I414" s="995"/>
      <c r="J414" s="707">
        <v>0.492002672025459</v>
      </c>
      <c r="K414" s="572"/>
      <c r="L414" s="572"/>
      <c r="M414" s="995" t="s">
        <v>342</v>
      </c>
      <c r="N414" s="995"/>
      <c r="O414" s="708">
        <v>0.41892141064959848</v>
      </c>
      <c r="P414" s="572"/>
      <c r="Q414" s="572"/>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3"/>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3"/>
      <c r="BY414" s="343"/>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889"/>
      <c r="C415" s="994" t="s">
        <v>343</v>
      </c>
      <c r="D415" s="995"/>
      <c r="E415" s="706">
        <v>0.52378111136732186</v>
      </c>
      <c r="F415" s="572"/>
      <c r="G415" s="572"/>
      <c r="H415" s="995" t="s">
        <v>339</v>
      </c>
      <c r="I415" s="995"/>
      <c r="J415" s="707">
        <v>0.4915398257702811</v>
      </c>
      <c r="K415" s="572"/>
      <c r="L415" s="572"/>
      <c r="M415" s="995" t="s">
        <v>344</v>
      </c>
      <c r="N415" s="995"/>
      <c r="O415" s="708">
        <v>0.41645181863525454</v>
      </c>
      <c r="P415" s="572"/>
      <c r="Q415" s="572"/>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3"/>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3"/>
      <c r="BY415" s="343"/>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889"/>
      <c r="C416" s="994" t="s">
        <v>339</v>
      </c>
      <c r="D416" s="995"/>
      <c r="E416" s="706">
        <v>0.49773543985861513</v>
      </c>
      <c r="F416" s="572"/>
      <c r="G416" s="572"/>
      <c r="H416" s="995" t="s">
        <v>336</v>
      </c>
      <c r="I416" s="995"/>
      <c r="J416" s="707">
        <v>-0.48620216292911361</v>
      </c>
      <c r="K416" s="572"/>
      <c r="L416" s="572"/>
      <c r="M416" s="995" t="s">
        <v>345</v>
      </c>
      <c r="N416" s="995"/>
      <c r="O416" s="708">
        <v>0.39488057174147179</v>
      </c>
      <c r="P416" s="572"/>
      <c r="Q416" s="572"/>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3"/>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3"/>
      <c r="BY416" s="343"/>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889"/>
      <c r="C417" s="994" t="s">
        <v>335</v>
      </c>
      <c r="D417" s="995"/>
      <c r="E417" s="706">
        <v>0.48686588100828737</v>
      </c>
      <c r="F417" s="572"/>
      <c r="G417" s="572"/>
      <c r="H417" s="995" t="s">
        <v>346</v>
      </c>
      <c r="I417" s="995"/>
      <c r="J417" s="707">
        <v>0.48248769248403239</v>
      </c>
      <c r="K417" s="572"/>
      <c r="L417" s="572"/>
      <c r="M417" s="995" t="s">
        <v>347</v>
      </c>
      <c r="N417" s="995"/>
      <c r="O417" s="708">
        <v>0.37499833835370583</v>
      </c>
      <c r="P417" s="572"/>
      <c r="Q417" s="572"/>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3"/>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3"/>
      <c r="BY417" s="343"/>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889"/>
      <c r="C418" s="994" t="s">
        <v>342</v>
      </c>
      <c r="D418" s="995"/>
      <c r="E418" s="706">
        <v>0.48005477271262015</v>
      </c>
      <c r="F418" s="572"/>
      <c r="G418" s="572"/>
      <c r="H418" s="995" t="s">
        <v>343</v>
      </c>
      <c r="I418" s="995"/>
      <c r="J418" s="707">
        <v>0.47133701979818726</v>
      </c>
      <c r="K418" s="572"/>
      <c r="L418" s="572"/>
      <c r="M418" s="995" t="s">
        <v>348</v>
      </c>
      <c r="N418" s="995"/>
      <c r="O418" s="708">
        <v>0.37490261011832471</v>
      </c>
      <c r="P418" s="572"/>
      <c r="Q418" s="572"/>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3"/>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3"/>
      <c r="BY418" s="343"/>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889"/>
      <c r="C419" s="994" t="s">
        <v>349</v>
      </c>
      <c r="D419" s="995"/>
      <c r="E419" s="706">
        <v>0.459242450781221</v>
      </c>
      <c r="F419" s="572"/>
      <c r="G419" s="572"/>
      <c r="H419" s="995" t="s">
        <v>349</v>
      </c>
      <c r="I419" s="995"/>
      <c r="J419" s="707">
        <v>0.45645368765637484</v>
      </c>
      <c r="K419" s="572"/>
      <c r="L419" s="572"/>
      <c r="M419" s="995" t="s">
        <v>341</v>
      </c>
      <c r="N419" s="995"/>
      <c r="O419" s="708">
        <v>0.37445249635101913</v>
      </c>
      <c r="P419" s="572"/>
      <c r="Q419" s="572"/>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3"/>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3"/>
      <c r="BY419" s="343"/>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889"/>
      <c r="C420" s="994" t="s">
        <v>348</v>
      </c>
      <c r="D420" s="995"/>
      <c r="E420" s="706">
        <v>0.45576366362735471</v>
      </c>
      <c r="F420" s="572"/>
      <c r="G420" s="572"/>
      <c r="H420" s="995" t="s">
        <v>342</v>
      </c>
      <c r="I420" s="995"/>
      <c r="J420" s="707">
        <v>0.45486866220895888</v>
      </c>
      <c r="K420" s="572"/>
      <c r="L420" s="572"/>
      <c r="M420" s="995" t="s">
        <v>350</v>
      </c>
      <c r="N420" s="995"/>
      <c r="O420" s="708">
        <v>0.37154580154941308</v>
      </c>
      <c r="P420" s="572"/>
      <c r="Q420" s="572"/>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3"/>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3"/>
      <c r="BY420" s="343"/>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889"/>
      <c r="C421" s="994" t="s">
        <v>341</v>
      </c>
      <c r="D421" s="995"/>
      <c r="E421" s="706">
        <v>0.43860526806477013</v>
      </c>
      <c r="F421" s="572"/>
      <c r="G421" s="572"/>
      <c r="H421" s="995" t="s">
        <v>351</v>
      </c>
      <c r="I421" s="995"/>
      <c r="J421" s="707">
        <v>0.41195379737539983</v>
      </c>
      <c r="K421" s="572"/>
      <c r="L421" s="572"/>
      <c r="M421" s="995" t="s">
        <v>334</v>
      </c>
      <c r="N421" s="995"/>
      <c r="O421" s="708">
        <v>0.36428764620553011</v>
      </c>
      <c r="P421" s="572"/>
      <c r="Q421" s="572"/>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3"/>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3"/>
      <c r="BY421" s="343"/>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889"/>
      <c r="C422" s="994" t="s">
        <v>340</v>
      </c>
      <c r="D422" s="995"/>
      <c r="E422" s="706">
        <v>0.43676782892691157</v>
      </c>
      <c r="F422" s="572"/>
      <c r="G422" s="572"/>
      <c r="H422" s="995" t="s">
        <v>335</v>
      </c>
      <c r="I422" s="995"/>
      <c r="J422" s="707">
        <v>0.40739454663320207</v>
      </c>
      <c r="K422" s="572"/>
      <c r="L422" s="572"/>
      <c r="M422" s="995" t="s">
        <v>352</v>
      </c>
      <c r="N422" s="995"/>
      <c r="O422" s="708">
        <v>-0.34237709320881815</v>
      </c>
      <c r="P422" s="572"/>
      <c r="Q422" s="572"/>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3"/>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3"/>
      <c r="BY422" s="343"/>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889"/>
      <c r="C423" s="994" t="s">
        <v>351</v>
      </c>
      <c r="D423" s="995"/>
      <c r="E423" s="706">
        <v>0.42622066669128367</v>
      </c>
      <c r="F423" s="572"/>
      <c r="G423" s="572"/>
      <c r="H423" s="995" t="s">
        <v>347</v>
      </c>
      <c r="I423" s="995"/>
      <c r="J423" s="707">
        <v>0.3828331630084616</v>
      </c>
      <c r="K423" s="572"/>
      <c r="L423" s="572"/>
      <c r="M423" s="995" t="s">
        <v>337</v>
      </c>
      <c r="N423" s="995"/>
      <c r="O423" s="708">
        <v>0.33887963026618262</v>
      </c>
      <c r="P423" s="572"/>
      <c r="Q423" s="572"/>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3"/>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3"/>
      <c r="BY423" s="343"/>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889"/>
      <c r="C424" s="994" t="s">
        <v>353</v>
      </c>
      <c r="D424" s="995"/>
      <c r="E424" s="706">
        <v>0.4143533708755458</v>
      </c>
      <c r="F424" s="572"/>
      <c r="G424" s="572"/>
      <c r="H424" s="995" t="s">
        <v>348</v>
      </c>
      <c r="I424" s="995"/>
      <c r="J424" s="707">
        <v>0.36558845360548609</v>
      </c>
      <c r="K424" s="572"/>
      <c r="L424" s="572"/>
      <c r="M424" s="995" t="s">
        <v>338</v>
      </c>
      <c r="N424" s="995"/>
      <c r="O424" s="708">
        <v>0.33518612136030318</v>
      </c>
      <c r="P424" s="572"/>
      <c r="Q424" s="572"/>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3"/>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3"/>
      <c r="BY424" s="343"/>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889"/>
      <c r="C425" s="994" t="s">
        <v>352</v>
      </c>
      <c r="D425" s="995"/>
      <c r="E425" s="706">
        <v>-0.36648571554134368</v>
      </c>
      <c r="F425" s="572"/>
      <c r="G425" s="572"/>
      <c r="H425" s="995" t="s">
        <v>354</v>
      </c>
      <c r="I425" s="995"/>
      <c r="J425" s="707">
        <v>0.35030487118681675</v>
      </c>
      <c r="K425" s="572"/>
      <c r="L425" s="572"/>
      <c r="M425" s="995" t="s">
        <v>355</v>
      </c>
      <c r="N425" s="995"/>
      <c r="O425" s="708">
        <v>0.32067884732120971</v>
      </c>
      <c r="P425" s="572"/>
      <c r="Q425" s="572"/>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3"/>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3"/>
      <c r="BY425" s="343"/>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889"/>
      <c r="C426" s="994" t="s">
        <v>344</v>
      </c>
      <c r="D426" s="995"/>
      <c r="E426" s="706">
        <v>0.36041072320514744</v>
      </c>
      <c r="F426" s="572"/>
      <c r="G426" s="572"/>
      <c r="H426" s="995" t="s">
        <v>356</v>
      </c>
      <c r="I426" s="995"/>
      <c r="J426" s="707">
        <v>0.33682566551104742</v>
      </c>
      <c r="K426" s="572"/>
      <c r="L426" s="572"/>
      <c r="M426" s="995" t="s">
        <v>357</v>
      </c>
      <c r="N426" s="995"/>
      <c r="O426" s="708">
        <v>0.30207334140018705</v>
      </c>
      <c r="P426" s="572"/>
      <c r="Q426" s="572"/>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3"/>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3"/>
      <c r="BY426" s="343"/>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889"/>
      <c r="C427" s="994" t="s">
        <v>358</v>
      </c>
      <c r="D427" s="995"/>
      <c r="E427" s="706">
        <v>0.34983645128166285</v>
      </c>
      <c r="F427" s="572"/>
      <c r="G427" s="572"/>
      <c r="H427" s="995" t="s">
        <v>359</v>
      </c>
      <c r="I427" s="995"/>
      <c r="J427" s="707">
        <v>0.3261524802722322</v>
      </c>
      <c r="K427" s="572"/>
      <c r="L427" s="572"/>
      <c r="M427" s="995" t="s">
        <v>343</v>
      </c>
      <c r="N427" s="995"/>
      <c r="O427" s="708">
        <v>0.27016101497902106</v>
      </c>
      <c r="P427" s="572"/>
      <c r="Q427" s="572"/>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3"/>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3"/>
      <c r="BY427" s="343"/>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889"/>
      <c r="C428" s="994" t="s">
        <v>347</v>
      </c>
      <c r="D428" s="995"/>
      <c r="E428" s="706">
        <v>0.33839709252520417</v>
      </c>
      <c r="F428" s="572"/>
      <c r="G428" s="572"/>
      <c r="H428" s="995" t="s">
        <v>360</v>
      </c>
      <c r="I428" s="995"/>
      <c r="J428" s="707">
        <v>-0.32611341773314001</v>
      </c>
      <c r="K428" s="572"/>
      <c r="L428" s="572"/>
      <c r="M428" s="995" t="s">
        <v>351</v>
      </c>
      <c r="N428" s="995"/>
      <c r="O428" s="708">
        <v>0.25661330727762527</v>
      </c>
      <c r="P428" s="572"/>
      <c r="Q428" s="572"/>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3"/>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3"/>
      <c r="BY428" s="343"/>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889"/>
      <c r="C429" s="994" t="s">
        <v>361</v>
      </c>
      <c r="D429" s="995"/>
      <c r="E429" s="706">
        <v>-0.31621668627744287</v>
      </c>
      <c r="F429" s="572"/>
      <c r="G429" s="572"/>
      <c r="H429" s="995" t="s">
        <v>353</v>
      </c>
      <c r="I429" s="995"/>
      <c r="J429" s="707">
        <v>0.31619175466934968</v>
      </c>
      <c r="K429" s="572"/>
      <c r="L429" s="572"/>
      <c r="M429" s="995" t="s">
        <v>361</v>
      </c>
      <c r="N429" s="995"/>
      <c r="O429" s="708">
        <v>-0.2560412043073288</v>
      </c>
      <c r="P429" s="572"/>
      <c r="Q429" s="572"/>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3"/>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3"/>
      <c r="BY429" s="343"/>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889"/>
      <c r="C430" s="994" t="s">
        <v>345</v>
      </c>
      <c r="D430" s="995"/>
      <c r="E430" s="706">
        <v>0.29052329649519287</v>
      </c>
      <c r="F430" s="572"/>
      <c r="G430" s="572"/>
      <c r="H430" s="995" t="s">
        <v>358</v>
      </c>
      <c r="I430" s="995"/>
      <c r="J430" s="707">
        <v>0.31520742711815292</v>
      </c>
      <c r="K430" s="572"/>
      <c r="L430" s="572"/>
      <c r="M430" s="995" t="s">
        <v>362</v>
      </c>
      <c r="N430" s="995"/>
      <c r="O430" s="708">
        <v>0.25346774495885493</v>
      </c>
      <c r="P430" s="572"/>
      <c r="Q430" s="572"/>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3"/>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3"/>
      <c r="BY430" s="343"/>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889"/>
      <c r="C431" s="994" t="s">
        <v>356</v>
      </c>
      <c r="D431" s="995"/>
      <c r="E431" s="706">
        <v>0.28954679967862224</v>
      </c>
      <c r="F431" s="572"/>
      <c r="G431" s="572"/>
      <c r="H431" s="995" t="s">
        <v>344</v>
      </c>
      <c r="I431" s="995"/>
      <c r="J431" s="707">
        <v>0.28931672989419016</v>
      </c>
      <c r="K431" s="572"/>
      <c r="L431" s="572"/>
      <c r="M431" s="995" t="s">
        <v>359</v>
      </c>
      <c r="N431" s="995"/>
      <c r="O431" s="708">
        <v>-0.23894134143419618</v>
      </c>
      <c r="P431" s="572"/>
      <c r="Q431" s="572"/>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3"/>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3"/>
      <c r="BY431" s="343"/>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889"/>
      <c r="C432" s="994" t="s">
        <v>350</v>
      </c>
      <c r="D432" s="995"/>
      <c r="E432" s="706">
        <v>0.2711562461187158</v>
      </c>
      <c r="F432" s="572"/>
      <c r="G432" s="572"/>
      <c r="H432" s="995" t="s">
        <v>352</v>
      </c>
      <c r="I432" s="995"/>
      <c r="J432" s="707">
        <v>-0.2848290156316447</v>
      </c>
      <c r="K432" s="572"/>
      <c r="L432" s="572"/>
      <c r="M432" s="995" t="s">
        <v>360</v>
      </c>
      <c r="N432" s="995"/>
      <c r="O432" s="708">
        <v>0.23842830594006525</v>
      </c>
      <c r="P432" s="572"/>
      <c r="Q432" s="572"/>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3"/>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3"/>
      <c r="BY432" s="343"/>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889"/>
      <c r="C433" s="994" t="s">
        <v>355</v>
      </c>
      <c r="D433" s="995"/>
      <c r="E433" s="706">
        <v>0.2604338704013654</v>
      </c>
      <c r="F433" s="572"/>
      <c r="G433" s="572"/>
      <c r="H433" s="995" t="s">
        <v>340</v>
      </c>
      <c r="I433" s="995"/>
      <c r="J433" s="707">
        <v>0.26085454999143359</v>
      </c>
      <c r="K433" s="572"/>
      <c r="L433" s="572"/>
      <c r="M433" s="995" t="s">
        <v>363</v>
      </c>
      <c r="N433" s="995"/>
      <c r="O433" s="708">
        <v>0.23779311521390015</v>
      </c>
      <c r="P433" s="572"/>
      <c r="Q433" s="572"/>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3"/>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3"/>
      <c r="BY433" s="343"/>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889"/>
      <c r="C434" s="994" t="s">
        <v>364</v>
      </c>
      <c r="D434" s="995"/>
      <c r="E434" s="706">
        <v>0.24038888658461571</v>
      </c>
      <c r="F434" s="572"/>
      <c r="G434" s="572"/>
      <c r="H434" s="995" t="s">
        <v>365</v>
      </c>
      <c r="I434" s="995"/>
      <c r="J434" s="707">
        <v>0.25952159340752562</v>
      </c>
      <c r="K434" s="572"/>
      <c r="L434" s="572"/>
      <c r="M434" s="995" t="s">
        <v>349</v>
      </c>
      <c r="N434" s="995"/>
      <c r="O434" s="708">
        <v>0.23382727723157912</v>
      </c>
      <c r="P434" s="572"/>
      <c r="Q434" s="572"/>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3"/>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3"/>
      <c r="BY434" s="343"/>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889"/>
      <c r="C435" s="994" t="s">
        <v>346</v>
      </c>
      <c r="D435" s="995"/>
      <c r="E435" s="706">
        <v>0.23560645524662877</v>
      </c>
      <c r="F435" s="572"/>
      <c r="G435" s="572"/>
      <c r="H435" s="995" t="s">
        <v>364</v>
      </c>
      <c r="I435" s="995"/>
      <c r="J435" s="707">
        <v>0.22981112044685692</v>
      </c>
      <c r="K435" s="572"/>
      <c r="L435" s="572"/>
      <c r="M435" s="995" t="s">
        <v>336</v>
      </c>
      <c r="N435" s="995"/>
      <c r="O435" s="708">
        <v>-0.23209437209322908</v>
      </c>
      <c r="P435" s="572"/>
      <c r="Q435" s="572"/>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3"/>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3"/>
      <c r="BY435" s="343"/>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889"/>
      <c r="C436" s="994" t="s">
        <v>362</v>
      </c>
      <c r="D436" s="995"/>
      <c r="E436" s="706">
        <v>0.21837800439503197</v>
      </c>
      <c r="F436" s="572"/>
      <c r="G436" s="572"/>
      <c r="H436" s="995" t="s">
        <v>366</v>
      </c>
      <c r="I436" s="995"/>
      <c r="J436" s="707">
        <v>0.21246856605632453</v>
      </c>
      <c r="K436" s="572"/>
      <c r="L436" s="572"/>
      <c r="M436" s="995" t="s">
        <v>353</v>
      </c>
      <c r="N436" s="995"/>
      <c r="O436" s="708">
        <v>0.22177484708380976</v>
      </c>
      <c r="P436" s="572"/>
      <c r="Q436" s="572"/>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3"/>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3"/>
      <c r="BY436" s="343"/>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889"/>
      <c r="C437" s="994" t="s">
        <v>367</v>
      </c>
      <c r="D437" s="995"/>
      <c r="E437" s="706">
        <v>-0.20810319389008961</v>
      </c>
      <c r="F437" s="572"/>
      <c r="G437" s="572"/>
      <c r="H437" s="995" t="s">
        <v>368</v>
      </c>
      <c r="I437" s="995"/>
      <c r="J437" s="707">
        <v>0.21175033835556917</v>
      </c>
      <c r="K437" s="572"/>
      <c r="L437" s="572"/>
      <c r="M437" s="995" t="s">
        <v>367</v>
      </c>
      <c r="N437" s="995"/>
      <c r="O437" s="708">
        <v>-0.20074442144946031</v>
      </c>
      <c r="P437" s="572"/>
      <c r="Q437" s="572"/>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3"/>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3"/>
      <c r="BY437" s="343"/>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889"/>
      <c r="C438" s="994" t="s">
        <v>363</v>
      </c>
      <c r="D438" s="995"/>
      <c r="E438" s="706">
        <v>0.1932545214079508</v>
      </c>
      <c r="F438" s="572"/>
      <c r="G438" s="572"/>
      <c r="H438" s="995" t="s">
        <v>369</v>
      </c>
      <c r="I438" s="995"/>
      <c r="J438" s="707">
        <v>0.20704947792185605</v>
      </c>
      <c r="K438" s="572"/>
      <c r="L438" s="572"/>
      <c r="M438" s="995" t="s">
        <v>356</v>
      </c>
      <c r="N438" s="995"/>
      <c r="O438" s="708">
        <v>0.20043760729948132</v>
      </c>
      <c r="P438" s="572"/>
      <c r="Q438" s="572"/>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3"/>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3"/>
      <c r="BY438" s="343"/>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889"/>
      <c r="C439" s="994" t="s">
        <v>368</v>
      </c>
      <c r="D439" s="995"/>
      <c r="E439" s="706">
        <v>0.14914723197873139</v>
      </c>
      <c r="F439" s="572"/>
      <c r="G439" s="572"/>
      <c r="H439" s="995" t="s">
        <v>355</v>
      </c>
      <c r="I439" s="995"/>
      <c r="J439" s="707">
        <v>0.18293793964448329</v>
      </c>
      <c r="K439" s="572"/>
      <c r="L439" s="572"/>
      <c r="M439" s="995" t="s">
        <v>370</v>
      </c>
      <c r="N439" s="995"/>
      <c r="O439" s="708">
        <v>0.17927338672927437</v>
      </c>
      <c r="P439" s="572"/>
      <c r="Q439" s="572"/>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3"/>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3"/>
      <c r="BY439" s="343"/>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889"/>
      <c r="C440" s="994" t="s">
        <v>371</v>
      </c>
      <c r="D440" s="995"/>
      <c r="E440" s="706">
        <v>0.13787124989811095</v>
      </c>
      <c r="F440" s="572"/>
      <c r="G440" s="572"/>
      <c r="H440" s="995" t="s">
        <v>362</v>
      </c>
      <c r="I440" s="995"/>
      <c r="J440" s="707">
        <v>0.17411515033139821</v>
      </c>
      <c r="K440" s="572"/>
      <c r="L440" s="572"/>
      <c r="M440" s="995" t="s">
        <v>358</v>
      </c>
      <c r="N440" s="995"/>
      <c r="O440" s="708">
        <v>0.1677315440151757</v>
      </c>
      <c r="P440" s="572"/>
      <c r="Q440" s="572"/>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3"/>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3"/>
      <c r="BY440" s="343"/>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889"/>
      <c r="C441" s="994" t="s">
        <v>369</v>
      </c>
      <c r="D441" s="995"/>
      <c r="E441" s="706">
        <v>0.12816444226785401</v>
      </c>
      <c r="F441" s="572"/>
      <c r="G441" s="572"/>
      <c r="H441" s="995" t="s">
        <v>372</v>
      </c>
      <c r="I441" s="995"/>
      <c r="J441" s="707">
        <v>0.16640962163308695</v>
      </c>
      <c r="K441" s="572"/>
      <c r="L441" s="572"/>
      <c r="M441" s="995" t="s">
        <v>373</v>
      </c>
      <c r="N441" s="995"/>
      <c r="O441" s="708">
        <v>-0.16749406494534694</v>
      </c>
      <c r="P441" s="572"/>
      <c r="Q441" s="572"/>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3"/>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3"/>
      <c r="BY441" s="343"/>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889"/>
      <c r="C442" s="994" t="s">
        <v>374</v>
      </c>
      <c r="D442" s="995"/>
      <c r="E442" s="706">
        <v>0.12082963806021553</v>
      </c>
      <c r="F442" s="572"/>
      <c r="G442" s="572"/>
      <c r="H442" s="995" t="s">
        <v>350</v>
      </c>
      <c r="I442" s="995"/>
      <c r="J442" s="707">
        <v>0.16594668707996979</v>
      </c>
      <c r="K442" s="572"/>
      <c r="L442" s="572"/>
      <c r="M442" s="995" t="s">
        <v>364</v>
      </c>
      <c r="N442" s="995"/>
      <c r="O442" s="708">
        <v>0.16588980937455208</v>
      </c>
      <c r="P442" s="572"/>
      <c r="Q442" s="572"/>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3"/>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3"/>
      <c r="BY442" s="343"/>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889"/>
      <c r="C443" s="994" t="s">
        <v>357</v>
      </c>
      <c r="D443" s="995"/>
      <c r="E443" s="706">
        <v>0.11388712735172345</v>
      </c>
      <c r="F443" s="572"/>
      <c r="G443" s="572"/>
      <c r="H443" s="995" t="s">
        <v>375</v>
      </c>
      <c r="I443" s="995"/>
      <c r="J443" s="707">
        <v>0.14936104251549881</v>
      </c>
      <c r="K443" s="572"/>
      <c r="L443" s="572"/>
      <c r="M443" s="995" t="s">
        <v>368</v>
      </c>
      <c r="N443" s="995"/>
      <c r="O443" s="708">
        <v>0.15401812001323836</v>
      </c>
      <c r="P443" s="572"/>
      <c r="Q443" s="572"/>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3"/>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3"/>
      <c r="BY443" s="343"/>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889"/>
      <c r="C444" s="994" t="s">
        <v>365</v>
      </c>
      <c r="D444" s="995"/>
      <c r="E444" s="706">
        <v>0.11369749174520688</v>
      </c>
      <c r="F444" s="572"/>
      <c r="G444" s="572"/>
      <c r="H444" s="995" t="s">
        <v>361</v>
      </c>
      <c r="I444" s="995"/>
      <c r="J444" s="707">
        <v>-0.13655498070980671</v>
      </c>
      <c r="K444" s="572"/>
      <c r="L444" s="572"/>
      <c r="M444" s="995" t="s">
        <v>371</v>
      </c>
      <c r="N444" s="995"/>
      <c r="O444" s="708">
        <v>0.14534980401092104</v>
      </c>
      <c r="P444" s="572"/>
      <c r="Q444" s="572"/>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3"/>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3"/>
      <c r="BY444" s="343"/>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889"/>
      <c r="C445" s="994" t="s">
        <v>359</v>
      </c>
      <c r="D445" s="995"/>
      <c r="E445" s="706">
        <v>0.11031873004556188</v>
      </c>
      <c r="F445" s="572"/>
      <c r="G445" s="572"/>
      <c r="H445" s="995" t="s">
        <v>376</v>
      </c>
      <c r="I445" s="995"/>
      <c r="J445" s="707">
        <v>0.12759594279871017</v>
      </c>
      <c r="K445" s="572"/>
      <c r="L445" s="572"/>
      <c r="M445" s="995" t="s">
        <v>374</v>
      </c>
      <c r="N445" s="995"/>
      <c r="O445" s="708">
        <v>0.14460947594965326</v>
      </c>
      <c r="P445" s="572"/>
      <c r="Q445" s="572"/>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3"/>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3"/>
      <c r="BY445" s="343"/>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994" t="s">
        <v>377</v>
      </c>
      <c r="D446" s="995"/>
      <c r="E446" s="706">
        <v>0.10782253130302016</v>
      </c>
      <c r="F446" s="572"/>
      <c r="G446" s="572"/>
      <c r="H446" s="995" t="s">
        <v>377</v>
      </c>
      <c r="I446" s="995"/>
      <c r="J446" s="707">
        <v>0.12689604483975384</v>
      </c>
      <c r="K446" s="572"/>
      <c r="L446" s="572"/>
      <c r="M446" s="995" t="s">
        <v>369</v>
      </c>
      <c r="N446" s="995"/>
      <c r="O446" s="708">
        <v>0.13830454971148953</v>
      </c>
      <c r="P446" s="572"/>
      <c r="Q446" s="572"/>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3"/>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3"/>
      <c r="BY446" s="343"/>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994" t="s">
        <v>360</v>
      </c>
      <c r="D447" s="995"/>
      <c r="E447" s="706">
        <v>-0.10505008737154209</v>
      </c>
      <c r="F447" s="572"/>
      <c r="G447" s="572"/>
      <c r="H447" s="995" t="s">
        <v>378</v>
      </c>
      <c r="I447" s="995"/>
      <c r="J447" s="707">
        <v>-0.1177273005327439</v>
      </c>
      <c r="K447" s="572"/>
      <c r="L447" s="572"/>
      <c r="M447" s="995" t="s">
        <v>378</v>
      </c>
      <c r="N447" s="995"/>
      <c r="O447" s="708">
        <v>0.12220580525972698</v>
      </c>
      <c r="P447" s="572"/>
      <c r="Q447" s="572"/>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3"/>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3"/>
      <c r="BY447" s="343"/>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994" t="s">
        <v>373</v>
      </c>
      <c r="D448" s="995"/>
      <c r="E448" s="706">
        <v>-9.9697881204826422E-2</v>
      </c>
      <c r="F448" s="572"/>
      <c r="G448" s="572"/>
      <c r="H448" s="995" t="s">
        <v>367</v>
      </c>
      <c r="I448" s="995"/>
      <c r="J448" s="707">
        <v>-0.11442015453661826</v>
      </c>
      <c r="K448" s="572"/>
      <c r="L448" s="572"/>
      <c r="M448" s="995" t="s">
        <v>379</v>
      </c>
      <c r="N448" s="995"/>
      <c r="O448" s="708">
        <v>0.10064632610536371</v>
      </c>
      <c r="P448" s="572"/>
      <c r="Q448" s="572"/>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3"/>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3"/>
      <c r="BY448" s="343"/>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994" t="s">
        <v>380</v>
      </c>
      <c r="D449" s="995"/>
      <c r="E449" s="706">
        <v>9.4638759509252227E-2</v>
      </c>
      <c r="F449" s="572"/>
      <c r="G449" s="572"/>
      <c r="H449" s="995" t="s">
        <v>381</v>
      </c>
      <c r="I449" s="995"/>
      <c r="J449" s="707">
        <v>0.11091346770607718</v>
      </c>
      <c r="K449" s="572"/>
      <c r="L449" s="572"/>
      <c r="M449" s="995" t="s">
        <v>382</v>
      </c>
      <c r="N449" s="995"/>
      <c r="O449" s="708">
        <v>-9.0092675881677492E-2</v>
      </c>
      <c r="P449" s="572"/>
      <c r="Q449" s="572"/>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3"/>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3"/>
      <c r="BY449" s="343"/>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994" t="s">
        <v>366</v>
      </c>
      <c r="D450" s="995"/>
      <c r="E450" s="706">
        <v>9.2885477868036082E-2</v>
      </c>
      <c r="F450" s="572"/>
      <c r="G450" s="572"/>
      <c r="H450" s="995" t="s">
        <v>363</v>
      </c>
      <c r="I450" s="995"/>
      <c r="J450" s="707">
        <v>8.3522033817678212E-2</v>
      </c>
      <c r="K450" s="572"/>
      <c r="L450" s="572"/>
      <c r="M450" s="995" t="s">
        <v>354</v>
      </c>
      <c r="N450" s="995"/>
      <c r="O450" s="708">
        <v>-8.5175736086023537E-2</v>
      </c>
      <c r="P450" s="572"/>
      <c r="Q450" s="572"/>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3"/>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3"/>
      <c r="BY450" s="343"/>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994" t="s">
        <v>376</v>
      </c>
      <c r="D451" s="995"/>
      <c r="E451" s="706">
        <v>8.8082667068672127E-2</v>
      </c>
      <c r="F451" s="572"/>
      <c r="G451" s="572"/>
      <c r="H451" s="995" t="s">
        <v>383</v>
      </c>
      <c r="I451" s="995"/>
      <c r="J451" s="707">
        <v>7.8909427551544314E-2</v>
      </c>
      <c r="K451" s="572"/>
      <c r="L451" s="572"/>
      <c r="M451" s="995" t="s">
        <v>376</v>
      </c>
      <c r="N451" s="995"/>
      <c r="O451" s="708">
        <v>-8.053094461860856E-2</v>
      </c>
      <c r="P451" s="572"/>
      <c r="Q451" s="572"/>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3"/>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3"/>
      <c r="BY451" s="343"/>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994" t="s">
        <v>370</v>
      </c>
      <c r="D452" s="995"/>
      <c r="E452" s="706">
        <v>8.7411398416281261E-2</v>
      </c>
      <c r="F452" s="572"/>
      <c r="G452" s="572"/>
      <c r="H452" s="995" t="s">
        <v>384</v>
      </c>
      <c r="I452" s="995"/>
      <c r="J452" s="707">
        <v>7.7953311270823056E-2</v>
      </c>
      <c r="K452" s="572"/>
      <c r="L452" s="572"/>
      <c r="M452" s="995" t="s">
        <v>385</v>
      </c>
      <c r="N452" s="995"/>
      <c r="O452" s="708">
        <v>-7.8609395764364945E-2</v>
      </c>
      <c r="P452" s="572"/>
      <c r="Q452" s="572"/>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3"/>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3"/>
      <c r="BY452" s="343"/>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994" t="s">
        <v>385</v>
      </c>
      <c r="D453" s="995"/>
      <c r="E453" s="706">
        <v>-8.1783905371610066E-2</v>
      </c>
      <c r="F453" s="572"/>
      <c r="G453" s="572"/>
      <c r="H453" s="995" t="s">
        <v>371</v>
      </c>
      <c r="I453" s="995"/>
      <c r="J453" s="707">
        <v>7.2218971873522483E-2</v>
      </c>
      <c r="K453" s="572"/>
      <c r="L453" s="572"/>
      <c r="M453" s="995" t="s">
        <v>386</v>
      </c>
      <c r="N453" s="995"/>
      <c r="O453" s="708">
        <v>-6.796274405997664E-2</v>
      </c>
      <c r="P453" s="572"/>
      <c r="Q453" s="572"/>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3"/>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3"/>
      <c r="BY453" s="343"/>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994" t="s">
        <v>354</v>
      </c>
      <c r="D454" s="995"/>
      <c r="E454" s="706">
        <v>7.7353044067007007E-2</v>
      </c>
      <c r="F454" s="572"/>
      <c r="G454" s="572"/>
      <c r="H454" s="995" t="s">
        <v>357</v>
      </c>
      <c r="I454" s="995"/>
      <c r="J454" s="707">
        <v>-7.161428913867221E-2</v>
      </c>
      <c r="K454" s="572"/>
      <c r="L454" s="572"/>
      <c r="M454" s="995" t="s">
        <v>377</v>
      </c>
      <c r="N454" s="995"/>
      <c r="O454" s="708">
        <v>-6.2030493646539321E-2</v>
      </c>
      <c r="P454" s="572"/>
      <c r="Q454" s="572"/>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3"/>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3"/>
      <c r="BY454" s="343"/>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994" t="s">
        <v>379</v>
      </c>
      <c r="D455" s="995"/>
      <c r="E455" s="706">
        <v>7.4506464122225988E-2</v>
      </c>
      <c r="F455" s="572"/>
      <c r="G455" s="572"/>
      <c r="H455" s="995" t="s">
        <v>374</v>
      </c>
      <c r="I455" s="995"/>
      <c r="J455" s="707">
        <v>6.9684227876441879E-2</v>
      </c>
      <c r="K455" s="572"/>
      <c r="L455" s="572"/>
      <c r="M455" s="995" t="s">
        <v>365</v>
      </c>
      <c r="N455" s="995"/>
      <c r="O455" s="708">
        <v>-6.0039597939894211E-2</v>
      </c>
      <c r="P455" s="572"/>
      <c r="Q455" s="572"/>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3"/>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3"/>
      <c r="BY455" s="343"/>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994" t="s">
        <v>383</v>
      </c>
      <c r="D456" s="995"/>
      <c r="E456" s="706">
        <v>5.5741008690193966E-2</v>
      </c>
      <c r="F456" s="572"/>
      <c r="G456" s="572"/>
      <c r="H456" s="995" t="s">
        <v>387</v>
      </c>
      <c r="I456" s="995"/>
      <c r="J456" s="707">
        <v>5.7702421889668433E-2</v>
      </c>
      <c r="K456" s="572"/>
      <c r="L456" s="572"/>
      <c r="M456" s="995" t="s">
        <v>366</v>
      </c>
      <c r="N456" s="995"/>
      <c r="O456" s="708">
        <v>5.2503010490194832E-2</v>
      </c>
      <c r="P456" s="572"/>
      <c r="Q456" s="572"/>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3"/>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3"/>
      <c r="BY456" s="343"/>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994" t="s">
        <v>375</v>
      </c>
      <c r="D457" s="995"/>
      <c r="E457" s="706">
        <v>4.9962393264504572E-2</v>
      </c>
      <c r="F457" s="572"/>
      <c r="G457" s="572"/>
      <c r="H457" s="995" t="s">
        <v>373</v>
      </c>
      <c r="I457" s="995"/>
      <c r="J457" s="707">
        <v>5.5877504417825165E-2</v>
      </c>
      <c r="K457" s="572"/>
      <c r="L457" s="572"/>
      <c r="M457" s="995" t="s">
        <v>388</v>
      </c>
      <c r="N457" s="995"/>
      <c r="O457" s="708">
        <v>4.9828384006446146E-2</v>
      </c>
      <c r="P457" s="572"/>
      <c r="Q457" s="572"/>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3"/>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3"/>
      <c r="BY457" s="343"/>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994" t="s">
        <v>387</v>
      </c>
      <c r="D458" s="995"/>
      <c r="E458" s="706">
        <v>-4.4520166150666611E-2</v>
      </c>
      <c r="F458" s="572"/>
      <c r="G458" s="572"/>
      <c r="H458" s="995" t="s">
        <v>389</v>
      </c>
      <c r="I458" s="995"/>
      <c r="J458" s="707">
        <v>-4.0472117057759098E-2</v>
      </c>
      <c r="K458" s="572"/>
      <c r="L458" s="572"/>
      <c r="M458" s="995" t="s">
        <v>390</v>
      </c>
      <c r="N458" s="995"/>
      <c r="O458" s="708">
        <v>-4.8417841076621719E-2</v>
      </c>
      <c r="P458" s="572"/>
      <c r="Q458" s="572"/>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3"/>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3"/>
      <c r="BY458" s="343"/>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994" t="s">
        <v>386</v>
      </c>
      <c r="D459" s="995"/>
      <c r="E459" s="706">
        <v>-3.8397257819336297E-2</v>
      </c>
      <c r="F459" s="572"/>
      <c r="G459" s="572"/>
      <c r="H459" s="995" t="s">
        <v>382</v>
      </c>
      <c r="I459" s="995"/>
      <c r="J459" s="707">
        <v>3.1444585376171549E-2</v>
      </c>
      <c r="K459" s="572"/>
      <c r="L459" s="572"/>
      <c r="M459" s="995" t="s">
        <v>380</v>
      </c>
      <c r="N459" s="995"/>
      <c r="O459" s="708">
        <v>4.4628448693310244E-2</v>
      </c>
      <c r="P459" s="572"/>
      <c r="Q459" s="572"/>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3"/>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3"/>
      <c r="BY459" s="343"/>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994" t="s">
        <v>388</v>
      </c>
      <c r="D460" s="995"/>
      <c r="E460" s="706">
        <v>3.8337272286331922E-2</v>
      </c>
      <c r="F460" s="572"/>
      <c r="G460" s="572"/>
      <c r="H460" s="995" t="s">
        <v>391</v>
      </c>
      <c r="I460" s="995"/>
      <c r="J460" s="707">
        <v>-2.36501078883978E-2</v>
      </c>
      <c r="K460" s="572"/>
      <c r="L460" s="572"/>
      <c r="M460" s="995" t="s">
        <v>392</v>
      </c>
      <c r="N460" s="995"/>
      <c r="O460" s="708">
        <v>4.0308960967467208E-2</v>
      </c>
      <c r="P460" s="572"/>
      <c r="Q460" s="572"/>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3"/>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3"/>
      <c r="BY460" s="343"/>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994" t="s">
        <v>392</v>
      </c>
      <c r="D461" s="995"/>
      <c r="E461" s="706">
        <v>3.5857320295678202E-2</v>
      </c>
      <c r="F461" s="572"/>
      <c r="G461" s="572"/>
      <c r="H461" s="995" t="s">
        <v>385</v>
      </c>
      <c r="I461" s="995"/>
      <c r="J461" s="707">
        <v>2.3539114446004827E-2</v>
      </c>
      <c r="K461" s="572"/>
      <c r="L461" s="572"/>
      <c r="M461" s="995" t="s">
        <v>346</v>
      </c>
      <c r="N461" s="995"/>
      <c r="O461" s="708">
        <v>3.2096549019704643E-2</v>
      </c>
      <c r="P461" s="572"/>
      <c r="Q461" s="572"/>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3"/>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3"/>
      <c r="BY461" s="343"/>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994" t="s">
        <v>381</v>
      </c>
      <c r="D462" s="995"/>
      <c r="E462" s="706">
        <v>3.2905175614988569E-2</v>
      </c>
      <c r="F462" s="572"/>
      <c r="G462" s="572"/>
      <c r="H462" s="995" t="s">
        <v>345</v>
      </c>
      <c r="I462" s="995"/>
      <c r="J462" s="707">
        <v>2.1600771535138948E-2</v>
      </c>
      <c r="K462" s="572"/>
      <c r="L462" s="572"/>
      <c r="M462" s="995" t="s">
        <v>387</v>
      </c>
      <c r="N462" s="995"/>
      <c r="O462" s="708">
        <v>-3.194361962627866E-2</v>
      </c>
      <c r="P462" s="572"/>
      <c r="Q462" s="572"/>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3"/>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3"/>
      <c r="BY462" s="343"/>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994" t="s">
        <v>393</v>
      </c>
      <c r="D463" s="995"/>
      <c r="E463" s="706">
        <v>-2.8918438625883253E-2</v>
      </c>
      <c r="F463" s="572"/>
      <c r="G463" s="572"/>
      <c r="H463" s="995" t="s">
        <v>394</v>
      </c>
      <c r="I463" s="995"/>
      <c r="J463" s="707">
        <v>-1.4494122460970088E-2</v>
      </c>
      <c r="K463" s="572"/>
      <c r="L463" s="572"/>
      <c r="M463" s="995" t="s">
        <v>375</v>
      </c>
      <c r="N463" s="995"/>
      <c r="O463" s="708">
        <v>2.4399168337147076E-2</v>
      </c>
      <c r="P463" s="572"/>
      <c r="Q463" s="572"/>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3"/>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3"/>
      <c r="BY463" s="343"/>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994" t="s">
        <v>372</v>
      </c>
      <c r="D464" s="995"/>
      <c r="E464" s="706">
        <v>2.8741639857970059E-2</v>
      </c>
      <c r="F464" s="572"/>
      <c r="G464" s="572"/>
      <c r="H464" s="995" t="s">
        <v>390</v>
      </c>
      <c r="I464" s="995"/>
      <c r="J464" s="707">
        <v>7.0255566502065705E-3</v>
      </c>
      <c r="K464" s="572"/>
      <c r="L464" s="572"/>
      <c r="M464" s="995" t="s">
        <v>372</v>
      </c>
      <c r="N464" s="995"/>
      <c r="O464" s="708">
        <v>-1.9614139558798944E-2</v>
      </c>
      <c r="P464" s="572"/>
      <c r="Q464" s="572"/>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3"/>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3"/>
      <c r="BY464" s="343"/>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994" t="s">
        <v>389</v>
      </c>
      <c r="D465" s="995"/>
      <c r="E465" s="706">
        <v>-2.6705964720104614E-2</v>
      </c>
      <c r="F465" s="572"/>
      <c r="G465" s="572"/>
      <c r="H465" s="995" t="s">
        <v>393</v>
      </c>
      <c r="I465" s="995"/>
      <c r="J465" s="707">
        <v>-6.63878022648055E-3</v>
      </c>
      <c r="K465" s="572"/>
      <c r="L465" s="572"/>
      <c r="M465" s="995" t="s">
        <v>391</v>
      </c>
      <c r="N465" s="995"/>
      <c r="O465" s="708">
        <v>-1.5360496509036273E-2</v>
      </c>
      <c r="P465" s="572"/>
      <c r="Q465" s="572"/>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3"/>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3"/>
      <c r="BY465" s="343"/>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994" t="s">
        <v>390</v>
      </c>
      <c r="D466" s="995"/>
      <c r="E466" s="706">
        <v>-2.4238344383529946E-2</v>
      </c>
      <c r="F466" s="572"/>
      <c r="G466" s="572"/>
      <c r="H466" s="995" t="s">
        <v>379</v>
      </c>
      <c r="I466" s="995"/>
      <c r="J466" s="707">
        <v>-6.3072020347678098E-3</v>
      </c>
      <c r="K466" s="572"/>
      <c r="L466" s="572"/>
      <c r="M466" s="995" t="s">
        <v>393</v>
      </c>
      <c r="N466" s="995"/>
      <c r="O466" s="708">
        <v>1.3797166238564749E-2</v>
      </c>
      <c r="P466" s="572"/>
      <c r="Q466" s="572"/>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3"/>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3"/>
      <c r="BY466" s="343"/>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994" t="s">
        <v>382</v>
      </c>
      <c r="D467" s="995"/>
      <c r="E467" s="706">
        <v>-2.2396389696687301E-2</v>
      </c>
      <c r="F467" s="572"/>
      <c r="G467" s="572"/>
      <c r="H467" s="995" t="s">
        <v>370</v>
      </c>
      <c r="I467" s="995"/>
      <c r="J467" s="707">
        <v>6.294914204290486E-3</v>
      </c>
      <c r="K467" s="572"/>
      <c r="L467" s="572"/>
      <c r="M467" s="995" t="s">
        <v>389</v>
      </c>
      <c r="N467" s="995"/>
      <c r="O467" s="708">
        <v>-1.3526077629187167E-2</v>
      </c>
      <c r="P467" s="572"/>
      <c r="Q467" s="572"/>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3"/>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3"/>
      <c r="BY467" s="343"/>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994" t="s">
        <v>378</v>
      </c>
      <c r="D468" s="995"/>
      <c r="E468" s="706">
        <v>-1.8778659515969864E-2</v>
      </c>
      <c r="F468" s="572"/>
      <c r="G468" s="572"/>
      <c r="H468" s="995" t="s">
        <v>386</v>
      </c>
      <c r="I468" s="995"/>
      <c r="J468" s="707">
        <v>-5.730658423544731E-3</v>
      </c>
      <c r="K468" s="572"/>
      <c r="L468" s="572"/>
      <c r="M468" s="995" t="s">
        <v>381</v>
      </c>
      <c r="N468" s="995"/>
      <c r="O468" s="708">
        <v>1.3183670975540428E-2</v>
      </c>
      <c r="P468" s="572"/>
      <c r="Q468" s="572"/>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3"/>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3"/>
      <c r="BY468" s="343"/>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994" t="s">
        <v>394</v>
      </c>
      <c r="D469" s="995"/>
      <c r="E469" s="706">
        <v>-1.5509330040554851E-2</v>
      </c>
      <c r="F469" s="572"/>
      <c r="G469" s="572"/>
      <c r="H469" s="995" t="s">
        <v>380</v>
      </c>
      <c r="I469" s="995"/>
      <c r="J469" s="709">
        <v>-5.4473345398029348E-3</v>
      </c>
      <c r="K469" s="572"/>
      <c r="L469" s="572"/>
      <c r="M469" s="995" t="s">
        <v>394</v>
      </c>
      <c r="N469" s="995"/>
      <c r="O469" s="708">
        <v>9.9391491455774871E-3</v>
      </c>
      <c r="P469" s="572"/>
      <c r="Q469" s="572"/>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3"/>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3"/>
      <c r="BY469" s="343"/>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994" t="s">
        <v>391</v>
      </c>
      <c r="D470" s="995"/>
      <c r="E470" s="706">
        <v>-1.1665103498148683E-2</v>
      </c>
      <c r="F470" s="572"/>
      <c r="G470" s="572"/>
      <c r="H470" s="995"/>
      <c r="I470" s="995"/>
      <c r="J470" s="572"/>
      <c r="K470" s="572"/>
      <c r="L470" s="572"/>
      <c r="M470" s="995" t="s">
        <v>384</v>
      </c>
      <c r="N470" s="995"/>
      <c r="O470" s="708">
        <v>8.5032872949580684E-3</v>
      </c>
      <c r="P470" s="572"/>
      <c r="Q470" s="572"/>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3"/>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3"/>
      <c r="BY470" s="343"/>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994" t="s">
        <v>384</v>
      </c>
      <c r="D471" s="995"/>
      <c r="E471" s="710">
        <v>2.8625493192308189E-4</v>
      </c>
      <c r="F471" s="572"/>
      <c r="G471" s="572"/>
      <c r="H471" s="995"/>
      <c r="I471" s="995"/>
      <c r="J471" s="572"/>
      <c r="K471" s="572"/>
      <c r="L471" s="572"/>
      <c r="M471" s="995" t="s">
        <v>383</v>
      </c>
      <c r="N471" s="995"/>
      <c r="O471" s="711">
        <v>-2.6608248329817608E-3</v>
      </c>
      <c r="P471" s="572"/>
      <c r="Q471" s="572"/>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3"/>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3"/>
      <c r="BY471" s="343"/>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994"/>
      <c r="D472" s="995"/>
      <c r="E472" s="572"/>
      <c r="F472" s="572"/>
      <c r="G472" s="572"/>
      <c r="H472" s="995"/>
      <c r="I472" s="995"/>
      <c r="J472" s="572"/>
      <c r="K472" s="572"/>
      <c r="L472" s="572"/>
      <c r="M472" s="995"/>
      <c r="N472" s="995"/>
      <c r="O472" s="572"/>
      <c r="P472" s="572"/>
      <c r="Q472" s="572"/>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3"/>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3"/>
      <c r="BY472" s="343"/>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994"/>
      <c r="D473" s="995"/>
      <c r="E473" s="572"/>
      <c r="F473" s="572"/>
      <c r="G473" s="572"/>
      <c r="H473" s="995" t="s">
        <v>217</v>
      </c>
      <c r="I473" s="995"/>
      <c r="J473" s="995"/>
      <c r="K473" s="572"/>
      <c r="L473" s="572"/>
      <c r="M473" s="995"/>
      <c r="N473" s="995"/>
      <c r="O473" s="572"/>
      <c r="P473" s="572"/>
      <c r="Q473" s="572"/>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3"/>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3"/>
      <c r="BY473" s="343"/>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994"/>
      <c r="D474" s="995"/>
      <c r="E474" s="572"/>
      <c r="F474" s="572"/>
      <c r="G474" s="572"/>
      <c r="H474" s="995"/>
      <c r="I474" s="995"/>
      <c r="J474" s="688" t="s">
        <v>218</v>
      </c>
      <c r="K474" s="572"/>
      <c r="L474" s="572"/>
      <c r="M474" s="995"/>
      <c r="N474" s="995"/>
      <c r="O474" s="572"/>
      <c r="P474" s="572"/>
      <c r="Q474" s="572"/>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3"/>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3"/>
      <c r="BY474" s="343"/>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994" t="s">
        <v>217</v>
      </c>
      <c r="D475" s="995"/>
      <c r="E475" s="995"/>
      <c r="F475" s="572"/>
      <c r="G475" s="572"/>
      <c r="H475" s="995" t="s">
        <v>370</v>
      </c>
      <c r="I475" s="995"/>
      <c r="J475" s="704">
        <v>3.9625944839378124E-5</v>
      </c>
      <c r="K475" s="572"/>
      <c r="L475" s="572"/>
      <c r="M475" s="995" t="s">
        <v>217</v>
      </c>
      <c r="N475" s="995"/>
      <c r="O475" s="995"/>
      <c r="P475" s="572"/>
      <c r="Q475" s="572"/>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3"/>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3"/>
      <c r="BY475" s="343"/>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994"/>
      <c r="D476" s="995"/>
      <c r="E476" s="689" t="s">
        <v>218</v>
      </c>
      <c r="F476" s="572"/>
      <c r="G476" s="572"/>
      <c r="H476" s="995" t="s">
        <v>350</v>
      </c>
      <c r="I476" s="995"/>
      <c r="J476" s="707">
        <v>2.7538302952817412E-2</v>
      </c>
      <c r="K476" s="572"/>
      <c r="L476" s="572"/>
      <c r="M476" s="995"/>
      <c r="N476" s="995"/>
      <c r="O476" s="690" t="s">
        <v>218</v>
      </c>
      <c r="P476" s="572"/>
      <c r="Q476" s="572"/>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3"/>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3"/>
      <c r="BY476" s="343"/>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994" t="s">
        <v>370</v>
      </c>
      <c r="D477" s="995"/>
      <c r="E477" s="703">
        <v>7.6407525730898583E-3</v>
      </c>
      <c r="F477" s="572"/>
      <c r="G477" s="572"/>
      <c r="H477" s="995" t="s">
        <v>367</v>
      </c>
      <c r="I477" s="995"/>
      <c r="J477" s="707">
        <v>1.3091971764183604E-2</v>
      </c>
      <c r="K477" s="572"/>
      <c r="L477" s="572"/>
      <c r="M477" s="995" t="s">
        <v>370</v>
      </c>
      <c r="N477" s="995"/>
      <c r="O477" s="705">
        <v>3.2138947189383968E-2</v>
      </c>
      <c r="P477" s="572"/>
      <c r="Q477" s="572"/>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3"/>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3"/>
      <c r="BY477" s="343"/>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994" t="s">
        <v>350</v>
      </c>
      <c r="D478" s="995"/>
      <c r="E478" s="706">
        <v>7.3525709809193582E-2</v>
      </c>
      <c r="F478" s="572"/>
      <c r="G478" s="572"/>
      <c r="H478" s="995" t="s">
        <v>335</v>
      </c>
      <c r="I478" s="995"/>
      <c r="J478" s="707">
        <v>0.16597031662647227</v>
      </c>
      <c r="K478" s="572"/>
      <c r="L478" s="572"/>
      <c r="M478" s="995" t="s">
        <v>350</v>
      </c>
      <c r="N478" s="995"/>
      <c r="O478" s="708">
        <v>0.13804628264899585</v>
      </c>
      <c r="P478" s="572"/>
      <c r="Q478" s="572"/>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3"/>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3"/>
      <c r="BY478" s="343"/>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994" t="s">
        <v>367</v>
      </c>
      <c r="D479" s="995"/>
      <c r="E479" s="706">
        <v>4.330693930725623E-2</v>
      </c>
      <c r="F479" s="572"/>
      <c r="G479" s="572"/>
      <c r="H479" s="995" t="s">
        <v>339</v>
      </c>
      <c r="I479" s="995"/>
      <c r="J479" s="707">
        <v>0.2416114003182783</v>
      </c>
      <c r="K479" s="572"/>
      <c r="L479" s="572"/>
      <c r="M479" s="995" t="s">
        <v>367</v>
      </c>
      <c r="N479" s="995"/>
      <c r="O479" s="708">
        <v>4.0298322743078541E-2</v>
      </c>
      <c r="P479" s="572"/>
      <c r="Q479" s="572"/>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3"/>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3"/>
      <c r="BY479" s="343"/>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994" t="s">
        <v>335</v>
      </c>
      <c r="D480" s="995"/>
      <c r="E480" s="706">
        <v>0.23703838608997585</v>
      </c>
      <c r="F480" s="572"/>
      <c r="G480" s="572"/>
      <c r="H480" s="995" t="s">
        <v>351</v>
      </c>
      <c r="I480" s="995"/>
      <c r="J480" s="707">
        <v>0.16970593117201199</v>
      </c>
      <c r="K480" s="572"/>
      <c r="L480" s="572"/>
      <c r="M480" s="995" t="s">
        <v>335</v>
      </c>
      <c r="N480" s="995"/>
      <c r="O480" s="708">
        <v>0.2989425576441278</v>
      </c>
      <c r="P480" s="572"/>
      <c r="Q480" s="572"/>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3"/>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3"/>
      <c r="BY480" s="343"/>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994" t="s">
        <v>339</v>
      </c>
      <c r="D481" s="995"/>
      <c r="E481" s="706">
        <v>0.24774056809124909</v>
      </c>
      <c r="F481" s="572"/>
      <c r="G481" s="572"/>
      <c r="H481" s="995" t="s">
        <v>365</v>
      </c>
      <c r="I481" s="995"/>
      <c r="J481" s="707">
        <v>6.7351457444781049E-2</v>
      </c>
      <c r="K481" s="572"/>
      <c r="L481" s="572"/>
      <c r="M481" s="995" t="s">
        <v>339</v>
      </c>
      <c r="N481" s="995"/>
      <c r="O481" s="708">
        <v>0.25385074990708717</v>
      </c>
      <c r="P481" s="572"/>
      <c r="Q481" s="572"/>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3"/>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3"/>
      <c r="BY481" s="343"/>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994" t="s">
        <v>351</v>
      </c>
      <c r="D482" s="995"/>
      <c r="E482" s="706">
        <v>0.18166405671476232</v>
      </c>
      <c r="F482" s="572"/>
      <c r="G482" s="572"/>
      <c r="H482" s="995" t="s">
        <v>342</v>
      </c>
      <c r="I482" s="995"/>
      <c r="J482" s="707">
        <v>0.20690549985976794</v>
      </c>
      <c r="K482" s="572"/>
      <c r="L482" s="572"/>
      <c r="M482" s="995" t="s">
        <v>351</v>
      </c>
      <c r="N482" s="995"/>
      <c r="O482" s="708">
        <v>6.5850389471960924E-2</v>
      </c>
      <c r="P482" s="572"/>
      <c r="Q482" s="572"/>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3"/>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3"/>
      <c r="BY482" s="343"/>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994" t="s">
        <v>365</v>
      </c>
      <c r="D483" s="995"/>
      <c r="E483" s="706">
        <v>1.2927119629151386E-2</v>
      </c>
      <c r="F483" s="572"/>
      <c r="G483" s="572"/>
      <c r="H483" s="995" t="s">
        <v>356</v>
      </c>
      <c r="I483" s="995"/>
      <c r="J483" s="707">
        <v>0.11345152894696001</v>
      </c>
      <c r="K483" s="572"/>
      <c r="L483" s="572"/>
      <c r="M483" s="995" t="s">
        <v>365</v>
      </c>
      <c r="N483" s="995"/>
      <c r="O483" s="708">
        <v>3.6047533207841493E-3</v>
      </c>
      <c r="P483" s="572"/>
      <c r="Q483" s="572"/>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3"/>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3"/>
      <c r="BY483" s="343"/>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994" t="s">
        <v>342</v>
      </c>
      <c r="D484" s="995"/>
      <c r="E484" s="706">
        <v>0.23045258480416539</v>
      </c>
      <c r="F484" s="572"/>
      <c r="G484" s="572"/>
      <c r="H484" s="995" t="s">
        <v>332</v>
      </c>
      <c r="I484" s="995"/>
      <c r="J484" s="707">
        <v>0.42136418971919204</v>
      </c>
      <c r="K484" s="572"/>
      <c r="L484" s="572"/>
      <c r="M484" s="995" t="s">
        <v>342</v>
      </c>
      <c r="N484" s="995"/>
      <c r="O484" s="708">
        <v>0.17549514830064952</v>
      </c>
      <c r="P484" s="572"/>
      <c r="Q484" s="572"/>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3"/>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3"/>
      <c r="BY484" s="343"/>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994" t="s">
        <v>356</v>
      </c>
      <c r="D485" s="995"/>
      <c r="E485" s="706">
        <v>8.3837349204132189E-2</v>
      </c>
      <c r="F485" s="572"/>
      <c r="G485" s="572"/>
      <c r="H485" s="995" t="s">
        <v>329</v>
      </c>
      <c r="I485" s="995"/>
      <c r="J485" s="707">
        <v>0.4766868829880081</v>
      </c>
      <c r="K485" s="572"/>
      <c r="L485" s="572"/>
      <c r="M485" s="995" t="s">
        <v>356</v>
      </c>
      <c r="N485" s="995"/>
      <c r="O485" s="708">
        <v>4.0175234419941086E-2</v>
      </c>
      <c r="P485" s="572"/>
      <c r="Q485" s="572"/>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3"/>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3"/>
      <c r="BY485" s="343"/>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994" t="s">
        <v>332</v>
      </c>
      <c r="D486" s="995"/>
      <c r="E486" s="706">
        <v>0.46888738095343907</v>
      </c>
      <c r="F486" s="572"/>
      <c r="G486" s="572"/>
      <c r="H486" s="995" t="s">
        <v>337</v>
      </c>
      <c r="I486" s="995"/>
      <c r="J486" s="707">
        <v>0.29223838854318274</v>
      </c>
      <c r="K486" s="572"/>
      <c r="L486" s="572"/>
      <c r="M486" s="995" t="s">
        <v>332</v>
      </c>
      <c r="N486" s="995"/>
      <c r="O486" s="708">
        <v>0.26294241969175497</v>
      </c>
      <c r="P486" s="572"/>
      <c r="Q486" s="572"/>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3"/>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3"/>
      <c r="BY486" s="343"/>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994" t="s">
        <v>329</v>
      </c>
      <c r="D487" s="995"/>
      <c r="E487" s="706">
        <v>0.55102715186526596</v>
      </c>
      <c r="F487" s="572"/>
      <c r="G487" s="572"/>
      <c r="H487" s="995" t="s">
        <v>327</v>
      </c>
      <c r="I487" s="995"/>
      <c r="J487" s="707">
        <v>0.52859116254566518</v>
      </c>
      <c r="K487" s="572"/>
      <c r="L487" s="572"/>
      <c r="M487" s="995" t="s">
        <v>329</v>
      </c>
      <c r="N487" s="995"/>
      <c r="O487" s="708">
        <v>0.36490366012668607</v>
      </c>
      <c r="P487" s="572"/>
      <c r="Q487" s="572"/>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3"/>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3"/>
      <c r="BY487" s="343"/>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994" t="s">
        <v>337</v>
      </c>
      <c r="D488" s="995"/>
      <c r="E488" s="706">
        <v>0.3185140925500507</v>
      </c>
      <c r="F488" s="572"/>
      <c r="G488" s="572"/>
      <c r="H488" s="995" t="s">
        <v>349</v>
      </c>
      <c r="I488" s="995"/>
      <c r="J488" s="707">
        <v>0.20834996897510341</v>
      </c>
      <c r="K488" s="572"/>
      <c r="L488" s="572"/>
      <c r="M488" s="995" t="s">
        <v>337</v>
      </c>
      <c r="N488" s="995"/>
      <c r="O488" s="708">
        <v>0.11483940380934464</v>
      </c>
      <c r="P488" s="572"/>
      <c r="Q488" s="572"/>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3"/>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3"/>
      <c r="BY488" s="343"/>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994" t="s">
        <v>327</v>
      </c>
      <c r="D489" s="995"/>
      <c r="E489" s="706">
        <v>0.56137781783306329</v>
      </c>
      <c r="F489" s="572"/>
      <c r="G489" s="572"/>
      <c r="H489" s="995" t="s">
        <v>334</v>
      </c>
      <c r="I489" s="995"/>
      <c r="J489" s="707">
        <v>0.40298703137819325</v>
      </c>
      <c r="K489" s="572"/>
      <c r="L489" s="572"/>
      <c r="M489" s="995" t="s">
        <v>327</v>
      </c>
      <c r="N489" s="995"/>
      <c r="O489" s="708">
        <v>0.3271800995620851</v>
      </c>
      <c r="P489" s="572"/>
      <c r="Q489" s="572"/>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3"/>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3"/>
      <c r="BY489" s="343"/>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994" t="s">
        <v>349</v>
      </c>
      <c r="D490" s="995"/>
      <c r="E490" s="706">
        <v>0.2109036285995422</v>
      </c>
      <c r="F490" s="572"/>
      <c r="G490" s="572"/>
      <c r="H490" s="995" t="s">
        <v>338</v>
      </c>
      <c r="I490" s="995"/>
      <c r="J490" s="707">
        <v>0.27447530769469597</v>
      </c>
      <c r="K490" s="572"/>
      <c r="L490" s="572"/>
      <c r="M490" s="995" t="s">
        <v>349</v>
      </c>
      <c r="N490" s="995"/>
      <c r="O490" s="708">
        <v>5.467519557753376E-2</v>
      </c>
      <c r="P490" s="572"/>
      <c r="Q490" s="572"/>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3"/>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3"/>
      <c r="BY490" s="343"/>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994" t="s">
        <v>334</v>
      </c>
      <c r="D491" s="995"/>
      <c r="E491" s="706">
        <v>0.40722119967763387</v>
      </c>
      <c r="F491" s="572"/>
      <c r="G491" s="572"/>
      <c r="H491" s="995" t="s">
        <v>357</v>
      </c>
      <c r="I491" s="995"/>
      <c r="J491" s="707">
        <v>5.1286064088373442E-3</v>
      </c>
      <c r="K491" s="572"/>
      <c r="L491" s="572"/>
      <c r="M491" s="995" t="s">
        <v>334</v>
      </c>
      <c r="N491" s="995"/>
      <c r="O491" s="708">
        <v>0.13270548917796549</v>
      </c>
      <c r="P491" s="572"/>
      <c r="Q491" s="572"/>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3"/>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3"/>
      <c r="BY491" s="343"/>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994" t="s">
        <v>338</v>
      </c>
      <c r="D492" s="995"/>
      <c r="E492" s="706">
        <v>0.29955033282616378</v>
      </c>
      <c r="F492" s="572"/>
      <c r="G492" s="572"/>
      <c r="H492" s="995" t="s">
        <v>341</v>
      </c>
      <c r="I492" s="995"/>
      <c r="J492" s="707">
        <v>0.24206662928019138</v>
      </c>
      <c r="K492" s="572"/>
      <c r="L492" s="572"/>
      <c r="M492" s="995" t="s">
        <v>338</v>
      </c>
      <c r="N492" s="995"/>
      <c r="O492" s="708">
        <v>0.1123497359525639</v>
      </c>
      <c r="P492" s="572"/>
      <c r="Q492" s="572"/>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3"/>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3"/>
      <c r="BY492" s="343"/>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994" t="s">
        <v>357</v>
      </c>
      <c r="D493" s="995"/>
      <c r="E493" s="706">
        <v>1.2970277776427674E-2</v>
      </c>
      <c r="F493" s="572"/>
      <c r="G493" s="572"/>
      <c r="H493" s="995" t="s">
        <v>378</v>
      </c>
      <c r="I493" s="995"/>
      <c r="J493" s="707">
        <v>1.3859717290727002E-2</v>
      </c>
      <c r="K493" s="572"/>
      <c r="L493" s="572"/>
      <c r="M493" s="995" t="s">
        <v>357</v>
      </c>
      <c r="N493" s="995"/>
      <c r="O493" s="708">
        <v>9.1248303584673951E-2</v>
      </c>
      <c r="P493" s="572"/>
      <c r="Q493" s="572"/>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3"/>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3"/>
      <c r="BY493" s="343"/>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994" t="s">
        <v>341</v>
      </c>
      <c r="D494" s="995"/>
      <c r="E494" s="706">
        <v>0.19237458117416886</v>
      </c>
      <c r="F494" s="572"/>
      <c r="G494" s="572"/>
      <c r="H494" s="995" t="s">
        <v>364</v>
      </c>
      <c r="I494" s="995"/>
      <c r="J494" s="707">
        <v>5.2813151081039782E-2</v>
      </c>
      <c r="K494" s="572"/>
      <c r="L494" s="572"/>
      <c r="M494" s="995" t="s">
        <v>341</v>
      </c>
      <c r="N494" s="995"/>
      <c r="O494" s="708">
        <v>0.14021467202350998</v>
      </c>
      <c r="P494" s="572"/>
      <c r="Q494" s="572"/>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3"/>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3"/>
      <c r="BY494" s="343"/>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994" t="s">
        <v>378</v>
      </c>
      <c r="D495" s="995"/>
      <c r="E495" s="706">
        <v>3.5263805321672552E-4</v>
      </c>
      <c r="F495" s="572"/>
      <c r="G495" s="572"/>
      <c r="H495" s="995" t="s">
        <v>340</v>
      </c>
      <c r="I495" s="995"/>
      <c r="J495" s="707">
        <v>6.8045096251233325E-2</v>
      </c>
      <c r="K495" s="572"/>
      <c r="L495" s="572"/>
      <c r="M495" s="995" t="s">
        <v>378</v>
      </c>
      <c r="N495" s="995"/>
      <c r="O495" s="708">
        <v>1.4934258839178314E-2</v>
      </c>
      <c r="P495" s="572"/>
      <c r="Q495" s="572"/>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3"/>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3"/>
      <c r="BY495" s="343"/>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994" t="s">
        <v>364</v>
      </c>
      <c r="D496" s="995"/>
      <c r="E496" s="706">
        <v>5.7786816793391239E-2</v>
      </c>
      <c r="F496" s="572"/>
      <c r="G496" s="572"/>
      <c r="H496" s="995" t="s">
        <v>347</v>
      </c>
      <c r="I496" s="995"/>
      <c r="J496" s="707">
        <v>0.14656123069906332</v>
      </c>
      <c r="K496" s="572"/>
      <c r="L496" s="572"/>
      <c r="M496" s="995" t="s">
        <v>364</v>
      </c>
      <c r="N496" s="995"/>
      <c r="O496" s="708">
        <v>2.7519428854325227E-2</v>
      </c>
      <c r="P496" s="572"/>
      <c r="Q496" s="572"/>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3"/>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3"/>
      <c r="BY496" s="343"/>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994" t="s">
        <v>340</v>
      </c>
      <c r="D497" s="995"/>
      <c r="E497" s="706">
        <v>0.19076613638552789</v>
      </c>
      <c r="F497" s="572"/>
      <c r="G497" s="572"/>
      <c r="H497" s="995" t="s">
        <v>345</v>
      </c>
      <c r="I497" s="995"/>
      <c r="J497" s="707">
        <v>4.6659333091326902E-4</v>
      </c>
      <c r="K497" s="572"/>
      <c r="L497" s="572"/>
      <c r="M497" s="995" t="s">
        <v>340</v>
      </c>
      <c r="N497" s="995"/>
      <c r="O497" s="708">
        <v>0.24358058913917713</v>
      </c>
      <c r="P497" s="572"/>
      <c r="Q497" s="572"/>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3"/>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3"/>
      <c r="BY497" s="343"/>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994" t="s">
        <v>347</v>
      </c>
      <c r="D498" s="995"/>
      <c r="E498" s="706">
        <v>0.11451259222951159</v>
      </c>
      <c r="F498" s="572"/>
      <c r="G498" s="572"/>
      <c r="H498" s="995" t="s">
        <v>379</v>
      </c>
      <c r="I498" s="995"/>
      <c r="J498" s="707">
        <v>3.9780797507379202E-5</v>
      </c>
      <c r="K498" s="572"/>
      <c r="L498" s="572"/>
      <c r="M498" s="995" t="s">
        <v>347</v>
      </c>
      <c r="N498" s="995"/>
      <c r="O498" s="708">
        <v>0.14062375376804043</v>
      </c>
      <c r="P498" s="572"/>
      <c r="Q498" s="572"/>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3"/>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3"/>
      <c r="BY498" s="343"/>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994" t="s">
        <v>345</v>
      </c>
      <c r="D499" s="995"/>
      <c r="E499" s="706">
        <v>8.4403785806433748E-2</v>
      </c>
      <c r="F499" s="572"/>
      <c r="G499" s="572"/>
      <c r="H499" s="995" t="s">
        <v>331</v>
      </c>
      <c r="I499" s="995"/>
      <c r="J499" s="707">
        <v>0.41948030009242843</v>
      </c>
      <c r="K499" s="572"/>
      <c r="L499" s="572"/>
      <c r="M499" s="995" t="s">
        <v>345</v>
      </c>
      <c r="N499" s="995"/>
      <c r="O499" s="708">
        <v>0.15593066593887164</v>
      </c>
      <c r="P499" s="572"/>
      <c r="Q499" s="572"/>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3"/>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3"/>
      <c r="BY499" s="343"/>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994" t="s">
        <v>379</v>
      </c>
      <c r="D500" s="995"/>
      <c r="E500" s="706">
        <v>5.5512131959965481E-3</v>
      </c>
      <c r="F500" s="572"/>
      <c r="G500" s="572"/>
      <c r="H500" s="995" t="s">
        <v>376</v>
      </c>
      <c r="I500" s="995"/>
      <c r="J500" s="707">
        <v>1.6280724618691719E-2</v>
      </c>
      <c r="K500" s="572"/>
      <c r="L500" s="572"/>
      <c r="M500" s="995" t="s">
        <v>379</v>
      </c>
      <c r="N500" s="995"/>
      <c r="O500" s="708">
        <v>1.0129682958507217E-2</v>
      </c>
      <c r="P500" s="572"/>
      <c r="Q500" s="572"/>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3"/>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3"/>
      <c r="BY500" s="343"/>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994" t="s">
        <v>331</v>
      </c>
      <c r="D501" s="995"/>
      <c r="E501" s="706">
        <v>0.48208428656751978</v>
      </c>
      <c r="F501" s="572"/>
      <c r="G501" s="572"/>
      <c r="H501" s="995" t="s">
        <v>346</v>
      </c>
      <c r="I501" s="995"/>
      <c r="J501" s="707">
        <v>0.23279437339856621</v>
      </c>
      <c r="K501" s="572"/>
      <c r="L501" s="572"/>
      <c r="M501" s="995" t="s">
        <v>331</v>
      </c>
      <c r="N501" s="995"/>
      <c r="O501" s="708">
        <v>0.34259925499881522</v>
      </c>
      <c r="P501" s="572"/>
      <c r="Q501" s="572"/>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3"/>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3"/>
      <c r="BY501" s="343"/>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994" t="s">
        <v>376</v>
      </c>
      <c r="D502" s="995"/>
      <c r="E502" s="706">
        <v>7.758556237930537E-3</v>
      </c>
      <c r="F502" s="572"/>
      <c r="G502" s="572"/>
      <c r="H502" s="995" t="s">
        <v>386</v>
      </c>
      <c r="I502" s="995"/>
      <c r="J502" s="707">
        <v>3.284044596734418E-5</v>
      </c>
      <c r="K502" s="572"/>
      <c r="L502" s="572"/>
      <c r="M502" s="995" t="s">
        <v>376</v>
      </c>
      <c r="N502" s="995"/>
      <c r="O502" s="708">
        <v>6.4852330411653992E-3</v>
      </c>
      <c r="P502" s="572"/>
      <c r="Q502" s="572"/>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3"/>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3"/>
      <c r="BY502" s="343"/>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994" t="s">
        <v>346</v>
      </c>
      <c r="D503" s="995"/>
      <c r="E503" s="706">
        <v>5.551040175388168E-2</v>
      </c>
      <c r="F503" s="572"/>
      <c r="G503" s="572"/>
      <c r="H503" s="995" t="s">
        <v>355</v>
      </c>
      <c r="I503" s="995"/>
      <c r="J503" s="707">
        <v>3.346628976136861E-2</v>
      </c>
      <c r="K503" s="572"/>
      <c r="L503" s="572"/>
      <c r="M503" s="995" t="s">
        <v>346</v>
      </c>
      <c r="N503" s="995"/>
      <c r="O503" s="708">
        <v>1.030188458974303E-3</v>
      </c>
      <c r="P503" s="572"/>
      <c r="Q503" s="572"/>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3"/>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3"/>
      <c r="BY503" s="343"/>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994" t="s">
        <v>386</v>
      </c>
      <c r="D504" s="995"/>
      <c r="E504" s="706">
        <v>1.4743494080445825E-3</v>
      </c>
      <c r="F504" s="572"/>
      <c r="G504" s="572"/>
      <c r="H504" s="995" t="s">
        <v>389</v>
      </c>
      <c r="I504" s="995"/>
      <c r="J504" s="707">
        <v>1.637992259136955E-3</v>
      </c>
      <c r="K504" s="572"/>
      <c r="L504" s="572"/>
      <c r="M504" s="995" t="s">
        <v>386</v>
      </c>
      <c r="N504" s="995"/>
      <c r="O504" s="708">
        <v>4.6189345801618898E-3</v>
      </c>
      <c r="P504" s="572"/>
      <c r="Q504" s="572"/>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3"/>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3"/>
      <c r="BY504" s="343"/>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994" t="s">
        <v>355</v>
      </c>
      <c r="D505" s="995"/>
      <c r="E505" s="706">
        <v>6.7825800852235191E-2</v>
      </c>
      <c r="F505" s="572"/>
      <c r="G505" s="572"/>
      <c r="H505" s="995" t="s">
        <v>361</v>
      </c>
      <c r="I505" s="995"/>
      <c r="J505" s="707">
        <v>1.864726275665568E-2</v>
      </c>
      <c r="K505" s="572"/>
      <c r="L505" s="572"/>
      <c r="M505" s="995" t="s">
        <v>355</v>
      </c>
      <c r="N505" s="995"/>
      <c r="O505" s="708">
        <v>0.10283492311925974</v>
      </c>
      <c r="P505" s="572"/>
      <c r="Q505" s="572"/>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3"/>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3"/>
      <c r="BY505" s="343"/>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994" t="s">
        <v>392</v>
      </c>
      <c r="D506" s="995"/>
      <c r="E506" s="706">
        <v>1.2857474187868559E-3</v>
      </c>
      <c r="F506" s="572"/>
      <c r="G506" s="572"/>
      <c r="H506" s="995" t="s">
        <v>369</v>
      </c>
      <c r="I506" s="995"/>
      <c r="J506" s="707">
        <v>4.2869486307713152E-2</v>
      </c>
      <c r="K506" s="572"/>
      <c r="L506" s="572"/>
      <c r="M506" s="995" t="s">
        <v>392</v>
      </c>
      <c r="N506" s="995"/>
      <c r="O506" s="708">
        <v>1.624812334276795E-3</v>
      </c>
      <c r="P506" s="572"/>
      <c r="Q506" s="572"/>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3"/>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3"/>
      <c r="BY506" s="343"/>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994" t="s">
        <v>389</v>
      </c>
      <c r="D507" s="995"/>
      <c r="E507" s="706">
        <v>7.1320855163147228E-4</v>
      </c>
      <c r="F507" s="572"/>
      <c r="G507" s="572"/>
      <c r="H507" s="995" t="s">
        <v>358</v>
      </c>
      <c r="I507" s="995"/>
      <c r="J507" s="707">
        <v>9.9355722110445688E-2</v>
      </c>
      <c r="K507" s="572"/>
      <c r="L507" s="572"/>
      <c r="M507" s="995" t="s">
        <v>389</v>
      </c>
      <c r="N507" s="995"/>
      <c r="O507" s="708">
        <v>1.8295477603079752E-4</v>
      </c>
      <c r="P507" s="572"/>
      <c r="Q507" s="572"/>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3"/>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3"/>
      <c r="BY507" s="343"/>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994" t="s">
        <v>361</v>
      </c>
      <c r="D508" s="995"/>
      <c r="E508" s="706">
        <v>9.9992992680286732E-2</v>
      </c>
      <c r="F508" s="572"/>
      <c r="G508" s="572"/>
      <c r="H508" s="995" t="s">
        <v>352</v>
      </c>
      <c r="I508" s="995"/>
      <c r="J508" s="707">
        <v>8.1127568145691706E-2</v>
      </c>
      <c r="K508" s="572"/>
      <c r="L508" s="572"/>
      <c r="M508" s="995" t="s">
        <v>361</v>
      </c>
      <c r="N508" s="995"/>
      <c r="O508" s="708">
        <v>6.5557098303147279E-2</v>
      </c>
      <c r="P508" s="572"/>
      <c r="Q508" s="572"/>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3"/>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3"/>
      <c r="BY508" s="343"/>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994" t="s">
        <v>369</v>
      </c>
      <c r="D509" s="995"/>
      <c r="E509" s="706">
        <v>1.6426124261830082E-2</v>
      </c>
      <c r="F509" s="572"/>
      <c r="G509" s="572"/>
      <c r="H509" s="995" t="s">
        <v>362</v>
      </c>
      <c r="I509" s="995"/>
      <c r="J509" s="707">
        <v>3.0316085574925399E-2</v>
      </c>
      <c r="K509" s="572"/>
      <c r="L509" s="572"/>
      <c r="M509" s="995" t="s">
        <v>369</v>
      </c>
      <c r="N509" s="995"/>
      <c r="O509" s="708">
        <v>1.9128148470897881E-2</v>
      </c>
      <c r="P509" s="572"/>
      <c r="Q509" s="572"/>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3"/>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3"/>
      <c r="BY509" s="343"/>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994" t="s">
        <v>358</v>
      </c>
      <c r="D510" s="995"/>
      <c r="E510" s="706">
        <v>0.12238554264534726</v>
      </c>
      <c r="F510" s="572"/>
      <c r="G510" s="572"/>
      <c r="H510" s="995" t="s">
        <v>371</v>
      </c>
      <c r="I510" s="995"/>
      <c r="J510" s="707">
        <v>5.2155798984686317E-3</v>
      </c>
      <c r="K510" s="572"/>
      <c r="L510" s="572"/>
      <c r="M510" s="995" t="s">
        <v>358</v>
      </c>
      <c r="N510" s="995"/>
      <c r="O510" s="708">
        <v>2.8133870857714825E-2</v>
      </c>
      <c r="P510" s="572"/>
      <c r="Q510" s="572"/>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3"/>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3"/>
      <c r="BY510" s="343"/>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994" t="s">
        <v>352</v>
      </c>
      <c r="D511" s="995"/>
      <c r="E511" s="706">
        <v>0.13431177969585067</v>
      </c>
      <c r="F511" s="572"/>
      <c r="G511" s="572"/>
      <c r="H511" s="995" t="s">
        <v>368</v>
      </c>
      <c r="I511" s="995"/>
      <c r="J511" s="707">
        <v>4.483820579369803E-2</v>
      </c>
      <c r="K511" s="572"/>
      <c r="L511" s="572"/>
      <c r="M511" s="995" t="s">
        <v>352</v>
      </c>
      <c r="N511" s="995"/>
      <c r="O511" s="708">
        <v>0.11722207395411975</v>
      </c>
      <c r="P511" s="572"/>
      <c r="Q511" s="572"/>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3"/>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3"/>
      <c r="BY511" s="343"/>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994" t="s">
        <v>388</v>
      </c>
      <c r="D512" s="995"/>
      <c r="E512" s="706">
        <v>1.4697464463563536E-3</v>
      </c>
      <c r="F512" s="572"/>
      <c r="G512" s="572"/>
      <c r="H512" s="995" t="s">
        <v>380</v>
      </c>
      <c r="I512" s="995"/>
      <c r="J512" s="707">
        <v>2.9673453588530053E-5</v>
      </c>
      <c r="K512" s="572"/>
      <c r="L512" s="572"/>
      <c r="M512" s="995" t="s">
        <v>388</v>
      </c>
      <c r="N512" s="995"/>
      <c r="O512" s="708">
        <v>2.4828678526938579E-3</v>
      </c>
      <c r="P512" s="572"/>
      <c r="Q512" s="572"/>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3"/>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3"/>
      <c r="BY512" s="343"/>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994" t="s">
        <v>362</v>
      </c>
      <c r="D513" s="995"/>
      <c r="E513" s="706">
        <v>4.7688952803556603E-2</v>
      </c>
      <c r="F513" s="572"/>
      <c r="G513" s="572"/>
      <c r="H513" s="995" t="s">
        <v>375</v>
      </c>
      <c r="I513" s="995"/>
      <c r="J513" s="707">
        <v>2.2308721021316643E-2</v>
      </c>
      <c r="K513" s="572"/>
      <c r="L513" s="572"/>
      <c r="M513" s="995" t="s">
        <v>362</v>
      </c>
      <c r="N513" s="995"/>
      <c r="O513" s="708">
        <v>6.424589773452713E-2</v>
      </c>
      <c r="P513" s="572"/>
      <c r="Q513" s="572"/>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3"/>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3"/>
      <c r="BY513" s="343"/>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994" t="s">
        <v>371</v>
      </c>
      <c r="D514" s="995"/>
      <c r="E514" s="706">
        <v>1.9008481548467359E-2</v>
      </c>
      <c r="F514" s="572"/>
      <c r="G514" s="572"/>
      <c r="H514" s="995" t="s">
        <v>381</v>
      </c>
      <c r="I514" s="995"/>
      <c r="J514" s="707">
        <v>1.2301797318587026E-2</v>
      </c>
      <c r="K514" s="572"/>
      <c r="L514" s="572"/>
      <c r="M514" s="995" t="s">
        <v>371</v>
      </c>
      <c r="N514" s="995"/>
      <c r="O514" s="708">
        <v>2.112656552601316E-2</v>
      </c>
      <c r="P514" s="572"/>
      <c r="Q514" s="572"/>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3"/>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3"/>
      <c r="BY514" s="343"/>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994" t="s">
        <v>368</v>
      </c>
      <c r="D515" s="995"/>
      <c r="E515" s="706">
        <v>2.2244896806917516E-2</v>
      </c>
      <c r="F515" s="572"/>
      <c r="G515" s="572"/>
      <c r="H515" s="995" t="s">
        <v>394</v>
      </c>
      <c r="I515" s="995"/>
      <c r="J515" s="707">
        <v>2.1007958591359762E-4</v>
      </c>
      <c r="K515" s="572"/>
      <c r="L515" s="572"/>
      <c r="M515" s="995" t="s">
        <v>368</v>
      </c>
      <c r="N515" s="995"/>
      <c r="O515" s="708">
        <v>2.3721581292412294E-2</v>
      </c>
      <c r="P515" s="572"/>
      <c r="Q515" s="572"/>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3"/>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3"/>
      <c r="BY515" s="343"/>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994" t="s">
        <v>380</v>
      </c>
      <c r="D516" s="995"/>
      <c r="E516" s="706">
        <v>8.9564948014500788E-3</v>
      </c>
      <c r="F516" s="572"/>
      <c r="G516" s="572"/>
      <c r="H516" s="995" t="s">
        <v>330</v>
      </c>
      <c r="I516" s="995"/>
      <c r="J516" s="707">
        <v>0.24879563564625098</v>
      </c>
      <c r="K516" s="572"/>
      <c r="L516" s="572"/>
      <c r="M516" s="995" t="s">
        <v>380</v>
      </c>
      <c r="N516" s="995"/>
      <c r="O516" s="708">
        <v>1.9916984327714247E-3</v>
      </c>
      <c r="P516" s="572"/>
      <c r="Q516" s="572"/>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3"/>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3"/>
      <c r="BY516" s="343"/>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994" t="s">
        <v>375</v>
      </c>
      <c r="D517" s="995"/>
      <c r="E517" s="706">
        <v>2.4962407407170119E-3</v>
      </c>
      <c r="F517" s="572"/>
      <c r="G517" s="572"/>
      <c r="H517" s="995" t="s">
        <v>366</v>
      </c>
      <c r="I517" s="995"/>
      <c r="J517" s="707">
        <v>4.5142891562030739E-2</v>
      </c>
      <c r="K517" s="572"/>
      <c r="L517" s="572"/>
      <c r="M517" s="995" t="s">
        <v>375</v>
      </c>
      <c r="N517" s="995"/>
      <c r="O517" s="708">
        <v>5.9531941554444041E-4</v>
      </c>
      <c r="P517" s="572"/>
      <c r="Q517" s="572"/>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3"/>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3"/>
      <c r="BY517" s="343"/>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994" t="s">
        <v>381</v>
      </c>
      <c r="D518" s="995"/>
      <c r="E518" s="706">
        <v>1.0827505822532384E-3</v>
      </c>
      <c r="F518" s="572"/>
      <c r="G518" s="572"/>
      <c r="H518" s="995" t="s">
        <v>384</v>
      </c>
      <c r="I518" s="995"/>
      <c r="J518" s="707">
        <v>6.0767187380858286E-3</v>
      </c>
      <c r="K518" s="572"/>
      <c r="L518" s="572"/>
      <c r="M518" s="995" t="s">
        <v>381</v>
      </c>
      <c r="N518" s="995"/>
      <c r="O518" s="708">
        <v>1.7380918039130709E-4</v>
      </c>
      <c r="P518" s="572"/>
      <c r="Q518" s="572"/>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3"/>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3"/>
      <c r="BY518" s="343"/>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994" t="s">
        <v>394</v>
      </c>
      <c r="D519" s="995"/>
      <c r="E519" s="706">
        <v>2.4053931830685715E-4</v>
      </c>
      <c r="F519" s="572"/>
      <c r="G519" s="572"/>
      <c r="H519" s="995" t="s">
        <v>344</v>
      </c>
      <c r="I519" s="995"/>
      <c r="J519" s="707">
        <v>8.3704170196667788E-2</v>
      </c>
      <c r="K519" s="572"/>
      <c r="L519" s="572"/>
      <c r="M519" s="995" t="s">
        <v>394</v>
      </c>
      <c r="N519" s="995"/>
      <c r="O519" s="708">
        <v>9.8786685738033698E-5</v>
      </c>
      <c r="P519" s="572"/>
      <c r="Q519" s="572"/>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3"/>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3"/>
      <c r="BY519" s="343"/>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994" t="s">
        <v>330</v>
      </c>
      <c r="D520" s="995"/>
      <c r="E520" s="706">
        <v>0.30512154083134968</v>
      </c>
      <c r="F520" s="572"/>
      <c r="G520" s="572"/>
      <c r="H520" s="995" t="s">
        <v>390</v>
      </c>
      <c r="I520" s="995"/>
      <c r="J520" s="707">
        <v>4.9358446245261769E-5</v>
      </c>
      <c r="K520" s="572"/>
      <c r="L520" s="572"/>
      <c r="M520" s="995" t="s">
        <v>330</v>
      </c>
      <c r="N520" s="995"/>
      <c r="O520" s="708">
        <v>0.37633198781662608</v>
      </c>
      <c r="P520" s="572"/>
      <c r="Q520" s="572"/>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3"/>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3"/>
      <c r="BY520" s="343"/>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994" t="s">
        <v>366</v>
      </c>
      <c r="D521" s="995"/>
      <c r="E521" s="706">
        <v>8.6277119987734213E-3</v>
      </c>
      <c r="F521" s="572"/>
      <c r="G521" s="572"/>
      <c r="H521" s="995" t="s">
        <v>326</v>
      </c>
      <c r="I521" s="995"/>
      <c r="J521" s="707">
        <v>0.54408071414445047</v>
      </c>
      <c r="K521" s="572"/>
      <c r="L521" s="572"/>
      <c r="M521" s="995" t="s">
        <v>366</v>
      </c>
      <c r="N521" s="995"/>
      <c r="O521" s="708">
        <v>2.7565661105335084E-3</v>
      </c>
      <c r="P521" s="572"/>
      <c r="Q521" s="572"/>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3"/>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3"/>
      <c r="BY521" s="343"/>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994" t="s">
        <v>384</v>
      </c>
      <c r="D522" s="995"/>
      <c r="E522" s="706">
        <v>8.1941886050288244E-8</v>
      </c>
      <c r="F522" s="572"/>
      <c r="G522" s="572"/>
      <c r="H522" s="995" t="s">
        <v>391</v>
      </c>
      <c r="I522" s="995"/>
      <c r="J522" s="707">
        <v>5.5932760313285581E-4</v>
      </c>
      <c r="K522" s="572"/>
      <c r="L522" s="572"/>
      <c r="M522" s="995" t="s">
        <v>384</v>
      </c>
      <c r="N522" s="995"/>
      <c r="O522" s="708">
        <v>7.2305894820595299E-5</v>
      </c>
      <c r="P522" s="572"/>
      <c r="Q522" s="572"/>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3"/>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3"/>
      <c r="BY522" s="343"/>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994" t="s">
        <v>344</v>
      </c>
      <c r="D523" s="995"/>
      <c r="E523" s="706">
        <v>0.1298958894012574</v>
      </c>
      <c r="F523" s="572"/>
      <c r="G523" s="572"/>
      <c r="H523" s="995" t="s">
        <v>382</v>
      </c>
      <c r="I523" s="995"/>
      <c r="J523" s="707">
        <v>9.8876194947934161E-4</v>
      </c>
      <c r="K523" s="572"/>
      <c r="L523" s="572"/>
      <c r="M523" s="995" t="s">
        <v>344</v>
      </c>
      <c r="N523" s="995"/>
      <c r="O523" s="708">
        <v>0.17343211724461094</v>
      </c>
      <c r="P523" s="572"/>
      <c r="Q523" s="572"/>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3"/>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3"/>
      <c r="BY523" s="343"/>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994" t="s">
        <v>390</v>
      </c>
      <c r="D524" s="995"/>
      <c r="E524" s="706">
        <v>5.8749733845459766E-4</v>
      </c>
      <c r="F524" s="572"/>
      <c r="G524" s="572"/>
      <c r="H524" s="995" t="s">
        <v>387</v>
      </c>
      <c r="I524" s="995"/>
      <c r="J524" s="707">
        <v>3.3295694919332867E-3</v>
      </c>
      <c r="K524" s="572"/>
      <c r="L524" s="572"/>
      <c r="M524" s="995" t="s">
        <v>390</v>
      </c>
      <c r="N524" s="995"/>
      <c r="O524" s="708">
        <v>2.3442873345209973E-3</v>
      </c>
      <c r="P524" s="572"/>
      <c r="Q524" s="572"/>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3"/>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3"/>
      <c r="BY524" s="343"/>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994" t="s">
        <v>326</v>
      </c>
      <c r="D525" s="995"/>
      <c r="E525" s="706">
        <v>0.59861821080716093</v>
      </c>
      <c r="F525" s="572"/>
      <c r="G525" s="572"/>
      <c r="H525" s="995" t="s">
        <v>373</v>
      </c>
      <c r="I525" s="995"/>
      <c r="J525" s="707">
        <v>3.1222954999640708E-3</v>
      </c>
      <c r="K525" s="572"/>
      <c r="L525" s="572"/>
      <c r="M525" s="995" t="s">
        <v>326</v>
      </c>
      <c r="N525" s="995"/>
      <c r="O525" s="708">
        <v>0.39280034798799374</v>
      </c>
      <c r="P525" s="572"/>
      <c r="Q525" s="572"/>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3"/>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3"/>
      <c r="BY525" s="343"/>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994" t="s">
        <v>391</v>
      </c>
      <c r="D526" s="995"/>
      <c r="E526" s="706">
        <v>1.3607463962252064E-4</v>
      </c>
      <c r="F526" s="572"/>
      <c r="G526" s="572"/>
      <c r="H526" s="995" t="s">
        <v>372</v>
      </c>
      <c r="I526" s="995"/>
      <c r="J526" s="707">
        <v>2.7692162172067162E-2</v>
      </c>
      <c r="K526" s="572"/>
      <c r="L526" s="572"/>
      <c r="M526" s="995" t="s">
        <v>391</v>
      </c>
      <c r="N526" s="995"/>
      <c r="O526" s="708">
        <v>2.3594485300411553E-4</v>
      </c>
      <c r="P526" s="572"/>
      <c r="Q526" s="572"/>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3"/>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3"/>
      <c r="BY526" s="343"/>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994" t="s">
        <v>382</v>
      </c>
      <c r="D527" s="995"/>
      <c r="E527" s="706">
        <v>5.0159827144588109E-4</v>
      </c>
      <c r="F527" s="572"/>
      <c r="G527" s="572"/>
      <c r="H527" s="995" t="s">
        <v>328</v>
      </c>
      <c r="I527" s="995"/>
      <c r="J527" s="707">
        <v>0.50755265718132714</v>
      </c>
      <c r="K527" s="572"/>
      <c r="L527" s="572"/>
      <c r="M527" s="995" t="s">
        <v>382</v>
      </c>
      <c r="N527" s="995"/>
      <c r="O527" s="708">
        <v>8.1166902475209926E-3</v>
      </c>
      <c r="P527" s="572"/>
      <c r="Q527" s="572"/>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3"/>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3"/>
      <c r="BY527" s="343"/>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994" t="s">
        <v>387</v>
      </c>
      <c r="D528" s="995"/>
      <c r="E528" s="706">
        <v>1.9820451940829611E-3</v>
      </c>
      <c r="F528" s="572"/>
      <c r="G528" s="572"/>
      <c r="H528" s="995" t="s">
        <v>377</v>
      </c>
      <c r="I528" s="995"/>
      <c r="J528" s="707">
        <v>1.6102606195972816E-2</v>
      </c>
      <c r="K528" s="572"/>
      <c r="L528" s="572"/>
      <c r="M528" s="995" t="s">
        <v>387</v>
      </c>
      <c r="N528" s="995"/>
      <c r="O528" s="708">
        <v>1.0203948348283753E-3</v>
      </c>
      <c r="P528" s="572"/>
      <c r="Q528" s="572"/>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3"/>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3"/>
      <c r="BY528" s="343"/>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994" t="s">
        <v>373</v>
      </c>
      <c r="D529" s="995"/>
      <c r="E529" s="706">
        <v>9.939667516731681E-3</v>
      </c>
      <c r="F529" s="572"/>
      <c r="G529" s="572"/>
      <c r="H529" s="995" t="s">
        <v>383</v>
      </c>
      <c r="I529" s="995"/>
      <c r="J529" s="707">
        <v>6.2266977565124211E-3</v>
      </c>
      <c r="K529" s="572"/>
      <c r="L529" s="572"/>
      <c r="M529" s="995" t="s">
        <v>373</v>
      </c>
      <c r="N529" s="995"/>
      <c r="O529" s="708">
        <v>2.8054261791916099E-2</v>
      </c>
      <c r="P529" s="572"/>
      <c r="Q529" s="572"/>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3"/>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3"/>
      <c r="BY529" s="343"/>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994" t="s">
        <v>372</v>
      </c>
      <c r="D530" s="995"/>
      <c r="E530" s="706">
        <v>8.2608186172525311E-4</v>
      </c>
      <c r="F530" s="572"/>
      <c r="G530" s="572"/>
      <c r="H530" s="995" t="s">
        <v>333</v>
      </c>
      <c r="I530" s="995"/>
      <c r="J530" s="707">
        <v>0.39666934669762344</v>
      </c>
      <c r="K530" s="572"/>
      <c r="L530" s="572"/>
      <c r="M530" s="995" t="s">
        <v>372</v>
      </c>
      <c r="N530" s="995"/>
      <c r="O530" s="708">
        <v>3.8471447063204162E-4</v>
      </c>
      <c r="P530" s="572"/>
      <c r="Q530" s="572"/>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3"/>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3"/>
      <c r="BY530" s="343"/>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994" t="s">
        <v>328</v>
      </c>
      <c r="D531" s="995"/>
      <c r="E531" s="706">
        <v>0.4557685684511486</v>
      </c>
      <c r="F531" s="572"/>
      <c r="G531" s="572"/>
      <c r="H531" s="995" t="s">
        <v>354</v>
      </c>
      <c r="I531" s="995"/>
      <c r="J531" s="707">
        <v>0.12271350277721227</v>
      </c>
      <c r="K531" s="572"/>
      <c r="L531" s="572"/>
      <c r="M531" s="995" t="s">
        <v>328</v>
      </c>
      <c r="N531" s="995"/>
      <c r="O531" s="708">
        <v>0.37733704496578985</v>
      </c>
      <c r="P531" s="572"/>
      <c r="Q531" s="572"/>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3"/>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3"/>
      <c r="BY531" s="343"/>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994" t="s">
        <v>377</v>
      </c>
      <c r="D532" s="995"/>
      <c r="E532" s="706">
        <v>1.1625698256590763E-2</v>
      </c>
      <c r="F532" s="572"/>
      <c r="G532" s="572"/>
      <c r="H532" s="995" t="s">
        <v>385</v>
      </c>
      <c r="I532" s="995"/>
      <c r="J532" s="707">
        <v>5.5408990890211309E-4</v>
      </c>
      <c r="K532" s="572"/>
      <c r="L532" s="572"/>
      <c r="M532" s="995" t="s">
        <v>377</v>
      </c>
      <c r="N532" s="995"/>
      <c r="O532" s="708">
        <v>3.8477821420333552E-3</v>
      </c>
      <c r="P532" s="572"/>
      <c r="Q532" s="572"/>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3"/>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3"/>
      <c r="BY532" s="343"/>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994" t="s">
        <v>383</v>
      </c>
      <c r="D533" s="995"/>
      <c r="E533" s="706">
        <v>3.1070600498002794E-3</v>
      </c>
      <c r="F533" s="572"/>
      <c r="G533" s="572"/>
      <c r="H533" s="995" t="s">
        <v>360</v>
      </c>
      <c r="I533" s="995"/>
      <c r="J533" s="707">
        <v>0.10634996122558947</v>
      </c>
      <c r="K533" s="572"/>
      <c r="L533" s="572"/>
      <c r="M533" s="995" t="s">
        <v>383</v>
      </c>
      <c r="N533" s="995"/>
      <c r="O533" s="708">
        <v>7.0799887918124152E-6</v>
      </c>
      <c r="P533" s="572"/>
      <c r="Q533" s="572"/>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3"/>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3"/>
      <c r="BY533" s="343"/>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994" t="s">
        <v>333</v>
      </c>
      <c r="D534" s="995"/>
      <c r="E534" s="706">
        <v>0.45016186789606044</v>
      </c>
      <c r="F534" s="572"/>
      <c r="G534" s="572"/>
      <c r="H534" s="995" t="s">
        <v>359</v>
      </c>
      <c r="I534" s="995"/>
      <c r="J534" s="707">
        <v>0.10637544038772882</v>
      </c>
      <c r="K534" s="572"/>
      <c r="L534" s="572"/>
      <c r="M534" s="995" t="s">
        <v>333</v>
      </c>
      <c r="N534" s="995"/>
      <c r="O534" s="708">
        <v>0.33921239131385128</v>
      </c>
      <c r="P534" s="572"/>
      <c r="Q534" s="572"/>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3"/>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3"/>
      <c r="BY534" s="343"/>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994" t="s">
        <v>354</v>
      </c>
      <c r="D535" s="995"/>
      <c r="E535" s="706">
        <v>5.9834934264323281E-3</v>
      </c>
      <c r="F535" s="572"/>
      <c r="G535" s="572"/>
      <c r="H535" s="995" t="s">
        <v>393</v>
      </c>
      <c r="I535" s="995"/>
      <c r="J535" s="707">
        <v>4.407340289550914E-5</v>
      </c>
      <c r="K535" s="572"/>
      <c r="L535" s="572"/>
      <c r="M535" s="995" t="s">
        <v>354</v>
      </c>
      <c r="N535" s="995"/>
      <c r="O535" s="708">
        <v>7.2549060177959325E-3</v>
      </c>
      <c r="P535" s="572"/>
      <c r="Q535" s="572"/>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3"/>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3"/>
      <c r="BY535" s="343"/>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994" t="s">
        <v>385</v>
      </c>
      <c r="D536" s="995"/>
      <c r="E536" s="706">
        <v>6.6886071778324702E-3</v>
      </c>
      <c r="F536" s="572"/>
      <c r="G536" s="572"/>
      <c r="H536" s="995" t="s">
        <v>336</v>
      </c>
      <c r="I536" s="995"/>
      <c r="J536" s="707">
        <v>0.23639254323694833</v>
      </c>
      <c r="K536" s="572"/>
      <c r="L536" s="572"/>
      <c r="M536" s="995" t="s">
        <v>385</v>
      </c>
      <c r="N536" s="995"/>
      <c r="O536" s="708">
        <v>6.1794371024385571E-3</v>
      </c>
      <c r="P536" s="572"/>
      <c r="Q536" s="572"/>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3"/>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3"/>
      <c r="BY536" s="343"/>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994" t="s">
        <v>360</v>
      </c>
      <c r="D537" s="995"/>
      <c r="E537" s="706">
        <v>1.1035520856768627E-2</v>
      </c>
      <c r="F537" s="572"/>
      <c r="G537" s="572"/>
      <c r="H537" s="995" t="s">
        <v>353</v>
      </c>
      <c r="I537" s="995"/>
      <c r="J537" s="707">
        <v>9.9977225720882218E-2</v>
      </c>
      <c r="K537" s="572"/>
      <c r="L537" s="572"/>
      <c r="M537" s="995" t="s">
        <v>360</v>
      </c>
      <c r="N537" s="995"/>
      <c r="O537" s="708">
        <v>5.6848057073449358E-2</v>
      </c>
      <c r="P537" s="572"/>
      <c r="Q537" s="572"/>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3"/>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3"/>
      <c r="BY537" s="343"/>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994" t="s">
        <v>359</v>
      </c>
      <c r="D538" s="995"/>
      <c r="E538" s="706">
        <v>1.2170222198865557E-2</v>
      </c>
      <c r="F538" s="572"/>
      <c r="G538" s="572"/>
      <c r="H538" s="995" t="s">
        <v>348</v>
      </c>
      <c r="I538" s="995"/>
      <c r="J538" s="707">
        <v>0.13365491740965066</v>
      </c>
      <c r="K538" s="572"/>
      <c r="L538" s="572"/>
      <c r="M538" s="995" t="s">
        <v>359</v>
      </c>
      <c r="N538" s="995"/>
      <c r="O538" s="708">
        <v>5.7092964646373118E-2</v>
      </c>
      <c r="P538" s="572"/>
      <c r="Q538" s="572"/>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3"/>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3"/>
      <c r="BY538" s="343"/>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994" t="s">
        <v>393</v>
      </c>
      <c r="D539" s="995"/>
      <c r="E539" s="706">
        <v>8.3627609255897649E-4</v>
      </c>
      <c r="F539" s="572"/>
      <c r="G539" s="572"/>
      <c r="H539" s="995" t="s">
        <v>374</v>
      </c>
      <c r="I539" s="995"/>
      <c r="J539" s="707">
        <v>4.8558916147358796E-3</v>
      </c>
      <c r="K539" s="572"/>
      <c r="L539" s="572"/>
      <c r="M539" s="995" t="s">
        <v>393</v>
      </c>
      <c r="N539" s="995"/>
      <c r="O539" s="708">
        <v>1.9036179621459095E-4</v>
      </c>
      <c r="P539" s="572"/>
      <c r="Q539" s="572"/>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3"/>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3"/>
      <c r="BY539" s="343"/>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994" t="s">
        <v>336</v>
      </c>
      <c r="D540" s="995"/>
      <c r="E540" s="706">
        <v>0.36063841872255109</v>
      </c>
      <c r="F540" s="572"/>
      <c r="G540" s="572"/>
      <c r="H540" s="995" t="s">
        <v>363</v>
      </c>
      <c r="I540" s="995"/>
      <c r="J540" s="707">
        <v>6.9759301330413826E-3</v>
      </c>
      <c r="K540" s="572"/>
      <c r="L540" s="572"/>
      <c r="M540" s="995" t="s">
        <v>336</v>
      </c>
      <c r="N540" s="995"/>
      <c r="O540" s="708">
        <v>5.3867797557350279E-2</v>
      </c>
      <c r="P540" s="572"/>
      <c r="Q540" s="572"/>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3"/>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3"/>
      <c r="BY540" s="343"/>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994" t="s">
        <v>353</v>
      </c>
      <c r="D541" s="995"/>
      <c r="E541" s="706">
        <v>0.17168871595592761</v>
      </c>
      <c r="F541" s="572"/>
      <c r="G541" s="572"/>
      <c r="H541" s="995" t="s">
        <v>343</v>
      </c>
      <c r="I541" s="995"/>
      <c r="J541" s="709">
        <v>0.22215858623223678</v>
      </c>
      <c r="K541" s="572"/>
      <c r="L541" s="572"/>
      <c r="M541" s="995" t="s">
        <v>353</v>
      </c>
      <c r="N541" s="995"/>
      <c r="O541" s="708">
        <v>4.91840827990472E-2</v>
      </c>
      <c r="P541" s="572"/>
      <c r="Q541" s="572"/>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3"/>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3"/>
      <c r="BY541" s="343"/>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994" t="s">
        <v>348</v>
      </c>
      <c r="D542" s="995"/>
      <c r="E542" s="706">
        <v>0.20772051708302852</v>
      </c>
      <c r="F542" s="572"/>
      <c r="G542" s="572"/>
      <c r="H542" s="995"/>
      <c r="I542" s="995"/>
      <c r="J542" s="572"/>
      <c r="K542" s="572"/>
      <c r="L542" s="572"/>
      <c r="M542" s="995" t="s">
        <v>348</v>
      </c>
      <c r="N542" s="995"/>
      <c r="O542" s="708">
        <v>0.1405519670735326</v>
      </c>
      <c r="P542" s="572"/>
      <c r="Q542" s="572"/>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3"/>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3"/>
      <c r="BY542" s="343"/>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994" t="s">
        <v>374</v>
      </c>
      <c r="D543" s="995"/>
      <c r="E543" s="706">
        <v>1.4599801433762685E-2</v>
      </c>
      <c r="F543" s="572"/>
      <c r="G543" s="572"/>
      <c r="H543" s="995"/>
      <c r="I543" s="995"/>
      <c r="J543" s="572"/>
      <c r="K543" s="572"/>
      <c r="L543" s="572"/>
      <c r="M543" s="995" t="s">
        <v>374</v>
      </c>
      <c r="N543" s="995"/>
      <c r="O543" s="708">
        <v>2.0911900534433345E-2</v>
      </c>
      <c r="P543" s="572"/>
      <c r="Q543" s="572"/>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3"/>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3"/>
      <c r="BY543" s="343"/>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994" t="s">
        <v>363</v>
      </c>
      <c r="D544" s="995"/>
      <c r="E544" s="706">
        <v>3.7347310044616111E-2</v>
      </c>
      <c r="F544" s="572"/>
      <c r="G544" s="572"/>
      <c r="H544" s="995" t="s">
        <v>219</v>
      </c>
      <c r="I544" s="995"/>
      <c r="J544" s="995"/>
      <c r="K544" s="995"/>
      <c r="L544" s="995"/>
      <c r="M544" s="995" t="s">
        <v>363</v>
      </c>
      <c r="N544" s="995"/>
      <c r="O544" s="708">
        <v>5.6545565643131186E-2</v>
      </c>
      <c r="P544" s="572"/>
      <c r="Q544" s="572"/>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3"/>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3"/>
      <c r="BY544" s="343"/>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994" t="s">
        <v>343</v>
      </c>
      <c r="D545" s="995"/>
      <c r="E545" s="710">
        <v>0.27434665262518682</v>
      </c>
      <c r="F545" s="572"/>
      <c r="G545" s="572"/>
      <c r="H545" s="995" t="s">
        <v>192</v>
      </c>
      <c r="I545" s="995"/>
      <c r="J545" s="996" t="s">
        <v>220</v>
      </c>
      <c r="K545" s="999"/>
      <c r="L545" s="1000"/>
      <c r="M545" s="995" t="s">
        <v>343</v>
      </c>
      <c r="N545" s="995"/>
      <c r="O545" s="711">
        <v>7.2986974014494846E-2</v>
      </c>
      <c r="P545" s="572"/>
      <c r="Q545" s="572"/>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3"/>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3"/>
      <c r="BY545" s="343"/>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994"/>
      <c r="D546" s="995"/>
      <c r="E546" s="572"/>
      <c r="F546" s="572"/>
      <c r="G546" s="572"/>
      <c r="H546" s="995"/>
      <c r="I546" s="995"/>
      <c r="J546" s="691" t="s">
        <v>175</v>
      </c>
      <c r="K546" s="692" t="s">
        <v>221</v>
      </c>
      <c r="L546" s="693" t="s">
        <v>222</v>
      </c>
      <c r="M546" s="995"/>
      <c r="N546" s="995"/>
      <c r="O546" s="572"/>
      <c r="P546" s="572"/>
      <c r="Q546" s="572"/>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3"/>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3"/>
      <c r="BY546" s="343"/>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994"/>
      <c r="D547" s="995"/>
      <c r="E547" s="572"/>
      <c r="F547" s="572"/>
      <c r="G547" s="572"/>
      <c r="H547" s="995" t="s">
        <v>193</v>
      </c>
      <c r="I547" s="995"/>
      <c r="J547" s="712">
        <v>8.1303975498883965</v>
      </c>
      <c r="K547" s="713">
        <v>12.134921716251339</v>
      </c>
      <c r="L547" s="714">
        <v>12.134921716251339</v>
      </c>
      <c r="M547" s="995"/>
      <c r="N547" s="995"/>
      <c r="O547" s="572"/>
      <c r="P547" s="572"/>
      <c r="Q547" s="572"/>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3"/>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3"/>
      <c r="BY547" s="343"/>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994" t="s">
        <v>219</v>
      </c>
      <c r="D548" s="995"/>
      <c r="E548" s="995"/>
      <c r="F548" s="995"/>
      <c r="G548" s="995"/>
      <c r="H548" s="995"/>
      <c r="I548" s="995"/>
      <c r="J548" s="572"/>
      <c r="K548" s="572"/>
      <c r="L548" s="572"/>
      <c r="M548" s="995" t="s">
        <v>219</v>
      </c>
      <c r="N548" s="995"/>
      <c r="O548" s="995"/>
      <c r="P548" s="995"/>
      <c r="Q548" s="995"/>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994" t="s">
        <v>192</v>
      </c>
      <c r="D549" s="995"/>
      <c r="E549" s="996" t="s">
        <v>220</v>
      </c>
      <c r="F549" s="999"/>
      <c r="G549" s="1000"/>
      <c r="H549" s="995"/>
      <c r="I549" s="995"/>
      <c r="J549" s="572"/>
      <c r="K549" s="572"/>
      <c r="L549" s="572"/>
      <c r="M549" s="995" t="s">
        <v>192</v>
      </c>
      <c r="N549" s="995"/>
      <c r="O549" s="996" t="s">
        <v>220</v>
      </c>
      <c r="P549" s="999"/>
      <c r="Q549" s="1000"/>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3"/>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3"/>
      <c r="BY549" s="343"/>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995"/>
      <c r="D550" s="995"/>
      <c r="E550" s="694" t="s">
        <v>175</v>
      </c>
      <c r="F550" s="695" t="s">
        <v>221</v>
      </c>
      <c r="G550" s="696" t="s">
        <v>222</v>
      </c>
      <c r="H550" s="995" t="s">
        <v>223</v>
      </c>
      <c r="I550" s="995"/>
      <c r="J550" s="995"/>
      <c r="K550" s="572"/>
      <c r="L550" s="572"/>
      <c r="M550" s="995"/>
      <c r="N550" s="995"/>
      <c r="O550" s="697" t="s">
        <v>175</v>
      </c>
      <c r="P550" s="698" t="s">
        <v>221</v>
      </c>
      <c r="Q550" s="699" t="s">
        <v>222</v>
      </c>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3"/>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3"/>
      <c r="BY550" s="343"/>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994" t="s">
        <v>193</v>
      </c>
      <c r="D551" s="995"/>
      <c r="E551" s="715">
        <v>8.7672451351378005</v>
      </c>
      <c r="F551" s="716">
        <v>12.706152369764927</v>
      </c>
      <c r="G551" s="717">
        <v>12.706152369764927</v>
      </c>
      <c r="H551" s="995"/>
      <c r="I551" s="995"/>
      <c r="J551" s="700" t="s">
        <v>192</v>
      </c>
      <c r="K551" s="572"/>
      <c r="L551" s="572"/>
      <c r="M551" s="995" t="s">
        <v>193</v>
      </c>
      <c r="N551" s="995"/>
      <c r="O551" s="718">
        <v>6.2736016949206181</v>
      </c>
      <c r="P551" s="719">
        <v>9.0921763694501703</v>
      </c>
      <c r="Q551" s="720">
        <v>9.0921763694501703</v>
      </c>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3"/>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3"/>
      <c r="BY551" s="343"/>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994"/>
      <c r="D552" s="995"/>
      <c r="E552" s="572"/>
      <c r="F552" s="572"/>
      <c r="G552" s="572"/>
      <c r="H552" s="995"/>
      <c r="I552" s="995"/>
      <c r="J552" s="721" t="s">
        <v>193</v>
      </c>
      <c r="K552" s="572"/>
      <c r="L552" s="572"/>
      <c r="M552" s="995"/>
      <c r="N552" s="995"/>
      <c r="O552" s="572"/>
      <c r="P552" s="572"/>
      <c r="Q552" s="572"/>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3"/>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3"/>
      <c r="BY552" s="343"/>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994"/>
      <c r="D553" s="995"/>
      <c r="E553" s="572"/>
      <c r="F553" s="572"/>
      <c r="G553" s="572"/>
      <c r="H553" s="995" t="s">
        <v>370</v>
      </c>
      <c r="I553" s="995"/>
      <c r="J553" s="704">
        <v>7.7424433007914771E-4</v>
      </c>
      <c r="K553" s="572"/>
      <c r="L553" s="572"/>
      <c r="M553" s="995"/>
      <c r="N553" s="995"/>
      <c r="O553" s="572"/>
      <c r="P553" s="572"/>
      <c r="Q553" s="572"/>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3"/>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3"/>
      <c r="BY553" s="343"/>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994" t="s">
        <v>223</v>
      </c>
      <c r="D554" s="995"/>
      <c r="E554" s="995"/>
      <c r="F554" s="572"/>
      <c r="G554" s="572"/>
      <c r="H554" s="995" t="s">
        <v>350</v>
      </c>
      <c r="I554" s="995"/>
      <c r="J554" s="707">
        <v>2.0410648564441684E-2</v>
      </c>
      <c r="K554" s="572"/>
      <c r="L554" s="572"/>
      <c r="M554" s="995" t="s">
        <v>223</v>
      </c>
      <c r="N554" s="995"/>
      <c r="O554" s="995"/>
      <c r="P554" s="572"/>
      <c r="Q554" s="572"/>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3"/>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3"/>
      <c r="BY554" s="343"/>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994"/>
      <c r="D555" s="995"/>
      <c r="E555" s="701" t="s">
        <v>192</v>
      </c>
      <c r="F555" s="572"/>
      <c r="G555" s="572"/>
      <c r="H555" s="995" t="s">
        <v>367</v>
      </c>
      <c r="I555" s="995"/>
      <c r="J555" s="707">
        <v>-1.4073131582377404E-2</v>
      </c>
      <c r="K555" s="572"/>
      <c r="L555" s="572"/>
      <c r="M555" s="995"/>
      <c r="N555" s="995"/>
      <c r="O555" s="702" t="s">
        <v>192</v>
      </c>
      <c r="P555" s="572"/>
      <c r="Q555" s="572"/>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3"/>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3"/>
      <c r="BY555" s="343"/>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995"/>
      <c r="D556" s="995"/>
      <c r="E556" s="722" t="s">
        <v>193</v>
      </c>
      <c r="F556" s="572"/>
      <c r="G556" s="572"/>
      <c r="H556" s="995" t="s">
        <v>335</v>
      </c>
      <c r="I556" s="995"/>
      <c r="J556" s="707">
        <v>5.0107580119350278E-2</v>
      </c>
      <c r="K556" s="572"/>
      <c r="L556" s="572"/>
      <c r="M556" s="995"/>
      <c r="N556" s="995"/>
      <c r="O556" s="723" t="s">
        <v>193</v>
      </c>
      <c r="P556" s="572"/>
      <c r="Q556" s="572"/>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3"/>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3"/>
      <c r="BY556" s="343"/>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994" t="s">
        <v>370</v>
      </c>
      <c r="D557" s="995"/>
      <c r="E557" s="703">
        <v>9.9702240634232438E-3</v>
      </c>
      <c r="F557" s="572"/>
      <c r="G557" s="572"/>
      <c r="H557" s="995" t="s">
        <v>339</v>
      </c>
      <c r="I557" s="995"/>
      <c r="J557" s="707">
        <v>6.0457046873068132E-2</v>
      </c>
      <c r="K557" s="572"/>
      <c r="L557" s="572"/>
      <c r="M557" s="995" t="s">
        <v>370</v>
      </c>
      <c r="N557" s="995"/>
      <c r="O557" s="705">
        <v>2.8575831786455601E-2</v>
      </c>
      <c r="P557" s="572"/>
      <c r="Q557" s="572"/>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3"/>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3"/>
      <c r="BY557" s="343"/>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994" t="s">
        <v>350</v>
      </c>
      <c r="D558" s="995"/>
      <c r="E558" s="706">
        <v>3.0928329473982923E-2</v>
      </c>
      <c r="F558" s="572"/>
      <c r="G558" s="572"/>
      <c r="H558" s="995" t="s">
        <v>351</v>
      </c>
      <c r="I558" s="995"/>
      <c r="J558" s="707">
        <v>5.0668346147606839E-2</v>
      </c>
      <c r="K558" s="572"/>
      <c r="L558" s="572"/>
      <c r="M558" s="995" t="s">
        <v>350</v>
      </c>
      <c r="N558" s="995"/>
      <c r="O558" s="708">
        <v>5.9223683558079991E-2</v>
      </c>
      <c r="P558" s="572"/>
      <c r="Q558" s="572"/>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3"/>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3"/>
      <c r="BY558" s="343"/>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994" t="s">
        <v>367</v>
      </c>
      <c r="D559" s="995"/>
      <c r="E559" s="706">
        <v>-2.3736440658656082E-2</v>
      </c>
      <c r="F559" s="572"/>
      <c r="G559" s="572"/>
      <c r="H559" s="995" t="s">
        <v>365</v>
      </c>
      <c r="I559" s="995"/>
      <c r="J559" s="707">
        <v>3.191991434798757E-2</v>
      </c>
      <c r="K559" s="572"/>
      <c r="L559" s="572"/>
      <c r="M559" s="995" t="s">
        <v>367</v>
      </c>
      <c r="N559" s="995"/>
      <c r="O559" s="708">
        <v>-3.1998273274503816E-2</v>
      </c>
      <c r="P559" s="572"/>
      <c r="Q559" s="572"/>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3"/>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3"/>
      <c r="BY559" s="343"/>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994" t="s">
        <v>335</v>
      </c>
      <c r="D560" s="995"/>
      <c r="E560" s="706">
        <v>5.553236775107407E-2</v>
      </c>
      <c r="F560" s="572"/>
      <c r="G560" s="572"/>
      <c r="H560" s="995" t="s">
        <v>342</v>
      </c>
      <c r="I560" s="995"/>
      <c r="J560" s="707">
        <v>5.5946669202565955E-2</v>
      </c>
      <c r="K560" s="572"/>
      <c r="L560" s="572"/>
      <c r="M560" s="995" t="s">
        <v>335</v>
      </c>
      <c r="N560" s="995"/>
      <c r="O560" s="708">
        <v>8.7151914254897198E-2</v>
      </c>
      <c r="P560" s="572"/>
      <c r="Q560" s="572"/>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3"/>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3"/>
      <c r="BY560" s="343"/>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994" t="s">
        <v>339</v>
      </c>
      <c r="D561" s="995"/>
      <c r="E561" s="706">
        <v>5.6772159576531783E-2</v>
      </c>
      <c r="F561" s="572"/>
      <c r="G561" s="572"/>
      <c r="H561" s="995" t="s">
        <v>356</v>
      </c>
      <c r="I561" s="995"/>
      <c r="J561" s="707">
        <v>4.1427945367280464E-2</v>
      </c>
      <c r="K561" s="572"/>
      <c r="L561" s="572"/>
      <c r="M561" s="995" t="s">
        <v>339</v>
      </c>
      <c r="N561" s="995"/>
      <c r="O561" s="708">
        <v>8.0310491364546391E-2</v>
      </c>
      <c r="P561" s="572"/>
      <c r="Q561" s="572"/>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3"/>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994" t="s">
        <v>351</v>
      </c>
      <c r="D562" s="995"/>
      <c r="E562" s="706">
        <v>4.8615119130529995E-2</v>
      </c>
      <c r="F562" s="572"/>
      <c r="G562" s="572"/>
      <c r="H562" s="995" t="s">
        <v>332</v>
      </c>
      <c r="I562" s="995"/>
      <c r="J562" s="707">
        <v>7.983935690923237E-2</v>
      </c>
      <c r="K562" s="572"/>
      <c r="L562" s="572"/>
      <c r="M562" s="995" t="s">
        <v>351</v>
      </c>
      <c r="N562" s="995"/>
      <c r="O562" s="708">
        <v>4.0903665829692466E-2</v>
      </c>
      <c r="P562" s="572"/>
      <c r="Q562" s="572"/>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3"/>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3"/>
      <c r="BY562" s="343"/>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994" t="s">
        <v>365</v>
      </c>
      <c r="D563" s="995"/>
      <c r="E563" s="706">
        <v>1.2968439913870372E-2</v>
      </c>
      <c r="F563" s="572"/>
      <c r="G563" s="572"/>
      <c r="H563" s="995" t="s">
        <v>329</v>
      </c>
      <c r="I563" s="995"/>
      <c r="J563" s="707">
        <v>8.4918989792701655E-2</v>
      </c>
      <c r="K563" s="572"/>
      <c r="L563" s="572"/>
      <c r="M563" s="995" t="s">
        <v>365</v>
      </c>
      <c r="N563" s="995"/>
      <c r="O563" s="708">
        <v>-9.5701960149151451E-3</v>
      </c>
      <c r="P563" s="572"/>
      <c r="Q563" s="572"/>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3"/>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3"/>
      <c r="BY563" s="343"/>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994" t="s">
        <v>342</v>
      </c>
      <c r="D564" s="995"/>
      <c r="E564" s="706">
        <v>5.4755486508371122E-2</v>
      </c>
      <c r="F564" s="572"/>
      <c r="G564" s="572"/>
      <c r="H564" s="995" t="s">
        <v>337</v>
      </c>
      <c r="I564" s="995"/>
      <c r="J564" s="707">
        <v>6.6490079239197739E-2</v>
      </c>
      <c r="K564" s="572"/>
      <c r="L564" s="572"/>
      <c r="M564" s="995" t="s">
        <v>342</v>
      </c>
      <c r="N564" s="995"/>
      <c r="O564" s="708">
        <v>6.6775264197721618E-2</v>
      </c>
      <c r="P564" s="572"/>
      <c r="Q564" s="572"/>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3"/>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3"/>
      <c r="BY564" s="343"/>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994" t="s">
        <v>356</v>
      </c>
      <c r="D565" s="995"/>
      <c r="E565" s="706">
        <v>3.302597283588686E-2</v>
      </c>
      <c r="F565" s="572"/>
      <c r="G565" s="572"/>
      <c r="H565" s="995" t="s">
        <v>327</v>
      </c>
      <c r="I565" s="995"/>
      <c r="J565" s="707">
        <v>8.9422780013433387E-2</v>
      </c>
      <c r="K565" s="572"/>
      <c r="L565" s="572"/>
      <c r="M565" s="995" t="s">
        <v>356</v>
      </c>
      <c r="N565" s="995"/>
      <c r="O565" s="708">
        <v>3.194936769125211E-2</v>
      </c>
      <c r="P565" s="572"/>
      <c r="Q565" s="572"/>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3"/>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3"/>
      <c r="BY565" s="343"/>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994" t="s">
        <v>332</v>
      </c>
      <c r="D566" s="995"/>
      <c r="E566" s="706">
        <v>7.8103612690143584E-2</v>
      </c>
      <c r="F566" s="572"/>
      <c r="G566" s="572"/>
      <c r="H566" s="995" t="s">
        <v>349</v>
      </c>
      <c r="I566" s="995"/>
      <c r="J566" s="707">
        <v>5.6141619749287712E-2</v>
      </c>
      <c r="K566" s="572"/>
      <c r="L566" s="572"/>
      <c r="M566" s="995" t="s">
        <v>332</v>
      </c>
      <c r="N566" s="995"/>
      <c r="O566" s="708">
        <v>8.1736000924933605E-2</v>
      </c>
      <c r="P566" s="572"/>
      <c r="Q566" s="572"/>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3"/>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3"/>
      <c r="BY566" s="343"/>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994" t="s">
        <v>329</v>
      </c>
      <c r="D567" s="995"/>
      <c r="E567" s="706">
        <v>8.4668789328167668E-2</v>
      </c>
      <c r="F567" s="572"/>
      <c r="G567" s="572"/>
      <c r="H567" s="995" t="s">
        <v>334</v>
      </c>
      <c r="I567" s="995"/>
      <c r="J567" s="707">
        <v>7.8078912080658119E-2</v>
      </c>
      <c r="K567" s="572"/>
      <c r="L567" s="572"/>
      <c r="M567" s="995" t="s">
        <v>329</v>
      </c>
      <c r="N567" s="995"/>
      <c r="O567" s="708">
        <v>9.6288000314154368E-2</v>
      </c>
      <c r="P567" s="572"/>
      <c r="Q567" s="572"/>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3"/>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3"/>
      <c r="BY567" s="343"/>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994" t="s">
        <v>337</v>
      </c>
      <c r="D568" s="995"/>
      <c r="E568" s="706">
        <v>6.4372618651918651E-2</v>
      </c>
      <c r="F568" s="572"/>
      <c r="G568" s="572"/>
      <c r="H568" s="995" t="s">
        <v>338</v>
      </c>
      <c r="I568" s="995"/>
      <c r="J568" s="707">
        <v>6.4437674484065829E-2</v>
      </c>
      <c r="K568" s="572"/>
      <c r="L568" s="572"/>
      <c r="M568" s="995" t="s">
        <v>337</v>
      </c>
      <c r="N568" s="995"/>
      <c r="O568" s="708">
        <v>5.4016758912277502E-2</v>
      </c>
      <c r="P568" s="572"/>
      <c r="Q568" s="572"/>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3"/>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3"/>
      <c r="BY568" s="343"/>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994" t="s">
        <v>327</v>
      </c>
      <c r="D569" s="995"/>
      <c r="E569" s="706">
        <v>8.5460312048996664E-2</v>
      </c>
      <c r="F569" s="572"/>
      <c r="G569" s="572"/>
      <c r="H569" s="995" t="s">
        <v>357</v>
      </c>
      <c r="I569" s="995"/>
      <c r="J569" s="707">
        <v>-8.8082149365076544E-3</v>
      </c>
      <c r="K569" s="572"/>
      <c r="L569" s="572"/>
      <c r="M569" s="995" t="s">
        <v>327</v>
      </c>
      <c r="N569" s="995"/>
      <c r="O569" s="708">
        <v>9.1175152381645475E-2</v>
      </c>
      <c r="P569" s="572"/>
      <c r="Q569" s="572"/>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3"/>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3"/>
      <c r="BY569" s="343"/>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994" t="s">
        <v>349</v>
      </c>
      <c r="D570" s="995"/>
      <c r="E570" s="706">
        <v>5.2381614030688653E-2</v>
      </c>
      <c r="F570" s="572"/>
      <c r="G570" s="572"/>
      <c r="H570" s="995" t="s">
        <v>341</v>
      </c>
      <c r="I570" s="995"/>
      <c r="J570" s="707">
        <v>6.051397474803831E-2</v>
      </c>
      <c r="K570" s="572"/>
      <c r="L570" s="572"/>
      <c r="M570" s="995" t="s">
        <v>349</v>
      </c>
      <c r="N570" s="995"/>
      <c r="O570" s="708">
        <v>3.7271616625087281E-2</v>
      </c>
      <c r="P570" s="572"/>
      <c r="Q570" s="572"/>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3"/>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3"/>
      <c r="BY570" s="343"/>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994" t="s">
        <v>334</v>
      </c>
      <c r="D571" s="995"/>
      <c r="E571" s="706">
        <v>7.2786701668992343E-2</v>
      </c>
      <c r="F571" s="572"/>
      <c r="G571" s="572"/>
      <c r="H571" s="995" t="s">
        <v>378</v>
      </c>
      <c r="I571" s="995"/>
      <c r="J571" s="707">
        <v>-1.447989471736962E-2</v>
      </c>
      <c r="K571" s="572"/>
      <c r="L571" s="572"/>
      <c r="M571" s="995" t="s">
        <v>334</v>
      </c>
      <c r="N571" s="995"/>
      <c r="O571" s="708">
        <v>5.8066747606956501E-2</v>
      </c>
      <c r="P571" s="572"/>
      <c r="Q571" s="572"/>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3"/>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3"/>
      <c r="BY571" s="343"/>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994" t="s">
        <v>338</v>
      </c>
      <c r="D572" s="995"/>
      <c r="E572" s="706">
        <v>6.2426897736240154E-2</v>
      </c>
      <c r="F572" s="572"/>
      <c r="G572" s="572"/>
      <c r="H572" s="995" t="s">
        <v>364</v>
      </c>
      <c r="I572" s="995"/>
      <c r="J572" s="707">
        <v>2.8265668319012453E-2</v>
      </c>
      <c r="K572" s="572"/>
      <c r="L572" s="572"/>
      <c r="M572" s="995" t="s">
        <v>338</v>
      </c>
      <c r="N572" s="995"/>
      <c r="O572" s="708">
        <v>5.3428020722400091E-2</v>
      </c>
      <c r="P572" s="572"/>
      <c r="Q572" s="572"/>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3"/>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3"/>
      <c r="BY572" s="343"/>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994" t="s">
        <v>357</v>
      </c>
      <c r="D573" s="995"/>
      <c r="E573" s="706">
        <v>1.2990069924619875E-2</v>
      </c>
      <c r="F573" s="572"/>
      <c r="G573" s="572"/>
      <c r="H573" s="995" t="s">
        <v>340</v>
      </c>
      <c r="I573" s="995"/>
      <c r="J573" s="707">
        <v>3.2083861630482539E-2</v>
      </c>
      <c r="K573" s="572"/>
      <c r="L573" s="572"/>
      <c r="M573" s="995" t="s">
        <v>357</v>
      </c>
      <c r="N573" s="995"/>
      <c r="O573" s="708">
        <v>4.8149907515607618E-2</v>
      </c>
      <c r="P573" s="572"/>
      <c r="Q573" s="572"/>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3"/>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3"/>
      <c r="BY573" s="343"/>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994" t="s">
        <v>341</v>
      </c>
      <c r="D574" s="995"/>
      <c r="E574" s="706">
        <v>5.0027718092072751E-2</v>
      </c>
      <c r="F574" s="572"/>
      <c r="G574" s="572"/>
      <c r="H574" s="995" t="s">
        <v>347</v>
      </c>
      <c r="I574" s="995"/>
      <c r="J574" s="707">
        <v>4.7086647443668556E-2</v>
      </c>
      <c r="K574" s="572"/>
      <c r="L574" s="572"/>
      <c r="M574" s="995" t="s">
        <v>341</v>
      </c>
      <c r="N574" s="995"/>
      <c r="O574" s="708">
        <v>5.9687005098553216E-2</v>
      </c>
      <c r="P574" s="572"/>
      <c r="Q574" s="572"/>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3"/>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3"/>
      <c r="BY574" s="343"/>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994" t="s">
        <v>378</v>
      </c>
      <c r="D575" s="995"/>
      <c r="E575" s="706">
        <v>-2.1419110822746158E-3</v>
      </c>
      <c r="F575" s="572"/>
      <c r="G575" s="572"/>
      <c r="H575" s="995" t="s">
        <v>345</v>
      </c>
      <c r="I575" s="995"/>
      <c r="J575" s="707">
        <v>2.6567915532538081E-3</v>
      </c>
      <c r="K575" s="572"/>
      <c r="L575" s="572"/>
      <c r="M575" s="995" t="s">
        <v>378</v>
      </c>
      <c r="N575" s="995"/>
      <c r="O575" s="708">
        <v>1.9479369459918072E-2</v>
      </c>
      <c r="P575" s="572"/>
      <c r="Q575" s="572"/>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3"/>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3"/>
      <c r="BY575" s="343"/>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994" t="s">
        <v>364</v>
      </c>
      <c r="D576" s="995"/>
      <c r="E576" s="706">
        <v>2.7418976300910444E-2</v>
      </c>
      <c r="F576" s="572"/>
      <c r="G576" s="572"/>
      <c r="H576" s="995" t="s">
        <v>379</v>
      </c>
      <c r="I576" s="995"/>
      <c r="J576" s="707">
        <v>-7.7575567443862402E-4</v>
      </c>
      <c r="K576" s="572"/>
      <c r="L576" s="572"/>
      <c r="M576" s="995" t="s">
        <v>364</v>
      </c>
      <c r="N576" s="995"/>
      <c r="O576" s="708">
        <v>2.644251539093782E-2</v>
      </c>
      <c r="P576" s="572"/>
      <c r="Q576" s="572"/>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3"/>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3"/>
      <c r="BY576" s="343"/>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994" t="s">
        <v>340</v>
      </c>
      <c r="D577" s="995"/>
      <c r="E577" s="706">
        <v>4.9818138103200946E-2</v>
      </c>
      <c r="F577" s="572"/>
      <c r="G577" s="572"/>
      <c r="H577" s="995" t="s">
        <v>331</v>
      </c>
      <c r="I577" s="995"/>
      <c r="J577" s="707">
        <v>-7.9660678899414764E-2</v>
      </c>
      <c r="K577" s="572"/>
      <c r="L577" s="572"/>
      <c r="M577" s="995" t="s">
        <v>340</v>
      </c>
      <c r="N577" s="995"/>
      <c r="O577" s="708">
        <v>7.8669138811221243E-2</v>
      </c>
      <c r="P577" s="572"/>
      <c r="Q577" s="572"/>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3"/>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3"/>
      <c r="BY577" s="343"/>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994" t="s">
        <v>347</v>
      </c>
      <c r="D578" s="995"/>
      <c r="E578" s="706">
        <v>3.8597881924044702E-2</v>
      </c>
      <c r="F578" s="572"/>
      <c r="G578" s="572"/>
      <c r="H578" s="995" t="s">
        <v>376</v>
      </c>
      <c r="I578" s="995"/>
      <c r="J578" s="707">
        <v>1.5693690501082772E-2</v>
      </c>
      <c r="K578" s="572"/>
      <c r="L578" s="572"/>
      <c r="M578" s="995" t="s">
        <v>347</v>
      </c>
      <c r="N578" s="995"/>
      <c r="O578" s="708">
        <v>5.9774011260122037E-2</v>
      </c>
      <c r="P578" s="572"/>
      <c r="Q578" s="572"/>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3"/>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3"/>
      <c r="BY578" s="343"/>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994" t="s">
        <v>345</v>
      </c>
      <c r="D579" s="995"/>
      <c r="E579" s="706">
        <v>3.3137352956040797E-2</v>
      </c>
      <c r="F579" s="572"/>
      <c r="G579" s="572"/>
      <c r="H579" s="995" t="s">
        <v>346</v>
      </c>
      <c r="I579" s="995"/>
      <c r="J579" s="707">
        <v>5.9343677787398644E-2</v>
      </c>
      <c r="K579" s="572"/>
      <c r="L579" s="572"/>
      <c r="M579" s="995" t="s">
        <v>345</v>
      </c>
      <c r="N579" s="995"/>
      <c r="O579" s="708">
        <v>6.2943200882705747E-2</v>
      </c>
      <c r="P579" s="572"/>
      <c r="Q579" s="572"/>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3"/>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3"/>
      <c r="BY579" s="343"/>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994" t="s">
        <v>379</v>
      </c>
      <c r="D580" s="995"/>
      <c r="E580" s="706">
        <v>8.4982754529829771E-3</v>
      </c>
      <c r="F580" s="572"/>
      <c r="G580" s="572"/>
      <c r="H580" s="995" t="s">
        <v>386</v>
      </c>
      <c r="I580" s="995"/>
      <c r="J580" s="707">
        <v>-7.0484356864239611E-4</v>
      </c>
      <c r="K580" s="572"/>
      <c r="L580" s="572"/>
      <c r="M580" s="995" t="s">
        <v>379</v>
      </c>
      <c r="N580" s="995"/>
      <c r="O580" s="708">
        <v>1.6042830099789622E-2</v>
      </c>
      <c r="P580" s="572"/>
      <c r="Q580" s="572"/>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3"/>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3"/>
      <c r="BY580" s="343"/>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994" t="s">
        <v>331</v>
      </c>
      <c r="D581" s="995"/>
      <c r="E581" s="706">
        <v>-7.9195104871783745E-2</v>
      </c>
      <c r="F581" s="572"/>
      <c r="G581" s="572"/>
      <c r="H581" s="995" t="s">
        <v>355</v>
      </c>
      <c r="I581" s="995"/>
      <c r="J581" s="707">
        <v>2.2500491337842935E-2</v>
      </c>
      <c r="K581" s="572"/>
      <c r="L581" s="572"/>
      <c r="M581" s="995" t="s">
        <v>331</v>
      </c>
      <c r="N581" s="995"/>
      <c r="O581" s="708">
        <v>-9.3298844447753507E-2</v>
      </c>
      <c r="P581" s="572"/>
      <c r="Q581" s="572"/>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3"/>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3"/>
      <c r="BY581" s="343"/>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994" t="s">
        <v>376</v>
      </c>
      <c r="D582" s="995"/>
      <c r="E582" s="706">
        <v>1.0046789579961675E-2</v>
      </c>
      <c r="F582" s="572"/>
      <c r="G582" s="572"/>
      <c r="H582" s="995" t="s">
        <v>389</v>
      </c>
      <c r="I582" s="995"/>
      <c r="J582" s="707">
        <v>-4.9778767654866576E-3</v>
      </c>
      <c r="K582" s="572"/>
      <c r="L582" s="572"/>
      <c r="M582" s="995" t="s">
        <v>376</v>
      </c>
      <c r="N582" s="995"/>
      <c r="O582" s="708">
        <v>-1.2836477120281626E-2</v>
      </c>
      <c r="P582" s="572"/>
      <c r="Q582" s="572"/>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3"/>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3"/>
      <c r="BY582" s="343"/>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994" t="s">
        <v>346</v>
      </c>
      <c r="D583" s="995"/>
      <c r="E583" s="706">
        <v>2.6873487807744022E-2</v>
      </c>
      <c r="F583" s="572"/>
      <c r="G583" s="572"/>
      <c r="H583" s="995" t="s">
        <v>361</v>
      </c>
      <c r="I583" s="995"/>
      <c r="J583" s="707">
        <v>-1.6795609301009044E-2</v>
      </c>
      <c r="K583" s="572"/>
      <c r="L583" s="572"/>
      <c r="M583" s="995" t="s">
        <v>346</v>
      </c>
      <c r="N583" s="995"/>
      <c r="O583" s="708">
        <v>5.1161279565598503E-3</v>
      </c>
      <c r="P583" s="572"/>
      <c r="Q583" s="572"/>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3"/>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3"/>
      <c r="BY583" s="343"/>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994" t="s">
        <v>386</v>
      </c>
      <c r="D584" s="995"/>
      <c r="E584" s="706">
        <v>-4.3796263509783551E-3</v>
      </c>
      <c r="F584" s="572"/>
      <c r="G584" s="572"/>
      <c r="H584" s="995" t="s">
        <v>369</v>
      </c>
      <c r="I584" s="995"/>
      <c r="J584" s="707">
        <v>2.5466095188014286E-2</v>
      </c>
      <c r="K584" s="572"/>
      <c r="L584" s="572"/>
      <c r="M584" s="995" t="s">
        <v>386</v>
      </c>
      <c r="N584" s="995"/>
      <c r="O584" s="708">
        <v>-1.0833130212108018E-2</v>
      </c>
      <c r="P584" s="572"/>
      <c r="Q584" s="572"/>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3"/>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3"/>
      <c r="BY584" s="343"/>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994" t="s">
        <v>355</v>
      </c>
      <c r="D585" s="995"/>
      <c r="E585" s="706">
        <v>2.9705325491309192E-2</v>
      </c>
      <c r="F585" s="572"/>
      <c r="G585" s="572"/>
      <c r="H585" s="995" t="s">
        <v>358</v>
      </c>
      <c r="I585" s="995"/>
      <c r="J585" s="707">
        <v>3.8769005474090214E-2</v>
      </c>
      <c r="K585" s="572"/>
      <c r="L585" s="572"/>
      <c r="M585" s="995" t="s">
        <v>355</v>
      </c>
      <c r="N585" s="995"/>
      <c r="O585" s="708">
        <v>5.1115589244507702E-2</v>
      </c>
      <c r="P585" s="572"/>
      <c r="Q585" s="572"/>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3"/>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3"/>
      <c r="BY585" s="343"/>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994" t="s">
        <v>392</v>
      </c>
      <c r="D586" s="995"/>
      <c r="E586" s="706">
        <v>4.0899187536079552E-3</v>
      </c>
      <c r="F586" s="572"/>
      <c r="G586" s="572"/>
      <c r="H586" s="995" t="s">
        <v>352</v>
      </c>
      <c r="I586" s="995"/>
      <c r="J586" s="707">
        <v>-3.5032606202085953E-2</v>
      </c>
      <c r="K586" s="572"/>
      <c r="L586" s="572"/>
      <c r="M586" s="995" t="s">
        <v>392</v>
      </c>
      <c r="N586" s="995"/>
      <c r="O586" s="708">
        <v>6.4251705683041841E-3</v>
      </c>
      <c r="P586" s="572"/>
      <c r="Q586" s="572"/>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3"/>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3"/>
      <c r="BY586" s="343"/>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994" t="s">
        <v>389</v>
      </c>
      <c r="D587" s="995"/>
      <c r="E587" s="706">
        <v>-3.0461067654046908E-3</v>
      </c>
      <c r="F587" s="572"/>
      <c r="G587" s="572"/>
      <c r="H587" s="995" t="s">
        <v>362</v>
      </c>
      <c r="I587" s="995"/>
      <c r="J587" s="707">
        <v>2.1415330463611614E-2</v>
      </c>
      <c r="K587" s="572"/>
      <c r="L587" s="572"/>
      <c r="M587" s="995" t="s">
        <v>389</v>
      </c>
      <c r="N587" s="995"/>
      <c r="O587" s="708">
        <v>-2.1560306641938182E-3</v>
      </c>
      <c r="P587" s="572"/>
      <c r="Q587" s="572"/>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3"/>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3"/>
      <c r="BY587" s="343"/>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994" t="s">
        <v>361</v>
      </c>
      <c r="D588" s="995"/>
      <c r="E588" s="706">
        <v>-3.6067964497775239E-2</v>
      </c>
      <c r="F588" s="572"/>
      <c r="G588" s="572"/>
      <c r="H588" s="995" t="s">
        <v>371</v>
      </c>
      <c r="I588" s="995"/>
      <c r="J588" s="707">
        <v>8.882588019882719E-3</v>
      </c>
      <c r="K588" s="572"/>
      <c r="L588" s="572"/>
      <c r="M588" s="995" t="s">
        <v>361</v>
      </c>
      <c r="N588" s="995"/>
      <c r="O588" s="708">
        <v>-4.0812473720579182E-2</v>
      </c>
      <c r="P588" s="572"/>
      <c r="Q588" s="572"/>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3"/>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3"/>
      <c r="BY588" s="343"/>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994" t="s">
        <v>369</v>
      </c>
      <c r="D589" s="995"/>
      <c r="E589" s="706">
        <v>1.4618553524206846E-2</v>
      </c>
      <c r="F589" s="572"/>
      <c r="G589" s="572"/>
      <c r="H589" s="995" t="s">
        <v>368</v>
      </c>
      <c r="I589" s="995"/>
      <c r="J589" s="707">
        <v>2.604427853081745E-2</v>
      </c>
      <c r="K589" s="572"/>
      <c r="L589" s="572"/>
      <c r="M589" s="995" t="s">
        <v>369</v>
      </c>
      <c r="N589" s="995"/>
      <c r="O589" s="708">
        <v>2.2045478249514455E-2</v>
      </c>
      <c r="P589" s="572"/>
      <c r="Q589" s="572"/>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994" t="s">
        <v>358</v>
      </c>
      <c r="D590" s="995"/>
      <c r="E590" s="706">
        <v>3.990266564802334E-2</v>
      </c>
      <c r="F590" s="572"/>
      <c r="G590" s="572"/>
      <c r="H590" s="995" t="s">
        <v>380</v>
      </c>
      <c r="I590" s="995"/>
      <c r="J590" s="707">
        <v>-6.6999608646168955E-4</v>
      </c>
      <c r="K590" s="572"/>
      <c r="L590" s="572"/>
      <c r="M590" s="995" t="s">
        <v>358</v>
      </c>
      <c r="N590" s="995"/>
      <c r="O590" s="708">
        <v>2.6736084337483274E-2</v>
      </c>
      <c r="P590" s="572"/>
      <c r="Q590" s="572"/>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3"/>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3"/>
      <c r="BY590" s="343"/>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994" t="s">
        <v>352</v>
      </c>
      <c r="D591" s="995"/>
      <c r="E591" s="706">
        <v>-4.1801695959489495E-2</v>
      </c>
      <c r="F591" s="572"/>
      <c r="G591" s="572"/>
      <c r="H591" s="995" t="s">
        <v>375</v>
      </c>
      <c r="I591" s="995"/>
      <c r="J591" s="707">
        <v>1.8370693634476586E-2</v>
      </c>
      <c r="K591" s="572"/>
      <c r="L591" s="572"/>
      <c r="M591" s="995" t="s">
        <v>352</v>
      </c>
      <c r="N591" s="995"/>
      <c r="O591" s="708">
        <v>-5.4574247754048767E-2</v>
      </c>
      <c r="P591" s="572"/>
      <c r="Q591" s="572"/>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3"/>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3"/>
      <c r="BY591" s="343"/>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994" t="s">
        <v>388</v>
      </c>
      <c r="D592" s="995"/>
      <c r="E592" s="706">
        <v>4.3727843462117765E-3</v>
      </c>
      <c r="F592" s="572"/>
      <c r="G592" s="572"/>
      <c r="H592" s="995" t="s">
        <v>381</v>
      </c>
      <c r="I592" s="995"/>
      <c r="J592" s="707">
        <v>1.3641825879424512E-2</v>
      </c>
      <c r="K592" s="572"/>
      <c r="L592" s="572"/>
      <c r="M592" s="995" t="s">
        <v>388</v>
      </c>
      <c r="N592" s="995"/>
      <c r="O592" s="708">
        <v>7.9425482250155225E-3</v>
      </c>
      <c r="P592" s="572"/>
      <c r="Q592" s="572"/>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3"/>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3"/>
      <c r="BY592" s="343"/>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994" t="s">
        <v>362</v>
      </c>
      <c r="D593" s="995"/>
      <c r="E593" s="706">
        <v>2.4908394943789786E-2</v>
      </c>
      <c r="F593" s="572"/>
      <c r="G593" s="572"/>
      <c r="H593" s="995" t="s">
        <v>394</v>
      </c>
      <c r="I593" s="995"/>
      <c r="J593" s="707">
        <v>-1.7827077178002254E-3</v>
      </c>
      <c r="K593" s="572"/>
      <c r="L593" s="572"/>
      <c r="M593" s="995" t="s">
        <v>362</v>
      </c>
      <c r="N593" s="995"/>
      <c r="O593" s="708">
        <v>4.0402269268078245E-2</v>
      </c>
      <c r="P593" s="572"/>
      <c r="Q593" s="572"/>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3"/>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3"/>
      <c r="BY593" s="343"/>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994" t="s">
        <v>371</v>
      </c>
      <c r="D594" s="995"/>
      <c r="E594" s="706">
        <v>1.5725720881870145E-2</v>
      </c>
      <c r="F594" s="572"/>
      <c r="G594" s="572"/>
      <c r="H594" s="995" t="s">
        <v>330</v>
      </c>
      <c r="I594" s="995"/>
      <c r="J594" s="707">
        <v>-6.134929793872141E-2</v>
      </c>
      <c r="K594" s="572"/>
      <c r="L594" s="572"/>
      <c r="M594" s="995" t="s">
        <v>371</v>
      </c>
      <c r="N594" s="995"/>
      <c r="O594" s="708">
        <v>2.3168478185123315E-2</v>
      </c>
      <c r="P594" s="572"/>
      <c r="Q594" s="572"/>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3"/>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3"/>
      <c r="BY594" s="343"/>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994" t="s">
        <v>368</v>
      </c>
      <c r="D595" s="995"/>
      <c r="E595" s="706">
        <v>1.7011869712752953E-2</v>
      </c>
      <c r="F595" s="572"/>
      <c r="G595" s="572"/>
      <c r="H595" s="995" t="s">
        <v>366</v>
      </c>
      <c r="I595" s="995"/>
      <c r="J595" s="707">
        <v>2.613261710176042E-2</v>
      </c>
      <c r="K595" s="572"/>
      <c r="L595" s="572"/>
      <c r="M595" s="995" t="s">
        <v>368</v>
      </c>
      <c r="N595" s="995"/>
      <c r="O595" s="708">
        <v>2.455019102311486E-2</v>
      </c>
      <c r="P595" s="572"/>
      <c r="Q595" s="572"/>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3"/>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3"/>
      <c r="BY595" s="343"/>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994" t="s">
        <v>380</v>
      </c>
      <c r="D596" s="995"/>
      <c r="E596" s="706">
        <v>1.0794583480956214E-2</v>
      </c>
      <c r="F596" s="572"/>
      <c r="G596" s="572"/>
      <c r="H596" s="995" t="s">
        <v>384</v>
      </c>
      <c r="I596" s="995"/>
      <c r="J596" s="707">
        <v>9.5878843306860303E-3</v>
      </c>
      <c r="K596" s="572"/>
      <c r="L596" s="572"/>
      <c r="M596" s="995" t="s">
        <v>380</v>
      </c>
      <c r="N596" s="995"/>
      <c r="O596" s="708">
        <v>7.113688573733231E-3</v>
      </c>
      <c r="P596" s="572"/>
      <c r="Q596" s="572"/>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3"/>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3"/>
      <c r="BY596" s="343"/>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994" t="s">
        <v>375</v>
      </c>
      <c r="D597" s="995"/>
      <c r="E597" s="706">
        <v>5.6987562791261321E-3</v>
      </c>
      <c r="F597" s="572"/>
      <c r="G597" s="572"/>
      <c r="H597" s="995" t="s">
        <v>344</v>
      </c>
      <c r="I597" s="995"/>
      <c r="J597" s="707">
        <v>3.5584573585600562E-2</v>
      </c>
      <c r="K597" s="572"/>
      <c r="L597" s="572"/>
      <c r="M597" s="995" t="s">
        <v>375</v>
      </c>
      <c r="N597" s="995"/>
      <c r="O597" s="708">
        <v>3.8891803343048862E-3</v>
      </c>
      <c r="P597" s="572"/>
      <c r="Q597" s="572"/>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3"/>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3"/>
      <c r="BY597" s="343"/>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994" t="s">
        <v>381</v>
      </c>
      <c r="D598" s="995"/>
      <c r="E598" s="706">
        <v>3.7531944308377523E-3</v>
      </c>
      <c r="F598" s="572"/>
      <c r="G598" s="572"/>
      <c r="H598" s="995" t="s">
        <v>390</v>
      </c>
      <c r="I598" s="995"/>
      <c r="J598" s="707">
        <v>8.6410985528044787E-4</v>
      </c>
      <c r="K598" s="572"/>
      <c r="L598" s="572"/>
      <c r="M598" s="995" t="s">
        <v>381</v>
      </c>
      <c r="N598" s="995"/>
      <c r="O598" s="708">
        <v>2.1014517045630263E-3</v>
      </c>
      <c r="P598" s="572"/>
      <c r="Q598" s="572"/>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3"/>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3"/>
      <c r="BY598" s="343"/>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994" t="s">
        <v>394</v>
      </c>
      <c r="D599" s="995"/>
      <c r="E599" s="706">
        <v>-1.7690083716714832E-3</v>
      </c>
      <c r="F599" s="572"/>
      <c r="G599" s="572"/>
      <c r="H599" s="995" t="s">
        <v>326</v>
      </c>
      <c r="I599" s="995"/>
      <c r="J599" s="707">
        <v>-9.0723518347828755E-2</v>
      </c>
      <c r="K599" s="572"/>
      <c r="L599" s="572"/>
      <c r="M599" s="995" t="s">
        <v>394</v>
      </c>
      <c r="N599" s="995"/>
      <c r="O599" s="708">
        <v>1.584281187889989E-3</v>
      </c>
      <c r="P599" s="572"/>
      <c r="Q599" s="572"/>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3"/>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3"/>
      <c r="BY599" s="343"/>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994" t="s">
        <v>330</v>
      </c>
      <c r="D600" s="995"/>
      <c r="E600" s="706">
        <v>-6.30047488445067E-2</v>
      </c>
      <c r="F600" s="572"/>
      <c r="G600" s="572"/>
      <c r="H600" s="995" t="s">
        <v>391</v>
      </c>
      <c r="I600" s="995"/>
      <c r="J600" s="707">
        <v>-2.9088501199701407E-3</v>
      </c>
      <c r="K600" s="572"/>
      <c r="L600" s="572"/>
      <c r="M600" s="995" t="s">
        <v>330</v>
      </c>
      <c r="N600" s="995"/>
      <c r="O600" s="708">
        <v>-9.7784186020988734E-2</v>
      </c>
      <c r="P600" s="572"/>
      <c r="Q600" s="572"/>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3"/>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3"/>
      <c r="BY600" s="343"/>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994" t="s">
        <v>366</v>
      </c>
      <c r="D601" s="995"/>
      <c r="E601" s="706">
        <v>1.0594602573134982E-2</v>
      </c>
      <c r="F601" s="572"/>
      <c r="G601" s="572"/>
      <c r="H601" s="995" t="s">
        <v>382</v>
      </c>
      <c r="I601" s="995"/>
      <c r="J601" s="707">
        <v>3.8675335594878972E-3</v>
      </c>
      <c r="K601" s="572"/>
      <c r="L601" s="572"/>
      <c r="M601" s="995" t="s">
        <v>366</v>
      </c>
      <c r="N601" s="995"/>
      <c r="O601" s="708">
        <v>8.368878523592525E-3</v>
      </c>
      <c r="P601" s="572"/>
      <c r="Q601" s="572"/>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3"/>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3"/>
      <c r="BY601" s="343"/>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994" t="s">
        <v>384</v>
      </c>
      <c r="D602" s="995"/>
      <c r="E602" s="706">
        <v>3.2650499388435621E-5</v>
      </c>
      <c r="F602" s="572"/>
      <c r="G602" s="572"/>
      <c r="H602" s="995" t="s">
        <v>387</v>
      </c>
      <c r="I602" s="995"/>
      <c r="J602" s="707">
        <v>7.0971218240687989E-3</v>
      </c>
      <c r="K602" s="572"/>
      <c r="L602" s="572"/>
      <c r="M602" s="995" t="s">
        <v>384</v>
      </c>
      <c r="N602" s="995"/>
      <c r="O602" s="708">
        <v>1.3554075805996258E-3</v>
      </c>
      <c r="P602" s="572"/>
      <c r="Q602" s="572"/>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3"/>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3"/>
      <c r="BY602" s="343"/>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994" t="s">
        <v>344</v>
      </c>
      <c r="D603" s="995"/>
      <c r="E603" s="706">
        <v>4.1108776776489969E-2</v>
      </c>
      <c r="F603" s="572"/>
      <c r="G603" s="572"/>
      <c r="H603" s="995" t="s">
        <v>373</v>
      </c>
      <c r="I603" s="995"/>
      <c r="J603" s="707">
        <v>6.8726657060689707E-3</v>
      </c>
      <c r="K603" s="572"/>
      <c r="L603" s="572"/>
      <c r="M603" s="995" t="s">
        <v>344</v>
      </c>
      <c r="N603" s="995"/>
      <c r="O603" s="708">
        <v>6.6381615997781945E-2</v>
      </c>
      <c r="P603" s="572"/>
      <c r="Q603" s="572"/>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3"/>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3"/>
      <c r="BY603" s="343"/>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994" t="s">
        <v>390</v>
      </c>
      <c r="D604" s="995"/>
      <c r="E604" s="706">
        <v>-2.7646477325455753E-3</v>
      </c>
      <c r="F604" s="572"/>
      <c r="G604" s="572"/>
      <c r="H604" s="995" t="s">
        <v>372</v>
      </c>
      <c r="I604" s="995"/>
      <c r="J604" s="707">
        <v>2.0467587299635943E-2</v>
      </c>
      <c r="K604" s="572"/>
      <c r="L604" s="572"/>
      <c r="M604" s="995" t="s">
        <v>390</v>
      </c>
      <c r="N604" s="995"/>
      <c r="O604" s="708">
        <v>-7.7177104048258127E-3</v>
      </c>
      <c r="P604" s="572"/>
      <c r="Q604" s="572"/>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4"/>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994" t="s">
        <v>326</v>
      </c>
      <c r="D605" s="995"/>
      <c r="E605" s="706">
        <v>-8.824941040244326E-2</v>
      </c>
      <c r="F605" s="572"/>
      <c r="G605" s="572"/>
      <c r="H605" s="995" t="s">
        <v>328</v>
      </c>
      <c r="I605" s="995"/>
      <c r="J605" s="707">
        <v>8.7625149349050274E-2</v>
      </c>
      <c r="K605" s="572"/>
      <c r="L605" s="572"/>
      <c r="M605" s="995" t="s">
        <v>326</v>
      </c>
      <c r="N605" s="995"/>
      <c r="O605" s="708">
        <v>-9.9900805428187509E-2</v>
      </c>
      <c r="P605" s="572"/>
      <c r="Q605" s="572"/>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4"/>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994" t="s">
        <v>391</v>
      </c>
      <c r="D606" s="995"/>
      <c r="E606" s="706">
        <v>-1.3305323757170542E-3</v>
      </c>
      <c r="F606" s="572"/>
      <c r="G606" s="572"/>
      <c r="H606" s="995" t="s">
        <v>377</v>
      </c>
      <c r="I606" s="995"/>
      <c r="J606" s="707">
        <v>1.5607606400685252E-2</v>
      </c>
      <c r="K606" s="572"/>
      <c r="L606" s="572"/>
      <c r="M606" s="995" t="s">
        <v>391</v>
      </c>
      <c r="N606" s="995"/>
      <c r="O606" s="708">
        <v>-2.448433492593704E-3</v>
      </c>
      <c r="P606" s="572"/>
      <c r="Q606" s="572"/>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4"/>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994" t="s">
        <v>382</v>
      </c>
      <c r="D607" s="995"/>
      <c r="E607" s="706">
        <v>-2.5545526960260231E-3</v>
      </c>
      <c r="F607" s="572"/>
      <c r="G607" s="572"/>
      <c r="H607" s="995" t="s">
        <v>383</v>
      </c>
      <c r="I607" s="995"/>
      <c r="J607" s="707">
        <v>9.7054820588234926E-3</v>
      </c>
      <c r="K607" s="572"/>
      <c r="L607" s="572"/>
      <c r="M607" s="995" t="s">
        <v>382</v>
      </c>
      <c r="N607" s="995"/>
      <c r="O607" s="708">
        <v>-1.4360598626243747E-2</v>
      </c>
      <c r="P607" s="572"/>
      <c r="Q607" s="572"/>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4"/>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994" t="s">
        <v>387</v>
      </c>
      <c r="D608" s="995"/>
      <c r="E608" s="706">
        <v>-5.0780108762142947E-3</v>
      </c>
      <c r="F608" s="572"/>
      <c r="G608" s="572"/>
      <c r="H608" s="995" t="s">
        <v>333</v>
      </c>
      <c r="I608" s="995"/>
      <c r="J608" s="707">
        <v>7.7464467309959803E-2</v>
      </c>
      <c r="K608" s="572"/>
      <c r="L608" s="572"/>
      <c r="M608" s="995" t="s">
        <v>387</v>
      </c>
      <c r="N608" s="995"/>
      <c r="O608" s="708">
        <v>-5.091751306453134E-3</v>
      </c>
      <c r="P608" s="572"/>
      <c r="Q608" s="572"/>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4"/>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994" t="s">
        <v>373</v>
      </c>
      <c r="D609" s="995"/>
      <c r="E609" s="706">
        <v>-1.1371631529413078E-2</v>
      </c>
      <c r="F609" s="572"/>
      <c r="G609" s="572"/>
      <c r="H609" s="995" t="s">
        <v>354</v>
      </c>
      <c r="I609" s="995"/>
      <c r="J609" s="707">
        <v>4.3085823176214212E-2</v>
      </c>
      <c r="K609" s="572"/>
      <c r="L609" s="572"/>
      <c r="M609" s="995" t="s">
        <v>373</v>
      </c>
      <c r="N609" s="995"/>
      <c r="O609" s="708">
        <v>-2.6698230632167388E-2</v>
      </c>
      <c r="P609" s="572"/>
      <c r="Q609" s="572"/>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4"/>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994" t="s">
        <v>372</v>
      </c>
      <c r="D610" s="995"/>
      <c r="E610" s="706">
        <v>3.2782977337747622E-3</v>
      </c>
      <c r="F610" s="572"/>
      <c r="G610" s="572"/>
      <c r="H610" s="995" t="s">
        <v>385</v>
      </c>
      <c r="I610" s="995"/>
      <c r="J610" s="707">
        <v>2.8951984575868546E-3</v>
      </c>
      <c r="K610" s="572"/>
      <c r="L610" s="572"/>
      <c r="M610" s="995" t="s">
        <v>372</v>
      </c>
      <c r="N610" s="995"/>
      <c r="O610" s="708">
        <v>-3.1264559837580067E-3</v>
      </c>
      <c r="P610" s="572"/>
      <c r="Q610" s="572"/>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4"/>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994" t="s">
        <v>328</v>
      </c>
      <c r="D611" s="995"/>
      <c r="E611" s="706">
        <v>7.7003246540797821E-2</v>
      </c>
      <c r="F611" s="572"/>
      <c r="G611" s="572"/>
      <c r="H611" s="995" t="s">
        <v>360</v>
      </c>
      <c r="I611" s="995"/>
      <c r="J611" s="707">
        <v>-4.0110390141699336E-2</v>
      </c>
      <c r="K611" s="572"/>
      <c r="L611" s="572"/>
      <c r="M611" s="995" t="s">
        <v>328</v>
      </c>
      <c r="N611" s="995"/>
      <c r="O611" s="708">
        <v>9.7914673421064885E-2</v>
      </c>
      <c r="P611" s="572"/>
      <c r="Q611" s="572"/>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4"/>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994" t="s">
        <v>377</v>
      </c>
      <c r="D612" s="995"/>
      <c r="E612" s="706">
        <v>1.2298336551681858E-2</v>
      </c>
      <c r="F612" s="572"/>
      <c r="G612" s="572"/>
      <c r="H612" s="995" t="s">
        <v>359</v>
      </c>
      <c r="I612" s="995"/>
      <c r="J612" s="707">
        <v>4.0115194647118969E-2</v>
      </c>
      <c r="K612" s="572"/>
      <c r="L612" s="572"/>
      <c r="M612" s="995" t="s">
        <v>377</v>
      </c>
      <c r="N612" s="995"/>
      <c r="O612" s="708">
        <v>-9.8875409474531838E-3</v>
      </c>
      <c r="P612" s="572"/>
      <c r="Q612" s="572"/>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4"/>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994" t="s">
        <v>383</v>
      </c>
      <c r="D613" s="995"/>
      <c r="E613" s="706">
        <v>6.3578704406008204E-3</v>
      </c>
      <c r="F613" s="572"/>
      <c r="G613" s="572"/>
      <c r="H613" s="995" t="s">
        <v>393</v>
      </c>
      <c r="I613" s="995"/>
      <c r="J613" s="707">
        <v>-8.1653820563444383E-4</v>
      </c>
      <c r="K613" s="572"/>
      <c r="L613" s="572"/>
      <c r="M613" s="995" t="s">
        <v>383</v>
      </c>
      <c r="N613" s="995"/>
      <c r="O613" s="708">
        <v>-4.2413034208660079E-4</v>
      </c>
      <c r="P613" s="572"/>
      <c r="Q613" s="572"/>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4"/>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994" t="s">
        <v>333</v>
      </c>
      <c r="D614" s="995"/>
      <c r="E614" s="706">
        <v>7.6528147812316219E-2</v>
      </c>
      <c r="F614" s="572"/>
      <c r="G614" s="572"/>
      <c r="H614" s="995" t="s">
        <v>336</v>
      </c>
      <c r="I614" s="995"/>
      <c r="J614" s="707">
        <v>-5.9800539880831234E-2</v>
      </c>
      <c r="K614" s="572"/>
      <c r="L614" s="572"/>
      <c r="M614" s="995" t="s">
        <v>333</v>
      </c>
      <c r="N614" s="995"/>
      <c r="O614" s="708">
        <v>9.2836532721460141E-2</v>
      </c>
      <c r="P614" s="572"/>
      <c r="Q614" s="572"/>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4"/>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994" t="s">
        <v>354</v>
      </c>
      <c r="D615" s="995"/>
      <c r="E615" s="706">
        <v>8.822958965409515E-3</v>
      </c>
      <c r="F615" s="572"/>
      <c r="G615" s="572"/>
      <c r="H615" s="995" t="s">
        <v>353</v>
      </c>
      <c r="I615" s="995"/>
      <c r="J615" s="707">
        <v>3.8890073053523676E-2</v>
      </c>
      <c r="K615" s="572"/>
      <c r="L615" s="572"/>
      <c r="M615" s="995" t="s">
        <v>354</v>
      </c>
      <c r="N615" s="995"/>
      <c r="O615" s="708">
        <v>-1.3576847914171139E-2</v>
      </c>
      <c r="P615" s="572"/>
      <c r="Q615" s="572"/>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4"/>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994" t="s">
        <v>385</v>
      </c>
      <c r="D616" s="995"/>
      <c r="E616" s="706">
        <v>-9.3283470589675278E-3</v>
      </c>
      <c r="F616" s="572"/>
      <c r="G616" s="572"/>
      <c r="H616" s="995" t="s">
        <v>348</v>
      </c>
      <c r="I616" s="995"/>
      <c r="J616" s="707">
        <v>4.4965630691761731E-2</v>
      </c>
      <c r="K616" s="572"/>
      <c r="L616" s="572"/>
      <c r="M616" s="995" t="s">
        <v>385</v>
      </c>
      <c r="N616" s="995"/>
      <c r="O616" s="708">
        <v>-1.2530185942153537E-2</v>
      </c>
      <c r="P616" s="572"/>
      <c r="Q616" s="572"/>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4"/>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994" t="s">
        <v>360</v>
      </c>
      <c r="D617" s="995"/>
      <c r="E617" s="706">
        <v>-1.1982109060748985E-2</v>
      </c>
      <c r="F617" s="572"/>
      <c r="G617" s="572"/>
      <c r="H617" s="995" t="s">
        <v>374</v>
      </c>
      <c r="I617" s="995"/>
      <c r="J617" s="707">
        <v>8.5708266353345056E-3</v>
      </c>
      <c r="K617" s="572"/>
      <c r="L617" s="572"/>
      <c r="M617" s="995" t="s">
        <v>360</v>
      </c>
      <c r="N617" s="995"/>
      <c r="O617" s="708">
        <v>3.8005011719680445E-2</v>
      </c>
      <c r="P617" s="572"/>
      <c r="Q617" s="572"/>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4"/>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994" t="s">
        <v>359</v>
      </c>
      <c r="D618" s="995"/>
      <c r="E618" s="706">
        <v>1.2583055263667832E-2</v>
      </c>
      <c r="F618" s="572"/>
      <c r="G618" s="572"/>
      <c r="H618" s="995" t="s">
        <v>363</v>
      </c>
      <c r="I618" s="995"/>
      <c r="J618" s="707">
        <v>1.0272810561252899E-2</v>
      </c>
      <c r="K618" s="572"/>
      <c r="L618" s="572"/>
      <c r="M618" s="995" t="s">
        <v>359</v>
      </c>
      <c r="N618" s="995"/>
      <c r="O618" s="708">
        <v>-3.8086788587113118E-2</v>
      </c>
      <c r="P618" s="572"/>
      <c r="Q618" s="572"/>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4"/>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994" t="s">
        <v>393</v>
      </c>
      <c r="D619" s="995"/>
      <c r="E619" s="706">
        <v>-3.2984635629705961E-3</v>
      </c>
      <c r="F619" s="572"/>
      <c r="G619" s="572"/>
      <c r="H619" s="995" t="s">
        <v>343</v>
      </c>
      <c r="I619" s="995"/>
      <c r="J619" s="709">
        <v>5.7972198395717704E-2</v>
      </c>
      <c r="K619" s="572"/>
      <c r="L619" s="572"/>
      <c r="M619" s="995" t="s">
        <v>393</v>
      </c>
      <c r="N619" s="995"/>
      <c r="O619" s="708">
        <v>2.1992416652360214E-3</v>
      </c>
      <c r="P619" s="572"/>
      <c r="Q619" s="572"/>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4"/>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994" t="s">
        <v>336</v>
      </c>
      <c r="D620" s="995"/>
      <c r="E620" s="706">
        <v>-6.8497204160178848E-2</v>
      </c>
      <c r="F620" s="572"/>
      <c r="G620" s="572"/>
      <c r="H620" s="995"/>
      <c r="I620" s="995"/>
      <c r="J620" s="572"/>
      <c r="K620" s="572"/>
      <c r="L620" s="572"/>
      <c r="M620" s="995" t="s">
        <v>336</v>
      </c>
      <c r="N620" s="995"/>
      <c r="O620" s="708">
        <v>-3.6995394891126542E-2</v>
      </c>
      <c r="P620" s="572"/>
      <c r="Q620" s="572"/>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4"/>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994" t="s">
        <v>353</v>
      </c>
      <c r="D621" s="995"/>
      <c r="E621" s="706">
        <v>4.7261524514112169E-2</v>
      </c>
      <c r="F621" s="572"/>
      <c r="G621" s="572"/>
      <c r="H621" s="995"/>
      <c r="I621" s="995"/>
      <c r="J621" s="572"/>
      <c r="K621" s="572"/>
      <c r="L621" s="572"/>
      <c r="M621" s="995" t="s">
        <v>353</v>
      </c>
      <c r="N621" s="995"/>
      <c r="O621" s="708">
        <v>3.5350482524794058E-2</v>
      </c>
      <c r="P621" s="572"/>
      <c r="Q621" s="572"/>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4"/>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994" t="s">
        <v>348</v>
      </c>
      <c r="D622" s="995"/>
      <c r="E622" s="706">
        <v>5.1984820385678789E-2</v>
      </c>
      <c r="F622" s="572"/>
      <c r="G622" s="572"/>
      <c r="H622" s="995" t="s">
        <v>224</v>
      </c>
      <c r="I622" s="995"/>
      <c r="J622" s="995"/>
      <c r="K622" s="572"/>
      <c r="L622" s="572"/>
      <c r="M622" s="995" t="s">
        <v>348</v>
      </c>
      <c r="N622" s="995"/>
      <c r="O622" s="708">
        <v>5.9758752364190121E-2</v>
      </c>
      <c r="P622" s="572"/>
      <c r="Q622" s="572"/>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4"/>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994" t="s">
        <v>374</v>
      </c>
      <c r="D623" s="995"/>
      <c r="E623" s="706">
        <v>1.3781939046730713E-2</v>
      </c>
      <c r="F623" s="572"/>
      <c r="G623" s="572"/>
      <c r="H623" s="995" t="s">
        <v>192</v>
      </c>
      <c r="I623" s="995"/>
      <c r="J623" s="724" t="s">
        <v>193</v>
      </c>
      <c r="K623" s="572"/>
      <c r="L623" s="572"/>
      <c r="M623" s="995" t="s">
        <v>374</v>
      </c>
      <c r="N623" s="995"/>
      <c r="O623" s="708">
        <v>2.3050471321240457E-2</v>
      </c>
      <c r="P623" s="572"/>
      <c r="Q623" s="572"/>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4"/>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994" t="s">
        <v>363</v>
      </c>
      <c r="D624" s="995"/>
      <c r="E624" s="706">
        <v>2.2042787492437703E-2</v>
      </c>
      <c r="F624" s="572"/>
      <c r="G624" s="572"/>
      <c r="H624" s="995" t="s">
        <v>193</v>
      </c>
      <c r="I624" s="995"/>
      <c r="J624" s="725">
        <v>0.99999999999999989</v>
      </c>
      <c r="K624" s="572"/>
      <c r="L624" s="572"/>
      <c r="M624" s="995" t="s">
        <v>363</v>
      </c>
      <c r="N624" s="995"/>
      <c r="O624" s="708">
        <v>3.7903763544062379E-2</v>
      </c>
      <c r="P624" s="572"/>
      <c r="Q624" s="572"/>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4"/>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994" t="s">
        <v>343</v>
      </c>
      <c r="D625" s="995"/>
      <c r="E625" s="710">
        <v>5.9742952694237551E-2</v>
      </c>
      <c r="F625" s="572"/>
      <c r="G625" s="572"/>
      <c r="H625" s="995"/>
      <c r="I625" s="995"/>
      <c r="J625" s="572"/>
      <c r="K625" s="572"/>
      <c r="L625" s="572"/>
      <c r="M625" s="995" t="s">
        <v>343</v>
      </c>
      <c r="N625" s="995"/>
      <c r="O625" s="711">
        <v>4.3063144285642993E-2</v>
      </c>
      <c r="P625" s="572"/>
      <c r="Q625" s="572"/>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4"/>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994"/>
      <c r="D626" s="995"/>
      <c r="E626" s="572"/>
      <c r="F626" s="572"/>
      <c r="G626" s="572"/>
      <c r="H626" s="995"/>
      <c r="I626" s="995"/>
      <c r="J626" s="572"/>
      <c r="K626" s="572"/>
      <c r="L626" s="572"/>
      <c r="M626" s="995"/>
      <c r="N626" s="995"/>
      <c r="O626" s="572"/>
      <c r="P626" s="572"/>
      <c r="Q626" s="572"/>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4"/>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994"/>
      <c r="D627" s="995"/>
      <c r="E627" s="572"/>
      <c r="F627" s="572"/>
      <c r="G627" s="572"/>
      <c r="H627" s="995"/>
      <c r="I627" s="995"/>
      <c r="J627" s="572"/>
      <c r="K627" s="572"/>
      <c r="L627" s="572"/>
      <c r="M627" s="995"/>
      <c r="N627" s="995"/>
      <c r="O627" s="572"/>
      <c r="P627" s="572"/>
      <c r="Q627" s="572"/>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4"/>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994" t="s">
        <v>224</v>
      </c>
      <c r="D628" s="995"/>
      <c r="E628" s="995"/>
      <c r="F628" s="572"/>
      <c r="G628" s="572"/>
      <c r="H628" s="995"/>
      <c r="I628" s="995"/>
      <c r="J628" s="572"/>
      <c r="K628" s="572"/>
      <c r="L628" s="572"/>
      <c r="M628" s="995" t="s">
        <v>224</v>
      </c>
      <c r="N628" s="995"/>
      <c r="O628" s="995"/>
      <c r="P628" s="572"/>
      <c r="Q628" s="572"/>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4"/>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994" t="s">
        <v>192</v>
      </c>
      <c r="D629" s="995"/>
      <c r="E629" s="726" t="s">
        <v>193</v>
      </c>
      <c r="F629" s="572"/>
      <c r="G629" s="572"/>
      <c r="H629" s="995"/>
      <c r="I629" s="995"/>
      <c r="J629" s="572"/>
      <c r="K629" s="572"/>
      <c r="L629" s="572"/>
      <c r="M629" s="995" t="s">
        <v>192</v>
      </c>
      <c r="N629" s="995"/>
      <c r="O629" s="727" t="s">
        <v>193</v>
      </c>
      <c r="P629" s="572"/>
      <c r="Q629" s="572"/>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4"/>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994" t="s">
        <v>193</v>
      </c>
      <c r="D630" s="995"/>
      <c r="E630" s="728">
        <v>1</v>
      </c>
      <c r="F630" s="572"/>
      <c r="G630" s="572"/>
      <c r="H630" s="995"/>
      <c r="I630" s="995"/>
      <c r="J630" s="572"/>
      <c r="K630" s="572"/>
      <c r="L630" s="572"/>
      <c r="M630" s="995" t="s">
        <v>193</v>
      </c>
      <c r="N630" s="995"/>
      <c r="O630" s="729">
        <v>0.99999999999999978</v>
      </c>
      <c r="P630" s="572"/>
      <c r="Q630" s="572"/>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4"/>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994"/>
      <c r="D631" s="995"/>
      <c r="E631" s="572"/>
      <c r="F631" s="572"/>
      <c r="G631" s="572"/>
      <c r="H631" s="995"/>
      <c r="I631" s="995"/>
      <c r="J631" s="572"/>
      <c r="K631" s="572"/>
      <c r="L631" s="572"/>
      <c r="M631" s="995"/>
      <c r="N631" s="995"/>
      <c r="O631" s="572"/>
      <c r="P631" s="572"/>
      <c r="Q631" s="572"/>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4"/>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994"/>
      <c r="D632" s="995"/>
      <c r="E632" s="556"/>
      <c r="F632" s="556"/>
      <c r="G632" s="556"/>
      <c r="H632" s="994"/>
      <c r="I632" s="995"/>
      <c r="J632" s="556"/>
      <c r="K632" s="556"/>
      <c r="L632" s="556"/>
      <c r="M632" s="994"/>
      <c r="N632" s="995"/>
      <c r="O632" s="556"/>
      <c r="P632" s="556"/>
      <c r="Q632" s="556"/>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4"/>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994"/>
      <c r="D633" s="995"/>
      <c r="E633" s="556"/>
      <c r="F633" s="556"/>
      <c r="G633" s="556"/>
      <c r="H633" s="994"/>
      <c r="I633" s="995"/>
      <c r="J633" s="556"/>
      <c r="K633" s="556"/>
      <c r="L633" s="556"/>
      <c r="M633" s="994"/>
      <c r="N633" s="995"/>
      <c r="O633" s="556"/>
      <c r="P633" s="556"/>
      <c r="Q633" s="556"/>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4"/>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994"/>
      <c r="D634" s="995"/>
      <c r="E634" s="556"/>
      <c r="F634" s="556"/>
      <c r="G634" s="556"/>
      <c r="H634" s="994"/>
      <c r="I634" s="995"/>
      <c r="J634" s="556"/>
      <c r="K634" s="556"/>
      <c r="L634" s="556"/>
      <c r="M634" s="994"/>
      <c r="N634" s="995"/>
      <c r="O634" s="556"/>
      <c r="P634" s="556"/>
      <c r="Q634" s="556"/>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4"/>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994"/>
      <c r="D635" s="995"/>
      <c r="E635" s="556"/>
      <c r="F635" s="556"/>
      <c r="G635" s="556"/>
      <c r="H635" s="994"/>
      <c r="I635" s="995"/>
      <c r="J635" s="556"/>
      <c r="K635" s="556"/>
      <c r="L635" s="556"/>
      <c r="M635" s="994"/>
      <c r="N635" s="995"/>
      <c r="O635" s="556"/>
      <c r="P635" s="556"/>
      <c r="Q635" s="556"/>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4"/>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994"/>
      <c r="D636" s="995"/>
      <c r="E636" s="556"/>
      <c r="F636" s="556"/>
      <c r="G636" s="556"/>
      <c r="H636" s="994"/>
      <c r="I636" s="995"/>
      <c r="J636" s="556"/>
      <c r="K636" s="556"/>
      <c r="L636" s="556"/>
      <c r="M636" s="994"/>
      <c r="N636" s="995"/>
      <c r="O636" s="556"/>
      <c r="P636" s="556"/>
      <c r="Q636" s="556"/>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4"/>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994"/>
      <c r="D637" s="995"/>
      <c r="E637" s="556"/>
      <c r="F637" s="556"/>
      <c r="G637" s="556"/>
      <c r="H637" s="994"/>
      <c r="I637" s="995"/>
      <c r="J637" s="556"/>
      <c r="K637" s="556"/>
      <c r="L637" s="556"/>
      <c r="M637" s="994"/>
      <c r="N637" s="995"/>
      <c r="O637" s="556"/>
      <c r="P637" s="556"/>
      <c r="Q637" s="556"/>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4"/>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994"/>
      <c r="D638" s="995"/>
      <c r="E638" s="556"/>
      <c r="F638" s="556"/>
      <c r="G638" s="556"/>
      <c r="H638" s="994"/>
      <c r="I638" s="995"/>
      <c r="J638" s="556"/>
      <c r="K638" s="556"/>
      <c r="L638" s="556"/>
      <c r="M638" s="994"/>
      <c r="N638" s="995"/>
      <c r="O638" s="556"/>
      <c r="P638" s="556"/>
      <c r="Q638" s="556"/>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4"/>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994"/>
      <c r="D639" s="995"/>
      <c r="E639" s="556"/>
      <c r="F639" s="556"/>
      <c r="G639" s="556"/>
      <c r="H639" s="994"/>
      <c r="I639" s="995"/>
      <c r="J639" s="556"/>
      <c r="K639" s="556"/>
      <c r="L639" s="556"/>
      <c r="M639" s="994"/>
      <c r="N639" s="995"/>
      <c r="O639" s="556"/>
      <c r="P639" s="556"/>
      <c r="Q639" s="556"/>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4"/>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994"/>
      <c r="D640" s="995"/>
      <c r="E640" s="556"/>
      <c r="F640" s="556"/>
      <c r="G640" s="556"/>
      <c r="H640" s="994"/>
      <c r="I640" s="995"/>
      <c r="J640" s="556"/>
      <c r="K640" s="556"/>
      <c r="L640" s="556"/>
      <c r="M640" s="994"/>
      <c r="N640" s="995"/>
      <c r="O640" s="556"/>
      <c r="P640" s="556"/>
      <c r="Q640" s="556"/>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4"/>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994"/>
      <c r="D641" s="995"/>
      <c r="E641" s="556"/>
      <c r="F641" s="556"/>
      <c r="G641" s="556"/>
      <c r="H641" s="994"/>
      <c r="I641" s="995"/>
      <c r="J641" s="556"/>
      <c r="K641" s="556"/>
      <c r="L641" s="556"/>
      <c r="M641" s="994"/>
      <c r="N641" s="995"/>
      <c r="O641" s="556"/>
      <c r="P641" s="556"/>
      <c r="Q641" s="556"/>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4"/>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994"/>
      <c r="D642" s="995"/>
      <c r="E642" s="556"/>
      <c r="F642" s="556"/>
      <c r="G642" s="556"/>
      <c r="H642" s="994"/>
      <c r="I642" s="995"/>
      <c r="J642" s="556"/>
      <c r="K642" s="556"/>
      <c r="L642" s="556"/>
      <c r="M642" s="994"/>
      <c r="N642" s="995"/>
      <c r="O642" s="556"/>
      <c r="P642" s="556"/>
      <c r="Q642" s="556"/>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4"/>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994"/>
      <c r="D643" s="995"/>
      <c r="E643" s="556"/>
      <c r="F643" s="556"/>
      <c r="G643" s="556"/>
      <c r="H643" s="994"/>
      <c r="I643" s="995"/>
      <c r="J643" s="556"/>
      <c r="K643" s="556"/>
      <c r="L643" s="556"/>
      <c r="M643" s="994"/>
      <c r="N643" s="995"/>
      <c r="O643" s="556"/>
      <c r="P643" s="556"/>
      <c r="Q643" s="556"/>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4"/>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994"/>
      <c r="D644" s="995"/>
      <c r="E644" s="556"/>
      <c r="F644" s="556"/>
      <c r="G644" s="556"/>
      <c r="H644" s="994"/>
      <c r="I644" s="995"/>
      <c r="J644" s="556"/>
      <c r="K644" s="556"/>
      <c r="L644" s="556"/>
      <c r="M644" s="994"/>
      <c r="N644" s="995"/>
      <c r="O644" s="556"/>
      <c r="P644" s="556"/>
      <c r="Q644" s="556"/>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4"/>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994"/>
      <c r="D645" s="995"/>
      <c r="E645" s="556"/>
      <c r="F645" s="556"/>
      <c r="G645" s="556"/>
      <c r="H645" s="994"/>
      <c r="I645" s="995"/>
      <c r="J645" s="556"/>
      <c r="K645" s="556"/>
      <c r="L645" s="556"/>
      <c r="M645" s="994"/>
      <c r="N645" s="995"/>
      <c r="O645" s="556"/>
      <c r="P645" s="556"/>
      <c r="Q645" s="556"/>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4"/>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994"/>
      <c r="D646" s="995"/>
      <c r="E646" s="556"/>
      <c r="F646" s="556"/>
      <c r="G646" s="556"/>
      <c r="H646" s="994"/>
      <c r="I646" s="995"/>
      <c r="J646" s="556"/>
      <c r="K646" s="556"/>
      <c r="L646" s="556"/>
      <c r="M646" s="994"/>
      <c r="N646" s="995"/>
      <c r="O646" s="556"/>
      <c r="P646" s="556"/>
      <c r="Q646" s="556"/>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4"/>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994"/>
      <c r="D647" s="995"/>
      <c r="E647" s="556"/>
      <c r="F647" s="556"/>
      <c r="G647" s="556"/>
      <c r="H647" s="994"/>
      <c r="I647" s="995"/>
      <c r="J647" s="556"/>
      <c r="K647" s="556"/>
      <c r="L647" s="556"/>
      <c r="M647" s="994"/>
      <c r="N647" s="995"/>
      <c r="O647" s="556"/>
      <c r="P647" s="556"/>
      <c r="Q647" s="556"/>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4"/>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994"/>
      <c r="D648" s="995"/>
      <c r="E648" s="556"/>
      <c r="F648" s="556"/>
      <c r="G648" s="556"/>
      <c r="H648" s="994"/>
      <c r="I648" s="995"/>
      <c r="J648" s="556"/>
      <c r="K648" s="556"/>
      <c r="L648" s="556"/>
      <c r="M648" s="994"/>
      <c r="N648" s="995"/>
      <c r="O648" s="556"/>
      <c r="P648" s="556"/>
      <c r="Q648" s="556"/>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4"/>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994"/>
      <c r="D649" s="995"/>
      <c r="E649" s="556"/>
      <c r="F649" s="556"/>
      <c r="G649" s="556"/>
      <c r="H649" s="994"/>
      <c r="I649" s="995"/>
      <c r="J649" s="556"/>
      <c r="K649" s="556"/>
      <c r="L649" s="556"/>
      <c r="M649" s="994"/>
      <c r="N649" s="995"/>
      <c r="O649" s="556"/>
      <c r="P649" s="556"/>
      <c r="Q649" s="556"/>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4"/>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994"/>
      <c r="D650" s="995"/>
      <c r="E650" s="556"/>
      <c r="F650" s="556"/>
      <c r="G650" s="556"/>
      <c r="H650" s="994"/>
      <c r="I650" s="995"/>
      <c r="J650" s="556"/>
      <c r="K650" s="556"/>
      <c r="L650" s="556"/>
      <c r="M650" s="994"/>
      <c r="N650" s="995"/>
      <c r="O650" s="556"/>
      <c r="P650" s="556"/>
      <c r="Q650" s="556"/>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4"/>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994"/>
      <c r="D651" s="995"/>
      <c r="E651" s="556"/>
      <c r="F651" s="556"/>
      <c r="G651" s="556"/>
      <c r="H651" s="994"/>
      <c r="I651" s="995"/>
      <c r="J651" s="556"/>
      <c r="K651" s="556"/>
      <c r="L651" s="556"/>
      <c r="M651" s="994"/>
      <c r="N651" s="995"/>
      <c r="O651" s="556"/>
      <c r="P651" s="556"/>
      <c r="Q651" s="556"/>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4"/>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994"/>
      <c r="D652" s="995"/>
      <c r="E652" s="556"/>
      <c r="F652" s="556"/>
      <c r="G652" s="556"/>
      <c r="H652" s="994"/>
      <c r="I652" s="995"/>
      <c r="J652" s="556"/>
      <c r="K652" s="556"/>
      <c r="L652" s="556"/>
      <c r="M652" s="994"/>
      <c r="N652" s="995"/>
      <c r="O652" s="556"/>
      <c r="P652" s="556"/>
      <c r="Q652" s="556"/>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4"/>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994"/>
      <c r="D653" s="995"/>
      <c r="E653" s="556"/>
      <c r="F653" s="556"/>
      <c r="G653" s="556"/>
      <c r="H653" s="994"/>
      <c r="I653" s="995"/>
      <c r="J653" s="556"/>
      <c r="K653" s="556"/>
      <c r="L653" s="556"/>
      <c r="M653" s="994"/>
      <c r="N653" s="995"/>
      <c r="O653" s="556"/>
      <c r="P653" s="556"/>
      <c r="Q653" s="556"/>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4"/>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994"/>
      <c r="D654" s="995"/>
      <c r="E654" s="556"/>
      <c r="F654" s="556"/>
      <c r="G654" s="556"/>
      <c r="H654" s="994"/>
      <c r="I654" s="995"/>
      <c r="J654" s="556"/>
      <c r="K654" s="556"/>
      <c r="L654" s="556"/>
      <c r="M654" s="994"/>
      <c r="N654" s="995"/>
      <c r="O654" s="556"/>
      <c r="P654" s="556"/>
      <c r="Q654" s="556"/>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4"/>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994"/>
      <c r="D655" s="995"/>
      <c r="E655" s="556"/>
      <c r="F655" s="556"/>
      <c r="G655" s="556"/>
      <c r="H655" s="994"/>
      <c r="I655" s="995"/>
      <c r="J655" s="556"/>
      <c r="K655" s="556"/>
      <c r="L655" s="556"/>
      <c r="M655" s="994"/>
      <c r="N655" s="995"/>
      <c r="O655" s="556"/>
      <c r="P655" s="556"/>
      <c r="Q655" s="556"/>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4"/>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994"/>
      <c r="D656" s="995"/>
      <c r="E656" s="556"/>
      <c r="F656" s="556"/>
      <c r="G656" s="556"/>
      <c r="H656" s="994"/>
      <c r="I656" s="995"/>
      <c r="J656" s="556"/>
      <c r="K656" s="556"/>
      <c r="L656" s="556"/>
      <c r="M656" s="994"/>
      <c r="N656" s="995"/>
      <c r="O656" s="556"/>
      <c r="P656" s="556"/>
      <c r="Q656" s="556"/>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4"/>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994"/>
      <c r="D657" s="995"/>
      <c r="E657" s="556"/>
      <c r="F657" s="556"/>
      <c r="G657" s="556"/>
      <c r="H657" s="994"/>
      <c r="I657" s="995"/>
      <c r="J657" s="556"/>
      <c r="K657" s="556"/>
      <c r="L657" s="556"/>
      <c r="M657" s="994"/>
      <c r="N657" s="995"/>
      <c r="O657" s="556"/>
      <c r="P657" s="556"/>
      <c r="Q657" s="556"/>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4"/>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994"/>
      <c r="D658" s="995"/>
      <c r="E658" s="556"/>
      <c r="F658" s="556"/>
      <c r="G658" s="556"/>
      <c r="H658" s="994"/>
      <c r="I658" s="995"/>
      <c r="J658" s="556"/>
      <c r="K658" s="556"/>
      <c r="L658" s="556"/>
      <c r="M658" s="994"/>
      <c r="N658" s="995"/>
      <c r="O658" s="556"/>
      <c r="P658" s="556"/>
      <c r="Q658" s="556"/>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4"/>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994"/>
      <c r="D659" s="995"/>
      <c r="E659" s="556"/>
      <c r="F659" s="556"/>
      <c r="G659" s="556"/>
      <c r="H659" s="994"/>
      <c r="I659" s="995"/>
      <c r="J659" s="556"/>
      <c r="K659" s="556"/>
      <c r="L659" s="556"/>
      <c r="M659" s="994"/>
      <c r="N659" s="995"/>
      <c r="O659" s="556"/>
      <c r="P659" s="556"/>
      <c r="Q659" s="556"/>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4"/>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994"/>
      <c r="D660" s="995"/>
      <c r="E660" s="556"/>
      <c r="F660" s="556"/>
      <c r="G660" s="556"/>
      <c r="H660" s="994"/>
      <c r="I660" s="995"/>
      <c r="J660" s="556"/>
      <c r="K660" s="556"/>
      <c r="L660" s="556"/>
      <c r="M660" s="994"/>
      <c r="N660" s="995"/>
      <c r="O660" s="556"/>
      <c r="P660" s="556"/>
      <c r="Q660" s="556"/>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4"/>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994"/>
      <c r="D661" s="995"/>
      <c r="E661" s="556"/>
      <c r="F661" s="556"/>
      <c r="G661" s="556"/>
      <c r="H661" s="994"/>
      <c r="I661" s="995"/>
      <c r="J661" s="556"/>
      <c r="K661" s="556"/>
      <c r="L661" s="556"/>
      <c r="M661" s="994"/>
      <c r="N661" s="995"/>
      <c r="O661" s="556"/>
      <c r="P661" s="556"/>
      <c r="Q661" s="556"/>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4"/>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994"/>
      <c r="D662" s="995"/>
      <c r="E662" s="556"/>
      <c r="F662" s="556"/>
      <c r="G662" s="556"/>
      <c r="H662" s="994"/>
      <c r="I662" s="995"/>
      <c r="J662" s="556"/>
      <c r="K662" s="556"/>
      <c r="L662" s="556"/>
      <c r="M662" s="994"/>
      <c r="N662" s="995"/>
      <c r="O662" s="556"/>
      <c r="P662" s="556"/>
      <c r="Q662" s="556"/>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4"/>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994"/>
      <c r="D663" s="995"/>
      <c r="E663" s="556"/>
      <c r="F663" s="556"/>
      <c r="G663" s="556"/>
      <c r="H663" s="994"/>
      <c r="I663" s="995"/>
      <c r="J663" s="556"/>
      <c r="K663" s="556"/>
      <c r="L663" s="556"/>
      <c r="M663" s="994"/>
      <c r="N663" s="995"/>
      <c r="O663" s="556"/>
      <c r="P663" s="556"/>
      <c r="Q663" s="556"/>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4"/>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994"/>
      <c r="D664" s="995"/>
      <c r="E664" s="556"/>
      <c r="F664" s="556"/>
      <c r="G664" s="556"/>
      <c r="H664" s="994"/>
      <c r="I664" s="995"/>
      <c r="J664" s="556"/>
      <c r="K664" s="556"/>
      <c r="L664" s="556"/>
      <c r="M664" s="994"/>
      <c r="N664" s="995"/>
      <c r="O664" s="556"/>
      <c r="P664" s="556"/>
      <c r="Q664" s="556"/>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4"/>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994"/>
      <c r="D665" s="995"/>
      <c r="E665" s="556"/>
      <c r="F665" s="556"/>
      <c r="G665" s="556"/>
      <c r="H665" s="994"/>
      <c r="I665" s="995"/>
      <c r="J665" s="556"/>
      <c r="K665" s="556"/>
      <c r="L665" s="556"/>
      <c r="M665" s="994"/>
      <c r="N665" s="995"/>
      <c r="O665" s="556"/>
      <c r="P665" s="556"/>
      <c r="Q665" s="556"/>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4"/>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994"/>
      <c r="D666" s="995"/>
      <c r="E666" s="556"/>
      <c r="F666" s="556"/>
      <c r="G666" s="556"/>
      <c r="H666" s="994"/>
      <c r="I666" s="995"/>
      <c r="J666" s="556"/>
      <c r="K666" s="556"/>
      <c r="L666" s="556"/>
      <c r="M666" s="994"/>
      <c r="N666" s="995"/>
      <c r="O666" s="556"/>
      <c r="P666" s="556"/>
      <c r="Q666" s="556"/>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4"/>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994"/>
      <c r="D667" s="995"/>
      <c r="E667" s="556"/>
      <c r="F667" s="556"/>
      <c r="G667" s="556"/>
      <c r="H667" s="994"/>
      <c r="I667" s="995"/>
      <c r="J667" s="556"/>
      <c r="K667" s="556"/>
      <c r="L667" s="556"/>
      <c r="M667" s="994"/>
      <c r="N667" s="995"/>
      <c r="O667" s="556"/>
      <c r="P667" s="556"/>
      <c r="Q667" s="556"/>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4"/>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994"/>
      <c r="D668" s="995"/>
      <c r="E668" s="556"/>
      <c r="F668" s="556"/>
      <c r="G668" s="556"/>
      <c r="H668" s="994"/>
      <c r="I668" s="995"/>
      <c r="J668" s="556"/>
      <c r="K668" s="556"/>
      <c r="L668" s="556"/>
      <c r="M668" s="994"/>
      <c r="N668" s="995"/>
      <c r="O668" s="556"/>
      <c r="P668" s="556"/>
      <c r="Q668" s="556"/>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4"/>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994"/>
      <c r="D669" s="995"/>
      <c r="E669" s="556"/>
      <c r="F669" s="556"/>
      <c r="G669" s="556"/>
      <c r="H669" s="994"/>
      <c r="I669" s="995"/>
      <c r="J669" s="556"/>
      <c r="K669" s="556"/>
      <c r="L669" s="556"/>
      <c r="M669" s="994"/>
      <c r="N669" s="995"/>
      <c r="O669" s="556"/>
      <c r="P669" s="556"/>
      <c r="Q669" s="556"/>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4"/>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994"/>
      <c r="D670" s="995"/>
      <c r="E670" s="556"/>
      <c r="F670" s="556"/>
      <c r="G670" s="556"/>
      <c r="H670" s="994"/>
      <c r="I670" s="995"/>
      <c r="J670" s="556"/>
      <c r="K670" s="556"/>
      <c r="L670" s="556"/>
      <c r="M670" s="994"/>
      <c r="N670" s="995"/>
      <c r="O670" s="556"/>
      <c r="P670" s="556"/>
      <c r="Q670" s="556"/>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4"/>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994"/>
      <c r="D671" s="995"/>
      <c r="E671" s="556"/>
      <c r="F671" s="556"/>
      <c r="G671" s="556"/>
      <c r="H671" s="994"/>
      <c r="I671" s="995"/>
      <c r="J671" s="556"/>
      <c r="K671" s="556"/>
      <c r="L671" s="556"/>
      <c r="M671" s="994"/>
      <c r="N671" s="995"/>
      <c r="O671" s="556"/>
      <c r="P671" s="556"/>
      <c r="Q671" s="556"/>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4"/>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994"/>
      <c r="D672" s="995"/>
      <c r="E672" s="556"/>
      <c r="F672" s="556"/>
      <c r="G672" s="556"/>
      <c r="H672" s="994"/>
      <c r="I672" s="995"/>
      <c r="J672" s="556"/>
      <c r="K672" s="556"/>
      <c r="L672" s="556"/>
      <c r="M672" s="994"/>
      <c r="N672" s="995"/>
      <c r="O672" s="556"/>
      <c r="P672" s="556"/>
      <c r="Q672" s="556"/>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4"/>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994"/>
      <c r="D673" s="995"/>
      <c r="E673" s="556"/>
      <c r="F673" s="556"/>
      <c r="G673" s="556"/>
      <c r="H673" s="994"/>
      <c r="I673" s="995"/>
      <c r="J673" s="556"/>
      <c r="K673" s="556"/>
      <c r="L673" s="556"/>
      <c r="M673" s="994"/>
      <c r="N673" s="995"/>
      <c r="O673" s="556"/>
      <c r="P673" s="556"/>
      <c r="Q673" s="556"/>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4"/>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994"/>
      <c r="D674" s="995"/>
      <c r="E674" s="556"/>
      <c r="F674" s="556"/>
      <c r="G674" s="556"/>
      <c r="H674" s="994"/>
      <c r="I674" s="995"/>
      <c r="J674" s="556"/>
      <c r="K674" s="556"/>
      <c r="L674" s="556"/>
      <c r="M674" s="994"/>
      <c r="N674" s="995"/>
      <c r="O674" s="556"/>
      <c r="P674" s="556"/>
      <c r="Q674" s="556"/>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4"/>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994"/>
      <c r="D675" s="995"/>
      <c r="E675" s="556"/>
      <c r="F675" s="556"/>
      <c r="G675" s="556"/>
      <c r="H675" s="994"/>
      <c r="I675" s="995"/>
      <c r="J675" s="556"/>
      <c r="K675" s="556"/>
      <c r="L675" s="556"/>
      <c r="M675" s="994"/>
      <c r="N675" s="995"/>
      <c r="O675" s="556"/>
      <c r="P675" s="556"/>
      <c r="Q675" s="556"/>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4"/>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994"/>
      <c r="D676" s="995"/>
      <c r="E676" s="556"/>
      <c r="F676" s="556"/>
      <c r="G676" s="556"/>
      <c r="H676" s="994"/>
      <c r="I676" s="995"/>
      <c r="J676" s="556"/>
      <c r="K676" s="556"/>
      <c r="L676" s="556"/>
      <c r="M676" s="994"/>
      <c r="N676" s="995"/>
      <c r="O676" s="556"/>
      <c r="P676" s="556"/>
      <c r="Q676" s="556"/>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4"/>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994"/>
      <c r="D677" s="995"/>
      <c r="E677" s="556"/>
      <c r="F677" s="556"/>
      <c r="G677" s="556"/>
      <c r="H677" s="994"/>
      <c r="I677" s="995"/>
      <c r="J677" s="556"/>
      <c r="K677" s="556"/>
      <c r="L677" s="556"/>
      <c r="M677" s="994"/>
      <c r="N677" s="995"/>
      <c r="O677" s="556"/>
      <c r="P677" s="556"/>
      <c r="Q677" s="556"/>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4"/>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994"/>
      <c r="D678" s="995"/>
      <c r="E678" s="556"/>
      <c r="F678" s="556"/>
      <c r="G678" s="556"/>
      <c r="H678" s="994"/>
      <c r="I678" s="995"/>
      <c r="J678" s="556"/>
      <c r="K678" s="556"/>
      <c r="L678" s="556"/>
      <c r="M678" s="994"/>
      <c r="N678" s="995"/>
      <c r="O678" s="556"/>
      <c r="P678" s="556"/>
      <c r="Q678" s="556"/>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4"/>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994"/>
      <c r="D679" s="995"/>
      <c r="E679" s="556"/>
      <c r="F679" s="556"/>
      <c r="G679" s="556"/>
      <c r="H679" s="994"/>
      <c r="I679" s="995"/>
      <c r="J679" s="556"/>
      <c r="K679" s="556"/>
      <c r="L679" s="556"/>
      <c r="M679" s="994"/>
      <c r="N679" s="995"/>
      <c r="O679" s="556"/>
      <c r="P679" s="556"/>
      <c r="Q679" s="556"/>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4"/>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994"/>
      <c r="D680" s="995"/>
      <c r="E680" s="556"/>
      <c r="F680" s="556"/>
      <c r="G680" s="556"/>
      <c r="H680" s="994"/>
      <c r="I680" s="995"/>
      <c r="J680" s="556"/>
      <c r="K680" s="556"/>
      <c r="L680" s="556"/>
      <c r="M680" s="994"/>
      <c r="N680" s="995"/>
      <c r="O680" s="556"/>
      <c r="P680" s="556"/>
      <c r="Q680" s="556"/>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4"/>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994"/>
      <c r="D681" s="995"/>
      <c r="E681" s="556"/>
      <c r="F681" s="556"/>
      <c r="G681" s="556"/>
      <c r="H681" s="994"/>
      <c r="I681" s="995"/>
      <c r="J681" s="556"/>
      <c r="K681" s="556"/>
      <c r="L681" s="556"/>
      <c r="M681" s="994"/>
      <c r="N681" s="995"/>
      <c r="O681" s="556"/>
      <c r="P681" s="556"/>
      <c r="Q681" s="556"/>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4"/>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994"/>
      <c r="D682" s="995"/>
      <c r="E682" s="556"/>
      <c r="F682" s="556"/>
      <c r="G682" s="556"/>
      <c r="H682" s="994"/>
      <c r="I682" s="995"/>
      <c r="J682" s="556"/>
      <c r="K682" s="556"/>
      <c r="L682" s="556"/>
      <c r="M682" s="994"/>
      <c r="N682" s="995"/>
      <c r="O682" s="556"/>
      <c r="P682" s="556"/>
      <c r="Q682" s="556"/>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4"/>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994"/>
      <c r="D683" s="995"/>
      <c r="E683" s="556"/>
      <c r="F683" s="556"/>
      <c r="G683" s="556"/>
      <c r="H683" s="994"/>
      <c r="I683" s="995"/>
      <c r="J683" s="556"/>
      <c r="K683" s="556"/>
      <c r="L683" s="556"/>
      <c r="M683" s="994"/>
      <c r="N683" s="995"/>
      <c r="O683" s="556"/>
      <c r="P683" s="556"/>
      <c r="Q683" s="556"/>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4"/>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994"/>
      <c r="D684" s="995"/>
      <c r="E684" s="556"/>
      <c r="F684" s="556"/>
      <c r="G684" s="556"/>
      <c r="H684" s="994"/>
      <c r="I684" s="995"/>
      <c r="J684" s="556"/>
      <c r="K684" s="556"/>
      <c r="L684" s="556"/>
      <c r="M684" s="994"/>
      <c r="N684" s="995"/>
      <c r="O684" s="556"/>
      <c r="P684" s="556"/>
      <c r="Q684" s="556"/>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4"/>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994"/>
      <c r="D685" s="995"/>
      <c r="E685" s="556"/>
      <c r="F685" s="556"/>
      <c r="G685" s="556"/>
      <c r="H685" s="994"/>
      <c r="I685" s="995"/>
      <c r="J685" s="556"/>
      <c r="K685" s="556"/>
      <c r="L685" s="556"/>
      <c r="M685" s="994"/>
      <c r="N685" s="995"/>
      <c r="O685" s="556"/>
      <c r="P685" s="556"/>
      <c r="Q685" s="556"/>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4"/>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994"/>
      <c r="D686" s="995"/>
      <c r="E686" s="556"/>
      <c r="F686" s="556"/>
      <c r="G686" s="556"/>
      <c r="H686" s="994"/>
      <c r="I686" s="995"/>
      <c r="J686" s="556"/>
      <c r="K686" s="556"/>
      <c r="L686" s="556"/>
      <c r="M686" s="994"/>
      <c r="N686" s="995"/>
      <c r="O686" s="556"/>
      <c r="P686" s="556"/>
      <c r="Q686" s="556"/>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4"/>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994"/>
      <c r="D687" s="995"/>
      <c r="E687" s="556"/>
      <c r="F687" s="556"/>
      <c r="G687" s="556"/>
      <c r="H687" s="994"/>
      <c r="I687" s="995"/>
      <c r="J687" s="556"/>
      <c r="K687" s="556"/>
      <c r="L687" s="556"/>
      <c r="M687" s="994"/>
      <c r="N687" s="995"/>
      <c r="O687" s="556"/>
      <c r="P687" s="556"/>
      <c r="Q687" s="556"/>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4"/>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994"/>
      <c r="D688" s="995"/>
      <c r="E688" s="556"/>
      <c r="F688" s="556"/>
      <c r="G688" s="556"/>
      <c r="H688" s="994"/>
      <c r="I688" s="995"/>
      <c r="J688" s="556"/>
      <c r="K688" s="556"/>
      <c r="L688" s="556"/>
      <c r="M688" s="994"/>
      <c r="N688" s="995"/>
      <c r="O688" s="556"/>
      <c r="P688" s="556"/>
      <c r="Q688" s="556"/>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4"/>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994"/>
      <c r="D689" s="995"/>
      <c r="E689" s="556"/>
      <c r="F689" s="556"/>
      <c r="G689" s="556"/>
      <c r="H689" s="994"/>
      <c r="I689" s="995"/>
      <c r="J689" s="556"/>
      <c r="K689" s="556"/>
      <c r="L689" s="556"/>
      <c r="M689" s="994"/>
      <c r="N689" s="995"/>
      <c r="O689" s="556"/>
      <c r="P689" s="556"/>
      <c r="Q689" s="556"/>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4"/>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994"/>
      <c r="D690" s="995"/>
      <c r="E690" s="556"/>
      <c r="F690" s="556"/>
      <c r="G690" s="556"/>
      <c r="H690" s="994"/>
      <c r="I690" s="995"/>
      <c r="J690" s="556"/>
      <c r="K690" s="556"/>
      <c r="L690" s="556"/>
      <c r="M690" s="994"/>
      <c r="N690" s="995"/>
      <c r="O690" s="556"/>
      <c r="P690" s="556"/>
      <c r="Q690" s="556"/>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4"/>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994"/>
      <c r="D691" s="995"/>
      <c r="E691" s="556"/>
      <c r="F691" s="556"/>
      <c r="G691" s="556"/>
      <c r="H691" s="994"/>
      <c r="I691" s="995"/>
      <c r="J691" s="556"/>
      <c r="K691" s="556"/>
      <c r="L691" s="556"/>
      <c r="M691" s="994"/>
      <c r="N691" s="995"/>
      <c r="O691" s="556"/>
      <c r="P691" s="556"/>
      <c r="Q691" s="556"/>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4"/>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994"/>
      <c r="D692" s="995"/>
      <c r="E692" s="556"/>
      <c r="F692" s="556"/>
      <c r="G692" s="556"/>
      <c r="H692" s="994"/>
      <c r="I692" s="995"/>
      <c r="J692" s="556"/>
      <c r="K692" s="556"/>
      <c r="L692" s="556"/>
      <c r="M692" s="994"/>
      <c r="N692" s="995"/>
      <c r="O692" s="556"/>
      <c r="P692" s="556"/>
      <c r="Q692" s="556"/>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4"/>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994"/>
      <c r="D693" s="995"/>
      <c r="E693" s="556"/>
      <c r="F693" s="556"/>
      <c r="G693" s="556"/>
      <c r="H693" s="994"/>
      <c r="I693" s="995"/>
      <c r="J693" s="556"/>
      <c r="K693" s="556"/>
      <c r="L693" s="556"/>
      <c r="M693" s="994"/>
      <c r="N693" s="995"/>
      <c r="O693" s="556"/>
      <c r="P693" s="556"/>
      <c r="Q693" s="556"/>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4"/>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994"/>
      <c r="D694" s="995"/>
      <c r="E694" s="556"/>
      <c r="F694" s="556"/>
      <c r="G694" s="556"/>
      <c r="H694" s="994"/>
      <c r="I694" s="995"/>
      <c r="J694" s="556"/>
      <c r="K694" s="556"/>
      <c r="L694" s="556"/>
      <c r="M694" s="994"/>
      <c r="N694" s="995"/>
      <c r="O694" s="556"/>
      <c r="P694" s="556"/>
      <c r="Q694" s="556"/>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4"/>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994"/>
      <c r="D695" s="995"/>
      <c r="E695" s="556"/>
      <c r="F695" s="556"/>
      <c r="G695" s="556"/>
      <c r="H695" s="994"/>
      <c r="I695" s="995"/>
      <c r="J695" s="556"/>
      <c r="K695" s="556"/>
      <c r="L695" s="556"/>
      <c r="M695" s="994"/>
      <c r="N695" s="995"/>
      <c r="O695" s="556"/>
      <c r="P695" s="556"/>
      <c r="Q695" s="556"/>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4"/>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994"/>
      <c r="D696" s="995"/>
      <c r="E696" s="556"/>
      <c r="F696" s="556"/>
      <c r="G696" s="556"/>
      <c r="H696" s="994"/>
      <c r="I696" s="995"/>
      <c r="J696" s="556"/>
      <c r="K696" s="556"/>
      <c r="L696" s="556"/>
      <c r="M696" s="994"/>
      <c r="N696" s="995"/>
      <c r="O696" s="556"/>
      <c r="P696" s="556"/>
      <c r="Q696" s="556"/>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4"/>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994"/>
      <c r="D697" s="995"/>
      <c r="E697" s="556"/>
      <c r="F697" s="556"/>
      <c r="G697" s="556"/>
      <c r="H697" s="994"/>
      <c r="I697" s="995"/>
      <c r="J697" s="556"/>
      <c r="K697" s="556"/>
      <c r="L697" s="556"/>
      <c r="M697" s="994"/>
      <c r="N697" s="995"/>
      <c r="O697" s="556"/>
      <c r="P697" s="556"/>
      <c r="Q697" s="556"/>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4"/>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994"/>
      <c r="D698" s="995"/>
      <c r="E698" s="556"/>
      <c r="F698" s="556"/>
      <c r="G698" s="556"/>
      <c r="H698" s="994"/>
      <c r="I698" s="995"/>
      <c r="J698" s="556"/>
      <c r="K698" s="556"/>
      <c r="L698" s="556"/>
      <c r="M698" s="994"/>
      <c r="N698" s="995"/>
      <c r="O698" s="556"/>
      <c r="P698" s="556"/>
      <c r="Q698" s="556"/>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4"/>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994"/>
      <c r="D699" s="995"/>
      <c r="E699" s="556"/>
      <c r="F699" s="556"/>
      <c r="G699" s="556"/>
      <c r="H699" s="994"/>
      <c r="I699" s="995"/>
      <c r="J699" s="556"/>
      <c r="K699" s="556"/>
      <c r="L699" s="556"/>
      <c r="M699" s="994"/>
      <c r="N699" s="995"/>
      <c r="O699" s="556"/>
      <c r="P699" s="556"/>
      <c r="Q699" s="556"/>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4"/>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994"/>
      <c r="D700" s="995"/>
      <c r="E700" s="556"/>
      <c r="F700" s="556"/>
      <c r="G700" s="556"/>
      <c r="H700" s="994"/>
      <c r="I700" s="995"/>
      <c r="J700" s="556"/>
      <c r="K700" s="556"/>
      <c r="L700" s="556"/>
      <c r="M700" s="994"/>
      <c r="N700" s="995"/>
      <c r="O700" s="556"/>
      <c r="P700" s="556"/>
      <c r="Q700" s="556"/>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4"/>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995"/>
      <c r="D701" s="995"/>
      <c r="E701" s="572"/>
      <c r="F701" s="572"/>
      <c r="G701" s="572"/>
      <c r="H701" s="995"/>
      <c r="I701" s="995"/>
      <c r="J701" s="572"/>
      <c r="K701" s="572"/>
      <c r="L701" s="572"/>
      <c r="M701" s="995"/>
      <c r="N701" s="995"/>
      <c r="O701" s="572"/>
      <c r="P701" s="572"/>
      <c r="Q701" s="572"/>
      <c r="BA701" s="344"/>
      <c r="BB701" s="394"/>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995"/>
      <c r="D702" s="995"/>
      <c r="E702" s="572"/>
      <c r="F702" s="572"/>
      <c r="G702" s="572"/>
      <c r="H702" s="995"/>
      <c r="I702" s="995"/>
      <c r="J702" s="572"/>
      <c r="K702" s="572"/>
      <c r="L702" s="572"/>
      <c r="M702" s="995"/>
      <c r="N702" s="995"/>
      <c r="O702" s="572"/>
      <c r="P702" s="572"/>
      <c r="Q702" s="572"/>
      <c r="BA702" s="344"/>
      <c r="BB702" s="394"/>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995"/>
      <c r="D703" s="995"/>
      <c r="E703" s="572"/>
      <c r="F703" s="572"/>
      <c r="G703" s="572"/>
      <c r="H703" s="995"/>
      <c r="I703" s="995"/>
      <c r="J703" s="572"/>
      <c r="K703" s="572"/>
      <c r="L703" s="572"/>
      <c r="M703" s="995"/>
      <c r="N703" s="995"/>
      <c r="O703" s="572"/>
      <c r="P703" s="572"/>
      <c r="Q703" s="572"/>
      <c r="BA703" s="344"/>
      <c r="BB703" s="394"/>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995"/>
      <c r="D704" s="995"/>
      <c r="E704" s="572"/>
      <c r="F704" s="572"/>
      <c r="G704" s="572"/>
      <c r="H704" s="995"/>
      <c r="I704" s="995"/>
      <c r="J704" s="572"/>
      <c r="K704" s="572"/>
      <c r="L704" s="572"/>
      <c r="M704" s="995"/>
      <c r="N704" s="995"/>
      <c r="O704" s="572"/>
      <c r="P704" s="572"/>
      <c r="Q704" s="572"/>
      <c r="BA704" s="344"/>
      <c r="BB704" s="394"/>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995"/>
      <c r="D705" s="995"/>
      <c r="E705" s="572"/>
      <c r="F705" s="572"/>
      <c r="G705" s="572"/>
      <c r="H705" s="995"/>
      <c r="I705" s="995"/>
      <c r="J705" s="572"/>
      <c r="K705" s="572"/>
      <c r="L705" s="572"/>
      <c r="M705" s="995"/>
      <c r="N705" s="995"/>
      <c r="O705" s="572"/>
      <c r="P705" s="572"/>
      <c r="Q705" s="572"/>
      <c r="BA705" s="344"/>
      <c r="BB705" s="394"/>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995"/>
      <c r="D706" s="995"/>
      <c r="E706" s="572"/>
      <c r="F706" s="572"/>
      <c r="G706" s="572"/>
      <c r="H706" s="995"/>
      <c r="I706" s="995"/>
      <c r="J706" s="572"/>
      <c r="K706" s="572"/>
      <c r="L706" s="572"/>
      <c r="M706" s="995"/>
      <c r="N706" s="995"/>
      <c r="O706" s="572"/>
      <c r="P706" s="572"/>
      <c r="Q706" s="572"/>
      <c r="BA706" s="344"/>
      <c r="BB706" s="394"/>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995"/>
      <c r="D707" s="995"/>
      <c r="E707" s="572"/>
      <c r="F707" s="572"/>
      <c r="G707" s="572"/>
      <c r="H707" s="995"/>
      <c r="I707" s="995"/>
      <c r="J707" s="572"/>
      <c r="K707" s="572"/>
      <c r="L707" s="572"/>
      <c r="M707" s="995"/>
      <c r="N707" s="995"/>
      <c r="O707" s="572"/>
      <c r="P707" s="572"/>
      <c r="Q707" s="572"/>
      <c r="BA707" s="344"/>
      <c r="BB707" s="394"/>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995"/>
      <c r="D708" s="995"/>
      <c r="E708" s="572"/>
      <c r="F708" s="572"/>
      <c r="G708" s="572"/>
      <c r="H708" s="995"/>
      <c r="I708" s="995"/>
      <c r="J708" s="572"/>
      <c r="K708" s="572"/>
      <c r="L708" s="572"/>
      <c r="M708" s="995"/>
      <c r="N708" s="995"/>
      <c r="O708" s="572"/>
      <c r="P708" s="572"/>
      <c r="Q708" s="572"/>
      <c r="BA708" s="344"/>
      <c r="BB708" s="394"/>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995"/>
      <c r="D709" s="995"/>
      <c r="E709" s="572"/>
      <c r="F709" s="572"/>
      <c r="G709" s="572"/>
      <c r="H709" s="995"/>
      <c r="I709" s="995"/>
      <c r="J709" s="572"/>
      <c r="K709" s="572"/>
      <c r="L709" s="572"/>
      <c r="M709" s="995"/>
      <c r="N709" s="995"/>
      <c r="O709" s="572"/>
      <c r="P709" s="572"/>
      <c r="Q709" s="572"/>
      <c r="BA709" s="344"/>
      <c r="BB709" s="394"/>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995"/>
      <c r="D710" s="995"/>
      <c r="E710" s="572"/>
      <c r="F710" s="572"/>
      <c r="G710" s="572"/>
      <c r="H710" s="995"/>
      <c r="I710" s="995"/>
      <c r="J710" s="572"/>
      <c r="K710" s="572"/>
      <c r="L710" s="572"/>
      <c r="M710" s="995"/>
      <c r="N710" s="995"/>
      <c r="O710" s="572"/>
      <c r="P710" s="572"/>
      <c r="Q710" s="572"/>
      <c r="BA710" s="344"/>
      <c r="BB710" s="394"/>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995"/>
      <c r="D711" s="995"/>
      <c r="E711" s="572"/>
      <c r="F711" s="572"/>
      <c r="G711" s="572"/>
      <c r="H711" s="995"/>
      <c r="I711" s="995"/>
      <c r="J711" s="572"/>
      <c r="K711" s="572"/>
      <c r="L711" s="572"/>
      <c r="M711" s="995"/>
      <c r="N711" s="995"/>
      <c r="O711" s="572"/>
      <c r="P711" s="572"/>
      <c r="Q711" s="572"/>
      <c r="BA711" s="344"/>
      <c r="BB711" s="394"/>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995"/>
      <c r="D712" s="995"/>
      <c r="E712" s="572"/>
      <c r="F712" s="572"/>
      <c r="G712" s="572"/>
      <c r="H712" s="995"/>
      <c r="I712" s="995"/>
      <c r="J712" s="572"/>
      <c r="K712" s="572"/>
      <c r="L712" s="572"/>
      <c r="M712" s="995"/>
      <c r="N712" s="995"/>
      <c r="O712" s="572"/>
      <c r="P712" s="572"/>
      <c r="Q712" s="572"/>
      <c r="BA712" s="344"/>
      <c r="BB712" s="394"/>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995"/>
      <c r="D713" s="995"/>
      <c r="E713" s="572"/>
      <c r="F713" s="572"/>
      <c r="G713" s="572"/>
      <c r="H713" s="995"/>
      <c r="I713" s="995"/>
      <c r="J713" s="572"/>
      <c r="K713" s="572"/>
      <c r="L713" s="572"/>
      <c r="M713" s="995"/>
      <c r="N713" s="995"/>
      <c r="O713" s="572"/>
      <c r="P713" s="572"/>
      <c r="Q713" s="572"/>
      <c r="BA713" s="344"/>
      <c r="BB713" s="394"/>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995"/>
      <c r="D714" s="995"/>
      <c r="E714" s="572"/>
      <c r="F714" s="572"/>
      <c r="G714" s="572"/>
      <c r="H714" s="995"/>
      <c r="I714" s="995"/>
      <c r="J714" s="572"/>
      <c r="K714" s="572"/>
      <c r="L714" s="572"/>
      <c r="M714" s="995"/>
      <c r="N714" s="995"/>
      <c r="O714" s="572"/>
      <c r="P714" s="572"/>
      <c r="Q714" s="572"/>
      <c r="BA714" s="344"/>
      <c r="BB714" s="394"/>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995"/>
      <c r="D715" s="995"/>
      <c r="E715" s="572"/>
      <c r="F715" s="572"/>
      <c r="G715" s="572"/>
      <c r="H715" s="995"/>
      <c r="I715" s="995"/>
      <c r="J715" s="572"/>
      <c r="K715" s="572"/>
      <c r="L715" s="572"/>
      <c r="M715" s="995"/>
      <c r="N715" s="995"/>
      <c r="O715" s="572"/>
      <c r="P715" s="572"/>
      <c r="Q715" s="572"/>
      <c r="BA715" s="344"/>
      <c r="BB715" s="394"/>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995"/>
      <c r="D716" s="995"/>
      <c r="E716" s="572"/>
      <c r="F716" s="572"/>
      <c r="G716" s="572"/>
      <c r="H716" s="995"/>
      <c r="I716" s="995"/>
      <c r="J716" s="572"/>
      <c r="K716" s="572"/>
      <c r="L716" s="572"/>
      <c r="M716" s="995"/>
      <c r="N716" s="995"/>
      <c r="O716" s="572"/>
      <c r="P716" s="572"/>
      <c r="Q716" s="572"/>
      <c r="BA716" s="344"/>
      <c r="BB716" s="394"/>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995"/>
      <c r="D717" s="995"/>
      <c r="E717" s="572"/>
      <c r="F717" s="572"/>
      <c r="G717" s="572"/>
      <c r="H717" s="995"/>
      <c r="I717" s="995"/>
      <c r="J717" s="572"/>
      <c r="K717" s="572"/>
      <c r="L717" s="572"/>
      <c r="M717" s="995"/>
      <c r="N717" s="995"/>
      <c r="O717" s="572"/>
      <c r="P717" s="572"/>
      <c r="Q717" s="572"/>
      <c r="BA717" s="344"/>
      <c r="BB717" s="394"/>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995"/>
      <c r="D718" s="995"/>
      <c r="E718" s="572"/>
      <c r="F718" s="572"/>
      <c r="G718" s="572"/>
      <c r="H718" s="995"/>
      <c r="I718" s="995"/>
      <c r="J718" s="572"/>
      <c r="K718" s="572"/>
      <c r="L718" s="572"/>
      <c r="M718" s="995"/>
      <c r="N718" s="995"/>
      <c r="O718" s="572"/>
      <c r="P718" s="572"/>
      <c r="Q718" s="572"/>
      <c r="BA718" s="344"/>
      <c r="BB718" s="394"/>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995"/>
      <c r="D719" s="995"/>
      <c r="E719" s="572"/>
      <c r="F719" s="572"/>
      <c r="G719" s="572"/>
      <c r="H719" s="995"/>
      <c r="I719" s="995"/>
      <c r="J719" s="572"/>
      <c r="K719" s="572"/>
      <c r="L719" s="572"/>
      <c r="M719" s="995"/>
      <c r="N719" s="995"/>
      <c r="O719" s="572"/>
      <c r="P719" s="572"/>
      <c r="Q719" s="572"/>
      <c r="BA719" s="344"/>
      <c r="BB719" s="394"/>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995"/>
      <c r="D720" s="995"/>
      <c r="E720" s="572"/>
      <c r="F720" s="572"/>
      <c r="G720" s="572"/>
      <c r="H720" s="995"/>
      <c r="I720" s="995"/>
      <c r="J720" s="572"/>
      <c r="K720" s="572"/>
      <c r="L720" s="572"/>
      <c r="M720" s="995"/>
      <c r="N720" s="995"/>
      <c r="O720" s="572"/>
      <c r="P720" s="572"/>
      <c r="Q720" s="572"/>
      <c r="BA720" s="344"/>
      <c r="BB720" s="394"/>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995"/>
      <c r="D721" s="995"/>
      <c r="E721" s="572"/>
      <c r="F721" s="572"/>
      <c r="G721" s="572"/>
      <c r="H721" s="995"/>
      <c r="I721" s="995"/>
      <c r="J721" s="572"/>
      <c r="K721" s="572"/>
      <c r="L721" s="572"/>
      <c r="M721" s="995"/>
      <c r="N721" s="995"/>
      <c r="O721" s="572"/>
      <c r="P721" s="572"/>
      <c r="Q721" s="572"/>
      <c r="BA721" s="344"/>
      <c r="BB721" s="394"/>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995"/>
      <c r="D722" s="995"/>
      <c r="E722" s="572"/>
      <c r="F722" s="572"/>
      <c r="G722" s="572"/>
      <c r="H722" s="995"/>
      <c r="I722" s="995"/>
      <c r="J722" s="572"/>
      <c r="K722" s="572"/>
      <c r="L722" s="572"/>
      <c r="M722" s="995"/>
      <c r="N722" s="995"/>
      <c r="O722" s="572"/>
      <c r="P722" s="572"/>
      <c r="Q722" s="572"/>
      <c r="BA722" s="344"/>
      <c r="BB722" s="394"/>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995"/>
      <c r="D723" s="995"/>
      <c r="E723" s="572"/>
      <c r="F723" s="572"/>
      <c r="G723" s="572"/>
      <c r="H723" s="995"/>
      <c r="I723" s="995"/>
      <c r="J723" s="572"/>
      <c r="K723" s="572"/>
      <c r="L723" s="572"/>
      <c r="M723" s="995"/>
      <c r="N723" s="995"/>
      <c r="O723" s="572"/>
      <c r="P723" s="572"/>
      <c r="Q723" s="572"/>
      <c r="BA723" s="344"/>
      <c r="BB723" s="394"/>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995"/>
      <c r="D724" s="995"/>
      <c r="E724" s="572"/>
      <c r="F724" s="572"/>
      <c r="G724" s="572"/>
      <c r="H724" s="995"/>
      <c r="I724" s="995"/>
      <c r="J724" s="572"/>
      <c r="K724" s="572"/>
      <c r="L724" s="572"/>
      <c r="M724" s="995"/>
      <c r="N724" s="995"/>
      <c r="O724" s="572"/>
      <c r="P724" s="572"/>
      <c r="Q724" s="572"/>
      <c r="BA724" s="344"/>
      <c r="BB724" s="394"/>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995"/>
      <c r="D725" s="995"/>
      <c r="E725" s="572"/>
      <c r="F725" s="572"/>
      <c r="G725" s="572"/>
      <c r="H725" s="995"/>
      <c r="I725" s="995"/>
      <c r="J725" s="572"/>
      <c r="K725" s="572"/>
      <c r="L725" s="572"/>
      <c r="M725" s="995"/>
      <c r="N725" s="995"/>
      <c r="O725" s="572"/>
      <c r="P725" s="572"/>
      <c r="Q725" s="572"/>
      <c r="BA725" s="344"/>
      <c r="BB725" s="394"/>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995"/>
      <c r="D726" s="995"/>
      <c r="E726" s="572"/>
      <c r="F726" s="572"/>
      <c r="G726" s="572"/>
      <c r="H726" s="995"/>
      <c r="I726" s="995"/>
      <c r="J726" s="572"/>
      <c r="K726" s="572"/>
      <c r="L726" s="572"/>
      <c r="M726" s="995"/>
      <c r="N726" s="995"/>
      <c r="O726" s="572"/>
      <c r="P726" s="572"/>
      <c r="Q726" s="572"/>
      <c r="BA726" s="344"/>
      <c r="BB726" s="394"/>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995"/>
      <c r="D727" s="995"/>
      <c r="E727" s="572"/>
      <c r="F727" s="572"/>
      <c r="G727" s="572"/>
      <c r="H727" s="995"/>
      <c r="I727" s="995"/>
      <c r="J727" s="572"/>
      <c r="K727" s="572"/>
      <c r="L727" s="572"/>
      <c r="M727" s="995"/>
      <c r="N727" s="995"/>
      <c r="O727" s="572"/>
      <c r="P727" s="572"/>
      <c r="Q727" s="572"/>
      <c r="BA727" s="344"/>
      <c r="BB727" s="394"/>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995"/>
      <c r="D728" s="995"/>
      <c r="E728" s="572"/>
      <c r="F728" s="572"/>
      <c r="G728" s="572"/>
      <c r="H728" s="995"/>
      <c r="I728" s="995"/>
      <c r="J728" s="572"/>
      <c r="K728" s="572"/>
      <c r="L728" s="572"/>
      <c r="M728" s="995"/>
      <c r="N728" s="995"/>
      <c r="O728" s="572"/>
      <c r="P728" s="572"/>
      <c r="Q728" s="572"/>
      <c r="BA728" s="344"/>
      <c r="BB728" s="394"/>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995"/>
      <c r="D729" s="995"/>
      <c r="E729" s="572"/>
      <c r="F729" s="572"/>
      <c r="G729" s="572"/>
      <c r="H729" s="995"/>
      <c r="I729" s="995"/>
      <c r="J729" s="572"/>
      <c r="K729" s="572"/>
      <c r="L729" s="572"/>
      <c r="M729" s="995"/>
      <c r="N729" s="995"/>
      <c r="O729" s="572"/>
      <c r="P729" s="572"/>
      <c r="Q729" s="572"/>
      <c r="BA729" s="344"/>
      <c r="BB729" s="394"/>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995"/>
      <c r="D730" s="995"/>
      <c r="E730" s="572"/>
      <c r="F730" s="572"/>
      <c r="G730" s="572"/>
      <c r="H730" s="995"/>
      <c r="I730" s="995"/>
      <c r="J730" s="572"/>
      <c r="K730" s="572"/>
      <c r="L730" s="572"/>
      <c r="M730" s="995"/>
      <c r="N730" s="995"/>
      <c r="O730" s="572"/>
      <c r="P730" s="572"/>
      <c r="Q730" s="572"/>
      <c r="BA730" s="344"/>
      <c r="BB730" s="394"/>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995"/>
      <c r="D731" s="995"/>
      <c r="E731" s="572"/>
      <c r="F731" s="572"/>
      <c r="G731" s="572"/>
      <c r="H731" s="995"/>
      <c r="I731" s="995"/>
      <c r="J731" s="572"/>
      <c r="K731" s="572"/>
      <c r="L731" s="572"/>
      <c r="M731" s="995"/>
      <c r="N731" s="995"/>
      <c r="O731" s="572"/>
      <c r="P731" s="572"/>
      <c r="Q731" s="572"/>
      <c r="BA731" s="344"/>
      <c r="BB731" s="394"/>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995"/>
      <c r="D732" s="995"/>
      <c r="E732" s="572"/>
      <c r="F732" s="572"/>
      <c r="G732" s="572"/>
      <c r="H732" s="995"/>
      <c r="I732" s="995"/>
      <c r="J732" s="572"/>
      <c r="K732" s="572"/>
      <c r="L732" s="572"/>
      <c r="M732" s="995"/>
      <c r="N732" s="995"/>
      <c r="O732" s="572"/>
      <c r="P732" s="572"/>
      <c r="Q732" s="572"/>
      <c r="BA732" s="344"/>
      <c r="BB732" s="394"/>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995"/>
      <c r="D733" s="995"/>
      <c r="E733" s="572"/>
      <c r="F733" s="572"/>
      <c r="G733" s="572"/>
      <c r="H733" s="995"/>
      <c r="I733" s="995"/>
      <c r="J733" s="572"/>
      <c r="K733" s="572"/>
      <c r="L733" s="572"/>
      <c r="M733" s="995"/>
      <c r="N733" s="995"/>
      <c r="O733" s="572"/>
      <c r="P733" s="572"/>
      <c r="Q733" s="572"/>
      <c r="BA733" s="344"/>
      <c r="BB733" s="394"/>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995"/>
      <c r="D734" s="995"/>
      <c r="E734" s="572"/>
      <c r="F734" s="572"/>
      <c r="G734" s="572"/>
      <c r="H734" s="995"/>
      <c r="I734" s="995"/>
      <c r="J734" s="572"/>
      <c r="K734" s="572"/>
      <c r="L734" s="572"/>
      <c r="M734" s="995"/>
      <c r="N734" s="995"/>
      <c r="O734" s="572"/>
      <c r="P734" s="572"/>
      <c r="Q734" s="572"/>
      <c r="BA734" s="344"/>
      <c r="BB734" s="394"/>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995"/>
      <c r="D735" s="995"/>
      <c r="E735" s="572"/>
      <c r="F735" s="572"/>
      <c r="G735" s="572"/>
      <c r="H735" s="995"/>
      <c r="I735" s="995"/>
      <c r="J735" s="572"/>
      <c r="K735" s="572"/>
      <c r="L735" s="572"/>
      <c r="M735" s="995"/>
      <c r="N735" s="995"/>
      <c r="O735" s="572"/>
      <c r="P735" s="572"/>
      <c r="Q735" s="572"/>
      <c r="BA735" s="344"/>
      <c r="BB735" s="394"/>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995"/>
      <c r="D736" s="995"/>
      <c r="E736" s="572"/>
      <c r="F736" s="572"/>
      <c r="G736" s="572"/>
      <c r="H736" s="995"/>
      <c r="I736" s="995"/>
      <c r="J736" s="572"/>
      <c r="K736" s="572"/>
      <c r="L736" s="572"/>
      <c r="M736" s="995"/>
      <c r="N736" s="995"/>
      <c r="O736" s="572"/>
      <c r="P736" s="572"/>
      <c r="Q736" s="572"/>
      <c r="BA736" s="344"/>
      <c r="BB736" s="394"/>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995"/>
      <c r="D737" s="995"/>
      <c r="E737" s="572"/>
      <c r="F737" s="572"/>
      <c r="G737" s="572"/>
      <c r="H737" s="995"/>
      <c r="I737" s="995"/>
      <c r="J737" s="572"/>
      <c r="K737" s="572"/>
      <c r="L737" s="572"/>
      <c r="M737" s="995"/>
      <c r="N737" s="995"/>
      <c r="O737" s="572"/>
      <c r="P737" s="572"/>
      <c r="Q737" s="572"/>
      <c r="BA737" s="344"/>
      <c r="BB737" s="394"/>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995"/>
      <c r="D738" s="995"/>
      <c r="E738" s="572"/>
      <c r="F738" s="572"/>
      <c r="G738" s="572"/>
      <c r="H738" s="995"/>
      <c r="I738" s="995"/>
      <c r="J738" s="572"/>
      <c r="K738" s="572"/>
      <c r="L738" s="572"/>
      <c r="M738" s="995"/>
      <c r="N738" s="995"/>
      <c r="O738" s="572"/>
      <c r="P738" s="572"/>
      <c r="Q738" s="572"/>
      <c r="BA738" s="344"/>
      <c r="BB738" s="394"/>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995"/>
      <c r="D739" s="995"/>
      <c r="E739" s="572"/>
      <c r="F739" s="572"/>
      <c r="G739" s="572"/>
      <c r="H739" s="995"/>
      <c r="I739" s="995"/>
      <c r="J739" s="572"/>
      <c r="K739" s="572"/>
      <c r="L739" s="572"/>
      <c r="M739" s="995"/>
      <c r="N739" s="995"/>
      <c r="O739" s="572"/>
      <c r="P739" s="572"/>
      <c r="Q739" s="572"/>
      <c r="BA739" s="344"/>
      <c r="BB739" s="394"/>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995"/>
      <c r="D740" s="995"/>
      <c r="E740" s="572"/>
      <c r="F740" s="572"/>
      <c r="G740" s="572"/>
      <c r="H740" s="995"/>
      <c r="I740" s="995"/>
      <c r="J740" s="572"/>
      <c r="K740" s="572"/>
      <c r="L740" s="572"/>
      <c r="M740" s="995"/>
      <c r="N740" s="995"/>
      <c r="O740" s="572"/>
      <c r="P740" s="572"/>
      <c r="Q740" s="572"/>
      <c r="BA740" s="344"/>
      <c r="BB740" s="394"/>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995"/>
      <c r="D741" s="995"/>
      <c r="E741" s="572"/>
      <c r="F741" s="572"/>
      <c r="G741" s="572"/>
      <c r="H741" s="995"/>
      <c r="I741" s="995"/>
      <c r="J741" s="572"/>
      <c r="K741" s="572"/>
      <c r="L741" s="572"/>
      <c r="M741" s="995"/>
      <c r="N741" s="995"/>
      <c r="O741" s="572"/>
      <c r="P741" s="572"/>
      <c r="Q741" s="572"/>
      <c r="BA741" s="344"/>
      <c r="BB741" s="394"/>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995"/>
      <c r="D742" s="995"/>
      <c r="E742" s="572"/>
      <c r="F742" s="572"/>
      <c r="G742" s="572"/>
      <c r="H742" s="995"/>
      <c r="I742" s="995"/>
      <c r="J742" s="572"/>
      <c r="K742" s="572"/>
      <c r="L742" s="572"/>
      <c r="M742" s="995"/>
      <c r="N742" s="995"/>
      <c r="O742" s="572"/>
      <c r="P742" s="572"/>
      <c r="Q742" s="572"/>
      <c r="BA742" s="344"/>
      <c r="BB742" s="394"/>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995"/>
      <c r="D743" s="995"/>
      <c r="E743" s="572"/>
      <c r="F743" s="572"/>
      <c r="G743" s="572"/>
      <c r="H743" s="995"/>
      <c r="I743" s="995"/>
      <c r="J743" s="572"/>
      <c r="K743" s="572"/>
      <c r="L743" s="572"/>
      <c r="M743" s="995"/>
      <c r="N743" s="995"/>
      <c r="O743" s="572"/>
      <c r="P743" s="572"/>
      <c r="Q743" s="572"/>
      <c r="BA743" s="344"/>
      <c r="BB743" s="394"/>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995"/>
      <c r="D744" s="995"/>
      <c r="E744" s="572"/>
      <c r="F744" s="572"/>
      <c r="G744" s="572"/>
      <c r="H744" s="995"/>
      <c r="I744" s="995"/>
      <c r="J744" s="572"/>
      <c r="K744" s="572"/>
      <c r="L744" s="572"/>
      <c r="M744" s="995"/>
      <c r="N744" s="995"/>
      <c r="O744" s="572"/>
      <c r="P744" s="572"/>
      <c r="Q744" s="572"/>
      <c r="BA744" s="344"/>
      <c r="BB744" s="394"/>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995"/>
      <c r="D745" s="995"/>
      <c r="E745" s="572"/>
      <c r="F745" s="572"/>
      <c r="G745" s="572"/>
      <c r="H745" s="995"/>
      <c r="I745" s="995"/>
      <c r="J745" s="572"/>
      <c r="K745" s="572"/>
      <c r="L745" s="572"/>
      <c r="M745" s="995"/>
      <c r="N745" s="995"/>
      <c r="O745" s="572"/>
      <c r="P745" s="572"/>
      <c r="Q745" s="572"/>
      <c r="BA745" s="344"/>
      <c r="BB745" s="394"/>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995"/>
      <c r="D746" s="995"/>
      <c r="E746" s="572"/>
      <c r="F746" s="572"/>
      <c r="G746" s="572"/>
      <c r="H746" s="995"/>
      <c r="I746" s="995"/>
      <c r="J746" s="572"/>
      <c r="K746" s="572"/>
      <c r="L746" s="572"/>
      <c r="M746" s="995"/>
      <c r="N746" s="995"/>
      <c r="O746" s="572"/>
      <c r="P746" s="572"/>
      <c r="Q746" s="572"/>
      <c r="BA746" s="344"/>
      <c r="BB746" s="394"/>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995"/>
      <c r="D747" s="995"/>
      <c r="E747" s="572"/>
      <c r="F747" s="572"/>
      <c r="G747" s="572"/>
      <c r="H747" s="995"/>
      <c r="I747" s="995"/>
      <c r="J747" s="572"/>
      <c r="K747" s="572"/>
      <c r="L747" s="572"/>
      <c r="M747" s="995"/>
      <c r="N747" s="995"/>
      <c r="O747" s="572"/>
      <c r="P747" s="572"/>
      <c r="Q747" s="572"/>
      <c r="BA747" s="344"/>
      <c r="BB747" s="394"/>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995"/>
      <c r="D748" s="995"/>
      <c r="E748" s="572"/>
      <c r="F748" s="572"/>
      <c r="G748" s="572"/>
      <c r="H748" s="995"/>
      <c r="I748" s="995"/>
      <c r="J748" s="572"/>
      <c r="K748" s="572"/>
      <c r="L748" s="572"/>
      <c r="M748" s="995"/>
      <c r="N748" s="995"/>
      <c r="O748" s="572"/>
      <c r="P748" s="572"/>
      <c r="Q748" s="572"/>
      <c r="BA748" s="344"/>
      <c r="BB748" s="394"/>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995"/>
      <c r="D749" s="995"/>
      <c r="E749" s="572"/>
      <c r="F749" s="572"/>
      <c r="G749" s="572"/>
      <c r="H749" s="995"/>
      <c r="I749" s="995"/>
      <c r="J749" s="572"/>
      <c r="K749" s="572"/>
      <c r="L749" s="572"/>
      <c r="M749" s="995"/>
      <c r="N749" s="995"/>
      <c r="O749" s="572"/>
      <c r="P749" s="572"/>
      <c r="Q749" s="572"/>
      <c r="BA749" s="344"/>
      <c r="BB749" s="394"/>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995"/>
      <c r="D750" s="995"/>
      <c r="E750" s="572"/>
      <c r="F750" s="572"/>
      <c r="G750" s="572"/>
      <c r="H750" s="995"/>
      <c r="I750" s="995"/>
      <c r="J750" s="572"/>
      <c r="K750" s="572"/>
      <c r="L750" s="572"/>
      <c r="M750" s="995"/>
      <c r="N750" s="995"/>
      <c r="O750" s="572"/>
      <c r="P750" s="572"/>
      <c r="Q750" s="572"/>
      <c r="BA750" s="344"/>
      <c r="BB750" s="394"/>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995"/>
      <c r="D751" s="995"/>
      <c r="E751" s="572"/>
      <c r="F751" s="572"/>
      <c r="G751" s="572"/>
      <c r="H751" s="995"/>
      <c r="I751" s="995"/>
      <c r="J751" s="572"/>
      <c r="K751" s="572"/>
      <c r="L751" s="572"/>
      <c r="M751" s="995"/>
      <c r="N751" s="995"/>
      <c r="O751" s="572"/>
      <c r="P751" s="572"/>
      <c r="Q751" s="572"/>
      <c r="BA751" s="344"/>
      <c r="BB751" s="394"/>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995"/>
      <c r="D752" s="995"/>
      <c r="E752" s="572"/>
      <c r="F752" s="572"/>
      <c r="G752" s="572"/>
      <c r="H752" s="995"/>
      <c r="I752" s="995"/>
      <c r="J752" s="572"/>
      <c r="K752" s="572"/>
      <c r="L752" s="572"/>
      <c r="M752" s="995"/>
      <c r="N752" s="995"/>
      <c r="O752" s="572"/>
      <c r="P752" s="572"/>
      <c r="Q752" s="572"/>
      <c r="BA752" s="344"/>
      <c r="BB752" s="394"/>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995"/>
      <c r="D753" s="995"/>
      <c r="E753" s="572"/>
      <c r="F753" s="572"/>
      <c r="G753" s="572"/>
      <c r="H753" s="995"/>
      <c r="I753" s="995"/>
      <c r="J753" s="572"/>
      <c r="K753" s="572"/>
      <c r="L753" s="572"/>
      <c r="M753" s="995"/>
      <c r="N753" s="995"/>
      <c r="O753" s="572"/>
      <c r="P753" s="572"/>
      <c r="Q753" s="572"/>
      <c r="BA753" s="344"/>
      <c r="BB753" s="394"/>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995"/>
      <c r="D754" s="995"/>
      <c r="E754" s="572"/>
      <c r="F754" s="572"/>
      <c r="G754" s="572"/>
      <c r="H754" s="995"/>
      <c r="I754" s="995"/>
      <c r="J754" s="572"/>
      <c r="K754" s="572"/>
      <c r="L754" s="572"/>
      <c r="M754" s="995"/>
      <c r="N754" s="995"/>
      <c r="O754" s="572"/>
      <c r="P754" s="572"/>
      <c r="Q754" s="572"/>
      <c r="BA754" s="344"/>
      <c r="BB754" s="394"/>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995"/>
      <c r="D755" s="995"/>
      <c r="E755" s="572"/>
      <c r="F755" s="572"/>
      <c r="G755" s="572"/>
      <c r="H755" s="995"/>
      <c r="I755" s="995"/>
      <c r="J755" s="572"/>
      <c r="K755" s="572"/>
      <c r="L755" s="572"/>
      <c r="M755" s="995"/>
      <c r="N755" s="995"/>
      <c r="O755" s="572"/>
      <c r="P755" s="572"/>
      <c r="Q755" s="572"/>
      <c r="BA755" s="344"/>
      <c r="BB755" s="394"/>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995"/>
      <c r="D756" s="995"/>
      <c r="E756" s="572"/>
      <c r="F756" s="572"/>
      <c r="G756" s="572"/>
      <c r="H756" s="995"/>
      <c r="I756" s="995"/>
      <c r="J756" s="572"/>
      <c r="K756" s="572"/>
      <c r="L756" s="572"/>
      <c r="M756" s="995"/>
      <c r="N756" s="995"/>
      <c r="O756" s="572"/>
      <c r="P756" s="572"/>
      <c r="Q756" s="572"/>
      <c r="BA756" s="344"/>
      <c r="BB756" s="394"/>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995"/>
      <c r="D757" s="995"/>
      <c r="E757" s="572"/>
      <c r="F757" s="572"/>
      <c r="G757" s="572"/>
      <c r="H757" s="995"/>
      <c r="I757" s="995"/>
      <c r="J757" s="572"/>
      <c r="K757" s="572"/>
      <c r="L757" s="572"/>
      <c r="M757" s="995"/>
      <c r="N757" s="995"/>
      <c r="O757" s="572"/>
      <c r="P757" s="572"/>
      <c r="Q757" s="572"/>
      <c r="BA757" s="344"/>
      <c r="BB757" s="394"/>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995"/>
      <c r="D758" s="995"/>
      <c r="E758" s="572"/>
      <c r="F758" s="572"/>
      <c r="G758" s="572"/>
      <c r="H758" s="995"/>
      <c r="I758" s="995"/>
      <c r="J758" s="572"/>
      <c r="K758" s="572"/>
      <c r="L758" s="572"/>
      <c r="M758" s="995"/>
      <c r="N758" s="995"/>
      <c r="O758" s="572"/>
      <c r="P758" s="572"/>
      <c r="Q758" s="572"/>
      <c r="BA758" s="344"/>
      <c r="BB758" s="394"/>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995"/>
      <c r="D759" s="995"/>
      <c r="E759" s="572"/>
      <c r="F759" s="572"/>
      <c r="G759" s="572"/>
      <c r="H759" s="995"/>
      <c r="I759" s="995"/>
      <c r="J759" s="572"/>
      <c r="K759" s="572"/>
      <c r="L759" s="572"/>
      <c r="M759" s="995"/>
      <c r="N759" s="995"/>
      <c r="O759" s="572"/>
      <c r="P759" s="572"/>
      <c r="Q759" s="572"/>
      <c r="BA759" s="344"/>
      <c r="BB759" s="394"/>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995"/>
      <c r="D760" s="995"/>
      <c r="E760" s="572"/>
      <c r="F760" s="572"/>
      <c r="G760" s="572"/>
      <c r="H760" s="995"/>
      <c r="I760" s="995"/>
      <c r="J760" s="572"/>
      <c r="K760" s="572"/>
      <c r="L760" s="572"/>
      <c r="M760" s="995"/>
      <c r="N760" s="995"/>
      <c r="O760" s="572"/>
      <c r="P760" s="572"/>
      <c r="Q760" s="572"/>
      <c r="BA760" s="344"/>
      <c r="BB760" s="394"/>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995"/>
      <c r="D761" s="995"/>
      <c r="E761" s="572"/>
      <c r="F761" s="572"/>
      <c r="G761" s="572"/>
      <c r="H761" s="995"/>
      <c r="I761" s="995"/>
      <c r="J761" s="572"/>
      <c r="K761" s="572"/>
      <c r="L761" s="572"/>
      <c r="M761" s="995"/>
      <c r="N761" s="995"/>
      <c r="O761" s="572"/>
      <c r="P761" s="572"/>
      <c r="Q761" s="572"/>
      <c r="BA761" s="344"/>
      <c r="BB761" s="394"/>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995"/>
      <c r="D762" s="995"/>
      <c r="E762" s="572"/>
      <c r="F762" s="572"/>
      <c r="G762" s="572"/>
      <c r="H762" s="995"/>
      <c r="I762" s="995"/>
      <c r="J762" s="572"/>
      <c r="K762" s="572"/>
      <c r="L762" s="572"/>
      <c r="M762" s="995"/>
      <c r="N762" s="995"/>
      <c r="O762" s="572"/>
      <c r="P762" s="572"/>
      <c r="Q762" s="572"/>
      <c r="BA762" s="344"/>
      <c r="BB762" s="394"/>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995"/>
      <c r="D763" s="995"/>
      <c r="E763" s="572"/>
      <c r="F763" s="572"/>
      <c r="G763" s="572"/>
      <c r="H763" s="995"/>
      <c r="I763" s="995"/>
      <c r="J763" s="572"/>
      <c r="K763" s="572"/>
      <c r="L763" s="572"/>
      <c r="M763" s="995"/>
      <c r="N763" s="995"/>
      <c r="O763" s="572"/>
      <c r="P763" s="572"/>
      <c r="Q763" s="572"/>
      <c r="BA763" s="344"/>
      <c r="BB763" s="394"/>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995"/>
      <c r="D764" s="995"/>
      <c r="E764" s="572"/>
      <c r="F764" s="572"/>
      <c r="G764" s="572"/>
      <c r="H764" s="995"/>
      <c r="I764" s="995"/>
      <c r="J764" s="572"/>
      <c r="K764" s="572"/>
      <c r="L764" s="572"/>
      <c r="M764" s="995"/>
      <c r="N764" s="995"/>
      <c r="O764" s="572"/>
      <c r="P764" s="572"/>
      <c r="Q764" s="572"/>
      <c r="BA764" s="344"/>
      <c r="BB764" s="394"/>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995"/>
      <c r="D765" s="995"/>
      <c r="E765" s="572"/>
      <c r="F765" s="572"/>
      <c r="G765" s="572"/>
      <c r="H765" s="995"/>
      <c r="I765" s="995"/>
      <c r="J765" s="572"/>
      <c r="K765" s="572"/>
      <c r="L765" s="572"/>
      <c r="M765" s="995"/>
      <c r="N765" s="995"/>
      <c r="O765" s="572"/>
      <c r="P765" s="572"/>
      <c r="Q765" s="572"/>
      <c r="BA765" s="344"/>
      <c r="BB765" s="394"/>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995"/>
      <c r="D766" s="995"/>
      <c r="E766" s="572"/>
      <c r="F766" s="572"/>
      <c r="G766" s="572"/>
      <c r="H766" s="995"/>
      <c r="I766" s="995"/>
      <c r="J766" s="572"/>
      <c r="K766" s="572"/>
      <c r="L766" s="572"/>
      <c r="M766" s="995"/>
      <c r="N766" s="995"/>
      <c r="O766" s="572"/>
      <c r="P766" s="572"/>
      <c r="Q766" s="572"/>
      <c r="BA766" s="344"/>
      <c r="BB766" s="394"/>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995"/>
      <c r="D767" s="995"/>
      <c r="E767" s="572"/>
      <c r="F767" s="572"/>
      <c r="G767" s="572"/>
      <c r="H767" s="995"/>
      <c r="I767" s="995"/>
      <c r="J767" s="572"/>
      <c r="K767" s="572"/>
      <c r="L767" s="572"/>
      <c r="M767" s="995"/>
      <c r="N767" s="995"/>
      <c r="O767" s="572"/>
      <c r="P767" s="572"/>
      <c r="Q767" s="572"/>
      <c r="BA767" s="344"/>
      <c r="BB767" s="394"/>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995"/>
      <c r="D768" s="995"/>
      <c r="E768" s="572"/>
      <c r="F768" s="572"/>
      <c r="G768" s="572"/>
      <c r="H768" s="995"/>
      <c r="I768" s="995"/>
      <c r="J768" s="572"/>
      <c r="K768" s="572"/>
      <c r="L768" s="572"/>
      <c r="M768" s="995"/>
      <c r="N768" s="995"/>
      <c r="O768" s="572"/>
      <c r="P768" s="572"/>
      <c r="Q768" s="572"/>
      <c r="BA768" s="342"/>
      <c r="BB768" s="395"/>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995"/>
      <c r="D769" s="995"/>
      <c r="E769" s="572"/>
      <c r="F769" s="572"/>
      <c r="G769" s="572"/>
      <c r="H769" s="995"/>
      <c r="I769" s="995"/>
      <c r="J769" s="572"/>
      <c r="K769" s="572"/>
      <c r="L769" s="572"/>
      <c r="M769" s="995"/>
      <c r="N769" s="995"/>
      <c r="O769" s="572"/>
      <c r="P769" s="572"/>
      <c r="Q769" s="572"/>
      <c r="BA769" s="342"/>
      <c r="BB769" s="395"/>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995"/>
      <c r="D770" s="995"/>
      <c r="E770" s="572"/>
      <c r="F770" s="572"/>
      <c r="G770" s="572"/>
      <c r="H770" s="995"/>
      <c r="I770" s="995"/>
      <c r="J770" s="572"/>
      <c r="K770" s="572"/>
      <c r="L770" s="572"/>
      <c r="M770" s="995"/>
      <c r="N770" s="995"/>
      <c r="O770" s="572"/>
      <c r="P770" s="572"/>
      <c r="Q770" s="572"/>
      <c r="BA770" s="342"/>
      <c r="BB770" s="395"/>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995"/>
      <c r="D771" s="995"/>
      <c r="E771" s="572"/>
      <c r="F771" s="572"/>
      <c r="G771" s="572"/>
      <c r="H771" s="995"/>
      <c r="I771" s="995"/>
      <c r="J771" s="572"/>
      <c r="K771" s="572"/>
      <c r="L771" s="572"/>
      <c r="M771" s="995"/>
      <c r="N771" s="995"/>
      <c r="O771" s="572"/>
      <c r="P771" s="572"/>
      <c r="Q771" s="572"/>
      <c r="BA771" s="342"/>
      <c r="BB771" s="395"/>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995"/>
      <c r="D772" s="995"/>
      <c r="E772" s="572"/>
      <c r="F772" s="572"/>
      <c r="G772" s="572"/>
      <c r="H772" s="995"/>
      <c r="I772" s="995"/>
      <c r="J772" s="572"/>
      <c r="K772" s="572"/>
      <c r="L772" s="572"/>
      <c r="M772" s="995"/>
      <c r="N772" s="995"/>
      <c r="O772" s="572"/>
      <c r="P772" s="572"/>
      <c r="Q772" s="572"/>
      <c r="BA772" s="342"/>
      <c r="BB772" s="395"/>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995"/>
      <c r="D773" s="995"/>
      <c r="E773" s="572"/>
      <c r="F773" s="572"/>
      <c r="G773" s="572"/>
      <c r="H773" s="995"/>
      <c r="I773" s="995"/>
      <c r="J773" s="572"/>
      <c r="K773" s="572"/>
      <c r="L773" s="572"/>
      <c r="M773" s="995"/>
      <c r="N773" s="995"/>
      <c r="O773" s="572"/>
      <c r="P773" s="572"/>
      <c r="Q773" s="572"/>
      <c r="BA773" s="342"/>
      <c r="BB773" s="395"/>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995"/>
      <c r="D774" s="995"/>
      <c r="E774" s="572"/>
      <c r="F774" s="572"/>
      <c r="G774" s="572"/>
      <c r="H774" s="995"/>
      <c r="I774" s="995"/>
      <c r="J774" s="572"/>
      <c r="K774" s="572"/>
      <c r="L774" s="572"/>
      <c r="M774" s="995"/>
      <c r="N774" s="995"/>
      <c r="O774" s="572"/>
      <c r="P774" s="572"/>
      <c r="Q774" s="572"/>
      <c r="BA774" s="342"/>
      <c r="BB774" s="395"/>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995"/>
      <c r="D775" s="995"/>
      <c r="E775" s="572"/>
      <c r="F775" s="572"/>
      <c r="G775" s="572"/>
      <c r="H775" s="995"/>
      <c r="I775" s="995"/>
      <c r="J775" s="572"/>
      <c r="K775" s="572"/>
      <c r="L775" s="572"/>
      <c r="M775" s="995"/>
      <c r="N775" s="995"/>
      <c r="O775" s="572"/>
      <c r="P775" s="572"/>
      <c r="Q775" s="572"/>
      <c r="BA775" s="342"/>
      <c r="BB775" s="395"/>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995"/>
      <c r="D776" s="995"/>
      <c r="E776" s="572"/>
      <c r="F776" s="572"/>
      <c r="G776" s="572"/>
      <c r="H776" s="995"/>
      <c r="I776" s="995"/>
      <c r="J776" s="572"/>
      <c r="K776" s="572"/>
      <c r="L776" s="572"/>
      <c r="M776" s="995"/>
      <c r="N776" s="995"/>
      <c r="O776" s="572"/>
      <c r="P776" s="572"/>
      <c r="Q776" s="572"/>
      <c r="BA776" s="342"/>
      <c r="BB776" s="395"/>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995"/>
      <c r="D777" s="995"/>
      <c r="E777" s="572"/>
      <c r="F777" s="572"/>
      <c r="G777" s="572"/>
      <c r="H777" s="995"/>
      <c r="I777" s="995"/>
      <c r="J777" s="572"/>
      <c r="K777" s="572"/>
      <c r="L777" s="572"/>
      <c r="M777" s="995"/>
      <c r="N777" s="995"/>
      <c r="O777" s="572"/>
      <c r="P777" s="572"/>
      <c r="Q777" s="572"/>
      <c r="BA777" s="342"/>
      <c r="BB777" s="395"/>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995"/>
      <c r="D778" s="995"/>
      <c r="E778" s="572"/>
      <c r="F778" s="572"/>
      <c r="G778" s="572"/>
      <c r="H778" s="995"/>
      <c r="I778" s="995"/>
      <c r="J778" s="572"/>
      <c r="K778" s="572"/>
      <c r="L778" s="572"/>
      <c r="M778" s="995"/>
      <c r="N778" s="995"/>
      <c r="O778" s="572"/>
      <c r="P778" s="572"/>
      <c r="Q778" s="572"/>
      <c r="BA778" s="342"/>
      <c r="BB778" s="395"/>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995"/>
      <c r="D779" s="995"/>
      <c r="E779" s="572"/>
      <c r="F779" s="572"/>
      <c r="G779" s="572"/>
      <c r="H779" s="995"/>
      <c r="I779" s="995"/>
      <c r="J779" s="572"/>
      <c r="K779" s="572"/>
      <c r="L779" s="572"/>
      <c r="M779" s="995"/>
      <c r="N779" s="995"/>
      <c r="O779" s="572"/>
      <c r="P779" s="572"/>
      <c r="Q779" s="572"/>
      <c r="BA779" s="342"/>
      <c r="BB779" s="395"/>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995"/>
      <c r="D780" s="995"/>
      <c r="E780" s="572"/>
      <c r="F780" s="572"/>
      <c r="G780" s="572"/>
      <c r="H780" s="995"/>
      <c r="I780" s="995"/>
      <c r="J780" s="572"/>
      <c r="K780" s="572"/>
      <c r="L780" s="572"/>
      <c r="M780" s="995"/>
      <c r="N780" s="995"/>
      <c r="O780" s="572"/>
      <c r="P780" s="572"/>
      <c r="Q780" s="572"/>
      <c r="BA780" s="342"/>
      <c r="BB780" s="395"/>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995"/>
      <c r="D781" s="995"/>
      <c r="E781" s="572"/>
      <c r="F781" s="572"/>
      <c r="G781" s="572"/>
      <c r="H781" s="995"/>
      <c r="I781" s="995"/>
      <c r="J781" s="572"/>
      <c r="K781" s="572"/>
      <c r="L781" s="572"/>
      <c r="M781" s="995"/>
      <c r="N781" s="995"/>
      <c r="O781" s="572"/>
      <c r="P781" s="572"/>
      <c r="Q781" s="572"/>
      <c r="BA781" s="342"/>
      <c r="BB781" s="395"/>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995"/>
      <c r="D782" s="995"/>
      <c r="E782" s="572"/>
      <c r="F782" s="572"/>
      <c r="G782" s="572"/>
      <c r="H782" s="995"/>
      <c r="I782" s="995"/>
      <c r="J782" s="572"/>
      <c r="K782" s="572"/>
      <c r="L782" s="572"/>
      <c r="M782" s="995"/>
      <c r="N782" s="995"/>
      <c r="O782" s="572"/>
      <c r="P782" s="572"/>
      <c r="Q782" s="572"/>
      <c r="BA782" s="342"/>
      <c r="BB782" s="395"/>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995"/>
      <c r="D783" s="995"/>
      <c r="E783" s="572"/>
      <c r="F783" s="572"/>
      <c r="G783" s="572"/>
      <c r="H783" s="995"/>
      <c r="I783" s="995"/>
      <c r="J783" s="572"/>
      <c r="K783" s="572"/>
      <c r="L783" s="572"/>
      <c r="M783" s="995"/>
      <c r="N783" s="995"/>
      <c r="O783" s="572"/>
      <c r="P783" s="572"/>
      <c r="Q783" s="572"/>
      <c r="BA783" s="342"/>
      <c r="BB783" s="395"/>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995"/>
      <c r="D784" s="995"/>
      <c r="E784" s="572"/>
      <c r="F784" s="572"/>
      <c r="G784" s="572"/>
      <c r="H784" s="995"/>
      <c r="I784" s="995"/>
      <c r="J784" s="572"/>
      <c r="K784" s="572"/>
      <c r="L784" s="572"/>
      <c r="M784" s="995"/>
      <c r="N784" s="995"/>
      <c r="O784" s="572"/>
      <c r="P784" s="572"/>
      <c r="Q784" s="572"/>
      <c r="BA784" s="342"/>
      <c r="BB784" s="395"/>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995"/>
      <c r="D785" s="995"/>
      <c r="E785" s="572"/>
      <c r="F785" s="572"/>
      <c r="G785" s="572"/>
      <c r="H785" s="995"/>
      <c r="I785" s="995"/>
      <c r="J785" s="572"/>
      <c r="K785" s="572"/>
      <c r="L785" s="572"/>
      <c r="M785" s="995"/>
      <c r="N785" s="995"/>
      <c r="O785" s="572"/>
      <c r="P785" s="572"/>
      <c r="Q785" s="572"/>
      <c r="BA785" s="342"/>
      <c r="BB785" s="395"/>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995"/>
      <c r="D786" s="995"/>
      <c r="E786" s="572"/>
      <c r="F786" s="572"/>
      <c r="G786" s="572"/>
      <c r="H786" s="995"/>
      <c r="I786" s="995"/>
      <c r="J786" s="572"/>
      <c r="K786" s="572"/>
      <c r="L786" s="572"/>
      <c r="M786" s="995"/>
      <c r="N786" s="995"/>
      <c r="O786" s="572"/>
      <c r="P786" s="572"/>
      <c r="Q786" s="572"/>
      <c r="BA786" s="342"/>
      <c r="BB786" s="395"/>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995"/>
      <c r="D787" s="995"/>
      <c r="E787" s="572"/>
      <c r="F787" s="572"/>
      <c r="G787" s="572"/>
      <c r="H787" s="995"/>
      <c r="I787" s="995"/>
      <c r="J787" s="572"/>
      <c r="K787" s="572"/>
      <c r="L787" s="572"/>
      <c r="M787" s="995"/>
      <c r="N787" s="995"/>
      <c r="O787" s="572"/>
      <c r="P787" s="572"/>
      <c r="Q787" s="572"/>
      <c r="BA787" s="342"/>
      <c r="BB787" s="395"/>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995"/>
      <c r="D788" s="995"/>
      <c r="E788" s="572"/>
      <c r="F788" s="572"/>
      <c r="G788" s="572"/>
      <c r="H788" s="995"/>
      <c r="I788" s="995"/>
      <c r="J788" s="572"/>
      <c r="K788" s="572"/>
      <c r="L788" s="572"/>
      <c r="M788" s="995"/>
      <c r="N788" s="995"/>
      <c r="O788" s="572"/>
      <c r="P788" s="572"/>
      <c r="Q788" s="572"/>
      <c r="BA788" s="342"/>
      <c r="BB788" s="395"/>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995"/>
      <c r="D789" s="995"/>
      <c r="E789" s="572"/>
      <c r="F789" s="572"/>
      <c r="G789" s="572"/>
      <c r="H789" s="995"/>
      <c r="I789" s="995"/>
      <c r="J789" s="572"/>
      <c r="K789" s="572"/>
      <c r="L789" s="572"/>
      <c r="M789" s="995"/>
      <c r="N789" s="995"/>
      <c r="O789" s="572"/>
      <c r="P789" s="572"/>
      <c r="Q789" s="572"/>
      <c r="BA789" s="342"/>
      <c r="BB789" s="395"/>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995"/>
      <c r="D790" s="995"/>
      <c r="E790" s="572"/>
      <c r="F790" s="572"/>
      <c r="G790" s="572"/>
      <c r="H790" s="995"/>
      <c r="I790" s="995"/>
      <c r="J790" s="572"/>
      <c r="K790" s="572"/>
      <c r="L790" s="572"/>
      <c r="M790" s="995"/>
      <c r="N790" s="995"/>
      <c r="O790" s="572"/>
      <c r="P790" s="572"/>
      <c r="Q790" s="572"/>
      <c r="BA790" s="342"/>
      <c r="BB790" s="395"/>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995"/>
      <c r="D791" s="995"/>
      <c r="E791" s="572"/>
      <c r="F791" s="572"/>
      <c r="G791" s="572"/>
      <c r="H791" s="995"/>
      <c r="I791" s="995"/>
      <c r="J791" s="572"/>
      <c r="K791" s="572"/>
      <c r="L791" s="572"/>
      <c r="M791" s="995"/>
      <c r="N791" s="995"/>
      <c r="O791" s="572"/>
      <c r="P791" s="572"/>
      <c r="Q791" s="572"/>
      <c r="BA791" s="342"/>
      <c r="BB791" s="395"/>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995"/>
      <c r="D792" s="995"/>
      <c r="E792" s="572"/>
      <c r="F792" s="572"/>
      <c r="G792" s="572"/>
      <c r="H792" s="995"/>
      <c r="I792" s="995"/>
      <c r="J792" s="572"/>
      <c r="K792" s="572"/>
      <c r="L792" s="572"/>
      <c r="M792" s="995"/>
      <c r="N792" s="995"/>
      <c r="O792" s="572"/>
      <c r="P792" s="572"/>
      <c r="Q792" s="572"/>
      <c r="BA792" s="342"/>
      <c r="BB792" s="395"/>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995"/>
      <c r="D793" s="995"/>
      <c r="E793" s="572"/>
      <c r="F793" s="572"/>
      <c r="G793" s="572"/>
      <c r="H793" s="995"/>
      <c r="I793" s="995"/>
      <c r="J793" s="572"/>
      <c r="K793" s="572"/>
      <c r="L793" s="572"/>
      <c r="M793" s="995"/>
      <c r="N793" s="995"/>
      <c r="O793" s="572"/>
      <c r="P793" s="572"/>
      <c r="Q793" s="572"/>
      <c r="BA793" s="342"/>
      <c r="BB793" s="395"/>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995"/>
      <c r="D794" s="995"/>
      <c r="E794" s="572"/>
      <c r="F794" s="572"/>
      <c r="G794" s="572"/>
      <c r="H794" s="995"/>
      <c r="I794" s="995"/>
      <c r="J794" s="572"/>
      <c r="K794" s="572"/>
      <c r="L794" s="572"/>
      <c r="M794" s="995"/>
      <c r="N794" s="995"/>
      <c r="O794" s="572"/>
      <c r="P794" s="572"/>
      <c r="Q794" s="572"/>
      <c r="BA794" s="342"/>
      <c r="BB794" s="395"/>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995"/>
      <c r="D795" s="995"/>
      <c r="E795" s="572"/>
      <c r="F795" s="572"/>
      <c r="G795" s="572"/>
      <c r="H795" s="995"/>
      <c r="I795" s="995"/>
      <c r="J795" s="572"/>
      <c r="K795" s="572"/>
      <c r="L795" s="572"/>
      <c r="M795" s="995"/>
      <c r="N795" s="995"/>
      <c r="O795" s="572"/>
      <c r="P795" s="572"/>
      <c r="Q795" s="572"/>
      <c r="BA795" s="342"/>
      <c r="BB795" s="395"/>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995"/>
      <c r="D796" s="995"/>
      <c r="E796" s="572"/>
      <c r="F796" s="572"/>
      <c r="G796" s="572"/>
      <c r="H796" s="995"/>
      <c r="I796" s="995"/>
      <c r="J796" s="572"/>
      <c r="K796" s="572"/>
      <c r="L796" s="572"/>
      <c r="M796" s="995"/>
      <c r="N796" s="995"/>
      <c r="O796" s="572"/>
      <c r="P796" s="572"/>
      <c r="Q796" s="572"/>
      <c r="BA796" s="342"/>
      <c r="BB796" s="395"/>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995"/>
      <c r="D797" s="995"/>
      <c r="E797" s="572"/>
      <c r="F797" s="572"/>
      <c r="G797" s="572"/>
      <c r="H797" s="995"/>
      <c r="I797" s="995"/>
      <c r="J797" s="572"/>
      <c r="K797" s="572"/>
      <c r="L797" s="572"/>
      <c r="M797" s="995"/>
      <c r="N797" s="995"/>
      <c r="O797" s="572"/>
      <c r="P797" s="572"/>
      <c r="Q797" s="572"/>
      <c r="BA797" s="342"/>
      <c r="BB797" s="395"/>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995"/>
      <c r="D798" s="995"/>
      <c r="E798" s="572"/>
      <c r="F798" s="572"/>
      <c r="G798" s="572"/>
      <c r="H798" s="995"/>
      <c r="I798" s="995"/>
      <c r="J798" s="572"/>
      <c r="K798" s="572"/>
      <c r="L798" s="572"/>
      <c r="M798" s="995"/>
      <c r="N798" s="995"/>
      <c r="O798" s="572"/>
      <c r="P798" s="572"/>
      <c r="Q798" s="572"/>
      <c r="BA798" s="342"/>
      <c r="BB798" s="395"/>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995"/>
      <c r="D799" s="995"/>
      <c r="E799" s="572"/>
      <c r="F799" s="572"/>
      <c r="G799" s="572"/>
      <c r="H799" s="995"/>
      <c r="I799" s="995"/>
      <c r="J799" s="572"/>
      <c r="K799" s="572"/>
      <c r="L799" s="572"/>
      <c r="M799" s="995"/>
      <c r="N799" s="995"/>
      <c r="O799" s="572"/>
      <c r="P799" s="572"/>
      <c r="Q799" s="572"/>
      <c r="BA799" s="342"/>
      <c r="BB799" s="395"/>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2"/>
      <c r="D800" s="572"/>
      <c r="E800" s="572"/>
      <c r="F800" s="572"/>
      <c r="G800" s="572"/>
      <c r="H800" s="572"/>
      <c r="I800" s="572"/>
      <c r="J800" s="572"/>
      <c r="K800" s="572"/>
      <c r="L800" s="572"/>
      <c r="M800" s="572"/>
      <c r="N800" s="572"/>
      <c r="O800" s="572"/>
      <c r="P800" s="572"/>
      <c r="Q800" s="572"/>
      <c r="BA800" s="342"/>
      <c r="BB800" s="395"/>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2"/>
      <c r="D801" s="572"/>
      <c r="E801" s="572"/>
      <c r="F801" s="572"/>
      <c r="G801" s="572"/>
      <c r="H801" s="572"/>
      <c r="I801" s="572"/>
      <c r="J801" s="572"/>
      <c r="K801" s="572"/>
      <c r="L801" s="572"/>
      <c r="M801" s="572"/>
      <c r="N801" s="572"/>
      <c r="O801" s="572"/>
      <c r="P801" s="572"/>
      <c r="Q801" s="572"/>
    </row>
    <row r="802" ht="25.15" customHeight="true" x14ac:dyDescent="0.2">
      <c r="C802" s="572"/>
      <c r="D802" s="572"/>
      <c r="E802" s="572"/>
      <c r="F802" s="572"/>
      <c r="G802" s="572"/>
      <c r="H802" s="572"/>
      <c r="I802" s="572"/>
      <c r="J802" s="572"/>
      <c r="K802" s="572"/>
      <c r="L802" s="572"/>
      <c r="M802" s="572"/>
      <c r="N802" s="572"/>
      <c r="O802" s="572"/>
      <c r="P802" s="572"/>
      <c r="Q802" s="572"/>
    </row>
    <row r="803" ht="25.15" customHeight="true" x14ac:dyDescent="0.2">
      <c r="C803" s="572"/>
      <c r="D803" s="572"/>
      <c r="E803" s="572"/>
      <c r="F803" s="572"/>
      <c r="G803" s="572"/>
      <c r="H803" s="572"/>
      <c r="I803" s="572"/>
      <c r="J803" s="572"/>
      <c r="K803" s="572"/>
      <c r="L803" s="572"/>
      <c r="M803" s="572"/>
      <c r="N803" s="572"/>
      <c r="O803" s="572"/>
      <c r="P803" s="572"/>
      <c r="Q803" s="572"/>
    </row>
    <row r="804" ht="25.15" customHeight="true" x14ac:dyDescent="0.2">
      <c r="C804" s="572"/>
      <c r="D804" s="572"/>
      <c r="E804" s="572"/>
      <c r="F804" s="572"/>
      <c r="G804" s="572"/>
      <c r="H804" s="572"/>
      <c r="I804" s="572"/>
      <c r="J804" s="572"/>
      <c r="K804" s="572"/>
      <c r="L804" s="572"/>
      <c r="M804" s="572"/>
      <c r="N804" s="572"/>
      <c r="O804" s="572"/>
      <c r="P804" s="572"/>
      <c r="Q804" s="572"/>
    </row>
    <row r="805" ht="25.15" customHeight="true" x14ac:dyDescent="0.2">
      <c r="C805" s="572"/>
      <c r="D805" s="572"/>
      <c r="E805" s="572"/>
      <c r="F805" s="572"/>
      <c r="G805" s="572"/>
      <c r="H805" s="572"/>
      <c r="I805" s="572"/>
      <c r="J805" s="572"/>
      <c r="K805" s="572"/>
      <c r="L805" s="572"/>
      <c r="M805" s="572"/>
      <c r="N805" s="572"/>
      <c r="O805" s="572"/>
      <c r="P805" s="572"/>
      <c r="Q805" s="572"/>
    </row>
    <row r="806" ht="25.15" customHeight="true" x14ac:dyDescent="0.2">
      <c r="C806" s="572"/>
      <c r="D806" s="572"/>
      <c r="E806" s="572"/>
      <c r="F806" s="572"/>
      <c r="G806" s="572"/>
      <c r="H806" s="572"/>
      <c r="I806" s="572"/>
      <c r="J806" s="572"/>
      <c r="K806" s="572"/>
      <c r="L806" s="572"/>
      <c r="M806" s="572"/>
      <c r="N806" s="572"/>
      <c r="O806" s="572"/>
      <c r="P806" s="572"/>
      <c r="Q806" s="572"/>
    </row>
    <row r="807" ht="25.15" customHeight="true" x14ac:dyDescent="0.2">
      <c r="C807" s="572"/>
      <c r="D807" s="572"/>
      <c r="E807" s="572"/>
      <c r="F807" s="572"/>
      <c r="G807" s="572"/>
      <c r="H807" s="572"/>
      <c r="I807" s="572"/>
      <c r="J807" s="572"/>
      <c r="K807" s="572"/>
      <c r="L807" s="572"/>
      <c r="M807" s="572"/>
      <c r="N807" s="572"/>
      <c r="O807" s="572"/>
      <c r="P807" s="572"/>
      <c r="Q807" s="572"/>
    </row>
    <row r="808" ht="25.15" customHeight="true" x14ac:dyDescent="0.2">
      <c r="C808" s="572"/>
      <c r="D808" s="572"/>
      <c r="E808" s="572"/>
      <c r="F808" s="572"/>
      <c r="G808" s="572"/>
      <c r="H808" s="572"/>
      <c r="I808" s="572"/>
      <c r="J808" s="572"/>
      <c r="K808" s="572"/>
      <c r="L808" s="572"/>
      <c r="M808" s="572"/>
      <c r="N808" s="572"/>
      <c r="O808" s="572"/>
      <c r="P808" s="572"/>
      <c r="Q808" s="572"/>
    </row>
    <row r="809" ht="25.15" customHeight="true" x14ac:dyDescent="0.2">
      <c r="C809" s="572"/>
      <c r="D809" s="572"/>
      <c r="E809" s="572"/>
      <c r="F809" s="572"/>
      <c r="G809" s="572"/>
      <c r="H809" s="572"/>
      <c r="I809" s="572"/>
      <c r="J809" s="572"/>
      <c r="K809" s="572"/>
      <c r="L809" s="572"/>
      <c r="M809" s="572"/>
      <c r="N809" s="572"/>
      <c r="O809" s="572"/>
      <c r="P809" s="572"/>
      <c r="Q809" s="572"/>
    </row>
    <row r="810" ht="25.15" customHeight="true" x14ac:dyDescent="0.2">
      <c r="C810" s="572"/>
      <c r="D810" s="572"/>
      <c r="E810" s="572"/>
      <c r="F810" s="572"/>
      <c r="G810" s="572"/>
      <c r="H810" s="572"/>
      <c r="I810" s="572"/>
      <c r="J810" s="572"/>
      <c r="K810" s="572"/>
      <c r="L810" s="572"/>
      <c r="M810" s="572"/>
      <c r="N810" s="572"/>
      <c r="O810" s="572"/>
      <c r="P810" s="572"/>
      <c r="Q810" s="572"/>
    </row>
    <row r="811" ht="25.15" customHeight="true" x14ac:dyDescent="0.2">
      <c r="C811" s="572"/>
      <c r="D811" s="572"/>
      <c r="E811" s="572"/>
      <c r="F811" s="572"/>
      <c r="G811" s="572"/>
      <c r="H811" s="572"/>
      <c r="I811" s="572"/>
      <c r="J811" s="572"/>
      <c r="K811" s="572"/>
      <c r="L811" s="572"/>
      <c r="M811" s="572"/>
      <c r="N811" s="572"/>
      <c r="O811" s="572"/>
      <c r="P811" s="572"/>
      <c r="Q811" s="572"/>
    </row>
    <row r="812" ht="25.15" customHeight="true" x14ac:dyDescent="0.2">
      <c r="C812" s="572"/>
      <c r="D812" s="572"/>
      <c r="E812" s="572"/>
      <c r="F812" s="572"/>
      <c r="G812" s="572"/>
      <c r="H812" s="572"/>
      <c r="I812" s="572"/>
      <c r="J812" s="572"/>
      <c r="K812" s="572"/>
      <c r="L812" s="572"/>
      <c r="M812" s="572"/>
      <c r="N812" s="572"/>
      <c r="O812" s="572"/>
      <c r="P812" s="572"/>
      <c r="Q812" s="572"/>
    </row>
    <row r="813" ht="25.15" customHeight="true" x14ac:dyDescent="0.2">
      <c r="C813" s="572"/>
      <c r="D813" s="572"/>
      <c r="E813" s="572"/>
      <c r="F813" s="572"/>
      <c r="G813" s="572"/>
      <c r="H813" s="572"/>
      <c r="I813" s="572"/>
      <c r="J813" s="572"/>
      <c r="K813" s="572"/>
      <c r="L813" s="572"/>
      <c r="M813" s="572"/>
      <c r="N813" s="572"/>
      <c r="O813" s="572"/>
      <c r="P813" s="572"/>
      <c r="Q813" s="572"/>
    </row>
    <row r="814" ht="25.15" customHeight="true" x14ac:dyDescent="0.2">
      <c r="C814" s="572"/>
      <c r="D814" s="572"/>
      <c r="E814" s="572"/>
      <c r="F814" s="572"/>
      <c r="G814" s="572"/>
      <c r="H814" s="572"/>
      <c r="I814" s="572"/>
      <c r="J814" s="572"/>
      <c r="K814" s="572"/>
      <c r="L814" s="572"/>
      <c r="M814" s="572"/>
      <c r="N814" s="572"/>
      <c r="O814" s="572"/>
      <c r="P814" s="572"/>
      <c r="Q814" s="572"/>
    </row>
    <row r="815" ht="25.15" customHeight="true" x14ac:dyDescent="0.2">
      <c r="C815" s="572"/>
      <c r="D815" s="572"/>
      <c r="E815" s="572"/>
      <c r="F815" s="572"/>
      <c r="G815" s="572"/>
      <c r="H815" s="572"/>
      <c r="I815" s="572"/>
      <c r="J815" s="572"/>
      <c r="K815" s="572"/>
      <c r="L815" s="572"/>
      <c r="M815" s="572"/>
      <c r="N815" s="572"/>
      <c r="O815" s="572"/>
      <c r="P815" s="572"/>
      <c r="Q815" s="572"/>
    </row>
    <row r="816" ht="25.15" customHeight="true" x14ac:dyDescent="0.2">
      <c r="C816" s="572"/>
      <c r="D816" s="572"/>
      <c r="E816" s="572"/>
      <c r="F816" s="572"/>
      <c r="G816" s="572"/>
      <c r="H816" s="572"/>
      <c r="I816" s="572"/>
      <c r="J816" s="572"/>
      <c r="K816" s="572"/>
      <c r="L816" s="572"/>
      <c r="M816" s="572"/>
      <c r="N816" s="572"/>
      <c r="O816" s="572"/>
      <c r="P816" s="572"/>
      <c r="Q816" s="572"/>
    </row>
    <row r="817" ht="25.15" customHeight="true" x14ac:dyDescent="0.2">
      <c r="C817" s="572"/>
      <c r="D817" s="572"/>
      <c r="E817" s="572"/>
      <c r="F817" s="572"/>
      <c r="G817" s="572"/>
      <c r="H817" s="572"/>
      <c r="I817" s="572"/>
      <c r="J817" s="572"/>
      <c r="K817" s="572"/>
      <c r="L817" s="572"/>
      <c r="M817" s="572"/>
      <c r="N817" s="572"/>
      <c r="O817" s="572"/>
      <c r="P817" s="572"/>
      <c r="Q817" s="572"/>
    </row>
    <row r="818" ht="25.15" customHeight="true" x14ac:dyDescent="0.2">
      <c r="C818" s="572"/>
      <c r="D818" s="572"/>
      <c r="E818" s="572"/>
      <c r="F818" s="572"/>
      <c r="G818" s="572"/>
      <c r="H818" s="572"/>
      <c r="I818" s="572"/>
      <c r="J818" s="572"/>
      <c r="K818" s="572"/>
      <c r="L818" s="572"/>
      <c r="M818" s="572"/>
      <c r="N818" s="572"/>
      <c r="O818" s="572"/>
      <c r="P818" s="572"/>
      <c r="Q818" s="572"/>
    </row>
    <row r="819" ht="25.15" customHeight="true" x14ac:dyDescent="0.2">
      <c r="C819" s="572"/>
      <c r="D819" s="572"/>
      <c r="E819" s="572"/>
      <c r="F819" s="572"/>
      <c r="G819" s="572"/>
      <c r="H819" s="572"/>
      <c r="I819" s="572"/>
      <c r="J819" s="572"/>
      <c r="K819" s="572"/>
      <c r="L819" s="572"/>
      <c r="M819" s="572"/>
      <c r="N819" s="572"/>
      <c r="O819" s="572"/>
      <c r="P819" s="572"/>
      <c r="Q819" s="572"/>
    </row>
    <row r="820" ht="25.15" customHeight="true" x14ac:dyDescent="0.2">
      <c r="C820" s="572"/>
      <c r="D820" s="572"/>
      <c r="E820" s="572"/>
      <c r="F820" s="572"/>
      <c r="G820" s="572"/>
      <c r="H820" s="572"/>
      <c r="I820" s="572"/>
      <c r="J820" s="572"/>
      <c r="K820" s="572"/>
      <c r="L820" s="572"/>
      <c r="M820" s="572"/>
      <c r="N820" s="572"/>
      <c r="O820" s="572"/>
      <c r="P820" s="572"/>
      <c r="Q820" s="572"/>
    </row>
    <row r="821" ht="25.15" customHeight="true" x14ac:dyDescent="0.2">
      <c r="C821" s="572"/>
      <c r="D821" s="572"/>
      <c r="E821" s="572"/>
      <c r="F821" s="572"/>
      <c r="G821" s="572"/>
      <c r="H821" s="572"/>
      <c r="I821" s="572"/>
      <c r="J821" s="572"/>
      <c r="K821" s="572"/>
      <c r="L821" s="572"/>
      <c r="M821" s="572"/>
      <c r="N821" s="572"/>
      <c r="O821" s="572"/>
      <c r="P821" s="572"/>
      <c r="Q821" s="572"/>
    </row>
    <row r="822" ht="25.15" customHeight="true" x14ac:dyDescent="0.2">
      <c r="C822" s="572"/>
      <c r="D822" s="572"/>
      <c r="E822" s="572"/>
      <c r="F822" s="572"/>
      <c r="G822" s="572"/>
      <c r="H822" s="572"/>
      <c r="I822" s="572"/>
      <c r="J822" s="572"/>
      <c r="K822" s="572"/>
      <c r="L822" s="572"/>
      <c r="M822" s="572"/>
      <c r="N822" s="572"/>
      <c r="O822" s="572"/>
      <c r="P822" s="572"/>
      <c r="Q822" s="572"/>
    </row>
    <row r="823" ht="25.15" customHeight="true" x14ac:dyDescent="0.2">
      <c r="C823" s="572"/>
      <c r="D823" s="572"/>
      <c r="E823" s="572"/>
      <c r="F823" s="572"/>
      <c r="G823" s="572"/>
      <c r="H823" s="572"/>
      <c r="I823" s="572"/>
      <c r="J823" s="572"/>
      <c r="K823" s="572"/>
      <c r="L823" s="572"/>
      <c r="M823" s="572"/>
      <c r="N823" s="572"/>
      <c r="O823" s="572"/>
      <c r="P823" s="572"/>
      <c r="Q823" s="572"/>
    </row>
    <row r="824" ht="25.15" customHeight="true" x14ac:dyDescent="0.2">
      <c r="C824" s="572"/>
      <c r="D824" s="572"/>
      <c r="E824" s="572"/>
      <c r="F824" s="572"/>
      <c r="G824" s="572"/>
      <c r="H824" s="572"/>
      <c r="I824" s="572"/>
      <c r="J824" s="572"/>
      <c r="K824" s="572"/>
      <c r="L824" s="572"/>
      <c r="M824" s="572"/>
      <c r="N824" s="572"/>
      <c r="O824" s="572"/>
      <c r="P824" s="572"/>
      <c r="Q824" s="572"/>
    </row>
    <row r="825" ht="25.15" customHeight="true" x14ac:dyDescent="0.2">
      <c r="C825" s="572"/>
      <c r="D825" s="572"/>
      <c r="E825" s="572"/>
      <c r="F825" s="572"/>
      <c r="G825" s="572"/>
      <c r="H825" s="572"/>
      <c r="I825" s="572"/>
      <c r="J825" s="572"/>
      <c r="K825" s="572"/>
      <c r="L825" s="572"/>
      <c r="M825" s="572"/>
      <c r="N825" s="572"/>
      <c r="O825" s="572"/>
      <c r="P825" s="572"/>
      <c r="Q825" s="572"/>
    </row>
    <row r="826" ht="25.15" customHeight="true" x14ac:dyDescent="0.2">
      <c r="C826" s="572"/>
      <c r="D826" s="572"/>
      <c r="E826" s="572"/>
      <c r="F826" s="572"/>
      <c r="G826" s="572"/>
      <c r="H826" s="572"/>
      <c r="I826" s="572"/>
      <c r="J826" s="572"/>
      <c r="K826" s="572"/>
      <c r="L826" s="572"/>
      <c r="M826" s="572"/>
      <c r="N826" s="572"/>
      <c r="O826" s="572"/>
      <c r="P826" s="572"/>
      <c r="Q826" s="572"/>
    </row>
    <row r="827" ht="25.15" customHeight="true" x14ac:dyDescent="0.2">
      <c r="C827" s="572"/>
      <c r="D827" s="572"/>
      <c r="E827" s="572"/>
      <c r="F827" s="572"/>
      <c r="G827" s="572"/>
      <c r="H827" s="572"/>
      <c r="I827" s="572"/>
      <c r="J827" s="572"/>
      <c r="K827" s="572"/>
      <c r="L827" s="572"/>
      <c r="M827" s="572"/>
      <c r="N827" s="572"/>
      <c r="O827" s="572"/>
      <c r="P827" s="572"/>
      <c r="Q827" s="572"/>
    </row>
    <row r="828" ht="25.15" customHeight="true" x14ac:dyDescent="0.2">
      <c r="C828" s="572"/>
      <c r="D828" s="572"/>
      <c r="E828" s="572"/>
      <c r="F828" s="572"/>
      <c r="G828" s="572"/>
      <c r="H828" s="572"/>
      <c r="I828" s="572"/>
      <c r="J828" s="572"/>
      <c r="K828" s="572"/>
      <c r="L828" s="572"/>
      <c r="M828" s="572"/>
      <c r="N828" s="572"/>
      <c r="O828" s="572"/>
      <c r="P828" s="572"/>
      <c r="Q828" s="572"/>
    </row>
    <row r="829" ht="25.15" customHeight="true" x14ac:dyDescent="0.2">
      <c r="C829" s="572"/>
      <c r="D829" s="572"/>
      <c r="E829" s="572"/>
      <c r="F829" s="572"/>
      <c r="G829" s="572"/>
      <c r="H829" s="572"/>
      <c r="I829" s="572"/>
      <c r="J829" s="572"/>
      <c r="K829" s="572"/>
      <c r="L829" s="572"/>
      <c r="M829" s="572"/>
      <c r="N829" s="572"/>
      <c r="O829" s="572"/>
      <c r="P829" s="572"/>
      <c r="Q829" s="572"/>
    </row>
    <row r="830" ht="25.15" customHeight="true" x14ac:dyDescent="0.2">
      <c r="C830" s="572"/>
      <c r="D830" s="572"/>
      <c r="E830" s="572"/>
      <c r="F830" s="572"/>
      <c r="G830" s="572"/>
      <c r="H830" s="572"/>
      <c r="I830" s="572"/>
      <c r="J830" s="572"/>
      <c r="K830" s="572"/>
      <c r="L830" s="572"/>
      <c r="M830" s="572"/>
      <c r="N830" s="572"/>
      <c r="O830" s="572"/>
      <c r="P830" s="572"/>
      <c r="Q830" s="572"/>
    </row>
    <row r="831" ht="25.15" customHeight="true" x14ac:dyDescent="0.2">
      <c r="C831" s="572"/>
      <c r="D831" s="572"/>
      <c r="E831" s="572"/>
      <c r="F831" s="572"/>
      <c r="G831" s="572"/>
      <c r="H831" s="572"/>
      <c r="I831" s="572"/>
      <c r="J831" s="572"/>
      <c r="K831" s="572"/>
      <c r="L831" s="572"/>
      <c r="M831" s="572"/>
      <c r="N831" s="572"/>
      <c r="O831" s="572"/>
      <c r="P831" s="572"/>
      <c r="Q831" s="572"/>
    </row>
    <row r="832" ht="25.15" customHeight="true" x14ac:dyDescent="0.2">
      <c r="C832" s="572"/>
      <c r="D832" s="572"/>
      <c r="E832" s="572"/>
      <c r="F832" s="572"/>
      <c r="G832" s="572"/>
      <c r="H832" s="572"/>
      <c r="I832" s="572"/>
      <c r="J832" s="572"/>
      <c r="K832" s="572"/>
      <c r="L832" s="572"/>
      <c r="M832" s="572"/>
      <c r="N832" s="572"/>
      <c r="O832" s="572"/>
      <c r="P832" s="572"/>
      <c r="Q832" s="572"/>
    </row>
    <row r="833" ht="25.15" customHeight="true" x14ac:dyDescent="0.2">
      <c r="C833" s="572"/>
      <c r="D833" s="572"/>
      <c r="E833" s="572"/>
      <c r="F833" s="572"/>
      <c r="G833" s="572"/>
      <c r="H833" s="572"/>
      <c r="I833" s="572"/>
      <c r="J833" s="572"/>
      <c r="K833" s="572"/>
      <c r="L833" s="572"/>
      <c r="M833" s="572"/>
      <c r="N833" s="572"/>
      <c r="O833" s="572"/>
      <c r="P833" s="572"/>
      <c r="Q833" s="572"/>
    </row>
    <row r="834" ht="25.15" customHeight="true" x14ac:dyDescent="0.2">
      <c r="C834" s="572"/>
      <c r="D834" s="572"/>
      <c r="E834" s="572"/>
      <c r="F834" s="572"/>
      <c r="G834" s="572"/>
      <c r="H834" s="572"/>
      <c r="I834" s="572"/>
      <c r="J834" s="572"/>
      <c r="K834" s="572"/>
      <c r="L834" s="572"/>
      <c r="M834" s="572"/>
      <c r="N834" s="572"/>
      <c r="O834" s="572"/>
      <c r="P834" s="572"/>
      <c r="Q834" s="572"/>
    </row>
    <row r="835" ht="25.15" customHeight="true" x14ac:dyDescent="0.2">
      <c r="C835" s="572"/>
      <c r="D835" s="572"/>
      <c r="E835" s="572"/>
      <c r="F835" s="572"/>
      <c r="G835" s="572"/>
      <c r="H835" s="572"/>
      <c r="I835" s="572"/>
      <c r="J835" s="572"/>
      <c r="K835" s="572"/>
      <c r="L835" s="572"/>
      <c r="M835" s="572"/>
      <c r="N835" s="572"/>
      <c r="O835" s="572"/>
      <c r="P835" s="572"/>
      <c r="Q835" s="572"/>
    </row>
    <row r="836" ht="25.15" customHeight="true" x14ac:dyDescent="0.2">
      <c r="C836" s="572"/>
      <c r="D836" s="572"/>
      <c r="E836" s="572"/>
      <c r="F836" s="572"/>
      <c r="G836" s="572"/>
      <c r="H836" s="572"/>
      <c r="I836" s="572"/>
      <c r="J836" s="572"/>
      <c r="K836" s="572"/>
      <c r="L836" s="572"/>
      <c r="M836" s="572"/>
      <c r="N836" s="572"/>
      <c r="O836" s="572"/>
      <c r="P836" s="572"/>
      <c r="Q836" s="572"/>
    </row>
    <row r="837" ht="25.15" customHeight="true" x14ac:dyDescent="0.2">
      <c r="C837" s="572"/>
      <c r="D837" s="572"/>
      <c r="E837" s="572"/>
      <c r="F837" s="572"/>
      <c r="G837" s="572"/>
      <c r="H837" s="572"/>
      <c r="I837" s="572"/>
      <c r="J837" s="572"/>
      <c r="K837" s="572"/>
      <c r="L837" s="572"/>
      <c r="M837" s="572"/>
      <c r="N837" s="572"/>
      <c r="O837" s="572"/>
      <c r="P837" s="572"/>
      <c r="Q837" s="572"/>
    </row>
    <row r="838" ht="25.15" customHeight="true" x14ac:dyDescent="0.2">
      <c r="C838" s="572"/>
      <c r="D838" s="572"/>
      <c r="E838" s="572"/>
      <c r="F838" s="572"/>
      <c r="G838" s="572"/>
      <c r="H838" s="572"/>
      <c r="I838" s="572"/>
      <c r="J838" s="572"/>
      <c r="K838" s="572"/>
      <c r="L838" s="572"/>
      <c r="M838" s="572"/>
      <c r="N838" s="572"/>
      <c r="O838" s="572"/>
      <c r="P838" s="572"/>
      <c r="Q838" s="572"/>
    </row>
    <row r="839" ht="25.15" customHeight="true" x14ac:dyDescent="0.2">
      <c r="C839" s="572"/>
      <c r="D839" s="572"/>
      <c r="E839" s="572"/>
      <c r="F839" s="572"/>
      <c r="G839" s="572"/>
      <c r="H839" s="572"/>
      <c r="I839" s="572"/>
      <c r="J839" s="572"/>
      <c r="K839" s="572"/>
      <c r="L839" s="572"/>
      <c r="M839" s="572"/>
      <c r="N839" s="572"/>
      <c r="O839" s="572"/>
      <c r="P839" s="572"/>
      <c r="Q839" s="572"/>
    </row>
    <row r="840" ht="25.15" customHeight="true" x14ac:dyDescent="0.2">
      <c r="C840" s="572"/>
      <c r="D840" s="572"/>
      <c r="E840" s="572"/>
      <c r="F840" s="572"/>
      <c r="G840" s="572"/>
      <c r="H840" s="572"/>
      <c r="I840" s="572"/>
      <c r="J840" s="572"/>
      <c r="K840" s="572"/>
      <c r="L840" s="572"/>
      <c r="M840" s="572"/>
      <c r="N840" s="572"/>
      <c r="O840" s="572"/>
      <c r="P840" s="572"/>
      <c r="Q840" s="572"/>
    </row>
    <row r="841" ht="25.15" customHeight="true" x14ac:dyDescent="0.2">
      <c r="C841" s="572"/>
      <c r="D841" s="572"/>
      <c r="E841" s="572"/>
      <c r="F841" s="572"/>
      <c r="G841" s="572"/>
      <c r="H841" s="572"/>
      <c r="I841" s="572"/>
      <c r="J841" s="572"/>
      <c r="K841" s="572"/>
      <c r="L841" s="572"/>
      <c r="M841" s="572"/>
      <c r="N841" s="572"/>
      <c r="O841" s="572"/>
      <c r="P841" s="572"/>
      <c r="Q841" s="572"/>
    </row>
    <row r="842" ht="25.15" customHeight="true" x14ac:dyDescent="0.2">
      <c r="C842" s="572"/>
      <c r="D842" s="572"/>
      <c r="E842" s="572"/>
      <c r="F842" s="572"/>
      <c r="G842" s="572"/>
      <c r="H842" s="572"/>
      <c r="I842" s="572"/>
      <c r="J842" s="572"/>
      <c r="K842" s="572"/>
      <c r="L842" s="572"/>
      <c r="M842" s="572"/>
      <c r="N842" s="572"/>
      <c r="O842" s="572"/>
      <c r="P842" s="572"/>
      <c r="Q842" s="572"/>
    </row>
    <row r="843" ht="25.15" customHeight="true" x14ac:dyDescent="0.2">
      <c r="C843" s="572"/>
      <c r="D843" s="572"/>
      <c r="E843" s="572"/>
      <c r="F843" s="572"/>
      <c r="G843" s="572"/>
      <c r="H843" s="572"/>
      <c r="I843" s="572"/>
      <c r="J843" s="572"/>
      <c r="K843" s="572"/>
      <c r="L843" s="572"/>
      <c r="M843" s="572"/>
      <c r="N843" s="572"/>
      <c r="O843" s="572"/>
      <c r="P843" s="572"/>
      <c r="Q843" s="572"/>
    </row>
    <row r="844" ht="25.15" customHeight="true" x14ac:dyDescent="0.2">
      <c r="C844" s="572"/>
      <c r="D844" s="572"/>
      <c r="E844" s="572"/>
      <c r="F844" s="572"/>
      <c r="G844" s="572"/>
      <c r="H844" s="572"/>
      <c r="I844" s="572"/>
      <c r="J844" s="572"/>
      <c r="K844" s="572"/>
      <c r="L844" s="572"/>
      <c r="M844" s="572"/>
      <c r="N844" s="572"/>
      <c r="O844" s="572"/>
      <c r="P844" s="572"/>
      <c r="Q844" s="572"/>
    </row>
    <row r="845" ht="25.15" customHeight="true" x14ac:dyDescent="0.2">
      <c r="C845" s="572"/>
      <c r="D845" s="572"/>
      <c r="E845" s="572"/>
      <c r="F845" s="572"/>
      <c r="G845" s="572"/>
      <c r="H845" s="572"/>
      <c r="I845" s="572"/>
      <c r="J845" s="572"/>
      <c r="K845" s="572"/>
      <c r="L845" s="572"/>
      <c r="M845" s="572"/>
      <c r="N845" s="572"/>
      <c r="O845" s="572"/>
      <c r="P845" s="572"/>
      <c r="Q845" s="572"/>
    </row>
    <row r="846" ht="25.15" customHeight="true" x14ac:dyDescent="0.2">
      <c r="C846" s="572"/>
      <c r="D846" s="572"/>
      <c r="E846" s="572"/>
      <c r="F846" s="572"/>
      <c r="G846" s="572"/>
      <c r="H846" s="572"/>
      <c r="I846" s="572"/>
      <c r="J846" s="572"/>
      <c r="K846" s="572"/>
      <c r="L846" s="572"/>
      <c r="M846" s="572"/>
      <c r="N846" s="572"/>
      <c r="O846" s="572"/>
      <c r="P846" s="572"/>
      <c r="Q846" s="572"/>
    </row>
    <row r="847" ht="25.15" customHeight="true" x14ac:dyDescent="0.2">
      <c r="C847" s="572"/>
      <c r="D847" s="572"/>
      <c r="E847" s="572"/>
      <c r="F847" s="572"/>
      <c r="G847" s="572"/>
      <c r="H847" s="572"/>
      <c r="I847" s="572"/>
      <c r="J847" s="572"/>
      <c r="K847" s="572"/>
      <c r="L847" s="572"/>
      <c r="M847" s="572"/>
      <c r="N847" s="572"/>
      <c r="O847" s="572"/>
      <c r="P847" s="572"/>
      <c r="Q847" s="572"/>
    </row>
    <row r="848" ht="25.15" customHeight="true" x14ac:dyDescent="0.2">
      <c r="C848" s="572"/>
      <c r="D848" s="572"/>
      <c r="E848" s="572"/>
      <c r="F848" s="572"/>
      <c r="G848" s="572"/>
      <c r="H848" s="572"/>
      <c r="I848" s="572"/>
      <c r="J848" s="572"/>
      <c r="K848" s="572"/>
      <c r="L848" s="572"/>
      <c r="M848" s="572"/>
      <c r="N848" s="572"/>
      <c r="O848" s="572"/>
      <c r="P848" s="572"/>
      <c r="Q848" s="572"/>
    </row>
    <row r="849" ht="25.15" customHeight="true" x14ac:dyDescent="0.2">
      <c r="C849" s="572"/>
      <c r="D849" s="572"/>
      <c r="E849" s="572"/>
      <c r="F849" s="572"/>
      <c r="G849" s="572"/>
      <c r="H849" s="572"/>
      <c r="I849" s="572"/>
      <c r="J849" s="572"/>
      <c r="K849" s="572"/>
      <c r="L849" s="572"/>
      <c r="M849" s="572"/>
      <c r="N849" s="572"/>
      <c r="O849" s="572"/>
      <c r="P849" s="572"/>
      <c r="Q849" s="572"/>
    </row>
    <row r="850" ht="25.15" customHeight="true" x14ac:dyDescent="0.2">
      <c r="C850" s="572"/>
      <c r="D850" s="572"/>
      <c r="E850" s="572"/>
      <c r="F850" s="572"/>
      <c r="G850" s="572"/>
      <c r="H850" s="572"/>
      <c r="I850" s="572"/>
      <c r="J850" s="572"/>
      <c r="K850" s="572"/>
      <c r="L850" s="572"/>
      <c r="M850" s="572"/>
      <c r="N850" s="572"/>
      <c r="O850" s="572"/>
      <c r="P850" s="572"/>
      <c r="Q850" s="572"/>
    </row>
    <row r="851" ht="25.15" customHeight="true" x14ac:dyDescent="0.2">
      <c r="C851" s="572"/>
      <c r="D851" s="572"/>
      <c r="E851" s="572"/>
      <c r="F851" s="572"/>
      <c r="G851" s="572"/>
      <c r="H851" s="572"/>
      <c r="I851" s="572"/>
      <c r="J851" s="572"/>
      <c r="K851" s="572"/>
      <c r="L851" s="572"/>
      <c r="M851" s="572"/>
      <c r="N851" s="572"/>
      <c r="O851" s="572"/>
      <c r="P851" s="572"/>
      <c r="Q851" s="572"/>
    </row>
    <row r="852" ht="25.15" customHeight="true" x14ac:dyDescent="0.2">
      <c r="C852" s="572"/>
      <c r="D852" s="572"/>
      <c r="E852" s="572"/>
      <c r="F852" s="572"/>
      <c r="G852" s="572"/>
      <c r="H852" s="572"/>
      <c r="I852" s="572"/>
      <c r="J852" s="572"/>
      <c r="K852" s="572"/>
      <c r="L852" s="572"/>
      <c r="M852" s="572"/>
      <c r="N852" s="572"/>
      <c r="O852" s="572"/>
      <c r="P852" s="572"/>
      <c r="Q852" s="572"/>
    </row>
    <row r="853" ht="25.15" customHeight="true" x14ac:dyDescent="0.2">
      <c r="C853" s="572"/>
      <c r="D853" s="572"/>
      <c r="E853" s="572"/>
      <c r="F853" s="572"/>
      <c r="G853" s="572"/>
      <c r="H853" s="572"/>
      <c r="I853" s="572"/>
      <c r="J853" s="572"/>
      <c r="K853" s="572"/>
      <c r="L853" s="572"/>
      <c r="M853" s="572"/>
      <c r="N853" s="572"/>
      <c r="O853" s="572"/>
      <c r="P853" s="572"/>
      <c r="Q853" s="572"/>
    </row>
    <row r="854" ht="25.15" customHeight="true" x14ac:dyDescent="0.2">
      <c r="C854" s="572"/>
      <c r="D854" s="572"/>
      <c r="E854" s="572"/>
      <c r="F854" s="572"/>
      <c r="G854" s="572"/>
      <c r="H854" s="572"/>
      <c r="I854" s="572"/>
      <c r="J854" s="572"/>
      <c r="K854" s="572"/>
      <c r="L854" s="572"/>
      <c r="M854" s="572"/>
      <c r="N854" s="572"/>
      <c r="O854" s="572"/>
      <c r="P854" s="572"/>
      <c r="Q854" s="572"/>
    </row>
    <row r="855" ht="25.15" customHeight="true" x14ac:dyDescent="0.2">
      <c r="C855" s="572"/>
      <c r="D855" s="572"/>
      <c r="E855" s="572"/>
      <c r="F855" s="572"/>
      <c r="G855" s="572"/>
      <c r="H855" s="572"/>
      <c r="I855" s="572"/>
      <c r="J855" s="572"/>
      <c r="K855" s="572"/>
      <c r="L855" s="572"/>
      <c r="M855" s="572"/>
      <c r="N855" s="572"/>
      <c r="O855" s="572"/>
      <c r="P855" s="572"/>
      <c r="Q855" s="572"/>
    </row>
    <row r="856" ht="25.15" customHeight="true" x14ac:dyDescent="0.2">
      <c r="C856" s="572"/>
      <c r="D856" s="572"/>
      <c r="E856" s="572"/>
      <c r="F856" s="572"/>
      <c r="G856" s="572"/>
      <c r="H856" s="572"/>
      <c r="I856" s="572"/>
      <c r="J856" s="572"/>
      <c r="K856" s="572"/>
      <c r="L856" s="572"/>
      <c r="M856" s="572"/>
      <c r="N856" s="572"/>
      <c r="O856" s="572"/>
      <c r="P856" s="572"/>
      <c r="Q856" s="572"/>
    </row>
    <row r="857" ht="25.15" customHeight="true" x14ac:dyDescent="0.2">
      <c r="C857" s="572"/>
      <c r="D857" s="572"/>
      <c r="E857" s="572"/>
      <c r="F857" s="572"/>
      <c r="G857" s="572"/>
      <c r="H857" s="572"/>
      <c r="I857" s="572"/>
      <c r="J857" s="572"/>
      <c r="K857" s="572"/>
      <c r="L857" s="572"/>
      <c r="M857" s="572"/>
      <c r="N857" s="572"/>
      <c r="O857" s="572"/>
      <c r="P857" s="572"/>
      <c r="Q857" s="572"/>
    </row>
    <row r="858" ht="25.15" customHeight="true" x14ac:dyDescent="0.2">
      <c r="C858" s="572"/>
      <c r="D858" s="572"/>
      <c r="E858" s="572"/>
      <c r="F858" s="572"/>
      <c r="G858" s="572"/>
      <c r="H858" s="572"/>
      <c r="I858" s="572"/>
      <c r="J858" s="572"/>
      <c r="K858" s="572"/>
      <c r="L858" s="572"/>
      <c r="M858" s="572"/>
      <c r="N858" s="572"/>
      <c r="O858" s="572"/>
      <c r="P858" s="572"/>
      <c r="Q858" s="572"/>
    </row>
    <row r="859" ht="25.15" customHeight="true" x14ac:dyDescent="0.2">
      <c r="C859" s="572"/>
      <c r="D859" s="572"/>
      <c r="E859" s="572"/>
      <c r="F859" s="572"/>
      <c r="G859" s="572"/>
      <c r="H859" s="572"/>
      <c r="I859" s="572"/>
      <c r="J859" s="572"/>
      <c r="K859" s="572"/>
      <c r="L859" s="572"/>
      <c r="M859" s="572"/>
      <c r="N859" s="572"/>
      <c r="O859" s="572"/>
      <c r="P859" s="572"/>
      <c r="Q859" s="572"/>
    </row>
    <row r="860" ht="25.15" customHeight="true" x14ac:dyDescent="0.2">
      <c r="C860" s="572"/>
      <c r="D860" s="572"/>
      <c r="E860" s="572"/>
      <c r="F860" s="572"/>
      <c r="G860" s="572"/>
      <c r="H860" s="572"/>
      <c r="I860" s="572"/>
      <c r="J860" s="572"/>
      <c r="K860" s="572"/>
      <c r="L860" s="572"/>
      <c r="M860" s="572"/>
      <c r="N860" s="572"/>
      <c r="O860" s="572"/>
      <c r="P860" s="572"/>
      <c r="Q860" s="572"/>
    </row>
    <row r="861" ht="25.15" customHeight="true" x14ac:dyDescent="0.2">
      <c r="C861" s="572"/>
      <c r="D861" s="572"/>
      <c r="E861" s="572"/>
      <c r="F861" s="572"/>
      <c r="G861" s="572"/>
      <c r="H861" s="572"/>
      <c r="I861" s="572"/>
      <c r="J861" s="572"/>
      <c r="K861" s="572"/>
      <c r="L861" s="572"/>
      <c r="M861" s="572"/>
      <c r="N861" s="572"/>
      <c r="O861" s="572"/>
      <c r="P861" s="572"/>
      <c r="Q861" s="572"/>
    </row>
    <row r="862" ht="25.15" customHeight="true" x14ac:dyDescent="0.2">
      <c r="C862" s="572"/>
      <c r="D862" s="572"/>
      <c r="E862" s="572"/>
      <c r="F862" s="572"/>
      <c r="G862" s="572"/>
      <c r="H862" s="572"/>
      <c r="I862" s="572"/>
      <c r="J862" s="572"/>
      <c r="K862" s="572"/>
      <c r="L862" s="572"/>
      <c r="M862" s="572"/>
      <c r="N862" s="572"/>
      <c r="O862" s="572"/>
      <c r="P862" s="572"/>
      <c r="Q862" s="572"/>
    </row>
    <row r="863" ht="25.15" customHeight="true" x14ac:dyDescent="0.2">
      <c r="C863" s="572"/>
      <c r="D863" s="572"/>
      <c r="E863" s="572"/>
      <c r="F863" s="572"/>
      <c r="G863" s="572"/>
      <c r="H863" s="572"/>
      <c r="I863" s="572"/>
      <c r="J863" s="572"/>
      <c r="K863" s="572"/>
      <c r="L863" s="572"/>
      <c r="M863" s="572"/>
      <c r="N863" s="572"/>
      <c r="O863" s="572"/>
      <c r="P863" s="572"/>
      <c r="Q863" s="572"/>
    </row>
    <row r="864" ht="25.15" customHeight="true" x14ac:dyDescent="0.2">
      <c r="C864" s="572"/>
      <c r="D864" s="572"/>
      <c r="E864" s="572"/>
      <c r="F864" s="572"/>
      <c r="G864" s="572"/>
      <c r="H864" s="572"/>
      <c r="I864" s="572"/>
      <c r="J864" s="572"/>
      <c r="K864" s="572"/>
      <c r="L864" s="572"/>
      <c r="M864" s="572"/>
      <c r="N864" s="572"/>
      <c r="O864" s="572"/>
      <c r="P864" s="572"/>
      <c r="Q864" s="572"/>
    </row>
    <row r="865" ht="25.15" customHeight="true" x14ac:dyDescent="0.2">
      <c r="C865" s="572"/>
      <c r="D865" s="572"/>
      <c r="E865" s="572"/>
      <c r="F865" s="572"/>
      <c r="G865" s="572"/>
      <c r="H865" s="572"/>
      <c r="I865" s="572"/>
      <c r="J865" s="572"/>
      <c r="K865" s="572"/>
      <c r="L865" s="572"/>
      <c r="M865" s="572"/>
      <c r="N865" s="572"/>
      <c r="O865" s="572"/>
      <c r="P865" s="572"/>
      <c r="Q865" s="572"/>
    </row>
    <row r="866" ht="25.15" customHeight="true" x14ac:dyDescent="0.2">
      <c r="C866" s="572"/>
      <c r="D866" s="572"/>
      <c r="E866" s="572"/>
      <c r="F866" s="572"/>
      <c r="G866" s="572"/>
      <c r="H866" s="572"/>
      <c r="I866" s="572"/>
      <c r="J866" s="572"/>
      <c r="K866" s="572"/>
      <c r="L866" s="572"/>
      <c r="M866" s="572"/>
      <c r="N866" s="572"/>
      <c r="O866" s="572"/>
      <c r="P866" s="572"/>
      <c r="Q866" s="572"/>
    </row>
    <row r="867" ht="25.15" customHeight="true" x14ac:dyDescent="0.2">
      <c r="C867" s="572"/>
      <c r="D867" s="572"/>
      <c r="E867" s="572"/>
      <c r="F867" s="572"/>
      <c r="G867" s="572"/>
      <c r="H867" s="572"/>
      <c r="I867" s="572"/>
      <c r="J867" s="572"/>
      <c r="K867" s="572"/>
      <c r="L867" s="572"/>
      <c r="M867" s="572"/>
      <c r="N867" s="572"/>
      <c r="O867" s="572"/>
      <c r="P867" s="572"/>
      <c r="Q867" s="572"/>
    </row>
    <row r="868" ht="25.15" customHeight="true" x14ac:dyDescent="0.2">
      <c r="C868" s="572"/>
      <c r="D868" s="572"/>
      <c r="E868" s="572"/>
      <c r="F868" s="572"/>
      <c r="G868" s="572"/>
      <c r="H868" s="572"/>
      <c r="I868" s="572"/>
      <c r="J868" s="572"/>
      <c r="K868" s="572"/>
      <c r="L868" s="572"/>
      <c r="M868" s="572"/>
      <c r="N868" s="572"/>
      <c r="O868" s="572"/>
      <c r="P868" s="572"/>
      <c r="Q868" s="572"/>
    </row>
    <row r="869" ht="25.15" customHeight="true" x14ac:dyDescent="0.2">
      <c r="C869" s="572"/>
      <c r="D869" s="572"/>
      <c r="E869" s="572"/>
      <c r="F869" s="572"/>
      <c r="G869" s="572"/>
      <c r="H869" s="572"/>
      <c r="I869" s="572"/>
      <c r="J869" s="572"/>
      <c r="K869" s="572"/>
      <c r="L869" s="572"/>
      <c r="M869" s="572"/>
      <c r="N869" s="572"/>
      <c r="O869" s="572"/>
      <c r="P869" s="572"/>
      <c r="Q869" s="572"/>
    </row>
    <row r="870" ht="25.15" customHeight="true" x14ac:dyDescent="0.2">
      <c r="C870" s="572"/>
      <c r="D870" s="572"/>
      <c r="E870" s="572"/>
      <c r="F870" s="572"/>
      <c r="G870" s="572"/>
      <c r="H870" s="572"/>
      <c r="I870" s="572"/>
      <c r="J870" s="572"/>
      <c r="K870" s="572"/>
      <c r="L870" s="572"/>
      <c r="M870" s="572"/>
      <c r="N870" s="572"/>
      <c r="O870" s="572"/>
      <c r="P870" s="572"/>
      <c r="Q870" s="572"/>
    </row>
    <row r="871" ht="25.15" customHeight="true" x14ac:dyDescent="0.2">
      <c r="C871" s="572"/>
      <c r="D871" s="572"/>
      <c r="E871" s="572"/>
      <c r="F871" s="572"/>
      <c r="G871" s="572"/>
      <c r="H871" s="572"/>
      <c r="I871" s="572"/>
      <c r="J871" s="572"/>
      <c r="K871" s="572"/>
      <c r="L871" s="572"/>
      <c r="M871" s="572"/>
      <c r="N871" s="572"/>
      <c r="O871" s="572"/>
      <c r="P871" s="572"/>
      <c r="Q871" s="572"/>
    </row>
    <row r="872" ht="25.15" customHeight="true" x14ac:dyDescent="0.2">
      <c r="C872" s="572"/>
      <c r="D872" s="572"/>
      <c r="E872" s="572"/>
      <c r="F872" s="572"/>
      <c r="G872" s="572"/>
      <c r="H872" s="572"/>
      <c r="I872" s="572"/>
      <c r="J872" s="572"/>
      <c r="K872" s="572"/>
      <c r="L872" s="572"/>
      <c r="M872" s="572"/>
      <c r="N872" s="572"/>
      <c r="O872" s="572"/>
      <c r="P872" s="572"/>
      <c r="Q872" s="572"/>
    </row>
    <row r="873" ht="25.15" customHeight="true" x14ac:dyDescent="0.2">
      <c r="C873" s="572"/>
      <c r="D873" s="572"/>
      <c r="E873" s="572"/>
      <c r="F873" s="572"/>
      <c r="G873" s="572"/>
      <c r="H873" s="572"/>
      <c r="I873" s="572"/>
      <c r="J873" s="572"/>
      <c r="K873" s="572"/>
      <c r="L873" s="572"/>
      <c r="M873" s="572"/>
      <c r="N873" s="572"/>
      <c r="O873" s="572"/>
      <c r="P873" s="572"/>
      <c r="Q873" s="572"/>
    </row>
    <row r="874" ht="25.15" customHeight="true" x14ac:dyDescent="0.2">
      <c r="C874" s="572"/>
      <c r="D874" s="572"/>
      <c r="E874" s="572"/>
      <c r="F874" s="572"/>
      <c r="G874" s="572"/>
      <c r="H874" s="572"/>
      <c r="I874" s="572"/>
      <c r="J874" s="572"/>
      <c r="K874" s="572"/>
      <c r="L874" s="572"/>
      <c r="M874" s="572"/>
      <c r="N874" s="572"/>
      <c r="O874" s="572"/>
      <c r="P874" s="572"/>
      <c r="Q874" s="572"/>
    </row>
    <row r="875" ht="25.15" customHeight="true" x14ac:dyDescent="0.2">
      <c r="C875" s="572"/>
      <c r="D875" s="572"/>
      <c r="E875" s="572"/>
      <c r="F875" s="572"/>
      <c r="G875" s="572"/>
      <c r="H875" s="572"/>
      <c r="I875" s="572"/>
      <c r="J875" s="572"/>
      <c r="K875" s="572"/>
      <c r="L875" s="572"/>
      <c r="M875" s="572"/>
      <c r="N875" s="572"/>
      <c r="O875" s="572"/>
      <c r="P875" s="572"/>
      <c r="Q875" s="572"/>
    </row>
    <row r="876" ht="25.15" customHeight="true" x14ac:dyDescent="0.2">
      <c r="C876" s="572"/>
      <c r="D876" s="572"/>
      <c r="E876" s="572"/>
      <c r="F876" s="572"/>
      <c r="G876" s="572"/>
      <c r="H876" s="572"/>
      <c r="I876" s="572"/>
      <c r="J876" s="572"/>
      <c r="K876" s="572"/>
      <c r="L876" s="572"/>
      <c r="M876" s="572"/>
      <c r="N876" s="572"/>
      <c r="O876" s="572"/>
      <c r="P876" s="572"/>
      <c r="Q876" s="572"/>
    </row>
    <row r="877" ht="25.15" customHeight="true" x14ac:dyDescent="0.2">
      <c r="C877" s="572"/>
      <c r="D877" s="572"/>
      <c r="E877" s="572"/>
      <c r="F877" s="572"/>
      <c r="G877" s="572"/>
      <c r="H877" s="572"/>
      <c r="I877" s="572"/>
      <c r="J877" s="572"/>
      <c r="K877" s="572"/>
      <c r="L877" s="572"/>
      <c r="M877" s="572"/>
      <c r="N877" s="572"/>
      <c r="O877" s="572"/>
      <c r="P877" s="572"/>
      <c r="Q877" s="572"/>
    </row>
    <row r="878" ht="25.15" customHeight="true" x14ac:dyDescent="0.2">
      <c r="C878" s="572"/>
      <c r="D878" s="572"/>
      <c r="E878" s="572"/>
      <c r="F878" s="572"/>
      <c r="G878" s="572"/>
      <c r="H878" s="572"/>
      <c r="I878" s="572"/>
      <c r="J878" s="572"/>
      <c r="K878" s="572"/>
      <c r="L878" s="572"/>
      <c r="M878" s="572"/>
      <c r="N878" s="572"/>
      <c r="O878" s="572"/>
      <c r="P878" s="572"/>
      <c r="Q878" s="572"/>
    </row>
    <row r="879" ht="25.15" customHeight="true" x14ac:dyDescent="0.2">
      <c r="C879" s="572"/>
      <c r="D879" s="572"/>
      <c r="E879" s="572"/>
      <c r="F879" s="572"/>
      <c r="G879" s="572"/>
      <c r="H879" s="572"/>
      <c r="I879" s="572"/>
      <c r="J879" s="572"/>
      <c r="K879" s="572"/>
      <c r="L879" s="572"/>
      <c r="M879" s="572"/>
      <c r="N879" s="572"/>
      <c r="O879" s="572"/>
      <c r="P879" s="572"/>
      <c r="Q879" s="572"/>
    </row>
    <row r="880" ht="25.15" customHeight="true" x14ac:dyDescent="0.2">
      <c r="C880" s="572"/>
      <c r="D880" s="572"/>
      <c r="E880" s="572"/>
      <c r="F880" s="572"/>
      <c r="G880" s="572"/>
      <c r="H880" s="572"/>
      <c r="I880" s="572"/>
      <c r="J880" s="572"/>
      <c r="K880" s="572"/>
      <c r="L880" s="572"/>
      <c r="M880" s="572"/>
      <c r="N880" s="572"/>
      <c r="O880" s="572"/>
      <c r="P880" s="572"/>
      <c r="Q880" s="572"/>
    </row>
    <row r="881" ht="25.15" customHeight="true" x14ac:dyDescent="0.2">
      <c r="C881" s="572"/>
      <c r="D881" s="572"/>
      <c r="E881" s="572"/>
      <c r="F881" s="572"/>
      <c r="G881" s="572"/>
      <c r="H881" s="572"/>
      <c r="I881" s="572"/>
      <c r="J881" s="572"/>
      <c r="K881" s="572"/>
      <c r="L881" s="572"/>
      <c r="M881" s="572"/>
      <c r="N881" s="572"/>
      <c r="O881" s="572"/>
      <c r="P881" s="572"/>
      <c r="Q881" s="572"/>
    </row>
    <row r="882" ht="25.15" customHeight="true" x14ac:dyDescent="0.2">
      <c r="C882" s="572"/>
      <c r="D882" s="572"/>
      <c r="E882" s="572"/>
      <c r="F882" s="572"/>
      <c r="G882" s="572"/>
      <c r="H882" s="572"/>
      <c r="I882" s="572"/>
      <c r="J882" s="572"/>
      <c r="K882" s="572"/>
      <c r="L882" s="572"/>
      <c r="M882" s="572"/>
      <c r="N882" s="572"/>
      <c r="O882" s="572"/>
      <c r="P882" s="572"/>
      <c r="Q882" s="572"/>
    </row>
    <row r="883" ht="25.15" customHeight="true" x14ac:dyDescent="0.2">
      <c r="C883" s="572"/>
      <c r="D883" s="572"/>
      <c r="E883" s="572"/>
      <c r="F883" s="572"/>
      <c r="G883" s="572"/>
      <c r="H883" s="572"/>
      <c r="I883" s="572"/>
      <c r="J883" s="572"/>
      <c r="K883" s="572"/>
      <c r="L883" s="572"/>
      <c r="M883" s="572"/>
      <c r="N883" s="572"/>
      <c r="O883" s="572"/>
      <c r="P883" s="572"/>
      <c r="Q883" s="572"/>
    </row>
    <row r="884" ht="25.15" customHeight="true" x14ac:dyDescent="0.2">
      <c r="C884" s="572"/>
      <c r="D884" s="572"/>
      <c r="E884" s="572"/>
      <c r="F884" s="572"/>
      <c r="G884" s="572"/>
      <c r="H884" s="572"/>
      <c r="I884" s="572"/>
      <c r="J884" s="572"/>
      <c r="K884" s="572"/>
      <c r="L884" s="572"/>
      <c r="M884" s="572"/>
      <c r="N884" s="572"/>
      <c r="O884" s="572"/>
      <c r="P884" s="572"/>
      <c r="Q884" s="572"/>
    </row>
    <row r="885" ht="25.15" customHeight="true" x14ac:dyDescent="0.2">
      <c r="C885" s="572"/>
      <c r="D885" s="572"/>
      <c r="E885" s="572"/>
      <c r="F885" s="572"/>
      <c r="G885" s="572"/>
      <c r="H885" s="572"/>
      <c r="I885" s="572"/>
      <c r="J885" s="572"/>
      <c r="K885" s="572"/>
      <c r="L885" s="572"/>
      <c r="M885" s="572"/>
      <c r="N885" s="572"/>
      <c r="O885" s="572"/>
      <c r="P885" s="572"/>
      <c r="Q885" s="572"/>
    </row>
    <row r="886" ht="25.15" customHeight="true" x14ac:dyDescent="0.2">
      <c r="C886" s="572"/>
      <c r="D886" s="572"/>
      <c r="E886" s="572"/>
      <c r="F886" s="572"/>
      <c r="G886" s="572"/>
      <c r="H886" s="572"/>
      <c r="I886" s="572"/>
      <c r="J886" s="572"/>
      <c r="K886" s="572"/>
      <c r="L886" s="572"/>
      <c r="M886" s="572"/>
      <c r="N886" s="572"/>
      <c r="O886" s="572"/>
      <c r="P886" s="572"/>
      <c r="Q886" s="572"/>
    </row>
    <row r="887" ht="25.15" customHeight="true" x14ac:dyDescent="0.2">
      <c r="C887" s="572"/>
      <c r="D887" s="572"/>
      <c r="E887" s="572"/>
      <c r="F887" s="572"/>
      <c r="G887" s="572"/>
      <c r="H887" s="572"/>
      <c r="I887" s="572"/>
      <c r="J887" s="572"/>
      <c r="K887" s="572"/>
      <c r="L887" s="572"/>
      <c r="M887" s="572"/>
      <c r="N887" s="572"/>
      <c r="O887" s="572"/>
      <c r="P887" s="572"/>
      <c r="Q887" s="572"/>
    </row>
    <row r="888" ht="25.15" customHeight="true" x14ac:dyDescent="0.2">
      <c r="C888" s="572"/>
      <c r="D888" s="572"/>
      <c r="E888" s="572"/>
      <c r="F888" s="572"/>
      <c r="G888" s="572"/>
      <c r="H888" s="572"/>
      <c r="I888" s="572"/>
      <c r="J888" s="572"/>
      <c r="K888" s="572"/>
      <c r="L888" s="572"/>
      <c r="M888" s="572"/>
      <c r="N888" s="572"/>
      <c r="O888" s="572"/>
      <c r="P888" s="572"/>
      <c r="Q888" s="572"/>
    </row>
    <row r="889" ht="25.15" customHeight="true" x14ac:dyDescent="0.2">
      <c r="C889" s="572"/>
      <c r="D889" s="572"/>
      <c r="E889" s="572"/>
      <c r="F889" s="572"/>
      <c r="G889" s="572"/>
      <c r="H889" s="572"/>
      <c r="I889" s="572"/>
      <c r="J889" s="572"/>
      <c r="K889" s="572"/>
      <c r="L889" s="572"/>
      <c r="M889" s="572"/>
      <c r="N889" s="572"/>
      <c r="O889" s="572"/>
      <c r="P889" s="572"/>
      <c r="Q889" s="572"/>
    </row>
    <row r="890" ht="25.15" customHeight="true" x14ac:dyDescent="0.2">
      <c r="C890" s="572"/>
      <c r="D890" s="572"/>
      <c r="E890" s="572"/>
      <c r="F890" s="572"/>
      <c r="G890" s="572"/>
      <c r="H890" s="572"/>
      <c r="I890" s="572"/>
      <c r="J890" s="572"/>
      <c r="K890" s="572"/>
      <c r="L890" s="572"/>
      <c r="M890" s="572"/>
      <c r="N890" s="572"/>
      <c r="O890" s="572"/>
      <c r="P890" s="572"/>
      <c r="Q890" s="572"/>
    </row>
    <row r="891" ht="25.15" customHeight="true" x14ac:dyDescent="0.2">
      <c r="C891" s="572"/>
      <c r="D891" s="572"/>
      <c r="E891" s="572"/>
      <c r="F891" s="572"/>
      <c r="G891" s="572"/>
      <c r="H891" s="572"/>
      <c r="I891" s="572"/>
      <c r="J891" s="572"/>
      <c r="K891" s="572"/>
      <c r="L891" s="572"/>
      <c r="M891" s="572"/>
      <c r="N891" s="572"/>
      <c r="O891" s="572"/>
      <c r="P891" s="572"/>
      <c r="Q891" s="572"/>
    </row>
    <row r="892" ht="25.15" customHeight="true" x14ac:dyDescent="0.2">
      <c r="C892" s="572"/>
      <c r="D892" s="572"/>
      <c r="E892" s="572"/>
      <c r="F892" s="572"/>
      <c r="G892" s="572"/>
      <c r="H892" s="572"/>
      <c r="I892" s="572"/>
      <c r="J892" s="572"/>
      <c r="K892" s="572"/>
      <c r="L892" s="572"/>
      <c r="M892" s="572"/>
      <c r="N892" s="572"/>
      <c r="O892" s="572"/>
      <c r="P892" s="572"/>
      <c r="Q892" s="572"/>
    </row>
    <row r="893" ht="25.15" customHeight="true" x14ac:dyDescent="0.2">
      <c r="C893" s="572"/>
      <c r="D893" s="572"/>
      <c r="E893" s="572"/>
      <c r="F893" s="572"/>
      <c r="G893" s="572"/>
      <c r="H893" s="572"/>
      <c r="I893" s="572"/>
      <c r="J893" s="572"/>
      <c r="K893" s="572"/>
      <c r="L893" s="572"/>
      <c r="M893" s="572"/>
      <c r="N893" s="572"/>
      <c r="O893" s="572"/>
      <c r="P893" s="572"/>
      <c r="Q893" s="572"/>
    </row>
    <row r="894" ht="25.15" customHeight="true" x14ac:dyDescent="0.2">
      <c r="C894" s="572"/>
      <c r="D894" s="572"/>
      <c r="E894" s="572"/>
      <c r="F894" s="572"/>
      <c r="G894" s="572"/>
      <c r="H894" s="572"/>
      <c r="I894" s="572"/>
      <c r="J894" s="572"/>
      <c r="K894" s="572"/>
      <c r="L894" s="572"/>
      <c r="M894" s="572"/>
      <c r="N894" s="572"/>
      <c r="O894" s="572"/>
      <c r="P894" s="572"/>
      <c r="Q894" s="572"/>
    </row>
    <row r="895" ht="25.15" customHeight="true" x14ac:dyDescent="0.2">
      <c r="C895" s="572"/>
      <c r="D895" s="572"/>
      <c r="E895" s="572"/>
      <c r="F895" s="572"/>
      <c r="G895" s="572"/>
      <c r="H895" s="572"/>
      <c r="I895" s="572"/>
      <c r="J895" s="572"/>
      <c r="K895" s="572"/>
      <c r="L895" s="572"/>
      <c r="M895" s="572"/>
      <c r="N895" s="572"/>
      <c r="O895" s="572"/>
      <c r="P895" s="572"/>
      <c r="Q895" s="572"/>
    </row>
    <row r="896" ht="25.15" customHeight="true" x14ac:dyDescent="0.2">
      <c r="C896" s="572"/>
      <c r="D896" s="572"/>
      <c r="E896" s="572"/>
      <c r="F896" s="572"/>
      <c r="G896" s="572"/>
      <c r="H896" s="572"/>
      <c r="I896" s="572"/>
      <c r="J896" s="572"/>
      <c r="K896" s="572"/>
      <c r="L896" s="572"/>
      <c r="M896" s="572"/>
      <c r="N896" s="572"/>
      <c r="O896" s="572"/>
      <c r="P896" s="572"/>
      <c r="Q896" s="572"/>
    </row>
    <row r="897" ht="25.15" customHeight="true" x14ac:dyDescent="0.2">
      <c r="C897" s="572"/>
      <c r="D897" s="572"/>
      <c r="E897" s="572"/>
      <c r="F897" s="572"/>
      <c r="G897" s="572"/>
      <c r="H897" s="572"/>
      <c r="I897" s="572"/>
      <c r="J897" s="572"/>
      <c r="K897" s="572"/>
      <c r="L897" s="572"/>
      <c r="M897" s="572"/>
      <c r="N897" s="572"/>
      <c r="O897" s="572"/>
      <c r="P897" s="572"/>
      <c r="Q897" s="572"/>
    </row>
    <row r="898" ht="25.15" customHeight="true" x14ac:dyDescent="0.2">
      <c r="C898" s="572"/>
      <c r="D898" s="572"/>
      <c r="E898" s="572"/>
      <c r="F898" s="572"/>
      <c r="G898" s="572"/>
      <c r="H898" s="572"/>
      <c r="I898" s="572"/>
      <c r="J898" s="572"/>
      <c r="K898" s="572"/>
      <c r="L898" s="572"/>
      <c r="M898" s="572"/>
      <c r="N898" s="572"/>
      <c r="O898" s="572"/>
      <c r="P898" s="572"/>
      <c r="Q898" s="572"/>
    </row>
    <row r="899" ht="25.15" customHeight="true" x14ac:dyDescent="0.2">
      <c r="C899" s="572"/>
      <c r="D899" s="572"/>
      <c r="E899" s="572"/>
      <c r="F899" s="572"/>
      <c r="G899" s="572"/>
      <c r="H899" s="572"/>
      <c r="I899" s="572"/>
      <c r="J899" s="572"/>
      <c r="K899" s="572"/>
      <c r="L899" s="572"/>
      <c r="M899" s="572"/>
      <c r="N899" s="572"/>
      <c r="O899" s="572"/>
      <c r="P899" s="572"/>
      <c r="Q899" s="572"/>
    </row>
    <row r="900" ht="25.15" customHeight="true" x14ac:dyDescent="0.2">
      <c r="C900" s="572"/>
      <c r="D900" s="572"/>
      <c r="E900" s="572"/>
      <c r="F900" s="572"/>
      <c r="G900" s="572"/>
      <c r="H900" s="572"/>
      <c r="I900" s="572"/>
      <c r="J900" s="572"/>
      <c r="K900" s="572"/>
      <c r="L900" s="572"/>
      <c r="M900" s="572"/>
      <c r="N900" s="572"/>
      <c r="O900" s="572"/>
      <c r="P900" s="572"/>
      <c r="Q900" s="572"/>
    </row>
    <row r="901" ht="25.15" customHeight="true" x14ac:dyDescent="0.2">
      <c r="C901" s="572"/>
      <c r="D901" s="572"/>
      <c r="E901" s="572"/>
      <c r="F901" s="572"/>
      <c r="G901" s="572"/>
      <c r="H901" s="572"/>
      <c r="I901" s="572"/>
      <c r="J901" s="572"/>
      <c r="K901" s="572"/>
      <c r="L901" s="572"/>
      <c r="M901" s="572"/>
      <c r="N901" s="572"/>
      <c r="O901" s="572"/>
      <c r="P901" s="572"/>
      <c r="Q901" s="572"/>
    </row>
    <row r="902" ht="25.15" customHeight="true" x14ac:dyDescent="0.2">
      <c r="C902" s="572"/>
      <c r="D902" s="572"/>
      <c r="E902" s="572"/>
      <c r="F902" s="572"/>
      <c r="G902" s="572"/>
      <c r="H902" s="572"/>
      <c r="I902" s="572"/>
      <c r="J902" s="572"/>
      <c r="K902" s="572"/>
      <c r="L902" s="572"/>
      <c r="M902" s="572"/>
      <c r="N902" s="572"/>
      <c r="O902" s="572"/>
      <c r="P902" s="572"/>
      <c r="Q902" s="572"/>
    </row>
    <row r="903" ht="25.15" customHeight="true" x14ac:dyDescent="0.2">
      <c r="C903" s="572"/>
      <c r="D903" s="572"/>
      <c r="E903" s="572"/>
      <c r="F903" s="572"/>
      <c r="G903" s="572"/>
      <c r="H903" s="572"/>
      <c r="I903" s="572"/>
      <c r="J903" s="572"/>
      <c r="K903" s="572"/>
      <c r="L903" s="572"/>
      <c r="M903" s="572"/>
      <c r="N903" s="572"/>
      <c r="O903" s="572"/>
      <c r="P903" s="572"/>
      <c r="Q903" s="572"/>
    </row>
    <row r="904" ht="25.15" customHeight="true" x14ac:dyDescent="0.2">
      <c r="C904" s="572"/>
      <c r="D904" s="572"/>
      <c r="E904" s="572"/>
      <c r="F904" s="572"/>
      <c r="G904" s="572"/>
      <c r="H904" s="572"/>
      <c r="I904" s="572"/>
      <c r="J904" s="572"/>
      <c r="K904" s="572"/>
      <c r="L904" s="572"/>
      <c r="M904" s="572"/>
      <c r="N904" s="572"/>
      <c r="O904" s="572"/>
      <c r="P904" s="572"/>
      <c r="Q904" s="572"/>
    </row>
    <row r="905" ht="25.15" customHeight="true" x14ac:dyDescent="0.2">
      <c r="C905" s="572"/>
      <c r="D905" s="572"/>
      <c r="E905" s="572"/>
      <c r="F905" s="572"/>
      <c r="G905" s="572"/>
      <c r="H905" s="572"/>
      <c r="I905" s="572"/>
      <c r="J905" s="572"/>
      <c r="K905" s="572"/>
      <c r="L905" s="572"/>
      <c r="M905" s="572"/>
      <c r="N905" s="572"/>
      <c r="O905" s="572"/>
      <c r="P905" s="572"/>
      <c r="Q905" s="572"/>
    </row>
    <row r="906" ht="25.15" customHeight="true" x14ac:dyDescent="0.2">
      <c r="C906" s="572"/>
      <c r="D906" s="572"/>
      <c r="E906" s="572"/>
      <c r="F906" s="572"/>
      <c r="G906" s="572"/>
      <c r="H906" s="572"/>
      <c r="I906" s="572"/>
      <c r="J906" s="572"/>
      <c r="K906" s="572"/>
      <c r="L906" s="572"/>
      <c r="M906" s="572"/>
      <c r="N906" s="572"/>
      <c r="O906" s="572"/>
      <c r="P906" s="572"/>
      <c r="Q906" s="572"/>
    </row>
    <row r="907" ht="25.15" customHeight="true" x14ac:dyDescent="0.2">
      <c r="C907" s="572"/>
      <c r="D907" s="572"/>
      <c r="E907" s="572"/>
      <c r="F907" s="572"/>
      <c r="G907" s="572"/>
      <c r="H907" s="572"/>
      <c r="I907" s="572"/>
      <c r="J907" s="572"/>
      <c r="K907" s="572"/>
      <c r="L907" s="572"/>
      <c r="M907" s="572"/>
      <c r="N907" s="572"/>
      <c r="O907" s="572"/>
      <c r="P907" s="572"/>
      <c r="Q907" s="572"/>
    </row>
    <row r="908" ht="25.15" customHeight="true" x14ac:dyDescent="0.2">
      <c r="C908" s="572"/>
      <c r="D908" s="572"/>
      <c r="E908" s="572"/>
      <c r="F908" s="572"/>
      <c r="G908" s="572"/>
      <c r="H908" s="572"/>
      <c r="I908" s="572"/>
      <c r="J908" s="572"/>
      <c r="K908" s="572"/>
      <c r="L908" s="572"/>
      <c r="M908" s="572"/>
      <c r="N908" s="572"/>
      <c r="O908" s="572"/>
      <c r="P908" s="572"/>
      <c r="Q908" s="572"/>
    </row>
    <row r="909" ht="25.15" customHeight="true" x14ac:dyDescent="0.2">
      <c r="C909" s="572"/>
      <c r="D909" s="572"/>
      <c r="E909" s="572"/>
      <c r="F909" s="572"/>
      <c r="G909" s="572"/>
      <c r="H909" s="572"/>
      <c r="I909" s="572"/>
      <c r="J909" s="572"/>
      <c r="K909" s="572"/>
      <c r="L909" s="572"/>
      <c r="M909" s="572"/>
      <c r="N909" s="572"/>
      <c r="O909" s="572"/>
      <c r="P909" s="572"/>
      <c r="Q909" s="572"/>
    </row>
    <row r="910" ht="25.15" customHeight="true" x14ac:dyDescent="0.2">
      <c r="C910" s="572"/>
      <c r="D910" s="572"/>
      <c r="E910" s="572"/>
      <c r="F910" s="572"/>
      <c r="G910" s="572"/>
      <c r="H910" s="572"/>
      <c r="I910" s="572"/>
      <c r="J910" s="572"/>
      <c r="K910" s="572"/>
      <c r="L910" s="572"/>
      <c r="M910" s="572"/>
      <c r="N910" s="572"/>
      <c r="O910" s="572"/>
      <c r="P910" s="572"/>
      <c r="Q910" s="572"/>
    </row>
    <row r="911" ht="25.15" customHeight="true" x14ac:dyDescent="0.2">
      <c r="C911" s="572"/>
      <c r="D911" s="572"/>
      <c r="E911" s="572"/>
      <c r="F911" s="572"/>
      <c r="G911" s="572"/>
      <c r="H911" s="572"/>
      <c r="I911" s="572"/>
      <c r="J911" s="572"/>
      <c r="K911" s="572"/>
      <c r="L911" s="572"/>
      <c r="M911" s="572"/>
      <c r="N911" s="572"/>
      <c r="O911" s="572"/>
      <c r="P911" s="572"/>
      <c r="Q911" s="572"/>
    </row>
    <row r="912" ht="25.15" customHeight="true" x14ac:dyDescent="0.2">
      <c r="C912" s="572"/>
      <c r="D912" s="572"/>
      <c r="E912" s="572"/>
      <c r="F912" s="572"/>
      <c r="G912" s="572"/>
      <c r="H912" s="572"/>
      <c r="I912" s="572"/>
      <c r="J912" s="572"/>
      <c r="K912" s="572"/>
      <c r="L912" s="572"/>
      <c r="M912" s="572"/>
      <c r="N912" s="572"/>
      <c r="O912" s="572"/>
      <c r="P912" s="572"/>
      <c r="Q912" s="572"/>
    </row>
    <row r="913" ht="25.15" customHeight="true" x14ac:dyDescent="0.2">
      <c r="C913" s="572"/>
      <c r="D913" s="572"/>
      <c r="E913" s="572"/>
      <c r="F913" s="572"/>
      <c r="G913" s="572"/>
      <c r="H913" s="572"/>
      <c r="I913" s="572"/>
      <c r="J913" s="572"/>
      <c r="K913" s="572"/>
      <c r="L913" s="572"/>
      <c r="M913" s="572"/>
      <c r="N913" s="572"/>
      <c r="O913" s="572"/>
      <c r="P913" s="572"/>
      <c r="Q913" s="572"/>
    </row>
    <row r="914" ht="25.15" customHeight="true" x14ac:dyDescent="0.2">
      <c r="C914" s="572"/>
      <c r="D914" s="572"/>
      <c r="E914" s="572"/>
      <c r="F914" s="572"/>
      <c r="G914" s="572"/>
      <c r="H914" s="572"/>
      <c r="I914" s="572"/>
      <c r="J914" s="572"/>
      <c r="K914" s="572"/>
      <c r="L914" s="572"/>
      <c r="M914" s="572"/>
      <c r="N914" s="572"/>
      <c r="O914" s="572"/>
      <c r="P914" s="572"/>
      <c r="Q914" s="572"/>
    </row>
    <row r="915" ht="25.15" customHeight="true" x14ac:dyDescent="0.2">
      <c r="C915" s="572"/>
      <c r="D915" s="572"/>
      <c r="E915" s="572"/>
      <c r="F915" s="572"/>
      <c r="G915" s="572"/>
      <c r="H915" s="572"/>
      <c r="I915" s="572"/>
      <c r="J915" s="572"/>
      <c r="K915" s="572"/>
      <c r="L915" s="572"/>
      <c r="M915" s="572"/>
      <c r="N915" s="572"/>
      <c r="O915" s="572"/>
      <c r="P915" s="572"/>
      <c r="Q915" s="572"/>
    </row>
    <row r="916" ht="25.15" customHeight="true" x14ac:dyDescent="0.2">
      <c r="C916" s="572"/>
      <c r="D916" s="572"/>
      <c r="E916" s="572"/>
      <c r="F916" s="572"/>
      <c r="G916" s="572"/>
      <c r="H916" s="572"/>
      <c r="I916" s="572"/>
      <c r="J916" s="572"/>
      <c r="K916" s="572"/>
      <c r="L916" s="572"/>
      <c r="M916" s="572"/>
      <c r="N916" s="572"/>
      <c r="O916" s="572"/>
      <c r="P916" s="572"/>
      <c r="Q916" s="572"/>
    </row>
    <row r="917" ht="25.15" customHeight="true" x14ac:dyDescent="0.2">
      <c r="C917" s="572"/>
      <c r="D917" s="572"/>
      <c r="E917" s="572"/>
      <c r="F917" s="572"/>
      <c r="G917" s="572"/>
      <c r="H917" s="572"/>
      <c r="I917" s="572"/>
      <c r="J917" s="572"/>
      <c r="K917" s="572"/>
      <c r="L917" s="572"/>
      <c r="M917" s="572"/>
      <c r="N917" s="572"/>
      <c r="O917" s="572"/>
      <c r="P917" s="572"/>
      <c r="Q917" s="572"/>
    </row>
    <row r="918" ht="25.15" customHeight="true" x14ac:dyDescent="0.2">
      <c r="C918" s="572"/>
      <c r="D918" s="572"/>
      <c r="E918" s="572"/>
      <c r="F918" s="572"/>
      <c r="G918" s="572"/>
      <c r="H918" s="572"/>
      <c r="I918" s="572"/>
      <c r="J918" s="572"/>
      <c r="K918" s="572"/>
      <c r="L918" s="572"/>
      <c r="M918" s="572"/>
      <c r="N918" s="572"/>
      <c r="O918" s="572"/>
      <c r="P918" s="572"/>
      <c r="Q918" s="572"/>
    </row>
    <row r="919" ht="25.15" customHeight="true" x14ac:dyDescent="0.2">
      <c r="C919" s="572"/>
      <c r="D919" s="572"/>
      <c r="E919" s="572"/>
      <c r="F919" s="572"/>
      <c r="G919" s="572"/>
      <c r="H919" s="572"/>
      <c r="I919" s="572"/>
      <c r="J919" s="572"/>
      <c r="K919" s="572"/>
      <c r="L919" s="572"/>
      <c r="M919" s="572"/>
      <c r="N919" s="572"/>
      <c r="O919" s="572"/>
      <c r="P919" s="572"/>
      <c r="Q919" s="572"/>
    </row>
    <row r="920" ht="25.15" customHeight="true" x14ac:dyDescent="0.2">
      <c r="C920" s="572"/>
      <c r="D920" s="572"/>
      <c r="E920" s="572"/>
      <c r="F920" s="572"/>
      <c r="G920" s="572"/>
      <c r="H920" s="572"/>
      <c r="I920" s="572"/>
      <c r="J920" s="572"/>
      <c r="K920" s="572"/>
      <c r="L920" s="572"/>
      <c r="M920" s="572"/>
      <c r="N920" s="572"/>
      <c r="O920" s="572"/>
      <c r="P920" s="572"/>
      <c r="Q920" s="572"/>
    </row>
    <row r="921" ht="25.15" customHeight="true" x14ac:dyDescent="0.2">
      <c r="C921" s="572"/>
      <c r="D921" s="572"/>
      <c r="E921" s="572"/>
      <c r="F921" s="572"/>
      <c r="G921" s="572"/>
      <c r="H921" s="572"/>
      <c r="I921" s="572"/>
      <c r="J921" s="572"/>
      <c r="K921" s="572"/>
      <c r="L921" s="572"/>
      <c r="M921" s="572"/>
      <c r="N921" s="572"/>
      <c r="O921" s="572"/>
      <c r="P921" s="572"/>
      <c r="Q921" s="572"/>
    </row>
    <row r="922" ht="25.15" customHeight="true" x14ac:dyDescent="0.2">
      <c r="C922" s="572"/>
      <c r="D922" s="572"/>
      <c r="E922" s="572"/>
      <c r="F922" s="572"/>
      <c r="G922" s="572"/>
      <c r="H922" s="572"/>
      <c r="I922" s="572"/>
      <c r="J922" s="572"/>
      <c r="K922" s="572"/>
      <c r="L922" s="572"/>
      <c r="M922" s="572"/>
      <c r="N922" s="572"/>
      <c r="O922" s="572"/>
      <c r="P922" s="572"/>
      <c r="Q922" s="572"/>
    </row>
    <row r="923" ht="25.15" customHeight="true" x14ac:dyDescent="0.2">
      <c r="C923" s="572"/>
      <c r="D923" s="572"/>
      <c r="E923" s="572"/>
      <c r="F923" s="572"/>
      <c r="G923" s="572"/>
      <c r="H923" s="572"/>
      <c r="I923" s="572"/>
      <c r="J923" s="572"/>
      <c r="K923" s="572"/>
      <c r="L923" s="572"/>
      <c r="M923" s="572"/>
      <c r="N923" s="572"/>
      <c r="O923" s="572"/>
      <c r="P923" s="572"/>
      <c r="Q923" s="572"/>
    </row>
    <row r="924" ht="25.15" customHeight="true" x14ac:dyDescent="0.2">
      <c r="C924" s="572"/>
      <c r="D924" s="572"/>
      <c r="E924" s="572"/>
      <c r="F924" s="572"/>
      <c r="G924" s="572"/>
      <c r="H924" s="572"/>
      <c r="I924" s="572"/>
      <c r="J924" s="572"/>
      <c r="K924" s="572"/>
      <c r="L924" s="572"/>
      <c r="M924" s="572"/>
      <c r="N924" s="572"/>
      <c r="O924" s="572"/>
      <c r="P924" s="572"/>
      <c r="Q924" s="572"/>
    </row>
    <row r="925" ht="25.15" customHeight="true" x14ac:dyDescent="0.2">
      <c r="C925" s="572"/>
      <c r="D925" s="572"/>
      <c r="E925" s="572"/>
      <c r="F925" s="572"/>
      <c r="G925" s="572"/>
      <c r="H925" s="572"/>
      <c r="I925" s="572"/>
      <c r="J925" s="572"/>
      <c r="K925" s="572"/>
      <c r="L925" s="572"/>
      <c r="M925" s="572"/>
      <c r="N925" s="572"/>
      <c r="O925" s="572"/>
      <c r="P925" s="572"/>
      <c r="Q925" s="572"/>
    </row>
    <row r="926" ht="25.15" customHeight="true" x14ac:dyDescent="0.2">
      <c r="C926" s="572"/>
      <c r="D926" s="572"/>
      <c r="E926" s="572"/>
      <c r="F926" s="572"/>
      <c r="G926" s="572"/>
      <c r="H926" s="572"/>
      <c r="I926" s="572"/>
      <c r="J926" s="572"/>
      <c r="K926" s="572"/>
      <c r="L926" s="572"/>
      <c r="M926" s="572"/>
      <c r="N926" s="572"/>
      <c r="O926" s="572"/>
      <c r="P926" s="572"/>
      <c r="Q926" s="572"/>
    </row>
    <row r="927" ht="25.15" customHeight="true" x14ac:dyDescent="0.2">
      <c r="C927" s="572"/>
      <c r="D927" s="572"/>
      <c r="E927" s="572"/>
      <c r="F927" s="572"/>
      <c r="G927" s="572"/>
      <c r="H927" s="572"/>
      <c r="I927" s="572"/>
      <c r="J927" s="572"/>
      <c r="K927" s="572"/>
      <c r="L927" s="572"/>
      <c r="M927" s="572"/>
      <c r="N927" s="572"/>
      <c r="O927" s="572"/>
      <c r="P927" s="572"/>
      <c r="Q927" s="572"/>
    </row>
    <row r="928" ht="25.15" customHeight="true" x14ac:dyDescent="0.2">
      <c r="C928" s="572"/>
      <c r="D928" s="572"/>
      <c r="E928" s="572"/>
      <c r="F928" s="572"/>
      <c r="G928" s="572"/>
      <c r="H928" s="572"/>
      <c r="I928" s="572"/>
      <c r="J928" s="572"/>
      <c r="K928" s="572"/>
      <c r="L928" s="572"/>
      <c r="M928" s="572"/>
      <c r="N928" s="572"/>
      <c r="O928" s="572"/>
      <c r="P928" s="572"/>
      <c r="Q928" s="572"/>
    </row>
    <row r="929" ht="25.15" customHeight="true" x14ac:dyDescent="0.2">
      <c r="C929" s="572"/>
      <c r="D929" s="572"/>
      <c r="E929" s="572"/>
      <c r="F929" s="572"/>
      <c r="G929" s="572"/>
      <c r="H929" s="572"/>
      <c r="I929" s="572"/>
      <c r="J929" s="572"/>
      <c r="K929" s="572"/>
      <c r="L929" s="572"/>
      <c r="M929" s="572"/>
      <c r="N929" s="572"/>
      <c r="O929" s="572"/>
      <c r="P929" s="572"/>
      <c r="Q929" s="572"/>
    </row>
    <row r="930" ht="25.15" customHeight="true" x14ac:dyDescent="0.2">
      <c r="C930" s="572"/>
      <c r="D930" s="572"/>
      <c r="E930" s="572"/>
      <c r="F930" s="572"/>
      <c r="G930" s="572"/>
      <c r="H930" s="572"/>
      <c r="I930" s="572"/>
      <c r="J930" s="572"/>
      <c r="K930" s="572"/>
      <c r="L930" s="572"/>
      <c r="M930" s="572"/>
      <c r="N930" s="572"/>
      <c r="O930" s="572"/>
      <c r="P930" s="572"/>
      <c r="Q930" s="572"/>
    </row>
    <row r="931" ht="25.15" customHeight="true" x14ac:dyDescent="0.2">
      <c r="C931" s="572"/>
      <c r="D931" s="572"/>
      <c r="E931" s="572"/>
      <c r="F931" s="572"/>
      <c r="G931" s="572"/>
      <c r="H931" s="572"/>
      <c r="I931" s="572"/>
      <c r="J931" s="572"/>
      <c r="K931" s="572"/>
      <c r="L931" s="572"/>
      <c r="M931" s="572"/>
      <c r="N931" s="572"/>
      <c r="O931" s="572"/>
      <c r="P931" s="572"/>
      <c r="Q931" s="572"/>
    </row>
    <row r="932" ht="25.15" customHeight="true" x14ac:dyDescent="0.2">
      <c r="C932" s="572"/>
      <c r="D932" s="572"/>
      <c r="E932" s="572"/>
      <c r="F932" s="572"/>
      <c r="G932" s="572"/>
      <c r="H932" s="572"/>
      <c r="I932" s="572"/>
      <c r="J932" s="572"/>
      <c r="K932" s="572"/>
      <c r="L932" s="572"/>
      <c r="M932" s="572"/>
      <c r="N932" s="572"/>
      <c r="O932" s="572"/>
      <c r="P932" s="572"/>
      <c r="Q932" s="572"/>
    </row>
    <row r="933" ht="25.15" customHeight="true" x14ac:dyDescent="0.2">
      <c r="C933" s="572"/>
      <c r="D933" s="572"/>
      <c r="E933" s="572"/>
      <c r="F933" s="572"/>
      <c r="G933" s="572"/>
      <c r="H933" s="572"/>
      <c r="I933" s="572"/>
      <c r="J933" s="572"/>
      <c r="K933" s="572"/>
      <c r="L933" s="572"/>
      <c r="M933" s="572"/>
      <c r="N933" s="572"/>
      <c r="O933" s="572"/>
      <c r="P933" s="572"/>
      <c r="Q933" s="572"/>
    </row>
    <row r="934" ht="25.15" customHeight="true" x14ac:dyDescent="0.2">
      <c r="C934" s="572"/>
      <c r="D934" s="572"/>
      <c r="E934" s="572"/>
      <c r="F934" s="572"/>
      <c r="G934" s="572"/>
      <c r="H934" s="572"/>
      <c r="I934" s="572"/>
      <c r="J934" s="572"/>
      <c r="K934" s="572"/>
      <c r="L934" s="572"/>
      <c r="M934" s="572"/>
      <c r="N934" s="572"/>
      <c r="O934" s="572"/>
      <c r="P934" s="572"/>
      <c r="Q934" s="572"/>
    </row>
    <row r="935" ht="25.15" customHeight="true" x14ac:dyDescent="0.2">
      <c r="C935" s="572"/>
      <c r="D935" s="572"/>
      <c r="E935" s="572"/>
      <c r="F935" s="572"/>
      <c r="G935" s="572"/>
      <c r="H935" s="572"/>
      <c r="I935" s="572"/>
      <c r="J935" s="572"/>
      <c r="K935" s="572"/>
      <c r="L935" s="572"/>
      <c r="M935" s="572"/>
      <c r="N935" s="572"/>
      <c r="O935" s="572"/>
      <c r="P935" s="572"/>
      <c r="Q935" s="572"/>
    </row>
    <row r="936" ht="25.15" customHeight="true" x14ac:dyDescent="0.2">
      <c r="C936" s="572"/>
      <c r="D936" s="572"/>
      <c r="E936" s="572"/>
      <c r="F936" s="572"/>
      <c r="G936" s="572"/>
      <c r="H936" s="572"/>
      <c r="I936" s="572"/>
      <c r="J936" s="572"/>
      <c r="K936" s="572"/>
      <c r="L936" s="572"/>
      <c r="M936" s="572"/>
      <c r="N936" s="572"/>
      <c r="O936" s="572"/>
      <c r="P936" s="572"/>
      <c r="Q936" s="572"/>
    </row>
    <row r="937" ht="25.15" customHeight="true" x14ac:dyDescent="0.2">
      <c r="C937" s="572"/>
      <c r="D937" s="572"/>
      <c r="E937" s="572"/>
      <c r="F937" s="572"/>
      <c r="G937" s="572"/>
      <c r="H937" s="572"/>
      <c r="I937" s="572"/>
      <c r="J937" s="572"/>
      <c r="K937" s="572"/>
      <c r="L937" s="572"/>
      <c r="M937" s="572"/>
      <c r="N937" s="572"/>
      <c r="O937" s="572"/>
      <c r="P937" s="572"/>
      <c r="Q937" s="572"/>
    </row>
    <row r="938" ht="25.15" customHeight="true" x14ac:dyDescent="0.2">
      <c r="C938" s="572"/>
      <c r="D938" s="572"/>
      <c r="E938" s="572"/>
      <c r="F938" s="572"/>
      <c r="G938" s="572"/>
      <c r="H938" s="572"/>
      <c r="I938" s="572"/>
      <c r="J938" s="572"/>
      <c r="K938" s="572"/>
      <c r="L938" s="572"/>
      <c r="M938" s="572"/>
      <c r="N938" s="572"/>
      <c r="O938" s="572"/>
      <c r="P938" s="572"/>
      <c r="Q938" s="572"/>
    </row>
    <row r="939" ht="25.15" customHeight="true" x14ac:dyDescent="0.2">
      <c r="C939" s="572"/>
      <c r="D939" s="572"/>
      <c r="E939" s="572"/>
      <c r="F939" s="572"/>
      <c r="G939" s="572"/>
      <c r="H939" s="572"/>
      <c r="I939" s="572"/>
      <c r="J939" s="572"/>
      <c r="K939" s="572"/>
      <c r="L939" s="572"/>
      <c r="M939" s="572"/>
      <c r="N939" s="572"/>
      <c r="O939" s="572"/>
      <c r="P939" s="572"/>
      <c r="Q939" s="572"/>
    </row>
    <row r="940" ht="25.15" customHeight="true" x14ac:dyDescent="0.2">
      <c r="C940" s="572"/>
      <c r="D940" s="572"/>
      <c r="E940" s="572"/>
      <c r="F940" s="572"/>
      <c r="G940" s="572"/>
      <c r="H940" s="572"/>
      <c r="I940" s="572"/>
      <c r="J940" s="572"/>
      <c r="K940" s="572"/>
      <c r="L940" s="572"/>
      <c r="M940" s="572"/>
      <c r="N940" s="572"/>
      <c r="O940" s="572"/>
      <c r="P940" s="572"/>
      <c r="Q940" s="572"/>
    </row>
    <row r="941" ht="25.15" customHeight="true" x14ac:dyDescent="0.2">
      <c r="C941" s="572"/>
      <c r="D941" s="572"/>
      <c r="E941" s="572"/>
      <c r="F941" s="572"/>
      <c r="G941" s="572"/>
      <c r="H941" s="572"/>
      <c r="I941" s="572"/>
      <c r="J941" s="572"/>
      <c r="K941" s="572"/>
      <c r="L941" s="572"/>
      <c r="M941" s="572"/>
      <c r="N941" s="572"/>
      <c r="O941" s="572"/>
      <c r="P941" s="572"/>
      <c r="Q941" s="572"/>
    </row>
    <row r="942" ht="25.15" customHeight="true" x14ac:dyDescent="0.2">
      <c r="C942" s="572"/>
      <c r="D942" s="572"/>
      <c r="E942" s="572"/>
      <c r="F942" s="572"/>
      <c r="G942" s="572"/>
      <c r="H942" s="572"/>
      <c r="I942" s="572"/>
      <c r="J942" s="572"/>
      <c r="K942" s="572"/>
      <c r="L942" s="572"/>
      <c r="M942" s="572"/>
      <c r="N942" s="572"/>
      <c r="O942" s="572"/>
      <c r="P942" s="572"/>
      <c r="Q942" s="572"/>
    </row>
    <row r="943" ht="25.15" customHeight="true" x14ac:dyDescent="0.2">
      <c r="C943" s="572"/>
      <c r="D943" s="572"/>
      <c r="E943" s="572"/>
      <c r="F943" s="572"/>
      <c r="G943" s="572"/>
      <c r="H943" s="572"/>
      <c r="I943" s="572"/>
      <c r="J943" s="572"/>
      <c r="K943" s="572"/>
      <c r="L943" s="572"/>
      <c r="M943" s="572"/>
      <c r="N943" s="572"/>
      <c r="O943" s="572"/>
      <c r="P943" s="572"/>
      <c r="Q943" s="572"/>
    </row>
    <row r="944" ht="25.15" customHeight="true" x14ac:dyDescent="0.2">
      <c r="C944" s="572"/>
      <c r="D944" s="572"/>
      <c r="E944" s="572"/>
      <c r="F944" s="572"/>
      <c r="G944" s="572"/>
      <c r="H944" s="572"/>
      <c r="I944" s="572"/>
      <c r="J944" s="572"/>
      <c r="K944" s="572"/>
      <c r="L944" s="572"/>
      <c r="M944" s="572"/>
      <c r="N944" s="572"/>
      <c r="O944" s="572"/>
      <c r="P944" s="572"/>
      <c r="Q944" s="572"/>
    </row>
    <row r="945" ht="25.15" customHeight="true" x14ac:dyDescent="0.2">
      <c r="C945" s="572"/>
      <c r="D945" s="572"/>
      <c r="E945" s="572"/>
      <c r="F945" s="572"/>
      <c r="G945" s="572"/>
      <c r="H945" s="572"/>
      <c r="I945" s="572"/>
      <c r="J945" s="572"/>
      <c r="K945" s="572"/>
      <c r="L945" s="572"/>
      <c r="M945" s="572"/>
      <c r="N945" s="572"/>
      <c r="O945" s="572"/>
      <c r="P945" s="572"/>
      <c r="Q945" s="572"/>
    </row>
    <row r="946" ht="25.15" customHeight="true" x14ac:dyDescent="0.2">
      <c r="C946" s="572"/>
      <c r="D946" s="572"/>
      <c r="E946" s="572"/>
      <c r="F946" s="572"/>
      <c r="G946" s="572"/>
      <c r="H946" s="572"/>
      <c r="I946" s="572"/>
      <c r="J946" s="572"/>
      <c r="K946" s="572"/>
      <c r="L946" s="572"/>
      <c r="M946" s="572"/>
      <c r="N946" s="572"/>
      <c r="O946" s="572"/>
      <c r="P946" s="572"/>
      <c r="Q946" s="572"/>
    </row>
    <row r="947" ht="25.15" customHeight="true" x14ac:dyDescent="0.2">
      <c r="C947" s="572"/>
      <c r="D947" s="572"/>
      <c r="E947" s="572"/>
      <c r="F947" s="572"/>
      <c r="G947" s="572"/>
      <c r="H947" s="572"/>
      <c r="I947" s="572"/>
      <c r="J947" s="572"/>
      <c r="K947" s="572"/>
      <c r="L947" s="572"/>
      <c r="M947" s="572"/>
      <c r="N947" s="572"/>
      <c r="O947" s="572"/>
      <c r="P947" s="572"/>
      <c r="Q947" s="572"/>
    </row>
    <row r="948" ht="25.15" customHeight="true" x14ac:dyDescent="0.2">
      <c r="C948" s="572"/>
      <c r="D948" s="572"/>
      <c r="E948" s="572"/>
      <c r="F948" s="572"/>
      <c r="G948" s="572"/>
      <c r="H948" s="572"/>
      <c r="I948" s="572"/>
      <c r="J948" s="572"/>
      <c r="K948" s="572"/>
      <c r="L948" s="572"/>
      <c r="M948" s="572"/>
      <c r="N948" s="572"/>
      <c r="O948" s="572"/>
      <c r="P948" s="572"/>
      <c r="Q948" s="572"/>
    </row>
    <row r="949" ht="25.15" customHeight="true" x14ac:dyDescent="0.2">
      <c r="C949" s="572"/>
      <c r="D949" s="572"/>
      <c r="E949" s="572"/>
      <c r="F949" s="572"/>
      <c r="G949" s="572"/>
      <c r="H949" s="572"/>
      <c r="I949" s="572"/>
      <c r="J949" s="572"/>
      <c r="K949" s="572"/>
      <c r="L949" s="572"/>
      <c r="M949" s="572"/>
      <c r="N949" s="572"/>
      <c r="O949" s="572"/>
      <c r="P949" s="572"/>
      <c r="Q949" s="572"/>
    </row>
    <row r="950" ht="25.15" customHeight="true" x14ac:dyDescent="0.2">
      <c r="C950" s="572"/>
      <c r="D950" s="572"/>
      <c r="E950" s="572"/>
      <c r="F950" s="572"/>
      <c r="G950" s="572"/>
      <c r="H950" s="572"/>
      <c r="I950" s="572"/>
      <c r="J950" s="572"/>
      <c r="K950" s="572"/>
      <c r="L950" s="572"/>
      <c r="M950" s="572"/>
      <c r="N950" s="572"/>
      <c r="O950" s="572"/>
      <c r="P950" s="572"/>
      <c r="Q950" s="572"/>
    </row>
    <row r="951" ht="25.15" customHeight="true" x14ac:dyDescent="0.2">
      <c r="C951" s="572"/>
      <c r="D951" s="572"/>
      <c r="E951" s="572"/>
      <c r="F951" s="572"/>
      <c r="G951" s="572"/>
      <c r="H951" s="572"/>
      <c r="I951" s="572"/>
      <c r="J951" s="572"/>
      <c r="K951" s="572"/>
      <c r="L951" s="572"/>
      <c r="M951" s="572"/>
      <c r="N951" s="572"/>
      <c r="O951" s="572"/>
      <c r="P951" s="572"/>
      <c r="Q951" s="572"/>
    </row>
    <row r="952" ht="25.15" customHeight="true" x14ac:dyDescent="0.2">
      <c r="C952" s="572"/>
      <c r="D952" s="572"/>
      <c r="E952" s="572"/>
      <c r="F952" s="572"/>
      <c r="G952" s="572"/>
      <c r="H952" s="572"/>
      <c r="I952" s="572"/>
      <c r="J952" s="572"/>
      <c r="K952" s="572"/>
      <c r="L952" s="572"/>
      <c r="M952" s="572"/>
      <c r="N952" s="572"/>
      <c r="O952" s="572"/>
      <c r="P952" s="572"/>
      <c r="Q952" s="572"/>
    </row>
    <row r="953" ht="25.15" customHeight="true" x14ac:dyDescent="0.2">
      <c r="C953" s="572"/>
      <c r="D953" s="572"/>
      <c r="E953" s="572"/>
      <c r="F953" s="572"/>
      <c r="G953" s="572"/>
      <c r="H953" s="572"/>
      <c r="I953" s="572"/>
      <c r="J953" s="572"/>
      <c r="K953" s="572"/>
      <c r="L953" s="572"/>
      <c r="M953" s="572"/>
      <c r="N953" s="572"/>
      <c r="O953" s="572"/>
      <c r="P953" s="572"/>
      <c r="Q953" s="572"/>
    </row>
    <row r="954" ht="25.15" customHeight="true" x14ac:dyDescent="0.2">
      <c r="C954" s="572"/>
      <c r="D954" s="572"/>
      <c r="E954" s="572"/>
      <c r="F954" s="572"/>
      <c r="G954" s="572"/>
      <c r="H954" s="572"/>
      <c r="I954" s="572"/>
      <c r="J954" s="572"/>
      <c r="K954" s="572"/>
      <c r="L954" s="572"/>
      <c r="M954" s="572"/>
      <c r="N954" s="572"/>
      <c r="O954" s="572"/>
      <c r="P954" s="572"/>
      <c r="Q954" s="572"/>
    </row>
    <row r="955" ht="25.15" customHeight="true" x14ac:dyDescent="0.2">
      <c r="C955" s="572"/>
      <c r="D955" s="572"/>
      <c r="E955" s="572"/>
      <c r="F955" s="572"/>
      <c r="G955" s="572"/>
      <c r="H955" s="572"/>
      <c r="I955" s="572"/>
      <c r="J955" s="572"/>
      <c r="K955" s="572"/>
      <c r="L955" s="572"/>
      <c r="M955" s="572"/>
      <c r="N955" s="572"/>
      <c r="O955" s="572"/>
      <c r="P955" s="572"/>
      <c r="Q955" s="572"/>
    </row>
    <row r="956" ht="25.15" customHeight="true" x14ac:dyDescent="0.2">
      <c r="C956" s="572"/>
      <c r="D956" s="572"/>
      <c r="E956" s="572"/>
      <c r="F956" s="572"/>
      <c r="G956" s="572"/>
      <c r="H956" s="572"/>
      <c r="I956" s="572"/>
      <c r="J956" s="572"/>
      <c r="K956" s="572"/>
      <c r="L956" s="572"/>
      <c r="M956" s="572"/>
      <c r="N956" s="572"/>
      <c r="O956" s="572"/>
      <c r="P956" s="572"/>
      <c r="Q956" s="572"/>
    </row>
    <row r="957" ht="25.15" customHeight="true" x14ac:dyDescent="0.2">
      <c r="C957" s="572"/>
      <c r="D957" s="572"/>
      <c r="E957" s="572"/>
      <c r="F957" s="572"/>
      <c r="G957" s="572"/>
      <c r="H957" s="572"/>
      <c r="I957" s="572"/>
      <c r="J957" s="572"/>
      <c r="K957" s="572"/>
      <c r="L957" s="572"/>
      <c r="M957" s="572"/>
      <c r="N957" s="572"/>
      <c r="O957" s="572"/>
      <c r="P957" s="572"/>
      <c r="Q957" s="572"/>
    </row>
    <row r="958" ht="25.15" customHeight="true" x14ac:dyDescent="0.2">
      <c r="C958" s="572"/>
      <c r="D958" s="572"/>
      <c r="E958" s="572"/>
      <c r="F958" s="572"/>
      <c r="G958" s="572"/>
      <c r="H958" s="572"/>
      <c r="I958" s="572"/>
      <c r="J958" s="572"/>
      <c r="K958" s="572"/>
      <c r="L958" s="572"/>
      <c r="M958" s="572"/>
      <c r="N958" s="572"/>
      <c r="O958" s="572"/>
      <c r="P958" s="572"/>
      <c r="Q958" s="572"/>
    </row>
    <row r="959" ht="25.15" customHeight="true" x14ac:dyDescent="0.2">
      <c r="C959" s="572"/>
      <c r="D959" s="572"/>
      <c r="E959" s="572"/>
      <c r="F959" s="572"/>
      <c r="G959" s="572"/>
      <c r="H959" s="572"/>
      <c r="I959" s="572"/>
      <c r="J959" s="572"/>
      <c r="K959" s="572"/>
      <c r="L959" s="572"/>
      <c r="M959" s="572"/>
      <c r="N959" s="572"/>
      <c r="O959" s="572"/>
      <c r="P959" s="572"/>
      <c r="Q959" s="572"/>
    </row>
    <row r="960" ht="25.15" customHeight="true" x14ac:dyDescent="0.2">
      <c r="C960" s="572"/>
      <c r="D960" s="572"/>
      <c r="E960" s="572"/>
      <c r="F960" s="572"/>
      <c r="G960" s="572"/>
      <c r="H960" s="572"/>
      <c r="I960" s="572"/>
      <c r="J960" s="572"/>
      <c r="K960" s="572"/>
      <c r="L960" s="572"/>
      <c r="M960" s="572"/>
      <c r="N960" s="572"/>
      <c r="O960" s="572"/>
      <c r="P960" s="572"/>
      <c r="Q960" s="572"/>
    </row>
    <row r="961" ht="25.15" customHeight="true" x14ac:dyDescent="0.2">
      <c r="C961" s="572"/>
      <c r="D961" s="572"/>
      <c r="E961" s="572"/>
      <c r="F961" s="572"/>
      <c r="G961" s="572"/>
      <c r="H961" s="572"/>
      <c r="I961" s="572"/>
      <c r="J961" s="572"/>
      <c r="K961" s="572"/>
      <c r="L961" s="572"/>
      <c r="M961" s="572"/>
      <c r="N961" s="572"/>
      <c r="O961" s="572"/>
      <c r="P961" s="572"/>
      <c r="Q961" s="572"/>
    </row>
    <row r="962" ht="25.15" customHeight="true" x14ac:dyDescent="0.2">
      <c r="C962" s="572"/>
      <c r="D962" s="572"/>
      <c r="E962" s="572"/>
      <c r="F962" s="572"/>
      <c r="G962" s="572"/>
      <c r="H962" s="572"/>
      <c r="I962" s="572"/>
      <c r="J962" s="572"/>
      <c r="K962" s="572"/>
      <c r="L962" s="572"/>
      <c r="M962" s="572"/>
      <c r="N962" s="572"/>
      <c r="O962" s="572"/>
      <c r="P962" s="572"/>
      <c r="Q962" s="572"/>
    </row>
    <row r="963" ht="25.15" customHeight="true" x14ac:dyDescent="0.2">
      <c r="C963" s="572"/>
      <c r="D963" s="572"/>
      <c r="E963" s="572"/>
      <c r="F963" s="572"/>
      <c r="G963" s="572"/>
      <c r="H963" s="572"/>
      <c r="I963" s="572"/>
      <c r="J963" s="572"/>
      <c r="K963" s="572"/>
      <c r="L963" s="572"/>
      <c r="M963" s="572"/>
      <c r="N963" s="572"/>
      <c r="O963" s="572"/>
      <c r="P963" s="572"/>
      <c r="Q963" s="572"/>
    </row>
    <row r="964" ht="25.15" customHeight="true" x14ac:dyDescent="0.2">
      <c r="C964" s="572"/>
      <c r="D964" s="572"/>
      <c r="E964" s="572"/>
      <c r="F964" s="572"/>
      <c r="G964" s="572"/>
      <c r="H964" s="572"/>
      <c r="I964" s="572"/>
      <c r="J964" s="572"/>
      <c r="K964" s="572"/>
      <c r="L964" s="572"/>
      <c r="M964" s="572"/>
      <c r="N964" s="572"/>
      <c r="O964" s="572"/>
      <c r="P964" s="572"/>
      <c r="Q964" s="572"/>
    </row>
    <row r="965" ht="25.15" customHeight="true" x14ac:dyDescent="0.2">
      <c r="C965" s="572"/>
      <c r="D965" s="572"/>
      <c r="E965" s="572"/>
      <c r="F965" s="572"/>
      <c r="G965" s="572"/>
      <c r="H965" s="572"/>
      <c r="I965" s="572"/>
      <c r="J965" s="572"/>
      <c r="K965" s="572"/>
      <c r="L965" s="572"/>
      <c r="M965" s="572"/>
      <c r="N965" s="572"/>
      <c r="O965" s="572"/>
      <c r="P965" s="572"/>
      <c r="Q965" s="572"/>
    </row>
    <row r="966" ht="25.15" customHeight="true" x14ac:dyDescent="0.2">
      <c r="C966" s="572"/>
      <c r="D966" s="572"/>
      <c r="E966" s="572"/>
      <c r="F966" s="572"/>
      <c r="G966" s="572"/>
      <c r="H966" s="572"/>
      <c r="I966" s="572"/>
      <c r="J966" s="572"/>
      <c r="K966" s="572"/>
      <c r="L966" s="572"/>
      <c r="M966" s="572"/>
      <c r="N966" s="572"/>
      <c r="O966" s="572"/>
      <c r="P966" s="572"/>
      <c r="Q966" s="572"/>
    </row>
    <row r="967" ht="25.15" customHeight="true" x14ac:dyDescent="0.2">
      <c r="C967" s="572"/>
      <c r="D967" s="572"/>
      <c r="E967" s="572"/>
      <c r="F967" s="572"/>
      <c r="G967" s="572"/>
      <c r="H967" s="572"/>
      <c r="I967" s="572"/>
      <c r="J967" s="572"/>
      <c r="K967" s="572"/>
      <c r="L967" s="572"/>
      <c r="M967" s="572"/>
      <c r="N967" s="572"/>
      <c r="O967" s="572"/>
      <c r="P967" s="572"/>
      <c r="Q967" s="572"/>
    </row>
    <row r="968" ht="25.15" customHeight="true" x14ac:dyDescent="0.2">
      <c r="C968" s="572"/>
      <c r="D968" s="572"/>
      <c r="E968" s="572"/>
      <c r="F968" s="572"/>
      <c r="G968" s="572"/>
      <c r="H968" s="572"/>
      <c r="I968" s="572"/>
      <c r="J968" s="572"/>
      <c r="K968" s="572"/>
      <c r="L968" s="572"/>
      <c r="M968" s="572"/>
      <c r="N968" s="572"/>
      <c r="O968" s="572"/>
      <c r="P968" s="572"/>
      <c r="Q968" s="572"/>
    </row>
    <row r="969" ht="25.15" customHeight="true" x14ac:dyDescent="0.2">
      <c r="C969" s="572"/>
      <c r="D969" s="572"/>
      <c r="E969" s="572"/>
      <c r="F969" s="572"/>
      <c r="G969" s="572"/>
      <c r="H969" s="572"/>
      <c r="I969" s="572"/>
      <c r="J969" s="572"/>
      <c r="K969" s="572"/>
      <c r="L969" s="572"/>
      <c r="M969" s="572"/>
      <c r="N969" s="572"/>
      <c r="O969" s="572"/>
      <c r="P969" s="572"/>
      <c r="Q969" s="572"/>
    </row>
    <row r="970" ht="25.15" customHeight="true" x14ac:dyDescent="0.2">
      <c r="C970" s="572"/>
      <c r="D970" s="572"/>
      <c r="E970" s="572"/>
      <c r="F970" s="572"/>
      <c r="G970" s="572"/>
      <c r="H970" s="572"/>
      <c r="I970" s="572"/>
      <c r="J970" s="572"/>
      <c r="K970" s="572"/>
      <c r="L970" s="572"/>
      <c r="M970" s="572"/>
      <c r="N970" s="572"/>
      <c r="O970" s="572"/>
      <c r="P970" s="572"/>
      <c r="Q970" s="572"/>
    </row>
    <row r="971" ht="25.15" customHeight="true" x14ac:dyDescent="0.2">
      <c r="C971" s="572"/>
      <c r="D971" s="572"/>
      <c r="E971" s="572"/>
      <c r="F971" s="572"/>
      <c r="G971" s="572"/>
      <c r="H971" s="572"/>
      <c r="I971" s="572"/>
      <c r="J971" s="572"/>
      <c r="K971" s="572"/>
      <c r="L971" s="572"/>
      <c r="M971" s="572"/>
      <c r="N971" s="572"/>
      <c r="O971" s="572"/>
      <c r="P971" s="572"/>
      <c r="Q971" s="572"/>
    </row>
    <row r="972" ht="25.15" customHeight="true" x14ac:dyDescent="0.2">
      <c r="C972" s="572"/>
      <c r="D972" s="572"/>
      <c r="E972" s="572"/>
      <c r="F972" s="572"/>
      <c r="G972" s="572"/>
      <c r="H972" s="572"/>
      <c r="I972" s="572"/>
      <c r="J972" s="572"/>
      <c r="K972" s="572"/>
      <c r="L972" s="572"/>
      <c r="M972" s="572"/>
      <c r="N972" s="572"/>
      <c r="O972" s="572"/>
      <c r="P972" s="572"/>
      <c r="Q972" s="572"/>
    </row>
    <row r="973" ht="25.15" customHeight="true" x14ac:dyDescent="0.2">
      <c r="C973" s="572"/>
      <c r="D973" s="572"/>
      <c r="E973" s="572"/>
      <c r="F973" s="572"/>
      <c r="G973" s="572"/>
      <c r="H973" s="572"/>
      <c r="I973" s="572"/>
      <c r="J973" s="572"/>
      <c r="K973" s="572"/>
      <c r="L973" s="572"/>
      <c r="M973" s="572"/>
      <c r="N973" s="572"/>
      <c r="O973" s="572"/>
      <c r="P973" s="572"/>
      <c r="Q973" s="572"/>
    </row>
    <row r="974" ht="25.15" customHeight="true" x14ac:dyDescent="0.2">
      <c r="C974" s="572"/>
      <c r="D974" s="572"/>
      <c r="E974" s="572"/>
      <c r="F974" s="572"/>
      <c r="G974" s="572"/>
      <c r="H974" s="572"/>
      <c r="I974" s="572"/>
      <c r="J974" s="572"/>
      <c r="K974" s="572"/>
      <c r="L974" s="572"/>
      <c r="M974" s="572"/>
      <c r="N974" s="572"/>
      <c r="O974" s="572"/>
      <c r="P974" s="572"/>
      <c r="Q974" s="572"/>
    </row>
    <row r="975" ht="25.15" customHeight="true" x14ac:dyDescent="0.2">
      <c r="C975" s="572"/>
      <c r="D975" s="572"/>
      <c r="E975" s="572"/>
      <c r="F975" s="572"/>
      <c r="G975" s="572"/>
      <c r="H975" s="572"/>
      <c r="I975" s="572"/>
      <c r="J975" s="572"/>
      <c r="K975" s="572"/>
      <c r="L975" s="572"/>
      <c r="M975" s="572"/>
      <c r="N975" s="572"/>
      <c r="O975" s="572"/>
      <c r="P975" s="572"/>
      <c r="Q975" s="572"/>
    </row>
    <row r="976" ht="25.15" customHeight="true" x14ac:dyDescent="0.2">
      <c r="C976" s="572"/>
      <c r="D976" s="572"/>
      <c r="E976" s="572"/>
      <c r="F976" s="572"/>
      <c r="G976" s="572"/>
      <c r="H976" s="572"/>
      <c r="I976" s="572"/>
      <c r="J976" s="572"/>
      <c r="K976" s="572"/>
      <c r="L976" s="572"/>
      <c r="M976" s="572"/>
      <c r="N976" s="572"/>
      <c r="O976" s="572"/>
      <c r="P976" s="572"/>
      <c r="Q976" s="572"/>
    </row>
    <row r="977" ht="25.15" customHeight="true" x14ac:dyDescent="0.2">
      <c r="C977" s="572"/>
      <c r="D977" s="572"/>
      <c r="E977" s="572"/>
      <c r="F977" s="572"/>
      <c r="G977" s="572"/>
      <c r="H977" s="572"/>
      <c r="I977" s="572"/>
      <c r="J977" s="572"/>
      <c r="K977" s="572"/>
      <c r="L977" s="572"/>
      <c r="M977" s="572"/>
      <c r="N977" s="572"/>
      <c r="O977" s="572"/>
      <c r="P977" s="572"/>
      <c r="Q977" s="572"/>
    </row>
    <row r="978" ht="25.15" customHeight="true" x14ac:dyDescent="0.2">
      <c r="C978" s="572"/>
      <c r="D978" s="572"/>
      <c r="E978" s="572"/>
      <c r="F978" s="572"/>
      <c r="G978" s="572"/>
      <c r="H978" s="572"/>
      <c r="I978" s="572"/>
      <c r="J978" s="572"/>
      <c r="K978" s="572"/>
      <c r="L978" s="572"/>
      <c r="M978" s="572"/>
      <c r="N978" s="572"/>
      <c r="O978" s="572"/>
      <c r="P978" s="572"/>
      <c r="Q978" s="572"/>
    </row>
    <row r="979" ht="25.15" customHeight="true" x14ac:dyDescent="0.2">
      <c r="C979" s="572"/>
      <c r="D979" s="572"/>
      <c r="E979" s="572"/>
      <c r="F979" s="572"/>
      <c r="G979" s="572"/>
      <c r="H979" s="572"/>
      <c r="I979" s="572"/>
      <c r="J979" s="572"/>
      <c r="K979" s="572"/>
      <c r="L979" s="572"/>
      <c r="M979" s="572"/>
      <c r="N979" s="572"/>
      <c r="O979" s="572"/>
      <c r="P979" s="572"/>
      <c r="Q979" s="572"/>
    </row>
    <row r="980" ht="25.15" customHeight="true" x14ac:dyDescent="0.2">
      <c r="C980" s="572"/>
      <c r="D980" s="572"/>
      <c r="E980" s="572"/>
      <c r="F980" s="572"/>
      <c r="G980" s="572"/>
      <c r="H980" s="572"/>
      <c r="I980" s="572"/>
      <c r="J980" s="572"/>
      <c r="K980" s="572"/>
      <c r="L980" s="572"/>
      <c r="M980" s="572"/>
      <c r="N980" s="572"/>
      <c r="O980" s="572"/>
      <c r="P980" s="572"/>
      <c r="Q980" s="572"/>
    </row>
    <row r="981" ht="25.15" customHeight="true" x14ac:dyDescent="0.2">
      <c r="C981" s="572"/>
      <c r="D981" s="572"/>
      <c r="E981" s="572"/>
      <c r="F981" s="572"/>
      <c r="G981" s="572"/>
      <c r="H981" s="572"/>
      <c r="I981" s="572"/>
      <c r="J981" s="572"/>
      <c r="K981" s="572"/>
      <c r="L981" s="572"/>
      <c r="M981" s="572"/>
      <c r="N981" s="572"/>
      <c r="O981" s="572"/>
      <c r="P981" s="572"/>
      <c r="Q981" s="572"/>
    </row>
    <row r="982" ht="25.15" customHeight="true" x14ac:dyDescent="0.2">
      <c r="C982" s="572"/>
      <c r="D982" s="572"/>
      <c r="E982" s="572"/>
      <c r="F982" s="572"/>
      <c r="G982" s="572"/>
      <c r="H982" s="572"/>
      <c r="I982" s="572"/>
      <c r="J982" s="572"/>
      <c r="K982" s="572"/>
      <c r="L982" s="572"/>
      <c r="M982" s="572"/>
      <c r="N982" s="572"/>
      <c r="O982" s="572"/>
      <c r="P982" s="572"/>
      <c r="Q982" s="572"/>
    </row>
    <row r="983" ht="25.15" customHeight="true" x14ac:dyDescent="0.2">
      <c r="C983" s="572"/>
      <c r="D983" s="572"/>
      <c r="E983" s="572"/>
      <c r="F983" s="572"/>
      <c r="G983" s="572"/>
      <c r="H983" s="572"/>
      <c r="I983" s="572"/>
      <c r="J983" s="572"/>
      <c r="K983" s="572"/>
      <c r="L983" s="572"/>
      <c r="M983" s="572"/>
      <c r="N983" s="572"/>
      <c r="O983" s="572"/>
      <c r="P983" s="572"/>
      <c r="Q983" s="572"/>
    </row>
    <row r="984" ht="25.15" customHeight="true" x14ac:dyDescent="0.2">
      <c r="C984" s="572"/>
      <c r="D984" s="572"/>
      <c r="E984" s="572"/>
      <c r="F984" s="572"/>
      <c r="G984" s="572"/>
      <c r="H984" s="572"/>
      <c r="I984" s="572"/>
      <c r="J984" s="572"/>
      <c r="K984" s="572"/>
      <c r="L984" s="572"/>
      <c r="M984" s="572"/>
      <c r="N984" s="572"/>
      <c r="O984" s="572"/>
      <c r="P984" s="572"/>
      <c r="Q984" s="572"/>
    </row>
    <row r="985" ht="25.15" customHeight="true" x14ac:dyDescent="0.2">
      <c r="C985" s="572"/>
      <c r="D985" s="572"/>
      <c r="E985" s="572"/>
      <c r="F985" s="572"/>
      <c r="G985" s="572"/>
      <c r="H985" s="572"/>
      <c r="I985" s="572"/>
      <c r="J985" s="572"/>
      <c r="K985" s="572"/>
      <c r="L985" s="572"/>
      <c r="M985" s="572"/>
      <c r="N985" s="572"/>
      <c r="O985" s="572"/>
      <c r="P985" s="572"/>
      <c r="Q985" s="572"/>
    </row>
    <row r="986" ht="25.15" customHeight="true" x14ac:dyDescent="0.2">
      <c r="C986" s="572"/>
      <c r="D986" s="572"/>
      <c r="E986" s="572"/>
      <c r="F986" s="572"/>
      <c r="G986" s="572"/>
      <c r="H986" s="572"/>
      <c r="I986" s="572"/>
      <c r="J986" s="572"/>
      <c r="K986" s="572"/>
      <c r="L986" s="572"/>
      <c r="M986" s="572"/>
      <c r="N986" s="572"/>
      <c r="O986" s="572"/>
      <c r="P986" s="572"/>
      <c r="Q986" s="572"/>
    </row>
    <row r="987" ht="25.15" customHeight="true" x14ac:dyDescent="0.2">
      <c r="C987" s="572"/>
      <c r="D987" s="572"/>
      <c r="E987" s="572"/>
      <c r="F987" s="572"/>
      <c r="G987" s="572"/>
      <c r="H987" s="572"/>
      <c r="I987" s="572"/>
      <c r="J987" s="572"/>
      <c r="K987" s="572"/>
      <c r="L987" s="572"/>
      <c r="M987" s="572"/>
      <c r="N987" s="572"/>
      <c r="O987" s="572"/>
      <c r="P987" s="572"/>
      <c r="Q987" s="572"/>
    </row>
    <row r="988" ht="25.15" customHeight="true" x14ac:dyDescent="0.2">
      <c r="C988" s="572"/>
      <c r="D988" s="572"/>
      <c r="E988" s="572"/>
      <c r="F988" s="572"/>
      <c r="G988" s="572"/>
      <c r="H988" s="572"/>
      <c r="I988" s="572"/>
      <c r="J988" s="572"/>
      <c r="K988" s="572"/>
      <c r="L988" s="572"/>
      <c r="M988" s="572"/>
      <c r="N988" s="572"/>
      <c r="O988" s="572"/>
      <c r="P988" s="572"/>
      <c r="Q988" s="572"/>
    </row>
    <row r="989" ht="25.15" customHeight="true" x14ac:dyDescent="0.2">
      <c r="C989" s="572"/>
      <c r="D989" s="572"/>
      <c r="E989" s="572"/>
      <c r="F989" s="572"/>
      <c r="G989" s="572"/>
      <c r="H989" s="572"/>
      <c r="I989" s="572"/>
      <c r="J989" s="572"/>
      <c r="K989" s="572"/>
      <c r="L989" s="572"/>
      <c r="M989" s="572"/>
      <c r="N989" s="572"/>
      <c r="O989" s="572"/>
      <c r="P989" s="572"/>
      <c r="Q989" s="572"/>
    </row>
    <row r="990" ht="25.15" customHeight="true" x14ac:dyDescent="0.2">
      <c r="C990" s="572"/>
      <c r="D990" s="572"/>
      <c r="E990" s="572"/>
      <c r="F990" s="572"/>
      <c r="G990" s="572"/>
      <c r="H990" s="572"/>
      <c r="I990" s="572"/>
      <c r="J990" s="572"/>
      <c r="K990" s="572"/>
      <c r="L990" s="572"/>
      <c r="M990" s="572"/>
      <c r="N990" s="572"/>
      <c r="O990" s="572"/>
      <c r="P990" s="572"/>
      <c r="Q990" s="572"/>
    </row>
    <row r="991" ht="25.15" customHeight="true" x14ac:dyDescent="0.2">
      <c r="C991" s="572"/>
      <c r="D991" s="572"/>
      <c r="E991" s="572"/>
      <c r="F991" s="572"/>
      <c r="G991" s="572"/>
      <c r="H991" s="572"/>
      <c r="I991" s="572"/>
      <c r="J991" s="572"/>
      <c r="K991" s="572"/>
      <c r="L991" s="572"/>
      <c r="M991" s="572"/>
      <c r="N991" s="572"/>
      <c r="O991" s="572"/>
      <c r="P991" s="572"/>
      <c r="Q991" s="572"/>
    </row>
    <row r="992" ht="25.15" customHeight="true" x14ac:dyDescent="0.2">
      <c r="C992" s="572"/>
      <c r="D992" s="572"/>
      <c r="E992" s="572"/>
      <c r="F992" s="572"/>
      <c r="G992" s="572"/>
      <c r="H992" s="572"/>
      <c r="I992" s="572"/>
      <c r="J992" s="572"/>
      <c r="K992" s="572"/>
      <c r="L992" s="572"/>
      <c r="M992" s="572"/>
      <c r="N992" s="572"/>
      <c r="O992" s="572"/>
      <c r="P992" s="572"/>
      <c r="Q992" s="572"/>
    </row>
    <row r="993" ht="25.15" customHeight="true" x14ac:dyDescent="0.2">
      <c r="C993" s="572"/>
      <c r="D993" s="572"/>
      <c r="E993" s="572"/>
      <c r="F993" s="572"/>
      <c r="G993" s="572"/>
      <c r="H993" s="572"/>
      <c r="I993" s="572"/>
      <c r="J993" s="572"/>
      <c r="K993" s="572"/>
      <c r="L993" s="572"/>
      <c r="M993" s="572"/>
      <c r="N993" s="572"/>
      <c r="O993" s="572"/>
      <c r="P993" s="572"/>
      <c r="Q993" s="572"/>
    </row>
    <row r="994" ht="25.15" customHeight="true" x14ac:dyDescent="0.2">
      <c r="C994" s="572"/>
      <c r="D994" s="572"/>
      <c r="E994" s="572"/>
      <c r="F994" s="572"/>
      <c r="G994" s="572"/>
      <c r="H994" s="572"/>
      <c r="I994" s="572"/>
      <c r="J994" s="572"/>
      <c r="K994" s="572"/>
      <c r="L994" s="572"/>
      <c r="M994" s="572"/>
      <c r="N994" s="572"/>
      <c r="O994" s="572"/>
      <c r="P994" s="572"/>
      <c r="Q994" s="572"/>
    </row>
    <row r="995" ht="25.15" customHeight="true" x14ac:dyDescent="0.2">
      <c r="C995" s="572"/>
      <c r="D995" s="572"/>
      <c r="E995" s="572"/>
      <c r="F995" s="572"/>
      <c r="G995" s="572"/>
      <c r="H995" s="572"/>
      <c r="I995" s="572"/>
      <c r="J995" s="572"/>
      <c r="K995" s="572"/>
      <c r="L995" s="572"/>
      <c r="M995" s="572"/>
      <c r="N995" s="572"/>
      <c r="O995" s="572"/>
      <c r="P995" s="572"/>
      <c r="Q995" s="572"/>
    </row>
    <row r="996" ht="25.15" customHeight="true" x14ac:dyDescent="0.2">
      <c r="C996" s="572"/>
      <c r="D996" s="572"/>
      <c r="E996" s="572"/>
      <c r="F996" s="572"/>
      <c r="G996" s="572"/>
      <c r="H996" s="572"/>
      <c r="I996" s="572"/>
      <c r="J996" s="572"/>
      <c r="K996" s="572"/>
      <c r="L996" s="572"/>
      <c r="M996" s="572"/>
      <c r="N996" s="572"/>
      <c r="O996" s="572"/>
      <c r="P996" s="572"/>
      <c r="Q996" s="572"/>
    </row>
    <row r="997" ht="25.15" customHeight="true" x14ac:dyDescent="0.2">
      <c r="C997" s="572"/>
      <c r="D997" s="572"/>
      <c r="E997" s="572"/>
      <c r="F997" s="572"/>
      <c r="G997" s="572"/>
      <c r="H997" s="572"/>
      <c r="I997" s="572"/>
      <c r="J997" s="572"/>
      <c r="K997" s="572"/>
      <c r="L997" s="572"/>
      <c r="M997" s="572"/>
      <c r="N997" s="572"/>
      <c r="O997" s="572"/>
      <c r="P997" s="572"/>
      <c r="Q997" s="572"/>
    </row>
    <row r="998" ht="25.15" customHeight="true" x14ac:dyDescent="0.2">
      <c r="C998" s="572"/>
      <c r="D998" s="572"/>
      <c r="E998" s="572"/>
      <c r="F998" s="572"/>
      <c r="G998" s="572"/>
      <c r="H998" s="572"/>
      <c r="I998" s="572"/>
      <c r="J998" s="572"/>
      <c r="K998" s="572"/>
      <c r="L998" s="572"/>
      <c r="M998" s="572"/>
      <c r="N998" s="572"/>
      <c r="O998" s="572"/>
      <c r="P998" s="572"/>
      <c r="Q998" s="572"/>
    </row>
    <row r="999" ht="25.15" customHeight="true" x14ac:dyDescent="0.2">
      <c r="C999" s="572"/>
      <c r="D999" s="572"/>
      <c r="E999" s="572"/>
      <c r="F999" s="572"/>
      <c r="G999" s="572"/>
      <c r="H999" s="572"/>
      <c r="I999" s="572"/>
      <c r="J999" s="572"/>
      <c r="K999" s="572"/>
      <c r="L999" s="572"/>
      <c r="M999" s="572"/>
      <c r="N999" s="572"/>
      <c r="O999" s="572"/>
      <c r="P999" s="572"/>
      <c r="Q999" s="572"/>
    </row>
    <row r="1000" ht="25.15" customHeight="true" x14ac:dyDescent="0.2">
      <c r="C1000" s="572"/>
      <c r="D1000" s="572"/>
      <c r="E1000" s="572"/>
      <c r="F1000" s="572"/>
      <c r="G1000" s="572"/>
      <c r="H1000" s="572"/>
      <c r="I1000" s="572"/>
      <c r="J1000" s="572"/>
      <c r="K1000" s="572"/>
      <c r="L1000" s="572"/>
      <c r="M1000" s="572"/>
      <c r="N1000" s="572"/>
      <c r="O1000" s="572"/>
      <c r="P1000" s="572"/>
      <c r="Q1000" s="572"/>
    </row>
    <row r="1001" ht="25.15" customHeight="true" x14ac:dyDescent="0.2">
      <c r="C1001" s="572"/>
      <c r="D1001" s="572"/>
      <c r="E1001" s="572"/>
      <c r="F1001" s="572"/>
      <c r="G1001" s="572"/>
      <c r="H1001" s="572"/>
      <c r="I1001" s="572"/>
      <c r="J1001" s="572"/>
      <c r="K1001" s="572"/>
      <c r="L1001" s="572"/>
      <c r="M1001" s="572"/>
      <c r="N1001" s="572"/>
      <c r="O1001" s="572"/>
      <c r="P1001" s="572"/>
      <c r="Q1001" s="572"/>
    </row>
    <row r="1002" ht="25.15" customHeight="true" x14ac:dyDescent="0.2">
      <c r="C1002" s="572"/>
      <c r="D1002" s="572"/>
      <c r="E1002" s="572"/>
      <c r="F1002" s="572"/>
      <c r="G1002" s="572"/>
      <c r="H1002" s="572"/>
      <c r="I1002" s="572"/>
      <c r="J1002" s="572"/>
      <c r="K1002" s="572"/>
      <c r="L1002" s="572"/>
      <c r="M1002" s="572"/>
      <c r="N1002" s="572"/>
      <c r="O1002" s="572"/>
      <c r="P1002" s="572"/>
      <c r="Q1002" s="572"/>
    </row>
    <row r="1003" ht="25.15" customHeight="true" x14ac:dyDescent="0.2">
      <c r="C1003" s="572"/>
      <c r="D1003" s="572"/>
      <c r="E1003" s="572"/>
      <c r="F1003" s="572"/>
      <c r="G1003" s="572"/>
      <c r="H1003" s="572"/>
      <c r="I1003" s="572"/>
      <c r="J1003" s="572"/>
      <c r="K1003" s="572"/>
      <c r="L1003" s="572"/>
      <c r="M1003" s="572"/>
      <c r="N1003" s="572"/>
      <c r="O1003" s="572"/>
      <c r="P1003" s="572"/>
      <c r="Q1003" s="572"/>
    </row>
    <row r="1004" ht="25.15" customHeight="true" x14ac:dyDescent="0.2">
      <c r="C1004" s="572"/>
      <c r="D1004" s="572"/>
      <c r="E1004" s="572"/>
      <c r="F1004" s="572"/>
      <c r="G1004" s="572"/>
      <c r="H1004" s="572"/>
      <c r="I1004" s="572"/>
      <c r="J1004" s="572"/>
      <c r="K1004" s="572"/>
      <c r="L1004" s="572"/>
      <c r="M1004" s="572"/>
      <c r="N1004" s="572"/>
      <c r="O1004" s="572"/>
      <c r="P1004" s="572"/>
      <c r="Q1004" s="572"/>
    </row>
    <row r="1005" ht="25.15" customHeight="true" x14ac:dyDescent="0.2">
      <c r="C1005" s="572"/>
      <c r="D1005" s="572"/>
      <c r="E1005" s="572"/>
      <c r="F1005" s="572"/>
      <c r="G1005" s="572"/>
      <c r="H1005" s="572"/>
      <c r="I1005" s="572"/>
      <c r="J1005" s="572"/>
      <c r="K1005" s="572"/>
      <c r="L1005" s="572"/>
      <c r="M1005" s="572"/>
      <c r="N1005" s="572"/>
      <c r="O1005" s="572"/>
      <c r="P1005" s="572"/>
      <c r="Q1005" s="572"/>
    </row>
    <row r="1006" ht="25.15" customHeight="true" x14ac:dyDescent="0.2">
      <c r="C1006" s="572"/>
      <c r="D1006" s="572"/>
      <c r="E1006" s="572"/>
      <c r="F1006" s="572"/>
      <c r="G1006" s="572"/>
      <c r="H1006" s="572"/>
      <c r="I1006" s="572"/>
      <c r="J1006" s="572"/>
      <c r="K1006" s="572"/>
      <c r="L1006" s="572"/>
      <c r="M1006" s="572"/>
      <c r="N1006" s="572"/>
      <c r="O1006" s="572"/>
      <c r="P1006" s="572"/>
      <c r="Q1006" s="572"/>
    </row>
    <row r="1007" ht="25.15" customHeight="true" x14ac:dyDescent="0.2">
      <c r="C1007" s="572"/>
      <c r="D1007" s="572"/>
      <c r="E1007" s="572"/>
      <c r="F1007" s="572"/>
      <c r="G1007" s="572"/>
      <c r="H1007" s="572"/>
      <c r="I1007" s="572"/>
      <c r="J1007" s="572"/>
      <c r="K1007" s="572"/>
      <c r="L1007" s="572"/>
      <c r="M1007" s="572"/>
      <c r="N1007" s="572"/>
      <c r="O1007" s="572"/>
      <c r="P1007" s="572"/>
      <c r="Q1007" s="572"/>
    </row>
    <row r="1008" ht="25.15" customHeight="true" x14ac:dyDescent="0.2">
      <c r="C1008" s="572"/>
      <c r="D1008" s="572"/>
      <c r="E1008" s="572"/>
      <c r="F1008" s="572"/>
      <c r="G1008" s="572"/>
      <c r="H1008" s="572"/>
      <c r="I1008" s="572"/>
      <c r="J1008" s="572"/>
      <c r="K1008" s="572"/>
      <c r="L1008" s="572"/>
      <c r="M1008" s="572"/>
      <c r="N1008" s="572"/>
      <c r="O1008" s="572"/>
      <c r="P1008" s="572"/>
      <c r="Q1008" s="572"/>
    </row>
    <row r="1009" ht="25.15" customHeight="true" x14ac:dyDescent="0.2">
      <c r="C1009" s="572"/>
      <c r="D1009" s="572"/>
      <c r="E1009" s="572"/>
      <c r="F1009" s="572"/>
      <c r="G1009" s="572"/>
      <c r="H1009" s="572"/>
      <c r="I1009" s="572"/>
      <c r="J1009" s="572"/>
      <c r="K1009" s="572"/>
      <c r="L1009" s="572"/>
      <c r="M1009" s="572"/>
      <c r="N1009" s="572"/>
      <c r="O1009" s="572"/>
      <c r="P1009" s="572"/>
      <c r="Q1009" s="572"/>
    </row>
    <row r="1010" ht="25.15" customHeight="true" x14ac:dyDescent="0.2">
      <c r="C1010" s="572"/>
      <c r="D1010" s="572"/>
      <c r="E1010" s="572"/>
      <c r="F1010" s="572"/>
      <c r="G1010" s="572"/>
      <c r="H1010" s="572"/>
      <c r="I1010" s="572"/>
      <c r="J1010" s="572"/>
      <c r="K1010" s="572"/>
      <c r="L1010" s="572"/>
      <c r="M1010" s="572"/>
      <c r="N1010" s="572"/>
      <c r="O1010" s="572"/>
      <c r="P1010" s="572"/>
      <c r="Q1010" s="572"/>
    </row>
    <row r="1011" ht="25.15" customHeight="true" x14ac:dyDescent="0.2">
      <c r="C1011" s="572"/>
      <c r="D1011" s="572"/>
      <c r="E1011" s="572"/>
      <c r="F1011" s="572"/>
      <c r="G1011" s="572"/>
      <c r="H1011" s="572"/>
      <c r="I1011" s="572"/>
      <c r="J1011" s="572"/>
      <c r="K1011" s="572"/>
      <c r="L1011" s="572"/>
      <c r="M1011" s="572"/>
      <c r="N1011" s="572"/>
      <c r="O1011" s="572"/>
      <c r="P1011" s="572"/>
      <c r="Q1011" s="572"/>
    </row>
    <row r="1012" ht="25.15" customHeight="true" x14ac:dyDescent="0.2">
      <c r="C1012" s="572"/>
      <c r="D1012" s="572"/>
      <c r="E1012" s="572"/>
      <c r="F1012" s="572"/>
      <c r="G1012" s="572"/>
      <c r="H1012" s="572"/>
      <c r="I1012" s="572"/>
      <c r="J1012" s="572"/>
      <c r="K1012" s="572"/>
      <c r="L1012" s="572"/>
      <c r="M1012" s="572"/>
      <c r="N1012" s="572"/>
      <c r="O1012" s="572"/>
      <c r="P1012" s="572"/>
      <c r="Q1012" s="572"/>
    </row>
    <row r="1013" ht="25.15" customHeight="true" x14ac:dyDescent="0.2">
      <c r="C1013" s="572"/>
      <c r="D1013" s="572"/>
      <c r="E1013" s="572"/>
      <c r="F1013" s="572"/>
      <c r="G1013" s="572"/>
      <c r="H1013" s="572"/>
      <c r="I1013" s="572"/>
      <c r="J1013" s="572"/>
      <c r="K1013" s="572"/>
      <c r="L1013" s="572"/>
      <c r="M1013" s="572"/>
      <c r="N1013" s="572"/>
      <c r="O1013" s="572"/>
      <c r="P1013" s="572"/>
      <c r="Q1013" s="572"/>
    </row>
    <row r="1014" ht="25.15" customHeight="true" x14ac:dyDescent="0.2">
      <c r="C1014" s="572"/>
      <c r="D1014" s="572"/>
      <c r="E1014" s="572"/>
      <c r="F1014" s="572"/>
      <c r="G1014" s="572"/>
      <c r="H1014" s="572"/>
      <c r="I1014" s="572"/>
      <c r="J1014" s="572"/>
      <c r="K1014" s="572"/>
      <c r="L1014" s="572"/>
      <c r="M1014" s="572"/>
      <c r="N1014" s="572"/>
      <c r="O1014" s="572"/>
      <c r="P1014" s="572"/>
      <c r="Q1014" s="572"/>
    </row>
    <row r="1015" ht="25.15" customHeight="true" x14ac:dyDescent="0.2">
      <c r="C1015" s="572"/>
      <c r="D1015" s="572"/>
      <c r="E1015" s="572"/>
      <c r="F1015" s="572"/>
      <c r="G1015" s="572"/>
      <c r="H1015" s="572"/>
      <c r="I1015" s="572"/>
      <c r="J1015" s="572"/>
      <c r="K1015" s="572"/>
      <c r="L1015" s="572"/>
      <c r="M1015" s="572"/>
      <c r="N1015" s="572"/>
      <c r="O1015" s="572"/>
      <c r="P1015" s="572"/>
      <c r="Q1015" s="572"/>
    </row>
    <row r="1016" ht="25.15" customHeight="true" x14ac:dyDescent="0.2">
      <c r="C1016" s="572"/>
      <c r="D1016" s="572"/>
      <c r="E1016" s="572"/>
      <c r="F1016" s="572"/>
      <c r="G1016" s="572"/>
      <c r="H1016" s="572"/>
      <c r="I1016" s="572"/>
      <c r="J1016" s="572"/>
      <c r="K1016" s="572"/>
      <c r="L1016" s="572"/>
      <c r="M1016" s="572"/>
      <c r="N1016" s="572"/>
      <c r="O1016" s="572"/>
      <c r="P1016" s="572"/>
      <c r="Q1016" s="572"/>
    </row>
    <row r="1017" ht="25.15" customHeight="true" x14ac:dyDescent="0.2">
      <c r="C1017" s="572"/>
      <c r="D1017" s="572"/>
      <c r="E1017" s="572"/>
      <c r="F1017" s="572"/>
      <c r="G1017" s="572"/>
      <c r="H1017" s="572"/>
      <c r="I1017" s="572"/>
      <c r="J1017" s="572"/>
      <c r="K1017" s="572"/>
      <c r="L1017" s="572"/>
      <c r="M1017" s="572"/>
      <c r="N1017" s="572"/>
      <c r="O1017" s="572"/>
      <c r="P1017" s="572"/>
      <c r="Q1017" s="572"/>
    </row>
    <row r="1018" ht="25.15" customHeight="true" x14ac:dyDescent="0.2">
      <c r="C1018" s="572"/>
      <c r="D1018" s="572"/>
      <c r="E1018" s="572"/>
      <c r="F1018" s="572"/>
      <c r="G1018" s="572"/>
      <c r="H1018" s="572"/>
      <c r="I1018" s="572"/>
      <c r="J1018" s="572"/>
      <c r="K1018" s="572"/>
      <c r="L1018" s="572"/>
      <c r="M1018" s="572"/>
      <c r="N1018" s="572"/>
      <c r="O1018" s="572"/>
      <c r="P1018" s="572"/>
      <c r="Q1018" s="572"/>
    </row>
    <row r="1019" ht="25.15" customHeight="true" x14ac:dyDescent="0.2">
      <c r="C1019" s="572"/>
      <c r="D1019" s="572"/>
      <c r="E1019" s="572"/>
      <c r="F1019" s="572"/>
      <c r="G1019" s="572"/>
      <c r="H1019" s="572"/>
      <c r="I1019" s="572"/>
      <c r="J1019" s="572"/>
      <c r="K1019" s="572"/>
      <c r="L1019" s="572"/>
      <c r="M1019" s="572"/>
      <c r="N1019" s="572"/>
      <c r="O1019" s="572"/>
      <c r="P1019" s="572"/>
      <c r="Q1019" s="572"/>
    </row>
    <row r="1020" ht="25.15" customHeight="true" x14ac:dyDescent="0.2">
      <c r="C1020" s="572"/>
      <c r="D1020" s="572"/>
      <c r="E1020" s="572"/>
      <c r="F1020" s="572"/>
      <c r="G1020" s="572"/>
      <c r="H1020" s="572"/>
      <c r="I1020" s="572"/>
      <c r="J1020" s="572"/>
      <c r="K1020" s="572"/>
      <c r="L1020" s="572"/>
      <c r="M1020" s="572"/>
      <c r="N1020" s="572"/>
      <c r="O1020" s="572"/>
      <c r="P1020" s="572"/>
      <c r="Q1020" s="572"/>
    </row>
    <row r="1021" ht="25.15" customHeight="true" x14ac:dyDescent="0.2">
      <c r="C1021" s="572"/>
      <c r="D1021" s="572"/>
      <c r="E1021" s="572"/>
      <c r="F1021" s="572"/>
      <c r="G1021" s="572"/>
      <c r="H1021" s="572"/>
      <c r="I1021" s="572"/>
      <c r="J1021" s="572"/>
      <c r="K1021" s="572"/>
      <c r="L1021" s="572"/>
      <c r="M1021" s="572"/>
      <c r="N1021" s="572"/>
      <c r="O1021" s="572"/>
      <c r="P1021" s="572"/>
      <c r="Q1021" s="572"/>
    </row>
    <row r="1022" ht="25.15" customHeight="true" x14ac:dyDescent="0.2">
      <c r="C1022" s="572"/>
      <c r="D1022" s="572"/>
      <c r="E1022" s="572"/>
      <c r="F1022" s="572"/>
      <c r="G1022" s="572"/>
      <c r="H1022" s="572"/>
      <c r="I1022" s="572"/>
      <c r="J1022" s="572"/>
      <c r="K1022" s="572"/>
      <c r="L1022" s="572"/>
      <c r="M1022" s="572"/>
      <c r="N1022" s="572"/>
      <c r="O1022" s="572"/>
      <c r="P1022" s="572"/>
      <c r="Q1022" s="572"/>
    </row>
    <row r="1023" ht="25.15" customHeight="true" x14ac:dyDescent="0.2">
      <c r="C1023" s="572"/>
      <c r="D1023" s="572"/>
      <c r="E1023" s="572"/>
      <c r="F1023" s="572"/>
      <c r="G1023" s="572"/>
      <c r="H1023" s="572"/>
      <c r="I1023" s="572"/>
      <c r="J1023" s="572"/>
      <c r="K1023" s="572"/>
      <c r="L1023" s="572"/>
      <c r="M1023" s="572"/>
      <c r="N1023" s="572"/>
      <c r="O1023" s="572"/>
      <c r="P1023" s="572"/>
      <c r="Q1023" s="572"/>
    </row>
    <row r="1024" ht="25.15" customHeight="true" x14ac:dyDescent="0.2">
      <c r="C1024" s="572"/>
      <c r="D1024" s="572"/>
      <c r="E1024" s="572"/>
      <c r="F1024" s="572"/>
      <c r="G1024" s="572"/>
      <c r="H1024" s="572"/>
      <c r="I1024" s="572"/>
      <c r="J1024" s="572"/>
      <c r="K1024" s="572"/>
      <c r="L1024" s="572"/>
      <c r="M1024" s="572"/>
      <c r="N1024" s="572"/>
      <c r="O1024" s="572"/>
      <c r="P1024" s="572"/>
      <c r="Q1024" s="572"/>
    </row>
    <row r="1025" s="459" customFormat="true" ht="21" customHeight="true" x14ac:dyDescent="0.2">
      <c r="A1025" s="1018" t="s">
        <v>35</v>
      </c>
      <c r="B1025" s="1018"/>
      <c r="C1025" s="1018"/>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c r="AX1025" s="1"/>
      <c r="AY1025" s="1"/>
      <c r="AZ1025" s="1"/>
      <c r="BA1025" s="353"/>
      <c r="BB1025" s="396"/>
      <c r="BC1025"/>
      <c r="BD1025"/>
      <c r="BE1025"/>
      <c r="BF1025"/>
      <c r="BG1025"/>
      <c r="BH1025"/>
      <c r="BI1025"/>
      <c r="BJ1025"/>
      <c r="BK1025"/>
      <c r="BL1025"/>
      <c r="BM1025"/>
      <c r="BN1025"/>
      <c r="BO1025"/>
      <c r="BP1025"/>
      <c r="BQ1025"/>
      <c r="BR1025"/>
      <c r="BS1025"/>
      <c r="BT1025"/>
      <c r="BU1025"/>
      <c r="BV1025"/>
      <c r="BW1025"/>
      <c r="BX1025"/>
      <c r="BY1025" s="353"/>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459" customFormat="true" ht="15.95" customHeight="true" x14ac:dyDescent="0.2">
      <c r="A1026" s="1001" t="s">
        <v>177</v>
      </c>
      <c r="B1026" s="1001"/>
      <c r="C1026" s="475" t="s">
        <v>178</v>
      </c>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c r="AX1026" s="1"/>
      <c r="AY1026" s="1"/>
      <c r="AZ1026" s="1"/>
      <c r="BA1026" s="353"/>
      <c r="BB1026" s="396"/>
      <c r="BC1026"/>
      <c r="BD1026"/>
      <c r="BE1026"/>
      <c r="BF1026"/>
      <c r="BG1026"/>
      <c r="BH1026"/>
      <c r="BI1026"/>
      <c r="BJ1026"/>
      <c r="BK1026"/>
      <c r="BL1026"/>
      <c r="BM1026"/>
      <c r="BN1026"/>
      <c r="BO1026"/>
      <c r="BP1026"/>
      <c r="BQ1026"/>
      <c r="BR1026"/>
      <c r="BS1026"/>
      <c r="BT1026"/>
      <c r="BU1026"/>
      <c r="BV1026"/>
      <c r="BW1026"/>
      <c r="BX1026"/>
      <c r="BY1026" s="353"/>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459" customFormat="true" ht="17.1" hidden="true" customHeight="true" x14ac:dyDescent="0.2">
      <c r="A1027" s="476" t="s">
        <v>179</v>
      </c>
      <c r="B1027" s="477" t="s">
        <v>180</v>
      </c>
      <c r="C1027" s="478">
        <v>8355</v>
      </c>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c r="AX1027" s="1"/>
      <c r="AY1027" s="1"/>
      <c r="AZ1027" s="1"/>
      <c r="BA1027" s="353"/>
      <c r="BB1027" s="396"/>
      <c r="BC1027"/>
      <c r="BD1027"/>
      <c r="BE1027"/>
      <c r="BF1027"/>
      <c r="BG1027"/>
      <c r="BH1027"/>
      <c r="BI1027"/>
      <c r="BJ1027"/>
      <c r="BK1027"/>
      <c r="BL1027"/>
      <c r="BM1027"/>
      <c r="BN1027"/>
      <c r="BO1027"/>
      <c r="BP1027"/>
      <c r="BQ1027"/>
      <c r="BR1027"/>
      <c r="BS1027"/>
      <c r="BT1027"/>
      <c r="BU1027"/>
      <c r="BV1027"/>
      <c r="BW1027"/>
      <c r="BX1027"/>
      <c r="BY1027" s="353"/>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459" customFormat="true" ht="17.1" hidden="true" customHeight="true" x14ac:dyDescent="0.2">
      <c r="A1028" s="479" t="s">
        <v>181</v>
      </c>
      <c r="B1028" s="480" t="s">
        <v>180</v>
      </c>
      <c r="C1028" s="481">
        <v>8355</v>
      </c>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c r="AX1028" s="1"/>
      <c r="AY1028" s="1"/>
      <c r="AZ1028" s="1"/>
      <c r="BA1028" s="353"/>
      <c r="BB1028" s="396"/>
      <c r="BC1028"/>
      <c r="BD1028"/>
      <c r="BE1028"/>
      <c r="BF1028"/>
      <c r="BG1028"/>
      <c r="BH1028"/>
      <c r="BI1028"/>
      <c r="BJ1028"/>
      <c r="BK1028"/>
      <c r="BL1028"/>
      <c r="BM1028"/>
      <c r="BN1028"/>
      <c r="BO1028"/>
      <c r="BP1028"/>
      <c r="BQ1028"/>
      <c r="BR1028"/>
      <c r="BS1028"/>
      <c r="BT1028"/>
      <c r="BU1028"/>
      <c r="BV1028"/>
      <c r="BW1028"/>
      <c r="BX1028"/>
      <c r="BY1028" s="353"/>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459" customFormat="true" ht="17.1" hidden="true" customHeight="true" x14ac:dyDescent="0.2">
      <c r="A1029" s="479" t="s">
        <v>182</v>
      </c>
      <c r="B1029" s="480" t="s">
        <v>180</v>
      </c>
      <c r="C1029" s="481">
        <v>8355</v>
      </c>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c r="AX1029" s="1"/>
      <c r="AY1029" s="1"/>
      <c r="AZ1029" s="1"/>
      <c r="BA1029" s="353"/>
      <c r="BB1029" s="396"/>
      <c r="BC1029"/>
      <c r="BD1029"/>
      <c r="BE1029"/>
      <c r="BF1029"/>
      <c r="BG1029"/>
      <c r="BH1029"/>
      <c r="BI1029"/>
      <c r="BJ1029"/>
      <c r="BK1029"/>
      <c r="BL1029"/>
      <c r="BM1029"/>
      <c r="BN1029"/>
      <c r="BO1029"/>
      <c r="BP1029"/>
      <c r="BQ1029"/>
      <c r="BR1029"/>
      <c r="BS1029"/>
      <c r="BT1029"/>
      <c r="BU1029"/>
      <c r="BV1029"/>
      <c r="BW1029"/>
      <c r="BX1029"/>
      <c r="BY1029" s="353"/>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459" customFormat="true" ht="17.1" hidden="true" customHeight="true" x14ac:dyDescent="0.2">
      <c r="A1030" s="479" t="s">
        <v>184</v>
      </c>
      <c r="B1030" s="480" t="s">
        <v>180</v>
      </c>
      <c r="C1030" s="481">
        <v>8355</v>
      </c>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c r="AX1030" s="1"/>
      <c r="AY1030" s="1"/>
      <c r="AZ1030" s="1"/>
      <c r="BA1030" s="353"/>
      <c r="BB1030" s="396"/>
      <c r="BC1030"/>
      <c r="BD1030"/>
      <c r="BE1030"/>
      <c r="BF1030"/>
      <c r="BG1030"/>
      <c r="BH1030"/>
      <c r="BI1030"/>
      <c r="BJ1030"/>
      <c r="BK1030"/>
      <c r="BL1030"/>
      <c r="BM1030"/>
      <c r="BN1030"/>
      <c r="BO1030"/>
      <c r="BP1030"/>
      <c r="BQ1030"/>
      <c r="BR1030"/>
      <c r="BS1030"/>
      <c r="BT1030"/>
      <c r="BU1030"/>
      <c r="BV1030"/>
      <c r="BW1030"/>
      <c r="BX1030"/>
      <c r="BY1030" s="353"/>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459" customFormat="true" ht="17.1" customHeight="true" x14ac:dyDescent="0.2">
      <c r="A1031" s="1002" t="s">
        <v>186</v>
      </c>
      <c r="B1031" s="480" t="s">
        <v>187</v>
      </c>
      <c r="C1031" s="481">
        <v>2062</v>
      </c>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c r="BA1031" s="353"/>
      <c r="BB1031" s="396"/>
      <c r="BC1031"/>
      <c r="BD1031"/>
      <c r="BE1031"/>
      <c r="BF1031"/>
      <c r="BG1031"/>
      <c r="BH1031"/>
      <c r="BI1031"/>
      <c r="BJ1031"/>
      <c r="BK1031"/>
      <c r="BL1031"/>
      <c r="BM1031"/>
      <c r="BN1031"/>
      <c r="BO1031"/>
      <c r="BP1031"/>
      <c r="BQ1031"/>
      <c r="BR1031"/>
      <c r="BS1031"/>
      <c r="BT1031"/>
      <c r="BU1031"/>
      <c r="BV1031"/>
      <c r="BW1031"/>
      <c r="BX1031"/>
      <c r="BY1031" s="353"/>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459" customFormat="true" ht="17.1" customHeight="true" x14ac:dyDescent="0.2">
      <c r="A1032" s="1002"/>
      <c r="B1032" s="480" t="s">
        <v>188</v>
      </c>
      <c r="C1032" s="481">
        <v>6293</v>
      </c>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c r="BA1032" s="353"/>
      <c r="BB1032" s="396"/>
      <c r="BC1032"/>
      <c r="BD1032"/>
      <c r="BE1032"/>
      <c r="BF1032"/>
      <c r="BG1032"/>
      <c r="BH1032"/>
      <c r="BI1032"/>
      <c r="BJ1032"/>
      <c r="BK1032"/>
      <c r="BL1032"/>
      <c r="BM1032"/>
      <c r="BN1032"/>
      <c r="BO1032"/>
      <c r="BP1032"/>
      <c r="BQ1032"/>
      <c r="BR1032"/>
      <c r="BS1032"/>
      <c r="BT1032"/>
      <c r="BU1032"/>
      <c r="BV1032"/>
      <c r="BW1032"/>
      <c r="BX1032"/>
      <c r="BY1032" s="353"/>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459" customFormat="true" ht="17.1" customHeight="true" x14ac:dyDescent="0.2">
      <c r="A1033" s="1003"/>
      <c r="B1033" s="482" t="s">
        <v>189</v>
      </c>
      <c r="C1033" s="483">
        <v>0</v>
      </c>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c r="AX1033" s="1"/>
      <c r="AY1033" s="1"/>
      <c r="AZ1033" s="1"/>
      <c r="BA1033" s="543"/>
      <c r="BB1033" s="323"/>
      <c r="BC1033" s="543"/>
      <c r="BD1033" s="543"/>
      <c r="BE1033" s="543"/>
      <c r="BF1033" s="543"/>
      <c r="BG1033" s="543"/>
      <c r="BH1033" s="543"/>
      <c r="BI1033" s="543"/>
      <c r="BJ1033" s="543"/>
      <c r="BK1033" s="543"/>
      <c r="BL1033" s="543"/>
      <c r="BM1033" s="543"/>
      <c r="BN1033" s="543"/>
      <c r="BO1033" s="543"/>
      <c r="BP1033" s="543"/>
      <c r="BQ1033" s="543"/>
      <c r="BR1033" s="543"/>
      <c r="BS1033" s="543"/>
      <c r="BT1033" s="543"/>
      <c r="BU1033" s="543"/>
      <c r="BV1033" s="543"/>
      <c r="BW1033" s="543"/>
      <c r="BX1033" s="543"/>
      <c r="BY1033" s="543"/>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459" customFormat="true" ht="12.95" customHeight="true" x14ac:dyDescent="0.2">
      <c r="A1034" s="1004" t="s">
        <v>325</v>
      </c>
      <c r="B1034" s="1004"/>
      <c r="C1034" s="1004"/>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c r="AX1034" s="1"/>
      <c r="AY1034" s="1"/>
      <c r="AZ1034" s="1"/>
      <c r="BA1034" s="353"/>
      <c r="BB1034" s="396"/>
      <c r="BC1034"/>
      <c r="BD1034"/>
      <c r="BE1034"/>
      <c r="BF1034"/>
      <c r="BG1034"/>
      <c r="BH1034"/>
      <c r="BI1034"/>
      <c r="BJ1034"/>
      <c r="BK1034"/>
      <c r="BL1034"/>
      <c r="BM1034"/>
      <c r="BN1034"/>
      <c r="BO1034"/>
      <c r="BP1034"/>
      <c r="BQ1034"/>
      <c r="BR1034"/>
      <c r="BS1034"/>
      <c r="BT1034"/>
      <c r="BU1034"/>
      <c r="BV1034"/>
      <c r="BW1034"/>
      <c r="BX1034"/>
      <c r="BY1034" s="353"/>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348" customFormat="true" ht="15" customHeight="true" x14ac:dyDescent="0.2">
      <c r="B1035" s="435"/>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544"/>
      <c r="BB1035" s="365"/>
      <c r="BC1035" s="544"/>
      <c r="BD1035" s="544"/>
      <c r="BE1035" s="544"/>
      <c r="BF1035" s="544"/>
      <c r="BG1035" s="544"/>
      <c r="BH1035" s="544"/>
      <c r="BI1035" s="544"/>
      <c r="BJ1035" s="544"/>
      <c r="BK1035" s="544"/>
      <c r="BL1035" s="544"/>
      <c r="BM1035" s="544"/>
      <c r="BN1035" s="544"/>
      <c r="BO1035" s="544"/>
      <c r="BP1035" s="544"/>
      <c r="BQ1035" s="544"/>
      <c r="BR1035" s="544"/>
      <c r="BS1035" s="544"/>
      <c r="BT1035" s="544"/>
      <c r="BU1035" s="544"/>
      <c r="BV1035" s="544"/>
      <c r="BW1035" s="544"/>
      <c r="BX1035" s="544"/>
      <c r="BY1035" s="544"/>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7" t="s">
        <v>121</v>
      </c>
      <c r="B1036" s="305" t="s">
        <v>122</v>
      </c>
    </row>
    <row r="1037" ht="15" customHeight="true" x14ac:dyDescent="0.2">
      <c r="A1037" s="398" t="str">
        <f>R15</f>
        <v>Central Highlands</v>
      </c>
      <c r="B1037" s="398">
        <f>BR122+BR123</f>
        <v>1392.6474618679376</v>
      </c>
    </row>
    <row r="1038" ht="15" customHeight="true" x14ac:dyDescent="0.2">
      <c r="A1038" s="398" t="str">
        <f>S15</f>
        <v>Mekong river Delta</v>
      </c>
      <c r="B1038" s="398">
        <f>BS122+BS123</f>
        <v>7343.9685437879461</v>
      </c>
    </row>
    <row r="1039" ht="15" customHeight="true" x14ac:dyDescent="0.2">
      <c r="A1039" s="398" t="str">
        <f>T15</f>
        <v>North Central Coast</v>
      </c>
      <c r="B1039" s="398">
        <f>BT122+BT123</f>
        <v>4658.5481145461863</v>
      </c>
    </row>
    <row r="1040" ht="15" customHeight="true" x14ac:dyDescent="0.2">
      <c r="A1040" s="398" t="str">
        <f>U15</f>
        <v>North East</v>
      </c>
      <c r="B1040" s="398">
        <f>BU122+BU123</f>
        <v>4281.3998440109972</v>
      </c>
    </row>
    <row r="1041" ht="15" customHeight="true" x14ac:dyDescent="0.2">
      <c r="A1041" s="398" t="str">
        <f>V15</f>
        <v>North West</v>
      </c>
      <c r="B1041" s="398">
        <f>BV122+BV123</f>
        <v>1020.2533097127399</v>
      </c>
    </row>
    <row r="1042" ht="15" customHeight="true" x14ac:dyDescent="0.2">
      <c r="A1042" s="398" t="str">
        <f>W15</f>
        <v>Red river Delta</v>
      </c>
      <c r="B1042" s="398">
        <f>BW122+BW123</f>
        <v>7908.0202907398016</v>
      </c>
    </row>
    <row r="1043" ht="15" customHeight="true" x14ac:dyDescent="0.2">
      <c r="A1043" s="398" t="str">
        <f>X15</f>
        <v>South Central Coast</v>
      </c>
      <c r="B1043" s="398">
        <f>BX122+XR123</f>
        <v>2073.6807347260537</v>
      </c>
    </row>
    <row r="1044" ht="15" customHeight="true" x14ac:dyDescent="0.2">
      <c r="A1044" s="398" t="str">
        <f>Y15</f>
        <v>South East</v>
      </c>
      <c r="B1044" s="398">
        <f>BY122+BY123</f>
        <v>5704.6605520153771</v>
      </c>
    </row>
    <row r="1045" ht="15" customHeight="true" x14ac:dyDescent="0.2">
      <c r="A1045" s="398">
        <f>Z15</f>
        <v>0</v>
      </c>
      <c r="B1045" s="398">
        <f>BZ122+BZ123</f>
        <v>0</v>
      </c>
    </row>
    <row r="1046" ht="15" customHeight="true" x14ac:dyDescent="0.2">
      <c r="A1046" s="365">
        <f>AA15</f>
        <v>0</v>
      </c>
      <c r="B1046" s="398">
        <f>CA122+CA123</f>
        <v>0</v>
      </c>
    </row>
    <row r="1047" ht="15" customHeight="true" x14ac:dyDescent="0.2">
      <c r="A1047" s="365">
        <f>AB15</f>
        <v>0</v>
      </c>
      <c r="B1047" s="398">
        <f>CB122+CB123</f>
        <v>0</v>
      </c>
    </row>
    <row r="1048" ht="15" customHeight="true" x14ac:dyDescent="0.2">
      <c r="A1048" s="365">
        <f>AC15</f>
        <v>0</v>
      </c>
      <c r="B1048" s="398">
        <f>CC122+CC123</f>
        <v>0</v>
      </c>
    </row>
    <row r="1049" ht="15" customHeight="true" x14ac:dyDescent="0.2">
      <c r="A1049" s="365">
        <f>AD15</f>
        <v>0</v>
      </c>
      <c r="B1049" s="398">
        <f>CD122+CD123</f>
        <v>0</v>
      </c>
    </row>
    <row r="1050" ht="15" customHeight="true" x14ac:dyDescent="0.2">
      <c r="A1050" s="365">
        <f>AE15</f>
        <v>0</v>
      </c>
      <c r="B1050" s="398">
        <f>CE122+CE123</f>
        <v>0</v>
      </c>
    </row>
    <row r="1051" ht="15" customHeight="true" x14ac:dyDescent="0.2">
      <c r="A1051" s="365">
        <f>AF15</f>
        <v>0</v>
      </c>
      <c r="B1051" s="398">
        <f>CF122+CF123</f>
        <v>0</v>
      </c>
    </row>
    <row r="1052" ht="15" customHeight="true" x14ac:dyDescent="0.2">
      <c r="A1052" s="365">
        <f>AG15</f>
        <v>0</v>
      </c>
      <c r="B1052" s="398">
        <f>CG122+CG123</f>
        <v>0</v>
      </c>
    </row>
    <row r="1053" ht="15" customHeight="true" x14ac:dyDescent="0.2">
      <c r="A1053" s="365">
        <f>AH15</f>
        <v>0</v>
      </c>
      <c r="B1053" s="398">
        <f>CH122+CH123</f>
        <v>0</v>
      </c>
    </row>
    <row r="1054" ht="15" customHeight="true" x14ac:dyDescent="0.2">
      <c r="A1054" s="365">
        <f>AI15</f>
        <v>0</v>
      </c>
      <c r="B1054" s="398">
        <f>CI122+CI123</f>
        <v>0</v>
      </c>
    </row>
    <row r="1055" ht="15" customHeight="true" x14ac:dyDescent="0.2">
      <c r="A1055" s="365">
        <f>AJ15</f>
        <v>0</v>
      </c>
      <c r="B1055" s="398">
        <f>CJ122+CJ123</f>
        <v>0</v>
      </c>
    </row>
    <row r="1056" ht="15" customHeight="true" x14ac:dyDescent="0.2">
      <c r="A1056" s="365">
        <f>AK15</f>
        <v>0</v>
      </c>
      <c r="B1056" s="398">
        <f>CK122+CK123</f>
        <v>0</v>
      </c>
    </row>
    <row r="1057" ht="15" customHeight="true" x14ac:dyDescent="0.2">
      <c r="A1057" s="365">
        <f>AL15</f>
        <v>0</v>
      </c>
      <c r="B1057" s="398">
        <f>CL122+CL123</f>
        <v>0</v>
      </c>
    </row>
    <row r="1058" ht="15" customHeight="true" x14ac:dyDescent="0.2">
      <c r="A1058" s="365">
        <f>AM15</f>
        <v>0</v>
      </c>
      <c r="B1058" s="398">
        <f>CM122+CM123</f>
        <v>0</v>
      </c>
    </row>
    <row r="1059" ht="15" customHeight="true" x14ac:dyDescent="0.2">
      <c r="A1059" s="365">
        <f>AN15</f>
        <v>0</v>
      </c>
      <c r="B1059" s="398">
        <f>CN122+CN123</f>
        <v>0</v>
      </c>
    </row>
    <row r="1060" ht="15" customHeight="true" x14ac:dyDescent="0.2">
      <c r="A1060" s="365">
        <f>AO15</f>
        <v>0</v>
      </c>
      <c r="B1060" s="398">
        <f>CO122+CO123</f>
        <v>0</v>
      </c>
    </row>
    <row r="1061" ht="15" customHeight="true" x14ac:dyDescent="0.2">
      <c r="A1061" s="365">
        <f>AP15</f>
        <v>0</v>
      </c>
      <c r="B1061" s="398">
        <f>CP122+CP123</f>
        <v>0</v>
      </c>
    </row>
    <row r="1062" ht="15" customHeight="true" x14ac:dyDescent="0.2">
      <c r="A1062" s="365">
        <f>AQ15</f>
        <v>0</v>
      </c>
      <c r="B1062" s="398">
        <f>CQ122+CQ123</f>
        <v>0</v>
      </c>
    </row>
    <row r="1063" ht="15" customHeight="true" x14ac:dyDescent="0.2">
      <c r="A1063" s="365">
        <f>AR15</f>
        <v>0</v>
      </c>
      <c r="B1063" s="398">
        <f>CR122+CR123</f>
        <v>0</v>
      </c>
    </row>
    <row r="1064" ht="15" customHeight="true" x14ac:dyDescent="0.2">
      <c r="A1064" s="365">
        <f>AS15</f>
        <v>0</v>
      </c>
      <c r="B1064" s="398">
        <f>CS122+CS123</f>
        <v>0</v>
      </c>
    </row>
    <row r="1065" ht="15" customHeight="true" x14ac:dyDescent="0.2">
      <c r="A1065" s="365">
        <f>AT15</f>
        <v>0</v>
      </c>
      <c r="B1065" s="398">
        <f>CT122+CT123</f>
        <v>0</v>
      </c>
    </row>
    <row r="1066" ht="15" customHeight="true" x14ac:dyDescent="0.2">
      <c r="A1066" s="365">
        <f>AU15</f>
        <v>0</v>
      </c>
      <c r="B1066" s="398">
        <f>CU122+CU123</f>
        <v>0</v>
      </c>
    </row>
    <row r="1067" ht="15" customHeight="true" x14ac:dyDescent="0.2">
      <c r="A1067" s="365">
        <f>AV15</f>
        <v>0</v>
      </c>
      <c r="B1067" s="398">
        <f>CV122+CV123</f>
        <v>0</v>
      </c>
    </row>
    <row r="1068" ht="15" customHeight="true" x14ac:dyDescent="0.2">
      <c r="A1068" s="365">
        <f>AW15</f>
        <v>0</v>
      </c>
      <c r="B1068" s="398">
        <f>CW122+CW123</f>
        <v>0</v>
      </c>
    </row>
    <row r="1069" ht="15" customHeight="true" x14ac:dyDescent="0.2">
      <c r="A1069" s="365">
        <f>AX15</f>
        <v>0</v>
      </c>
      <c r="B1069" s="398">
        <f>CX122+CX123</f>
        <v>0</v>
      </c>
    </row>
    <row r="1070" ht="15" customHeight="true" x14ac:dyDescent="0.2">
      <c r="A1070" s="365">
        <f>AY15</f>
        <v>0</v>
      </c>
      <c r="B1070" s="398">
        <f>CY122+CY123</f>
        <v>0</v>
      </c>
    </row>
    <row r="1071" ht="15" customHeight="true" x14ac:dyDescent="0.2">
      <c r="A1071" s="365"/>
      <c r="B1071" s="398"/>
    </row>
    <row r="1072" ht="15" customHeight="true" x14ac:dyDescent="0.2">
      <c r="A1072" s="398">
        <f>34-COUNTIF(A1037:A1071,"0")</f>
        <v>8</v>
      </c>
      <c r="B1072" s="365" t="s">
        <v>137</v>
      </c>
    </row>
    <row r="1100" s="832" customFormat="true" ht="17.1" customHeight="true" x14ac:dyDescent="0.2">
      <c r="A1100" s="866"/>
      <c r="B1100" s="855"/>
      <c r="BA1100" s="544"/>
      <c r="BB1100" s="365"/>
      <c r="BC1100" s="544"/>
      <c r="BD1100" s="544"/>
      <c r="BE1100" s="544"/>
      <c r="BF1100" s="544"/>
      <c r="BG1100" s="544"/>
      <c r="BH1100" s="544"/>
      <c r="BI1100" s="544"/>
      <c r="BJ1100" s="544"/>
      <c r="BK1100" s="544"/>
      <c r="BL1100" s="544"/>
      <c r="BM1100" s="544"/>
      <c r="BN1100" s="544"/>
      <c r="BO1100" s="544"/>
      <c r="BP1100" s="544"/>
      <c r="BQ1100" s="544"/>
      <c r="BR1100" s="544"/>
      <c r="BS1100" s="544"/>
      <c r="BT1100" s="544"/>
      <c r="BU1100" s="544"/>
      <c r="BV1100" s="544"/>
      <c r="BW1100" s="544"/>
      <c r="BX1100" s="544"/>
      <c r="BY1100" s="544"/>
      <c r="BZ1100" s="341"/>
      <c r="CA1100" s="341"/>
      <c r="CB1100" s="341"/>
      <c r="CC1100" s="341"/>
      <c r="CD1100" s="341"/>
      <c r="CE1100" s="341"/>
      <c r="CF1100" s="341"/>
      <c r="CG1100" s="341"/>
      <c r="CH1100" s="341"/>
      <c r="CI1100" s="341"/>
      <c r="CJ1100" s="341"/>
      <c r="CK1100" s="341"/>
      <c r="CL1100" s="341"/>
      <c r="CM1100" s="341"/>
      <c r="CN1100" s="341"/>
      <c r="CO1100" s="341"/>
      <c r="CP1100" s="341"/>
      <c r="CQ1100" s="341"/>
      <c r="CR1100" s="341"/>
      <c r="CS1100" s="341"/>
      <c r="CT1100" s="341"/>
      <c r="CU1100" s="341"/>
      <c r="CV1100" s="341"/>
      <c r="CW1100" s="341"/>
      <c r="CX1100" s="341"/>
      <c r="CY1100" s="341"/>
      <c r="CZ1100" s="341"/>
    </row>
    <row r="1101" s="832" customFormat="true" ht="17.1" customHeight="true" x14ac:dyDescent="0.2">
      <c r="A1101" s="867"/>
      <c r="B1101" s="856"/>
      <c r="BA1101" s="544"/>
      <c r="BB1101" s="365"/>
      <c r="BC1101" s="544"/>
      <c r="BD1101" s="544"/>
      <c r="BE1101" s="544"/>
      <c r="BF1101" s="544"/>
      <c r="BG1101" s="544"/>
      <c r="BH1101" s="544"/>
      <c r="BI1101" s="544"/>
      <c r="BJ1101" s="544"/>
      <c r="BK1101" s="544"/>
      <c r="BL1101" s="544"/>
      <c r="BM1101" s="544"/>
      <c r="BN1101" s="544"/>
      <c r="BO1101" s="544"/>
      <c r="BP1101" s="544"/>
      <c r="BQ1101" s="544"/>
      <c r="BR1101" s="544"/>
      <c r="BS1101" s="544"/>
      <c r="BT1101" s="544"/>
      <c r="BU1101" s="544"/>
      <c r="BV1101" s="544"/>
      <c r="BW1101" s="544"/>
      <c r="BX1101" s="544"/>
      <c r="BY1101" s="544"/>
      <c r="BZ1101" s="341"/>
      <c r="CA1101" s="341"/>
      <c r="CB1101" s="341"/>
      <c r="CC1101" s="341"/>
      <c r="CD1101" s="341"/>
      <c r="CE1101" s="341"/>
      <c r="CF1101" s="341"/>
      <c r="CG1101" s="341"/>
      <c r="CH1101" s="341"/>
      <c r="CI1101" s="341"/>
      <c r="CJ1101" s="341"/>
      <c r="CK1101" s="341"/>
      <c r="CL1101" s="341"/>
      <c r="CM1101" s="341"/>
      <c r="CN1101" s="341"/>
      <c r="CO1101" s="341"/>
      <c r="CP1101" s="341"/>
      <c r="CQ1101" s="341"/>
      <c r="CR1101" s="341"/>
      <c r="CS1101" s="341"/>
      <c r="CT1101" s="341"/>
      <c r="CU1101" s="341"/>
      <c r="CV1101" s="341"/>
      <c r="CW1101" s="341"/>
      <c r="CX1101" s="341"/>
      <c r="CY1101" s="341"/>
      <c r="CZ1101" s="341"/>
    </row>
    <row r="1102" s="341" customFormat="true" ht="15" customHeight="true" x14ac:dyDescent="0.2">
      <c r="BA1102" s="544"/>
      <c r="BB1102" s="365"/>
      <c r="BC1102" s="544"/>
      <c r="BD1102" s="544"/>
      <c r="BE1102" s="544"/>
      <c r="BF1102" s="544"/>
      <c r="BG1102" s="544"/>
      <c r="BH1102" s="544"/>
      <c r="BI1102" s="544"/>
      <c r="BJ1102" s="544"/>
      <c r="BK1102" s="544"/>
      <c r="BL1102" s="544"/>
      <c r="BM1102" s="544"/>
      <c r="BN1102" s="544"/>
      <c r="BO1102" s="544"/>
      <c r="BP1102" s="544"/>
      <c r="BQ1102" s="544"/>
      <c r="BR1102" s="544"/>
      <c r="BS1102" s="544"/>
      <c r="BT1102" s="544"/>
      <c r="BU1102" s="544"/>
      <c r="BV1102" s="544"/>
      <c r="BW1102" s="544"/>
      <c r="BX1102" s="544"/>
      <c r="BY1102" s="544"/>
    </row>
    <row r="1103" s="341" customFormat="true" ht="15" customHeight="true" x14ac:dyDescent="0.2">
      <c r="BA1103" s="544"/>
      <c r="BB1103" s="365"/>
      <c r="BC1103" s="544"/>
      <c r="BD1103" s="544"/>
      <c r="BE1103" s="544"/>
      <c r="BF1103" s="544"/>
      <c r="BG1103" s="544"/>
      <c r="BH1103" s="544"/>
      <c r="BI1103" s="544"/>
      <c r="BJ1103" s="544"/>
      <c r="BK1103" s="544"/>
      <c r="BL1103" s="544"/>
      <c r="BM1103" s="544"/>
      <c r="BN1103" s="544"/>
      <c r="BO1103" s="544"/>
      <c r="BP1103" s="544"/>
      <c r="BQ1103" s="544"/>
      <c r="BR1103" s="544"/>
      <c r="BS1103" s="544"/>
      <c r="BT1103" s="544"/>
      <c r="BU1103" s="544"/>
      <c r="BV1103" s="544"/>
      <c r="BW1103" s="544"/>
      <c r="BX1103" s="544"/>
      <c r="BY1103" s="544"/>
    </row>
    <row r="1104" s="341" customFormat="true" ht="15" customHeight="true" x14ac:dyDescent="0.2">
      <c r="BA1104" s="544"/>
      <c r="BB1104" s="365"/>
      <c r="BC1104" s="544"/>
      <c r="BD1104" s="544"/>
      <c r="BE1104" s="544"/>
      <c r="BF1104" s="544"/>
      <c r="BG1104" s="544"/>
      <c r="BH1104" s="544"/>
      <c r="BI1104" s="544"/>
      <c r="BJ1104" s="544"/>
      <c r="BK1104" s="544"/>
      <c r="BL1104" s="544"/>
      <c r="BM1104" s="544"/>
      <c r="BN1104" s="544"/>
      <c r="BO1104" s="544"/>
      <c r="BP1104" s="544"/>
      <c r="BQ1104" s="544"/>
      <c r="BR1104" s="544"/>
      <c r="BS1104" s="544"/>
      <c r="BT1104" s="544"/>
      <c r="BU1104" s="544"/>
      <c r="BV1104" s="544"/>
      <c r="BW1104" s="544"/>
      <c r="BX1104" s="544"/>
      <c r="BY1104" s="544"/>
    </row>
    <row r="1105" s="341" customFormat="true" ht="15" customHeight="true" x14ac:dyDescent="0.2">
      <c r="BA1105" s="544"/>
      <c r="BB1105" s="365"/>
      <c r="BC1105" s="544"/>
      <c r="BD1105" s="544"/>
      <c r="BE1105" s="544"/>
      <c r="BF1105" s="544"/>
      <c r="BG1105" s="544"/>
      <c r="BH1105" s="544"/>
      <c r="BI1105" s="544"/>
      <c r="BJ1105" s="544"/>
      <c r="BK1105" s="544"/>
      <c r="BL1105" s="544"/>
      <c r="BM1105" s="544"/>
      <c r="BN1105" s="544"/>
      <c r="BO1105" s="544"/>
      <c r="BP1105" s="544"/>
      <c r="BQ1105" s="544"/>
      <c r="BR1105" s="544"/>
      <c r="BS1105" s="544"/>
      <c r="BT1105" s="544"/>
      <c r="BU1105" s="544"/>
      <c r="BV1105" s="544"/>
      <c r="BW1105" s="544"/>
      <c r="BX1105" s="544"/>
      <c r="BY1105" s="544"/>
    </row>
    <row r="1106" s="341" customFormat="true" ht="15" customHeight="true" x14ac:dyDescent="0.2">
      <c r="BA1106" s="544"/>
      <c r="BB1106" s="365"/>
      <c r="BC1106" s="544"/>
      <c r="BD1106" s="544"/>
      <c r="BE1106" s="544"/>
      <c r="BF1106" s="544"/>
      <c r="BG1106" s="544"/>
      <c r="BH1106" s="544"/>
      <c r="BI1106" s="544"/>
      <c r="BJ1106" s="544"/>
      <c r="BK1106" s="544"/>
      <c r="BL1106" s="544"/>
      <c r="BM1106" s="544"/>
      <c r="BN1106" s="544"/>
      <c r="BO1106" s="544"/>
      <c r="BP1106" s="544"/>
      <c r="BQ1106" s="544"/>
      <c r="BR1106" s="544"/>
      <c r="BS1106" s="544"/>
      <c r="BT1106" s="544"/>
      <c r="BU1106" s="544"/>
      <c r="BV1106" s="544"/>
      <c r="BW1106" s="544"/>
      <c r="BX1106" s="544"/>
      <c r="BY1106" s="544"/>
    </row>
    <row r="1107" s="341" customFormat="true" ht="15" customHeight="true" x14ac:dyDescent="0.2">
      <c r="BA1107" s="544"/>
      <c r="BB1107" s="365"/>
      <c r="BC1107" s="544"/>
      <c r="BD1107" s="544"/>
      <c r="BE1107" s="544"/>
      <c r="BF1107" s="544"/>
      <c r="BG1107" s="544"/>
      <c r="BH1107" s="544"/>
      <c r="BI1107" s="544"/>
      <c r="BJ1107" s="544"/>
      <c r="BK1107" s="544"/>
      <c r="BL1107" s="544"/>
      <c r="BM1107" s="544"/>
      <c r="BN1107" s="544"/>
      <c r="BO1107" s="544"/>
      <c r="BP1107" s="544"/>
      <c r="BQ1107" s="544"/>
      <c r="BR1107" s="544"/>
      <c r="BS1107" s="544"/>
      <c r="BT1107" s="544"/>
      <c r="BU1107" s="544"/>
      <c r="BV1107" s="544"/>
      <c r="BW1107" s="544"/>
      <c r="BX1107" s="544"/>
      <c r="BY1107" s="544"/>
    </row>
    <row r="1108" s="341" customFormat="true" ht="15" customHeight="true" x14ac:dyDescent="0.2">
      <c r="BA1108" s="544"/>
      <c r="BB1108" s="365"/>
      <c r="BC1108" s="544"/>
      <c r="BD1108" s="544"/>
      <c r="BE1108" s="544"/>
      <c r="BF1108" s="544"/>
      <c r="BG1108" s="544"/>
      <c r="BH1108" s="544"/>
      <c r="BI1108" s="544"/>
      <c r="BJ1108" s="544"/>
      <c r="BK1108" s="544"/>
      <c r="BL1108" s="544"/>
      <c r="BM1108" s="544"/>
      <c r="BN1108" s="544"/>
      <c r="BO1108" s="544"/>
      <c r="BP1108" s="544"/>
      <c r="BQ1108" s="544"/>
      <c r="BR1108" s="544"/>
      <c r="BS1108" s="544"/>
      <c r="BT1108" s="544"/>
      <c r="BU1108" s="544"/>
      <c r="BV1108" s="544"/>
      <c r="BW1108" s="544"/>
      <c r="BX1108" s="544"/>
      <c r="BY1108" s="544"/>
    </row>
    <row r="1109" s="341" customFormat="true" ht="15" customHeight="true" x14ac:dyDescent="0.2">
      <c r="BA1109" s="544"/>
      <c r="BB1109" s="365"/>
      <c r="BC1109" s="544"/>
      <c r="BD1109" s="544"/>
      <c r="BE1109" s="544"/>
      <c r="BF1109" s="544"/>
      <c r="BG1109" s="544"/>
      <c r="BH1109" s="544"/>
      <c r="BI1109" s="544"/>
      <c r="BJ1109" s="544"/>
      <c r="BK1109" s="544"/>
      <c r="BL1109" s="544"/>
      <c r="BM1109" s="544"/>
      <c r="BN1109" s="544"/>
      <c r="BO1109" s="544"/>
      <c r="BP1109" s="544"/>
      <c r="BQ1109" s="544"/>
      <c r="BR1109" s="544"/>
      <c r="BS1109" s="544"/>
      <c r="BT1109" s="544"/>
      <c r="BU1109" s="544"/>
      <c r="BV1109" s="544"/>
      <c r="BW1109" s="544"/>
      <c r="BX1109" s="544"/>
      <c r="BY1109" s="544"/>
    </row>
    <row r="1110" s="341" customFormat="true" ht="15" customHeight="true" x14ac:dyDescent="0.2">
      <c r="BA1110" s="544"/>
      <c r="BB1110" s="365"/>
      <c r="BC1110" s="544"/>
      <c r="BD1110" s="544"/>
      <c r="BE1110" s="544"/>
      <c r="BF1110" s="544"/>
      <c r="BG1110" s="544"/>
      <c r="BH1110" s="544"/>
      <c r="BI1110" s="544"/>
      <c r="BJ1110" s="544"/>
      <c r="BK1110" s="544"/>
      <c r="BL1110" s="544"/>
      <c r="BM1110" s="544"/>
      <c r="BN1110" s="544"/>
      <c r="BO1110" s="544"/>
      <c r="BP1110" s="544"/>
      <c r="BQ1110" s="544"/>
      <c r="BR1110" s="544"/>
      <c r="BS1110" s="544"/>
      <c r="BT1110" s="544"/>
      <c r="BU1110" s="544"/>
      <c r="BV1110" s="544"/>
      <c r="BW1110" s="544"/>
      <c r="BX1110" s="544"/>
      <c r="BY1110" s="544"/>
    </row>
    <row r="1111" s="341" customFormat="true" ht="15" customHeight="true" x14ac:dyDescent="0.2">
      <c r="BA1111" s="544"/>
      <c r="BB1111" s="365"/>
      <c r="BC1111" s="544"/>
      <c r="BD1111" s="544"/>
      <c r="BE1111" s="544"/>
      <c r="BF1111" s="544"/>
      <c r="BG1111" s="544"/>
      <c r="BH1111" s="544"/>
      <c r="BI1111" s="544"/>
      <c r="BJ1111" s="544"/>
      <c r="BK1111" s="544"/>
      <c r="BL1111" s="544"/>
      <c r="BM1111" s="544"/>
      <c r="BN1111" s="544"/>
      <c r="BO1111" s="544"/>
      <c r="BP1111" s="544"/>
      <c r="BQ1111" s="544"/>
      <c r="BR1111" s="544"/>
      <c r="BS1111" s="544"/>
      <c r="BT1111" s="544"/>
      <c r="BU1111" s="544"/>
      <c r="BV1111" s="544"/>
      <c r="BW1111" s="544"/>
      <c r="BX1111" s="544"/>
      <c r="BY1111" s="544"/>
    </row>
    <row r="1112" s="341" customFormat="true" ht="15" customHeight="true" x14ac:dyDescent="0.2">
      <c r="BA1112" s="544"/>
      <c r="BB1112" s="365"/>
      <c r="BC1112" s="544"/>
      <c r="BD1112" s="544"/>
      <c r="BE1112" s="544"/>
      <c r="BF1112" s="544"/>
      <c r="BG1112" s="544"/>
      <c r="BH1112" s="544"/>
      <c r="BI1112" s="544"/>
      <c r="BJ1112" s="544"/>
      <c r="BK1112" s="544"/>
      <c r="BL1112" s="544"/>
      <c r="BM1112" s="544"/>
      <c r="BN1112" s="544"/>
      <c r="BO1112" s="544"/>
      <c r="BP1112" s="544"/>
      <c r="BQ1112" s="544"/>
      <c r="BR1112" s="544"/>
      <c r="BS1112" s="544"/>
      <c r="BT1112" s="544"/>
      <c r="BU1112" s="544"/>
      <c r="BV1112" s="544"/>
      <c r="BW1112" s="544"/>
      <c r="BX1112" s="544"/>
      <c r="BY1112" s="544"/>
    </row>
    <row r="1113" s="341" customFormat="true" ht="15" customHeight="true" x14ac:dyDescent="0.2">
      <c r="BA1113" s="544"/>
      <c r="BB1113" s="365"/>
      <c r="BC1113" s="544"/>
      <c r="BD1113" s="544"/>
      <c r="BE1113" s="544"/>
      <c r="BF1113" s="544"/>
      <c r="BG1113" s="544"/>
      <c r="BH1113" s="544"/>
      <c r="BI1113" s="544"/>
      <c r="BJ1113" s="544"/>
      <c r="BK1113" s="544"/>
      <c r="BL1113" s="544"/>
      <c r="BM1113" s="544"/>
      <c r="BN1113" s="544"/>
      <c r="BO1113" s="544"/>
      <c r="BP1113" s="544"/>
      <c r="BQ1113" s="544"/>
      <c r="BR1113" s="544"/>
      <c r="BS1113" s="544"/>
      <c r="BT1113" s="544"/>
      <c r="BU1113" s="544"/>
      <c r="BV1113" s="544"/>
      <c r="BW1113" s="544"/>
      <c r="BX1113" s="544"/>
      <c r="BY1113" s="544"/>
    </row>
    <row r="1114" s="832" customFormat="true" ht="17.1" customHeight="true" x14ac:dyDescent="0.2">
      <c r="A1114" s="867"/>
      <c r="B1114" s="856"/>
      <c r="C1114" s="857"/>
      <c r="D1114" s="858"/>
      <c r="E1114" s="858"/>
      <c r="F1114" s="858"/>
      <c r="G1114" s="859"/>
      <c r="H1114" s="858"/>
      <c r="I1114" s="858"/>
      <c r="J1114" s="858"/>
      <c r="K1114" s="858"/>
      <c r="L1114" s="859"/>
      <c r="M1114" s="858"/>
      <c r="N1114" s="858"/>
      <c r="O1114" s="858"/>
      <c r="P1114" s="858"/>
      <c r="Q1114" s="859"/>
      <c r="R1114" s="858"/>
      <c r="S1114" s="858"/>
      <c r="T1114" s="858"/>
      <c r="U1114" s="858"/>
      <c r="V1114" s="858"/>
      <c r="W1114" s="858"/>
      <c r="X1114" s="858"/>
      <c r="Y1114" s="860"/>
      <c r="BA1114" s="544"/>
      <c r="BB1114" s="365"/>
      <c r="BC1114" s="544"/>
      <c r="BD1114" s="544"/>
      <c r="BE1114" s="544"/>
      <c r="BF1114" s="544"/>
      <c r="BG1114" s="544"/>
      <c r="BH1114" s="544"/>
      <c r="BI1114" s="544"/>
      <c r="BJ1114" s="544"/>
      <c r="BK1114" s="544"/>
      <c r="BL1114" s="544"/>
      <c r="BM1114" s="544"/>
      <c r="BN1114" s="544"/>
      <c r="BO1114" s="544"/>
      <c r="BP1114" s="544"/>
      <c r="BQ1114" s="544"/>
      <c r="BR1114" s="544"/>
      <c r="BS1114" s="544"/>
      <c r="BT1114" s="544"/>
      <c r="BU1114" s="544"/>
      <c r="BV1114" s="544"/>
      <c r="BW1114" s="544"/>
      <c r="BX1114" s="544"/>
      <c r="BY1114" s="544"/>
      <c r="BZ1114" s="341"/>
      <c r="CA1114" s="341"/>
      <c r="CB1114" s="341"/>
      <c r="CC1114" s="341"/>
      <c r="CD1114" s="341"/>
      <c r="CE1114" s="341"/>
      <c r="CF1114" s="341"/>
      <c r="CG1114" s="341"/>
      <c r="CH1114" s="341"/>
      <c r="CI1114" s="341"/>
      <c r="CJ1114" s="341"/>
      <c r="CK1114" s="341"/>
      <c r="CL1114" s="341"/>
      <c r="CM1114" s="341"/>
      <c r="CN1114" s="341"/>
      <c r="CO1114" s="341"/>
      <c r="CP1114" s="341"/>
      <c r="CQ1114" s="341"/>
      <c r="CR1114" s="341"/>
      <c r="CS1114" s="341"/>
      <c r="CT1114" s="341"/>
      <c r="CU1114" s="341"/>
      <c r="CV1114" s="341"/>
      <c r="CW1114" s="341"/>
      <c r="CX1114" s="341"/>
      <c r="CY1114" s="341"/>
      <c r="CZ1114" s="341"/>
    </row>
    <row r="1115" s="832" customFormat="true" ht="17.1" customHeight="true" x14ac:dyDescent="0.2">
      <c r="A1115" s="867"/>
      <c r="B1115" s="856"/>
      <c r="C1115" s="857"/>
      <c r="D1115" s="858"/>
      <c r="E1115" s="858"/>
      <c r="F1115" s="858"/>
      <c r="G1115" s="859"/>
      <c r="H1115" s="858"/>
      <c r="I1115" s="858"/>
      <c r="J1115" s="858"/>
      <c r="K1115" s="858"/>
      <c r="L1115" s="859"/>
      <c r="M1115" s="858"/>
      <c r="N1115" s="858"/>
      <c r="O1115" s="858"/>
      <c r="P1115" s="858"/>
      <c r="Q1115" s="859"/>
      <c r="R1115" s="858"/>
      <c r="S1115" s="858"/>
      <c r="T1115" s="858"/>
      <c r="U1115" s="858"/>
      <c r="V1115" s="858"/>
      <c r="W1115" s="858"/>
      <c r="X1115" s="858"/>
      <c r="Y1115" s="860"/>
      <c r="BA1115" s="544"/>
      <c r="BB1115" s="365"/>
      <c r="BC1115" s="544"/>
      <c r="BD1115" s="544"/>
      <c r="BE1115" s="544"/>
      <c r="BF1115" s="544"/>
      <c r="BG1115" s="544"/>
      <c r="BH1115" s="544"/>
      <c r="BI1115" s="544"/>
      <c r="BJ1115" s="544"/>
      <c r="BK1115" s="544"/>
      <c r="BL1115" s="544"/>
      <c r="BM1115" s="544"/>
      <c r="BN1115" s="544"/>
      <c r="BO1115" s="544"/>
      <c r="BP1115" s="544"/>
      <c r="BQ1115" s="544"/>
      <c r="BR1115" s="544"/>
      <c r="BS1115" s="544"/>
      <c r="BT1115" s="544"/>
      <c r="BU1115" s="544"/>
      <c r="BV1115" s="544"/>
      <c r="BW1115" s="544"/>
      <c r="BX1115" s="544"/>
      <c r="BY1115" s="544"/>
      <c r="BZ1115" s="341"/>
      <c r="CA1115" s="341"/>
      <c r="CB1115" s="341"/>
      <c r="CC1115" s="341"/>
      <c r="CD1115" s="341"/>
      <c r="CE1115" s="341"/>
      <c r="CF1115" s="341"/>
      <c r="CG1115" s="341"/>
      <c r="CH1115" s="341"/>
      <c r="CI1115" s="341"/>
      <c r="CJ1115" s="341"/>
      <c r="CK1115" s="341"/>
      <c r="CL1115" s="341"/>
      <c r="CM1115" s="341"/>
      <c r="CN1115" s="341"/>
      <c r="CO1115" s="341"/>
      <c r="CP1115" s="341"/>
      <c r="CQ1115" s="341"/>
      <c r="CR1115" s="341"/>
      <c r="CS1115" s="341"/>
      <c r="CT1115" s="341"/>
      <c r="CU1115" s="341"/>
      <c r="CV1115" s="341"/>
      <c r="CW1115" s="341"/>
      <c r="CX1115" s="341"/>
      <c r="CY1115" s="341"/>
      <c r="CZ1115" s="341"/>
    </row>
    <row r="1116" s="832" customFormat="true" ht="17.1" customHeight="true" x14ac:dyDescent="0.2">
      <c r="A1116" s="867"/>
      <c r="B1116" s="856"/>
      <c r="C1116" s="857"/>
      <c r="D1116" s="858"/>
      <c r="E1116" s="858"/>
      <c r="F1116" s="858"/>
      <c r="G1116" s="859"/>
      <c r="H1116" s="858"/>
      <c r="I1116" s="858"/>
      <c r="J1116" s="858"/>
      <c r="K1116" s="858"/>
      <c r="L1116" s="859"/>
      <c r="M1116" s="858"/>
      <c r="N1116" s="858"/>
      <c r="O1116" s="858"/>
      <c r="P1116" s="858"/>
      <c r="Q1116" s="859"/>
      <c r="R1116" s="858"/>
      <c r="S1116" s="858"/>
      <c r="T1116" s="858"/>
      <c r="U1116" s="858"/>
      <c r="V1116" s="858"/>
      <c r="W1116" s="858"/>
      <c r="X1116" s="858"/>
      <c r="Y1116" s="860"/>
      <c r="BA1116" s="544"/>
      <c r="BB1116" s="365"/>
      <c r="BC1116" s="544"/>
      <c r="BD1116" s="544"/>
      <c r="BE1116" s="544"/>
      <c r="BF1116" s="544"/>
      <c r="BG1116" s="544"/>
      <c r="BH1116" s="544"/>
      <c r="BI1116" s="544"/>
      <c r="BJ1116" s="544"/>
      <c r="BK1116" s="544"/>
      <c r="BL1116" s="544"/>
      <c r="BM1116" s="544"/>
      <c r="BN1116" s="544"/>
      <c r="BO1116" s="544"/>
      <c r="BP1116" s="544"/>
      <c r="BQ1116" s="544"/>
      <c r="BR1116" s="544"/>
      <c r="BS1116" s="544"/>
      <c r="BT1116" s="544"/>
      <c r="BU1116" s="544"/>
      <c r="BV1116" s="544"/>
      <c r="BW1116" s="544"/>
      <c r="BX1116" s="544"/>
      <c r="BY1116" s="544"/>
      <c r="BZ1116" s="341"/>
      <c r="CA1116" s="341"/>
      <c r="CB1116" s="341"/>
      <c r="CC1116" s="341"/>
      <c r="CD1116" s="341"/>
      <c r="CE1116" s="341"/>
      <c r="CF1116" s="341"/>
      <c r="CG1116" s="341"/>
      <c r="CH1116" s="341"/>
      <c r="CI1116" s="341"/>
      <c r="CJ1116" s="341"/>
      <c r="CK1116" s="341"/>
      <c r="CL1116" s="341"/>
      <c r="CM1116" s="341"/>
      <c r="CN1116" s="341"/>
      <c r="CO1116" s="341"/>
      <c r="CP1116" s="341"/>
      <c r="CQ1116" s="341"/>
      <c r="CR1116" s="341"/>
      <c r="CS1116" s="341"/>
      <c r="CT1116" s="341"/>
      <c r="CU1116" s="341"/>
      <c r="CV1116" s="341"/>
      <c r="CW1116" s="341"/>
      <c r="CX1116" s="341"/>
      <c r="CY1116" s="341"/>
      <c r="CZ1116" s="341"/>
    </row>
    <row r="1117" s="832" customFormat="true" ht="17.1" customHeight="true" x14ac:dyDescent="0.2">
      <c r="A1117" s="868"/>
      <c r="B1117" s="861"/>
      <c r="C1117" s="862"/>
      <c r="D1117" s="863"/>
      <c r="E1117" s="863"/>
      <c r="F1117" s="863"/>
      <c r="G1117" s="864"/>
      <c r="H1117" s="863"/>
      <c r="I1117" s="863"/>
      <c r="J1117" s="863"/>
      <c r="K1117" s="863"/>
      <c r="L1117" s="864"/>
      <c r="M1117" s="863"/>
      <c r="N1117" s="863"/>
      <c r="O1117" s="863"/>
      <c r="P1117" s="863"/>
      <c r="Q1117" s="864"/>
      <c r="R1117" s="863"/>
      <c r="S1117" s="863"/>
      <c r="T1117" s="863"/>
      <c r="U1117" s="863"/>
      <c r="V1117" s="863"/>
      <c r="W1117" s="863"/>
      <c r="X1117" s="863"/>
      <c r="Y1117" s="865"/>
      <c r="BA1117" s="544"/>
      <c r="BB1117" s="365"/>
      <c r="BC1117" s="544"/>
      <c r="BD1117" s="544"/>
      <c r="BE1117" s="544"/>
      <c r="BF1117" s="544"/>
      <c r="BG1117" s="544"/>
      <c r="BH1117" s="544"/>
      <c r="BI1117" s="544"/>
      <c r="BJ1117" s="544"/>
      <c r="BK1117" s="544"/>
      <c r="BL1117" s="544"/>
      <c r="BM1117" s="544"/>
      <c r="BN1117" s="544"/>
      <c r="BO1117" s="544"/>
      <c r="BP1117" s="544"/>
      <c r="BQ1117" s="544"/>
      <c r="BR1117" s="544"/>
      <c r="BS1117" s="544"/>
      <c r="BT1117" s="544"/>
      <c r="BU1117" s="544"/>
      <c r="BV1117" s="544"/>
      <c r="BW1117" s="544"/>
      <c r="BX1117" s="544"/>
      <c r="BY1117" s="544"/>
      <c r="BZ1117" s="341"/>
      <c r="CA1117" s="341"/>
      <c r="CB1117" s="341"/>
      <c r="CC1117" s="341"/>
      <c r="CD1117" s="341"/>
      <c r="CE1117" s="341"/>
      <c r="CF1117" s="341"/>
      <c r="CG1117" s="341"/>
      <c r="CH1117" s="341"/>
      <c r="CI1117" s="341"/>
      <c r="CJ1117" s="341"/>
      <c r="CK1117" s="341"/>
      <c r="CL1117" s="341"/>
      <c r="CM1117" s="341"/>
      <c r="CN1117" s="341"/>
      <c r="CO1117" s="341"/>
      <c r="CP1117" s="341"/>
      <c r="CQ1117" s="341"/>
      <c r="CR1117" s="341"/>
      <c r="CS1117" s="341"/>
      <c r="CT1117" s="341"/>
      <c r="CU1117" s="341"/>
      <c r="CV1117" s="341"/>
      <c r="CW1117" s="341"/>
      <c r="CX1117" s="341"/>
      <c r="CY1117" s="341"/>
      <c r="CZ1117" s="341"/>
    </row>
    <row r="1118" s="341" customFormat="true" ht="15" customHeight="true" x14ac:dyDescent="0.2">
      <c r="BA1118" s="544"/>
      <c r="BB1118" s="365"/>
      <c r="BC1118" s="544"/>
      <c r="BD1118" s="544"/>
      <c r="BE1118" s="544"/>
      <c r="BF1118" s="544"/>
      <c r="BG1118" s="544"/>
      <c r="BH1118" s="544"/>
      <c r="BI1118" s="544"/>
      <c r="BJ1118" s="544"/>
      <c r="BK1118" s="544"/>
      <c r="BL1118" s="544"/>
      <c r="BM1118" s="544"/>
      <c r="BN1118" s="544"/>
      <c r="BO1118" s="544"/>
      <c r="BP1118" s="544"/>
      <c r="BQ1118" s="544"/>
      <c r="BR1118" s="544"/>
      <c r="BS1118" s="544"/>
      <c r="BT1118" s="544"/>
      <c r="BU1118" s="544"/>
      <c r="BV1118" s="544"/>
      <c r="BW1118" s="544"/>
      <c r="BX1118" s="544"/>
      <c r="BY1118" s="544"/>
    </row>
    <row r="1119" s="341" customFormat="true" ht="15" customHeight="true" x14ac:dyDescent="0.2">
      <c r="BA1119" s="544"/>
      <c r="BB1119" s="365"/>
      <c r="BC1119" s="544"/>
      <c r="BD1119" s="544"/>
      <c r="BE1119" s="544"/>
      <c r="BF1119" s="544"/>
      <c r="BG1119" s="544"/>
      <c r="BH1119" s="544"/>
      <c r="BI1119" s="544"/>
      <c r="BJ1119" s="544"/>
      <c r="BK1119" s="544"/>
      <c r="BL1119" s="544"/>
      <c r="BM1119" s="544"/>
      <c r="BN1119" s="544"/>
      <c r="BO1119" s="544"/>
      <c r="BP1119" s="544"/>
      <c r="BQ1119" s="544"/>
      <c r="BR1119" s="544"/>
      <c r="BS1119" s="544"/>
      <c r="BT1119" s="544"/>
      <c r="BU1119" s="544"/>
      <c r="BV1119" s="544"/>
      <c r="BW1119" s="544"/>
      <c r="BX1119" s="544"/>
      <c r="BY1119" s="544"/>
    </row>
    <row r="1120" s="341" customFormat="true" ht="15" customHeight="true" x14ac:dyDescent="0.2">
      <c r="BA1120" s="544"/>
      <c r="BB1120" s="365"/>
      <c r="BC1120" s="544"/>
      <c r="BD1120" s="544"/>
      <c r="BE1120" s="544"/>
      <c r="BF1120" s="544"/>
      <c r="BG1120" s="544"/>
      <c r="BH1120" s="544"/>
      <c r="BI1120" s="544"/>
      <c r="BJ1120" s="544"/>
      <c r="BK1120" s="544"/>
      <c r="BL1120" s="544"/>
      <c r="BM1120" s="544"/>
      <c r="BN1120" s="544"/>
      <c r="BO1120" s="544"/>
      <c r="BP1120" s="544"/>
      <c r="BQ1120" s="544"/>
      <c r="BR1120" s="544"/>
      <c r="BS1120" s="544"/>
      <c r="BT1120" s="544"/>
      <c r="BU1120" s="544"/>
      <c r="BV1120" s="544"/>
      <c r="BW1120" s="544"/>
      <c r="BX1120" s="544"/>
      <c r="BY1120" s="544"/>
    </row>
    <row r="1121" s="341" customFormat="true" ht="15" customHeight="true" x14ac:dyDescent="0.2">
      <c r="BA1121" s="544"/>
      <c r="BB1121" s="365"/>
      <c r="BC1121" s="544"/>
      <c r="BD1121" s="544"/>
      <c r="BE1121" s="544"/>
      <c r="BF1121" s="544"/>
      <c r="BG1121" s="544"/>
      <c r="BH1121" s="544"/>
      <c r="BI1121" s="544"/>
      <c r="BJ1121" s="544"/>
      <c r="BK1121" s="544"/>
      <c r="BL1121" s="544"/>
      <c r="BM1121" s="544"/>
      <c r="BN1121" s="544"/>
      <c r="BO1121" s="544"/>
      <c r="BP1121" s="544"/>
      <c r="BQ1121" s="544"/>
      <c r="BR1121" s="544"/>
      <c r="BS1121" s="544"/>
      <c r="BT1121" s="544"/>
      <c r="BU1121" s="544"/>
      <c r="BV1121" s="544"/>
      <c r="BW1121" s="544"/>
      <c r="BX1121" s="544"/>
      <c r="BY1121" s="544"/>
    </row>
    <row r="1122" s="341" customFormat="true" ht="15" customHeight="true" x14ac:dyDescent="0.2">
      <c r="BA1122" s="544"/>
      <c r="BB1122" s="365"/>
      <c r="BC1122" s="544"/>
      <c r="BD1122" s="544"/>
      <c r="BE1122" s="544"/>
      <c r="BF1122" s="544"/>
      <c r="BG1122" s="544"/>
      <c r="BH1122" s="544"/>
      <c r="BI1122" s="544"/>
      <c r="BJ1122" s="544"/>
      <c r="BK1122" s="544"/>
      <c r="BL1122" s="544"/>
      <c r="BM1122" s="544"/>
      <c r="BN1122" s="544"/>
      <c r="BO1122" s="544"/>
      <c r="BP1122" s="544"/>
      <c r="BQ1122" s="544"/>
      <c r="BR1122" s="544"/>
      <c r="BS1122" s="544"/>
      <c r="BT1122" s="544"/>
      <c r="BU1122" s="544"/>
      <c r="BV1122" s="544"/>
      <c r="BW1122" s="544"/>
      <c r="BX1122" s="544"/>
      <c r="BY1122" s="544"/>
    </row>
    <row r="1123" s="341" customFormat="true" ht="15" customHeight="true" x14ac:dyDescent="0.2">
      <c r="BA1123" s="544"/>
      <c r="BB1123" s="365"/>
      <c r="BC1123" s="544"/>
      <c r="BD1123" s="544"/>
      <c r="BE1123" s="544"/>
      <c r="BF1123" s="544"/>
      <c r="BG1123" s="544"/>
      <c r="BH1123" s="544"/>
      <c r="BI1123" s="544"/>
      <c r="BJ1123" s="544"/>
      <c r="BK1123" s="544"/>
      <c r="BL1123" s="544"/>
      <c r="BM1123" s="544"/>
      <c r="BN1123" s="544"/>
      <c r="BO1123" s="544"/>
      <c r="BP1123" s="544"/>
      <c r="BQ1123" s="544"/>
      <c r="BR1123" s="544"/>
      <c r="BS1123" s="544"/>
      <c r="BT1123" s="544"/>
      <c r="BU1123" s="544"/>
      <c r="BV1123" s="544"/>
      <c r="BW1123" s="544"/>
      <c r="BX1123" s="544"/>
      <c r="BY1123" s="544"/>
    </row>
    <row r="1124" s="341" customFormat="true" ht="15" customHeight="true" x14ac:dyDescent="0.2">
      <c r="BA1124" s="544"/>
      <c r="BB1124" s="365"/>
      <c r="BC1124" s="544"/>
      <c r="BD1124" s="544"/>
      <c r="BE1124" s="544"/>
      <c r="BF1124" s="544"/>
      <c r="BG1124" s="544"/>
      <c r="BH1124" s="544"/>
      <c r="BI1124" s="544"/>
      <c r="BJ1124" s="544"/>
      <c r="BK1124" s="544"/>
      <c r="BL1124" s="544"/>
      <c r="BM1124" s="544"/>
      <c r="BN1124" s="544"/>
      <c r="BO1124" s="544"/>
      <c r="BP1124" s="544"/>
      <c r="BQ1124" s="544"/>
      <c r="BR1124" s="544"/>
      <c r="BS1124" s="544"/>
      <c r="BT1124" s="544"/>
      <c r="BU1124" s="544"/>
      <c r="BV1124" s="544"/>
      <c r="BW1124" s="544"/>
      <c r="BX1124" s="544"/>
      <c r="BY1124" s="544"/>
    </row>
    <row r="1125" s="341" customFormat="true" ht="15" customHeight="true" x14ac:dyDescent="0.2">
      <c r="BA1125" s="544"/>
      <c r="BB1125" s="365"/>
      <c r="BC1125" s="544"/>
      <c r="BD1125" s="544"/>
      <c r="BE1125" s="544"/>
      <c r="BF1125" s="544"/>
      <c r="BG1125" s="544"/>
      <c r="BH1125" s="544"/>
      <c r="BI1125" s="544"/>
      <c r="BJ1125" s="544"/>
      <c r="BK1125" s="544"/>
      <c r="BL1125" s="544"/>
      <c r="BM1125" s="544"/>
      <c r="BN1125" s="544"/>
      <c r="BO1125" s="544"/>
      <c r="BP1125" s="544"/>
      <c r="BQ1125" s="544"/>
      <c r="BR1125" s="544"/>
      <c r="BS1125" s="544"/>
      <c r="BT1125" s="544"/>
      <c r="BU1125" s="544"/>
      <c r="BV1125" s="544"/>
      <c r="BW1125" s="544"/>
      <c r="BX1125" s="544"/>
      <c r="BY1125" s="544"/>
    </row>
    <row r="1126" s="341" customFormat="true" ht="15" customHeight="true" x14ac:dyDescent="0.2">
      <c r="BA1126" s="544"/>
      <c r="BB1126" s="365"/>
      <c r="BC1126" s="544"/>
      <c r="BD1126" s="544"/>
      <c r="BE1126" s="544"/>
      <c r="BF1126" s="544"/>
      <c r="BG1126" s="544"/>
      <c r="BH1126" s="544"/>
      <c r="BI1126" s="544"/>
      <c r="BJ1126" s="544"/>
      <c r="BK1126" s="544"/>
      <c r="BL1126" s="544"/>
      <c r="BM1126" s="544"/>
      <c r="BN1126" s="544"/>
      <c r="BO1126" s="544"/>
      <c r="BP1126" s="544"/>
      <c r="BQ1126" s="544"/>
      <c r="BR1126" s="544"/>
      <c r="BS1126" s="544"/>
      <c r="BT1126" s="544"/>
      <c r="BU1126" s="544"/>
      <c r="BV1126" s="544"/>
      <c r="BW1126" s="544"/>
      <c r="BX1126" s="544"/>
      <c r="BY1126" s="544"/>
    </row>
    <row r="1127" s="341" customFormat="true" ht="15" customHeight="true" x14ac:dyDescent="0.2">
      <c r="BA1127" s="544"/>
      <c r="BB1127" s="365"/>
      <c r="BC1127" s="544"/>
      <c r="BD1127" s="544"/>
      <c r="BE1127" s="544"/>
      <c r="BF1127" s="544"/>
      <c r="BG1127" s="544"/>
      <c r="BH1127" s="544"/>
      <c r="BI1127" s="544"/>
      <c r="BJ1127" s="544"/>
      <c r="BK1127" s="544"/>
      <c r="BL1127" s="544"/>
      <c r="BM1127" s="544"/>
      <c r="BN1127" s="544"/>
      <c r="BO1127" s="544"/>
      <c r="BP1127" s="544"/>
      <c r="BQ1127" s="544"/>
      <c r="BR1127" s="544"/>
      <c r="BS1127" s="544"/>
      <c r="BT1127" s="544"/>
      <c r="BU1127" s="544"/>
      <c r="BV1127" s="544"/>
      <c r="BW1127" s="544"/>
      <c r="BX1127" s="544"/>
      <c r="BY1127" s="544"/>
    </row>
    <row r="1128" s="341" customFormat="true" ht="15" customHeight="true" x14ac:dyDescent="0.2">
      <c r="BA1128" s="544"/>
      <c r="BB1128" s="365"/>
      <c r="BC1128" s="544"/>
      <c r="BD1128" s="544"/>
      <c r="BE1128" s="544"/>
      <c r="BF1128" s="544"/>
      <c r="BG1128" s="544"/>
      <c r="BH1128" s="544"/>
      <c r="BI1128" s="544"/>
      <c r="BJ1128" s="544"/>
      <c r="BK1128" s="544"/>
      <c r="BL1128" s="544"/>
      <c r="BM1128" s="544"/>
      <c r="BN1128" s="544"/>
      <c r="BO1128" s="544"/>
      <c r="BP1128" s="544"/>
      <c r="BQ1128" s="544"/>
      <c r="BR1128" s="544"/>
      <c r="BS1128" s="544"/>
      <c r="BT1128" s="544"/>
      <c r="BU1128" s="544"/>
      <c r="BV1128" s="544"/>
      <c r="BW1128" s="544"/>
      <c r="BX1128" s="544"/>
      <c r="BY1128" s="544"/>
    </row>
    <row r="1129" s="341" customFormat="true" ht="15" customHeight="true" x14ac:dyDescent="0.2">
      <c r="BA1129" s="544"/>
      <c r="BB1129" s="365"/>
      <c r="BC1129" s="544"/>
      <c r="BD1129" s="544"/>
      <c r="BE1129" s="544"/>
      <c r="BF1129" s="544"/>
      <c r="BG1129" s="544"/>
      <c r="BH1129" s="544"/>
      <c r="BI1129" s="544"/>
      <c r="BJ1129" s="544"/>
      <c r="BK1129" s="544"/>
      <c r="BL1129" s="544"/>
      <c r="BM1129" s="544"/>
      <c r="BN1129" s="544"/>
      <c r="BO1129" s="544"/>
      <c r="BP1129" s="544"/>
      <c r="BQ1129" s="544"/>
      <c r="BR1129" s="544"/>
      <c r="BS1129" s="544"/>
      <c r="BT1129" s="544"/>
      <c r="BU1129" s="544"/>
      <c r="BV1129" s="544"/>
      <c r="BW1129" s="544"/>
      <c r="BX1129" s="544"/>
      <c r="BY1129" s="544"/>
    </row>
    <row r="1130" s="341" customFormat="true" ht="15" customHeight="true" x14ac:dyDescent="0.2">
      <c r="BA1130" s="544"/>
      <c r="BB1130" s="365"/>
      <c r="BC1130" s="544"/>
      <c r="BD1130" s="544"/>
      <c r="BE1130" s="544"/>
      <c r="BF1130" s="544"/>
      <c r="BG1130" s="544"/>
      <c r="BH1130" s="544"/>
      <c r="BI1130" s="544"/>
      <c r="BJ1130" s="544"/>
      <c r="BK1130" s="544"/>
      <c r="BL1130" s="544"/>
      <c r="BM1130" s="544"/>
      <c r="BN1130" s="544"/>
      <c r="BO1130" s="544"/>
      <c r="BP1130" s="544"/>
      <c r="BQ1130" s="544"/>
      <c r="BR1130" s="544"/>
      <c r="BS1130" s="544"/>
      <c r="BT1130" s="544"/>
      <c r="BU1130" s="544"/>
      <c r="BV1130" s="544"/>
      <c r="BW1130" s="544"/>
      <c r="BX1130" s="544"/>
      <c r="BY1130" s="544"/>
    </row>
    <row r="1131" s="341" customFormat="true" ht="15" customHeight="true" x14ac:dyDescent="0.2">
      <c r="BA1131" s="544"/>
      <c r="BB1131" s="365"/>
      <c r="BC1131" s="544"/>
      <c r="BD1131" s="544"/>
      <c r="BE1131" s="544"/>
      <c r="BF1131" s="544"/>
      <c r="BG1131" s="544"/>
      <c r="BH1131" s="544"/>
      <c r="BI1131" s="544"/>
      <c r="BJ1131" s="544"/>
      <c r="BK1131" s="544"/>
      <c r="BL1131" s="544"/>
      <c r="BM1131" s="544"/>
      <c r="BN1131" s="544"/>
      <c r="BO1131" s="544"/>
      <c r="BP1131" s="544"/>
      <c r="BQ1131" s="544"/>
      <c r="BR1131" s="544"/>
      <c r="BS1131" s="544"/>
      <c r="BT1131" s="544"/>
      <c r="BU1131" s="544"/>
      <c r="BV1131" s="544"/>
      <c r="BW1131" s="544"/>
      <c r="BX1131" s="544"/>
      <c r="BY1131" s="544"/>
    </row>
    <row r="1132" s="341" customFormat="true" ht="15" customHeight="true" x14ac:dyDescent="0.2">
      <c r="BA1132" s="544"/>
      <c r="BB1132" s="365"/>
      <c r="BC1132" s="544"/>
      <c r="BD1132" s="544"/>
      <c r="BE1132" s="544"/>
      <c r="BF1132" s="544"/>
      <c r="BG1132" s="544"/>
      <c r="BH1132" s="544"/>
      <c r="BI1132" s="544"/>
      <c r="BJ1132" s="544"/>
      <c r="BK1132" s="544"/>
      <c r="BL1132" s="544"/>
      <c r="BM1132" s="544"/>
      <c r="BN1132" s="544"/>
      <c r="BO1132" s="544"/>
      <c r="BP1132" s="544"/>
      <c r="BQ1132" s="544"/>
      <c r="BR1132" s="544"/>
      <c r="BS1132" s="544"/>
      <c r="BT1132" s="544"/>
      <c r="BU1132" s="544"/>
      <c r="BV1132" s="544"/>
      <c r="BW1132" s="544"/>
      <c r="BX1132" s="544"/>
      <c r="BY1132" s="544"/>
    </row>
    <row r="1133" s="341" customFormat="true" ht="15" customHeight="true" x14ac:dyDescent="0.2">
      <c r="BA1133" s="544"/>
      <c r="BB1133" s="365"/>
      <c r="BC1133" s="544"/>
      <c r="BD1133" s="544"/>
      <c r="BE1133" s="544"/>
      <c r="BF1133" s="544"/>
      <c r="BG1133" s="544"/>
      <c r="BH1133" s="544"/>
      <c r="BI1133" s="544"/>
      <c r="BJ1133" s="544"/>
      <c r="BK1133" s="544"/>
      <c r="BL1133" s="544"/>
      <c r="BM1133" s="544"/>
      <c r="BN1133" s="544"/>
      <c r="BO1133" s="544"/>
      <c r="BP1133" s="544"/>
      <c r="BQ1133" s="544"/>
      <c r="BR1133" s="544"/>
      <c r="BS1133" s="544"/>
      <c r="BT1133" s="544"/>
      <c r="BU1133" s="544"/>
      <c r="BV1133" s="544"/>
      <c r="BW1133" s="544"/>
      <c r="BX1133" s="544"/>
      <c r="BY1133" s="544"/>
    </row>
    <row r="1134" s="341" customFormat="true" ht="15" customHeight="true" x14ac:dyDescent="0.2">
      <c r="BA1134" s="544"/>
      <c r="BB1134" s="365"/>
      <c r="BC1134" s="544"/>
      <c r="BD1134" s="544"/>
      <c r="BE1134" s="544"/>
      <c r="BF1134" s="544"/>
      <c r="BG1134" s="544"/>
      <c r="BH1134" s="544"/>
      <c r="BI1134" s="544"/>
      <c r="BJ1134" s="544"/>
      <c r="BK1134" s="544"/>
      <c r="BL1134" s="544"/>
      <c r="BM1134" s="544"/>
      <c r="BN1134" s="544"/>
      <c r="BO1134" s="544"/>
      <c r="BP1134" s="544"/>
      <c r="BQ1134" s="544"/>
      <c r="BR1134" s="544"/>
      <c r="BS1134" s="544"/>
      <c r="BT1134" s="544"/>
      <c r="BU1134" s="544"/>
      <c r="BV1134" s="544"/>
      <c r="BW1134" s="544"/>
      <c r="BX1134" s="544"/>
      <c r="BY1134" s="544"/>
    </row>
    <row r="1135" s="341" customFormat="true" ht="15" customHeight="true" x14ac:dyDescent="0.2">
      <c r="BA1135" s="544"/>
      <c r="BB1135" s="365"/>
      <c r="BC1135" s="544"/>
      <c r="BD1135" s="544"/>
      <c r="BE1135" s="544"/>
      <c r="BF1135" s="544"/>
      <c r="BG1135" s="544"/>
      <c r="BH1135" s="544"/>
      <c r="BI1135" s="544"/>
      <c r="BJ1135" s="544"/>
      <c r="BK1135" s="544"/>
      <c r="BL1135" s="544"/>
      <c r="BM1135" s="544"/>
      <c r="BN1135" s="544"/>
      <c r="BO1135" s="544"/>
      <c r="BP1135" s="544"/>
      <c r="BQ1135" s="544"/>
      <c r="BR1135" s="544"/>
      <c r="BS1135" s="544"/>
      <c r="BT1135" s="544"/>
      <c r="BU1135" s="544"/>
      <c r="BV1135" s="544"/>
      <c r="BW1135" s="544"/>
      <c r="BX1135" s="544"/>
      <c r="BY1135" s="544"/>
    </row>
    <row r="1136" s="341" customFormat="true" ht="15" customHeight="true" x14ac:dyDescent="0.2">
      <c r="BA1136" s="544"/>
      <c r="BB1136" s="365"/>
      <c r="BC1136" s="544"/>
      <c r="BD1136" s="544"/>
      <c r="BE1136" s="544"/>
      <c r="BF1136" s="544"/>
      <c r="BG1136" s="544"/>
      <c r="BH1136" s="544"/>
      <c r="BI1136" s="544"/>
      <c r="BJ1136" s="544"/>
      <c r="BK1136" s="544"/>
      <c r="BL1136" s="544"/>
      <c r="BM1136" s="544"/>
      <c r="BN1136" s="544"/>
      <c r="BO1136" s="544"/>
      <c r="BP1136" s="544"/>
      <c r="BQ1136" s="544"/>
      <c r="BR1136" s="544"/>
      <c r="BS1136" s="544"/>
      <c r="BT1136" s="544"/>
      <c r="BU1136" s="544"/>
      <c r="BV1136" s="544"/>
      <c r="BW1136" s="544"/>
      <c r="BX1136" s="544"/>
      <c r="BY1136" s="544"/>
    </row>
    <row r="1137" s="341" customFormat="true" ht="15" customHeight="true" x14ac:dyDescent="0.2">
      <c r="BA1137" s="544"/>
      <c r="BB1137" s="365"/>
      <c r="BC1137" s="544"/>
      <c r="BD1137" s="544"/>
      <c r="BE1137" s="544"/>
      <c r="BF1137" s="544"/>
      <c r="BG1137" s="544"/>
      <c r="BH1137" s="544"/>
      <c r="BI1137" s="544"/>
      <c r="BJ1137" s="544"/>
      <c r="BK1137" s="544"/>
      <c r="BL1137" s="544"/>
      <c r="BM1137" s="544"/>
      <c r="BN1137" s="544"/>
      <c r="BO1137" s="544"/>
      <c r="BP1137" s="544"/>
      <c r="BQ1137" s="544"/>
      <c r="BR1137" s="544"/>
      <c r="BS1137" s="544"/>
      <c r="BT1137" s="544"/>
      <c r="BU1137" s="544"/>
      <c r="BV1137" s="544"/>
      <c r="BW1137" s="544"/>
      <c r="BX1137" s="544"/>
      <c r="BY1137" s="544"/>
    </row>
    <row r="1138" s="341" customFormat="true" ht="15" customHeight="true" x14ac:dyDescent="0.2">
      <c r="BA1138" s="544"/>
      <c r="BB1138" s="365"/>
      <c r="BC1138" s="544"/>
      <c r="BD1138" s="544"/>
      <c r="BE1138" s="544"/>
      <c r="BF1138" s="544"/>
      <c r="BG1138" s="544"/>
      <c r="BH1138" s="544"/>
      <c r="BI1138" s="544"/>
      <c r="BJ1138" s="544"/>
      <c r="BK1138" s="544"/>
      <c r="BL1138" s="544"/>
      <c r="BM1138" s="544"/>
      <c r="BN1138" s="544"/>
      <c r="BO1138" s="544"/>
      <c r="BP1138" s="544"/>
      <c r="BQ1138" s="544"/>
      <c r="BR1138" s="544"/>
      <c r="BS1138" s="544"/>
      <c r="BT1138" s="544"/>
      <c r="BU1138" s="544"/>
      <c r="BV1138" s="544"/>
      <c r="BW1138" s="544"/>
      <c r="BX1138" s="544"/>
      <c r="BY1138" s="544"/>
    </row>
    <row r="1139" s="341" customFormat="true" ht="15" customHeight="true" x14ac:dyDescent="0.2">
      <c r="BA1139" s="544"/>
      <c r="BB1139" s="365"/>
      <c r="BC1139" s="544"/>
      <c r="BD1139" s="544"/>
      <c r="BE1139" s="544"/>
      <c r="BF1139" s="544"/>
      <c r="BG1139" s="544"/>
      <c r="BH1139" s="544"/>
      <c r="BI1139" s="544"/>
      <c r="BJ1139" s="544"/>
      <c r="BK1139" s="544"/>
      <c r="BL1139" s="544"/>
      <c r="BM1139" s="544"/>
      <c r="BN1139" s="544"/>
      <c r="BO1139" s="544"/>
      <c r="BP1139" s="544"/>
      <c r="BQ1139" s="544"/>
      <c r="BR1139" s="544"/>
      <c r="BS1139" s="544"/>
      <c r="BT1139" s="544"/>
      <c r="BU1139" s="544"/>
      <c r="BV1139" s="544"/>
      <c r="BW1139" s="544"/>
      <c r="BX1139" s="544"/>
      <c r="BY1139" s="544"/>
    </row>
    <row r="1140" s="341" customFormat="true" ht="15" customHeight="true" x14ac:dyDescent="0.2">
      <c r="BA1140" s="544"/>
      <c r="BB1140" s="365"/>
      <c r="BC1140" s="544"/>
      <c r="BD1140" s="544"/>
      <c r="BE1140" s="544"/>
      <c r="BF1140" s="544"/>
      <c r="BG1140" s="544"/>
      <c r="BH1140" s="544"/>
      <c r="BI1140" s="544"/>
      <c r="BJ1140" s="544"/>
      <c r="BK1140" s="544"/>
      <c r="BL1140" s="544"/>
      <c r="BM1140" s="544"/>
      <c r="BN1140" s="544"/>
      <c r="BO1140" s="544"/>
      <c r="BP1140" s="544"/>
      <c r="BQ1140" s="544"/>
      <c r="BR1140" s="544"/>
      <c r="BS1140" s="544"/>
      <c r="BT1140" s="544"/>
      <c r="BU1140" s="544"/>
      <c r="BV1140" s="544"/>
      <c r="BW1140" s="544"/>
      <c r="BX1140" s="544"/>
      <c r="BY1140" s="544"/>
    </row>
    <row r="1141" s="341" customFormat="true" ht="15" customHeight="true" x14ac:dyDescent="0.2">
      <c r="BA1141" s="544"/>
      <c r="BB1141" s="365"/>
      <c r="BC1141" s="544"/>
      <c r="BD1141" s="544"/>
      <c r="BE1141" s="544"/>
      <c r="BF1141" s="544"/>
      <c r="BG1141" s="544"/>
      <c r="BH1141" s="544"/>
      <c r="BI1141" s="544"/>
      <c r="BJ1141" s="544"/>
      <c r="BK1141" s="544"/>
      <c r="BL1141" s="544"/>
      <c r="BM1141" s="544"/>
      <c r="BN1141" s="544"/>
      <c r="BO1141" s="544"/>
      <c r="BP1141" s="544"/>
      <c r="BQ1141" s="544"/>
      <c r="BR1141" s="544"/>
      <c r="BS1141" s="544"/>
      <c r="BT1141" s="544"/>
      <c r="BU1141" s="544"/>
      <c r="BV1141" s="544"/>
      <c r="BW1141" s="544"/>
      <c r="BX1141" s="544"/>
      <c r="BY1141" s="544"/>
    </row>
    <row r="1142" s="341" customFormat="true" ht="15" customHeight="true" x14ac:dyDescent="0.2">
      <c r="BA1142" s="544"/>
      <c r="BB1142" s="365"/>
      <c r="BC1142" s="544"/>
      <c r="BD1142" s="544"/>
      <c r="BE1142" s="544"/>
      <c r="BF1142" s="544"/>
      <c r="BG1142" s="544"/>
      <c r="BH1142" s="544"/>
      <c r="BI1142" s="544"/>
      <c r="BJ1142" s="544"/>
      <c r="BK1142" s="544"/>
      <c r="BL1142" s="544"/>
      <c r="BM1142" s="544"/>
      <c r="BN1142" s="544"/>
      <c r="BO1142" s="544"/>
      <c r="BP1142" s="544"/>
      <c r="BQ1142" s="544"/>
      <c r="BR1142" s="544"/>
      <c r="BS1142" s="544"/>
      <c r="BT1142" s="544"/>
      <c r="BU1142" s="544"/>
      <c r="BV1142" s="544"/>
      <c r="BW1142" s="544"/>
      <c r="BX1142" s="544"/>
      <c r="BY1142" s="544"/>
    </row>
    <row r="1143" s="341" customFormat="true" ht="15" customHeight="true" x14ac:dyDescent="0.2">
      <c r="BA1143" s="544"/>
      <c r="BB1143" s="365"/>
      <c r="BC1143" s="544"/>
      <c r="BD1143" s="544"/>
      <c r="BE1143" s="544"/>
      <c r="BF1143" s="544"/>
      <c r="BG1143" s="544"/>
      <c r="BH1143" s="544"/>
      <c r="BI1143" s="544"/>
      <c r="BJ1143" s="544"/>
      <c r="BK1143" s="544"/>
      <c r="BL1143" s="544"/>
      <c r="BM1143" s="544"/>
      <c r="BN1143" s="544"/>
      <c r="BO1143" s="544"/>
      <c r="BP1143" s="544"/>
      <c r="BQ1143" s="544"/>
      <c r="BR1143" s="544"/>
      <c r="BS1143" s="544"/>
      <c r="BT1143" s="544"/>
      <c r="BU1143" s="544"/>
      <c r="BV1143" s="544"/>
      <c r="BW1143" s="544"/>
      <c r="BX1143" s="544"/>
      <c r="BY1143" s="544"/>
    </row>
    <row r="1144" s="341" customFormat="true" ht="15" customHeight="true" x14ac:dyDescent="0.2">
      <c r="BA1144" s="544"/>
      <c r="BB1144" s="365"/>
      <c r="BC1144" s="544"/>
      <c r="BD1144" s="544"/>
      <c r="BE1144" s="544"/>
      <c r="BF1144" s="544"/>
      <c r="BG1144" s="544"/>
      <c r="BH1144" s="544"/>
      <c r="BI1144" s="544"/>
      <c r="BJ1144" s="544"/>
      <c r="BK1144" s="544"/>
      <c r="BL1144" s="544"/>
      <c r="BM1144" s="544"/>
      <c r="BN1144" s="544"/>
      <c r="BO1144" s="544"/>
      <c r="BP1144" s="544"/>
      <c r="BQ1144" s="544"/>
      <c r="BR1144" s="544"/>
      <c r="BS1144" s="544"/>
      <c r="BT1144" s="544"/>
      <c r="BU1144" s="544"/>
      <c r="BV1144" s="544"/>
      <c r="BW1144" s="544"/>
      <c r="BX1144" s="544"/>
      <c r="BY1144" s="544"/>
    </row>
    <row r="1145" s="341" customFormat="true" ht="15" customHeight="true" x14ac:dyDescent="0.2">
      <c r="BA1145" s="544"/>
      <c r="BB1145" s="365"/>
      <c r="BC1145" s="544"/>
      <c r="BD1145" s="544"/>
      <c r="BE1145" s="544"/>
      <c r="BF1145" s="544"/>
      <c r="BG1145" s="544"/>
      <c r="BH1145" s="544"/>
      <c r="BI1145" s="544"/>
      <c r="BJ1145" s="544"/>
      <c r="BK1145" s="544"/>
      <c r="BL1145" s="544"/>
      <c r="BM1145" s="544"/>
      <c r="BN1145" s="544"/>
      <c r="BO1145" s="544"/>
      <c r="BP1145" s="544"/>
      <c r="BQ1145" s="544"/>
      <c r="BR1145" s="544"/>
      <c r="BS1145" s="544"/>
      <c r="BT1145" s="544"/>
      <c r="BU1145" s="544"/>
      <c r="BV1145" s="544"/>
      <c r="BW1145" s="544"/>
      <c r="BX1145" s="544"/>
      <c r="BY1145" s="544"/>
    </row>
    <row r="1146" s="341" customFormat="true" ht="15" customHeight="true" x14ac:dyDescent="0.2">
      <c r="BA1146" s="544"/>
      <c r="BB1146" s="365"/>
      <c r="BC1146" s="544"/>
      <c r="BD1146" s="544"/>
      <c r="BE1146" s="544"/>
      <c r="BF1146" s="544"/>
      <c r="BG1146" s="544"/>
      <c r="BH1146" s="544"/>
      <c r="BI1146" s="544"/>
      <c r="BJ1146" s="544"/>
      <c r="BK1146" s="544"/>
      <c r="BL1146" s="544"/>
      <c r="BM1146" s="544"/>
      <c r="BN1146" s="544"/>
      <c r="BO1146" s="544"/>
      <c r="BP1146" s="544"/>
      <c r="BQ1146" s="544"/>
      <c r="BR1146" s="544"/>
      <c r="BS1146" s="544"/>
      <c r="BT1146" s="544"/>
      <c r="BU1146" s="544"/>
      <c r="BV1146" s="544"/>
      <c r="BW1146" s="544"/>
      <c r="BX1146" s="544"/>
      <c r="BY1146" s="544"/>
    </row>
    <row r="1147" s="341" customFormat="true" ht="15" customHeight="true" x14ac:dyDescent="0.2">
      <c r="BA1147" s="544"/>
      <c r="BB1147" s="365"/>
      <c r="BC1147" s="544"/>
      <c r="BD1147" s="544"/>
      <c r="BE1147" s="544"/>
      <c r="BF1147" s="544"/>
      <c r="BG1147" s="544"/>
      <c r="BH1147" s="544"/>
      <c r="BI1147" s="544"/>
      <c r="BJ1147" s="544"/>
      <c r="BK1147" s="544"/>
      <c r="BL1147" s="544"/>
      <c r="BM1147" s="544"/>
      <c r="BN1147" s="544"/>
      <c r="BO1147" s="544"/>
      <c r="BP1147" s="544"/>
      <c r="BQ1147" s="544"/>
      <c r="BR1147" s="544"/>
      <c r="BS1147" s="544"/>
      <c r="BT1147" s="544"/>
      <c r="BU1147" s="544"/>
      <c r="BV1147" s="544"/>
      <c r="BW1147" s="544"/>
      <c r="BX1147" s="544"/>
      <c r="BY1147" s="544"/>
    </row>
    <row r="1148" s="341" customFormat="true" ht="15" customHeight="true" x14ac:dyDescent="0.2">
      <c r="BA1148" s="544"/>
      <c r="BB1148" s="365"/>
      <c r="BC1148" s="544"/>
      <c r="BD1148" s="544"/>
      <c r="BE1148" s="544"/>
      <c r="BF1148" s="544"/>
      <c r="BG1148" s="544"/>
      <c r="BH1148" s="544"/>
      <c r="BI1148" s="544"/>
      <c r="BJ1148" s="544"/>
      <c r="BK1148" s="544"/>
      <c r="BL1148" s="544"/>
      <c r="BM1148" s="544"/>
      <c r="BN1148" s="544"/>
      <c r="BO1148" s="544"/>
      <c r="BP1148" s="544"/>
      <c r="BQ1148" s="544"/>
      <c r="BR1148" s="544"/>
      <c r="BS1148" s="544"/>
      <c r="BT1148" s="544"/>
      <c r="BU1148" s="544"/>
      <c r="BV1148" s="544"/>
      <c r="BW1148" s="544"/>
      <c r="BX1148" s="544"/>
      <c r="BY1148" s="544"/>
    </row>
    <row r="1149" s="341" customFormat="true" ht="15" customHeight="true" x14ac:dyDescent="0.2">
      <c r="BA1149" s="544"/>
      <c r="BB1149" s="365"/>
      <c r="BC1149" s="544"/>
      <c r="BD1149" s="544"/>
      <c r="BE1149" s="544"/>
      <c r="BF1149" s="544"/>
      <c r="BG1149" s="544"/>
      <c r="BH1149" s="544"/>
      <c r="BI1149" s="544"/>
      <c r="BJ1149" s="544"/>
      <c r="BK1149" s="544"/>
      <c r="BL1149" s="544"/>
      <c r="BM1149" s="544"/>
      <c r="BN1149" s="544"/>
      <c r="BO1149" s="544"/>
      <c r="BP1149" s="544"/>
      <c r="BQ1149" s="544"/>
      <c r="BR1149" s="544"/>
      <c r="BS1149" s="544"/>
      <c r="BT1149" s="544"/>
      <c r="BU1149" s="544"/>
      <c r="BV1149" s="544"/>
      <c r="BW1149" s="544"/>
      <c r="BX1149" s="544"/>
      <c r="BY1149" s="544"/>
    </row>
    <row r="1150" s="341" customFormat="true" ht="15" customHeight="true" x14ac:dyDescent="0.2">
      <c r="BA1150" s="544"/>
      <c r="BB1150" s="365"/>
      <c r="BC1150" s="544"/>
      <c r="BD1150" s="544"/>
      <c r="BE1150" s="544"/>
      <c r="BF1150" s="544"/>
      <c r="BG1150" s="544"/>
      <c r="BH1150" s="544"/>
      <c r="BI1150" s="544"/>
      <c r="BJ1150" s="544"/>
      <c r="BK1150" s="544"/>
      <c r="BL1150" s="544"/>
      <c r="BM1150" s="544"/>
      <c r="BN1150" s="544"/>
      <c r="BO1150" s="544"/>
      <c r="BP1150" s="544"/>
      <c r="BQ1150" s="544"/>
      <c r="BR1150" s="544"/>
      <c r="BS1150" s="544"/>
      <c r="BT1150" s="544"/>
      <c r="BU1150" s="544"/>
      <c r="BV1150" s="544"/>
      <c r="BW1150" s="544"/>
      <c r="BX1150" s="544"/>
      <c r="BY1150" s="544"/>
    </row>
    <row r="1151" s="341" customFormat="true" ht="15" customHeight="true" x14ac:dyDescent="0.2">
      <c r="BA1151" s="544"/>
      <c r="BB1151" s="365"/>
      <c r="BC1151" s="544"/>
      <c r="BD1151" s="544"/>
      <c r="BE1151" s="544"/>
      <c r="BF1151" s="544"/>
      <c r="BG1151" s="544"/>
      <c r="BH1151" s="544"/>
      <c r="BI1151" s="544"/>
      <c r="BJ1151" s="544"/>
      <c r="BK1151" s="544"/>
      <c r="BL1151" s="544"/>
      <c r="BM1151" s="544"/>
      <c r="BN1151" s="544"/>
      <c r="BO1151" s="544"/>
      <c r="BP1151" s="544"/>
      <c r="BQ1151" s="544"/>
      <c r="BR1151" s="544"/>
      <c r="BS1151" s="544"/>
      <c r="BT1151" s="544"/>
      <c r="BU1151" s="544"/>
      <c r="BV1151" s="544"/>
      <c r="BW1151" s="544"/>
      <c r="BX1151" s="544"/>
      <c r="BY1151" s="544"/>
    </row>
    <row r="1152" s="341" customFormat="true" ht="15" customHeight="true" x14ac:dyDescent="0.2">
      <c r="BA1152" s="544"/>
      <c r="BB1152" s="365"/>
      <c r="BC1152" s="544"/>
      <c r="BD1152" s="544"/>
      <c r="BE1152" s="544"/>
      <c r="BF1152" s="544"/>
      <c r="BG1152" s="544"/>
      <c r="BH1152" s="544"/>
      <c r="BI1152" s="544"/>
      <c r="BJ1152" s="544"/>
      <c r="BK1152" s="544"/>
      <c r="BL1152" s="544"/>
      <c r="BM1152" s="544"/>
      <c r="BN1152" s="544"/>
      <c r="BO1152" s="544"/>
      <c r="BP1152" s="544"/>
      <c r="BQ1152" s="544"/>
      <c r="BR1152" s="544"/>
      <c r="BS1152" s="544"/>
      <c r="BT1152" s="544"/>
      <c r="BU1152" s="544"/>
      <c r="BV1152" s="544"/>
      <c r="BW1152" s="544"/>
      <c r="BX1152" s="544"/>
      <c r="BY1152" s="544"/>
    </row>
    <row r="1153" s="341" customFormat="true" ht="15" customHeight="true" x14ac:dyDescent="0.2">
      <c r="BA1153" s="544"/>
      <c r="BB1153" s="365"/>
      <c r="BC1153" s="544"/>
      <c r="BD1153" s="544"/>
      <c r="BE1153" s="544"/>
      <c r="BF1153" s="544"/>
      <c r="BG1153" s="544"/>
      <c r="BH1153" s="544"/>
      <c r="BI1153" s="544"/>
      <c r="BJ1153" s="544"/>
      <c r="BK1153" s="544"/>
      <c r="BL1153" s="544"/>
      <c r="BM1153" s="544"/>
      <c r="BN1153" s="544"/>
      <c r="BO1153" s="544"/>
      <c r="BP1153" s="544"/>
      <c r="BQ1153" s="544"/>
      <c r="BR1153" s="544"/>
      <c r="BS1153" s="544"/>
      <c r="BT1153" s="544"/>
      <c r="BU1153" s="544"/>
      <c r="BV1153" s="544"/>
      <c r="BW1153" s="544"/>
      <c r="BX1153" s="544"/>
      <c r="BY1153" s="544"/>
    </row>
    <row r="1154" s="341" customFormat="true" ht="15" customHeight="true" x14ac:dyDescent="0.2">
      <c r="BA1154" s="544"/>
      <c r="BB1154" s="365"/>
      <c r="BC1154" s="544"/>
      <c r="BD1154" s="544"/>
      <c r="BE1154" s="544"/>
      <c r="BF1154" s="544"/>
      <c r="BG1154" s="544"/>
      <c r="BH1154" s="544"/>
      <c r="BI1154" s="544"/>
      <c r="BJ1154" s="544"/>
      <c r="BK1154" s="544"/>
      <c r="BL1154" s="544"/>
      <c r="BM1154" s="544"/>
      <c r="BN1154" s="544"/>
      <c r="BO1154" s="544"/>
      <c r="BP1154" s="544"/>
      <c r="BQ1154" s="544"/>
      <c r="BR1154" s="544"/>
      <c r="BS1154" s="544"/>
      <c r="BT1154" s="544"/>
      <c r="BU1154" s="544"/>
      <c r="BV1154" s="544"/>
      <c r="BW1154" s="544"/>
      <c r="BX1154" s="544"/>
      <c r="BY1154" s="544"/>
    </row>
    <row r="1155" s="341" customFormat="true" ht="15" customHeight="true" x14ac:dyDescent="0.2">
      <c r="BA1155" s="544"/>
      <c r="BB1155" s="365"/>
      <c r="BC1155" s="544"/>
      <c r="BD1155" s="544"/>
      <c r="BE1155" s="544"/>
      <c r="BF1155" s="544"/>
      <c r="BG1155" s="544"/>
      <c r="BH1155" s="544"/>
      <c r="BI1155" s="544"/>
      <c r="BJ1155" s="544"/>
      <c r="BK1155" s="544"/>
      <c r="BL1155" s="544"/>
      <c r="BM1155" s="544"/>
      <c r="BN1155" s="544"/>
      <c r="BO1155" s="544"/>
      <c r="BP1155" s="544"/>
      <c r="BQ1155" s="544"/>
      <c r="BR1155" s="544"/>
      <c r="BS1155" s="544"/>
      <c r="BT1155" s="544"/>
      <c r="BU1155" s="544"/>
      <c r="BV1155" s="544"/>
      <c r="BW1155" s="544"/>
      <c r="BX1155" s="544"/>
      <c r="BY1155" s="544"/>
    </row>
    <row r="1156" s="341" customFormat="true" ht="15" customHeight="true" x14ac:dyDescent="0.2">
      <c r="BA1156" s="544"/>
      <c r="BB1156" s="365"/>
      <c r="BC1156" s="544"/>
      <c r="BD1156" s="544"/>
      <c r="BE1156" s="544"/>
      <c r="BF1156" s="544"/>
      <c r="BG1156" s="544"/>
      <c r="BH1156" s="544"/>
      <c r="BI1156" s="544"/>
      <c r="BJ1156" s="544"/>
      <c r="BK1156" s="544"/>
      <c r="BL1156" s="544"/>
      <c r="BM1156" s="544"/>
      <c r="BN1156" s="544"/>
      <c r="BO1156" s="544"/>
      <c r="BP1156" s="544"/>
      <c r="BQ1156" s="544"/>
      <c r="BR1156" s="544"/>
      <c r="BS1156" s="544"/>
      <c r="BT1156" s="544"/>
      <c r="BU1156" s="544"/>
      <c r="BV1156" s="544"/>
      <c r="BW1156" s="544"/>
      <c r="BX1156" s="544"/>
      <c r="BY1156" s="544"/>
    </row>
    <row r="1157" s="341" customFormat="true" ht="15" customHeight="true" x14ac:dyDescent="0.2">
      <c r="BA1157" s="544"/>
      <c r="BB1157" s="365"/>
      <c r="BC1157" s="544"/>
      <c r="BD1157" s="544"/>
      <c r="BE1157" s="544"/>
      <c r="BF1157" s="544"/>
      <c r="BG1157" s="544"/>
      <c r="BH1157" s="544"/>
      <c r="BI1157" s="544"/>
      <c r="BJ1157" s="544"/>
      <c r="BK1157" s="544"/>
      <c r="BL1157" s="544"/>
      <c r="BM1157" s="544"/>
      <c r="BN1157" s="544"/>
      <c r="BO1157" s="544"/>
      <c r="BP1157" s="544"/>
      <c r="BQ1157" s="544"/>
      <c r="BR1157" s="544"/>
      <c r="BS1157" s="544"/>
      <c r="BT1157" s="544"/>
      <c r="BU1157" s="544"/>
      <c r="BV1157" s="544"/>
      <c r="BW1157" s="544"/>
      <c r="BX1157" s="544"/>
      <c r="BY1157" s="544"/>
    </row>
    <row r="1158" s="341" customFormat="true" ht="15" customHeight="true" x14ac:dyDescent="0.2">
      <c r="BA1158" s="544"/>
      <c r="BB1158" s="365"/>
      <c r="BC1158" s="544"/>
      <c r="BD1158" s="544"/>
      <c r="BE1158" s="544"/>
      <c r="BF1158" s="544"/>
      <c r="BG1158" s="544"/>
      <c r="BH1158" s="544"/>
      <c r="BI1158" s="544"/>
      <c r="BJ1158" s="544"/>
      <c r="BK1158" s="544"/>
      <c r="BL1158" s="544"/>
      <c r="BM1158" s="544"/>
      <c r="BN1158" s="544"/>
      <c r="BO1158" s="544"/>
      <c r="BP1158" s="544"/>
      <c r="BQ1158" s="544"/>
      <c r="BR1158" s="544"/>
      <c r="BS1158" s="544"/>
      <c r="BT1158" s="544"/>
      <c r="BU1158" s="544"/>
      <c r="BV1158" s="544"/>
      <c r="BW1158" s="544"/>
      <c r="BX1158" s="544"/>
      <c r="BY1158" s="544"/>
    </row>
    <row r="1159" s="341" customFormat="true" ht="15" customHeight="true" x14ac:dyDescent="0.2">
      <c r="BA1159" s="544"/>
      <c r="BB1159" s="365"/>
      <c r="BC1159" s="544"/>
      <c r="BD1159" s="544"/>
      <c r="BE1159" s="544"/>
      <c r="BF1159" s="544"/>
      <c r="BG1159" s="544"/>
      <c r="BH1159" s="544"/>
      <c r="BI1159" s="544"/>
      <c r="BJ1159" s="544"/>
      <c r="BK1159" s="544"/>
      <c r="BL1159" s="544"/>
      <c r="BM1159" s="544"/>
      <c r="BN1159" s="544"/>
      <c r="BO1159" s="544"/>
      <c r="BP1159" s="544"/>
      <c r="BQ1159" s="544"/>
      <c r="BR1159" s="544"/>
      <c r="BS1159" s="544"/>
      <c r="BT1159" s="544"/>
      <c r="BU1159" s="544"/>
      <c r="BV1159" s="544"/>
      <c r="BW1159" s="544"/>
      <c r="BX1159" s="544"/>
      <c r="BY1159" s="544"/>
    </row>
    <row r="1160" s="341" customFormat="true" ht="15" customHeight="true" x14ac:dyDescent="0.2">
      <c r="BA1160" s="544"/>
      <c r="BB1160" s="365"/>
      <c r="BC1160" s="544"/>
      <c r="BD1160" s="544"/>
      <c r="BE1160" s="544"/>
      <c r="BF1160" s="544"/>
      <c r="BG1160" s="544"/>
      <c r="BH1160" s="544"/>
      <c r="BI1160" s="544"/>
      <c r="BJ1160" s="544"/>
      <c r="BK1160" s="544"/>
      <c r="BL1160" s="544"/>
      <c r="BM1160" s="544"/>
      <c r="BN1160" s="544"/>
      <c r="BO1160" s="544"/>
      <c r="BP1160" s="544"/>
      <c r="BQ1160" s="544"/>
      <c r="BR1160" s="544"/>
      <c r="BS1160" s="544"/>
      <c r="BT1160" s="544"/>
      <c r="BU1160" s="544"/>
      <c r="BV1160" s="544"/>
      <c r="BW1160" s="544"/>
      <c r="BX1160" s="544"/>
      <c r="BY1160" s="544"/>
    </row>
    <row r="1161" s="341" customFormat="true" ht="15" customHeight="true" x14ac:dyDescent="0.2">
      <c r="BA1161" s="544"/>
      <c r="BB1161" s="365"/>
      <c r="BC1161" s="544"/>
      <c r="BD1161" s="544"/>
      <c r="BE1161" s="544"/>
      <c r="BF1161" s="544"/>
      <c r="BG1161" s="544"/>
      <c r="BH1161" s="544"/>
      <c r="BI1161" s="544"/>
      <c r="BJ1161" s="544"/>
      <c r="BK1161" s="544"/>
      <c r="BL1161" s="544"/>
      <c r="BM1161" s="544"/>
      <c r="BN1161" s="544"/>
      <c r="BO1161" s="544"/>
      <c r="BP1161" s="544"/>
      <c r="BQ1161" s="544"/>
      <c r="BR1161" s="544"/>
      <c r="BS1161" s="544"/>
      <c r="BT1161" s="544"/>
      <c r="BU1161" s="544"/>
      <c r="BV1161" s="544"/>
      <c r="BW1161" s="544"/>
      <c r="BX1161" s="544"/>
      <c r="BY1161" s="544"/>
    </row>
    <row r="1162" s="341" customFormat="true" ht="15" customHeight="true" x14ac:dyDescent="0.2">
      <c r="BA1162" s="544"/>
      <c r="BB1162" s="365"/>
      <c r="BC1162" s="544"/>
      <c r="BD1162" s="544"/>
      <c r="BE1162" s="544"/>
      <c r="BF1162" s="544"/>
      <c r="BG1162" s="544"/>
      <c r="BH1162" s="544"/>
      <c r="BI1162" s="544"/>
      <c r="BJ1162" s="544"/>
      <c r="BK1162" s="544"/>
      <c r="BL1162" s="544"/>
      <c r="BM1162" s="544"/>
      <c r="BN1162" s="544"/>
      <c r="BO1162" s="544"/>
      <c r="BP1162" s="544"/>
      <c r="BQ1162" s="544"/>
      <c r="BR1162" s="544"/>
      <c r="BS1162" s="544"/>
      <c r="BT1162" s="544"/>
      <c r="BU1162" s="544"/>
      <c r="BV1162" s="544"/>
      <c r="BW1162" s="544"/>
      <c r="BX1162" s="544"/>
      <c r="BY1162" s="544"/>
    </row>
    <row r="1163" s="341" customFormat="true" ht="15" customHeight="true" x14ac:dyDescent="0.2">
      <c r="BA1163" s="544"/>
      <c r="BB1163" s="365"/>
      <c r="BC1163" s="544"/>
      <c r="BD1163" s="544"/>
      <c r="BE1163" s="544"/>
      <c r="BF1163" s="544"/>
      <c r="BG1163" s="544"/>
      <c r="BH1163" s="544"/>
      <c r="BI1163" s="544"/>
      <c r="BJ1163" s="544"/>
      <c r="BK1163" s="544"/>
      <c r="BL1163" s="544"/>
      <c r="BM1163" s="544"/>
      <c r="BN1163" s="544"/>
      <c r="BO1163" s="544"/>
      <c r="BP1163" s="544"/>
      <c r="BQ1163" s="544"/>
      <c r="BR1163" s="544"/>
      <c r="BS1163" s="544"/>
      <c r="BT1163" s="544"/>
      <c r="BU1163" s="544"/>
      <c r="BV1163" s="544"/>
      <c r="BW1163" s="544"/>
      <c r="BX1163" s="544"/>
      <c r="BY1163" s="544"/>
    </row>
    <row r="1164" s="341" customFormat="true" ht="15" customHeight="true" x14ac:dyDescent="0.2">
      <c r="BA1164" s="544"/>
      <c r="BB1164" s="365"/>
      <c r="BC1164" s="544"/>
      <c r="BD1164" s="544"/>
      <c r="BE1164" s="544"/>
      <c r="BF1164" s="544"/>
      <c r="BG1164" s="544"/>
      <c r="BH1164" s="544"/>
      <c r="BI1164" s="544"/>
      <c r="BJ1164" s="544"/>
      <c r="BK1164" s="544"/>
      <c r="BL1164" s="544"/>
      <c r="BM1164" s="544"/>
      <c r="BN1164" s="544"/>
      <c r="BO1164" s="544"/>
      <c r="BP1164" s="544"/>
      <c r="BQ1164" s="544"/>
      <c r="BR1164" s="544"/>
      <c r="BS1164" s="544"/>
      <c r="BT1164" s="544"/>
      <c r="BU1164" s="544"/>
      <c r="BV1164" s="544"/>
      <c r="BW1164" s="544"/>
      <c r="BX1164" s="544"/>
      <c r="BY1164" s="544"/>
    </row>
    <row r="1165" s="341" customFormat="true" ht="15" customHeight="true" x14ac:dyDescent="0.2">
      <c r="BA1165" s="544"/>
      <c r="BB1165" s="365"/>
      <c r="BC1165" s="544"/>
      <c r="BD1165" s="544"/>
      <c r="BE1165" s="544"/>
      <c r="BF1165" s="544"/>
      <c r="BG1165" s="544"/>
      <c r="BH1165" s="544"/>
      <c r="BI1165" s="544"/>
      <c r="BJ1165" s="544"/>
      <c r="BK1165" s="544"/>
      <c r="BL1165" s="544"/>
      <c r="BM1165" s="544"/>
      <c r="BN1165" s="544"/>
      <c r="BO1165" s="544"/>
      <c r="BP1165" s="544"/>
      <c r="BQ1165" s="544"/>
      <c r="BR1165" s="544"/>
      <c r="BS1165" s="544"/>
      <c r="BT1165" s="544"/>
      <c r="BU1165" s="544"/>
      <c r="BV1165" s="544"/>
      <c r="BW1165" s="544"/>
      <c r="BX1165" s="544"/>
      <c r="BY1165" s="544"/>
    </row>
    <row r="1166" s="341" customFormat="true" ht="15" customHeight="true" x14ac:dyDescent="0.2">
      <c r="BA1166" s="544"/>
      <c r="BB1166" s="365"/>
      <c r="BC1166" s="544"/>
      <c r="BD1166" s="544"/>
      <c r="BE1166" s="544"/>
      <c r="BF1166" s="544"/>
      <c r="BG1166" s="544"/>
      <c r="BH1166" s="544"/>
      <c r="BI1166" s="544"/>
      <c r="BJ1166" s="544"/>
      <c r="BK1166" s="544"/>
      <c r="BL1166" s="544"/>
      <c r="BM1166" s="544"/>
      <c r="BN1166" s="544"/>
      <c r="BO1166" s="544"/>
      <c r="BP1166" s="544"/>
      <c r="BQ1166" s="544"/>
      <c r="BR1166" s="544"/>
      <c r="BS1166" s="544"/>
      <c r="BT1166" s="544"/>
      <c r="BU1166" s="544"/>
      <c r="BV1166" s="544"/>
      <c r="BW1166" s="544"/>
      <c r="BX1166" s="544"/>
      <c r="BY1166" s="544"/>
    </row>
    <row r="1167" s="341" customFormat="true" ht="15" customHeight="true" x14ac:dyDescent="0.2">
      <c r="BA1167" s="544"/>
      <c r="BB1167" s="365"/>
      <c r="BC1167" s="544"/>
      <c r="BD1167" s="544"/>
      <c r="BE1167" s="544"/>
      <c r="BF1167" s="544"/>
      <c r="BG1167" s="544"/>
      <c r="BH1167" s="544"/>
      <c r="BI1167" s="544"/>
      <c r="BJ1167" s="544"/>
      <c r="BK1167" s="544"/>
      <c r="BL1167" s="544"/>
      <c r="BM1167" s="544"/>
      <c r="BN1167" s="544"/>
      <c r="BO1167" s="544"/>
      <c r="BP1167" s="544"/>
      <c r="BQ1167" s="544"/>
      <c r="BR1167" s="544"/>
      <c r="BS1167" s="544"/>
      <c r="BT1167" s="544"/>
      <c r="BU1167" s="544"/>
      <c r="BV1167" s="544"/>
      <c r="BW1167" s="544"/>
      <c r="BX1167" s="544"/>
      <c r="BY1167" s="544"/>
    </row>
    <row r="1168" s="341" customFormat="true" ht="15" customHeight="true" x14ac:dyDescent="0.2">
      <c r="BA1168" s="544"/>
      <c r="BB1168" s="365"/>
      <c r="BC1168" s="544"/>
      <c r="BD1168" s="544"/>
      <c r="BE1168" s="544"/>
      <c r="BF1168" s="544"/>
      <c r="BG1168" s="544"/>
      <c r="BH1168" s="544"/>
      <c r="BI1168" s="544"/>
      <c r="BJ1168" s="544"/>
      <c r="BK1168" s="544"/>
      <c r="BL1168" s="544"/>
      <c r="BM1168" s="544"/>
      <c r="BN1168" s="544"/>
      <c r="BO1168" s="544"/>
      <c r="BP1168" s="544"/>
      <c r="BQ1168" s="544"/>
      <c r="BR1168" s="544"/>
      <c r="BS1168" s="544"/>
      <c r="BT1168" s="544"/>
      <c r="BU1168" s="544"/>
      <c r="BV1168" s="544"/>
      <c r="BW1168" s="544"/>
      <c r="BX1168" s="544"/>
      <c r="BY1168" s="544"/>
    </row>
    <row r="1169" s="341" customFormat="true" ht="15" customHeight="true" x14ac:dyDescent="0.2">
      <c r="BA1169" s="544"/>
      <c r="BB1169" s="365"/>
      <c r="BC1169" s="544"/>
      <c r="BD1169" s="544"/>
      <c r="BE1169" s="544"/>
      <c r="BF1169" s="544"/>
      <c r="BG1169" s="544"/>
      <c r="BH1169" s="544"/>
      <c r="BI1169" s="544"/>
      <c r="BJ1169" s="544"/>
      <c r="BK1169" s="544"/>
      <c r="BL1169" s="544"/>
      <c r="BM1169" s="544"/>
      <c r="BN1169" s="544"/>
      <c r="BO1169" s="544"/>
      <c r="BP1169" s="544"/>
      <c r="BQ1169" s="544"/>
      <c r="BR1169" s="544"/>
      <c r="BS1169" s="544"/>
      <c r="BT1169" s="544"/>
      <c r="BU1169" s="544"/>
      <c r="BV1169" s="544"/>
      <c r="BW1169" s="544"/>
      <c r="BX1169" s="544"/>
      <c r="BY1169" s="544"/>
    </row>
    <row r="1170" s="341" customFormat="true" ht="15" customHeight="true" x14ac:dyDescent="0.2">
      <c r="A1170" s="410"/>
      <c r="B1170" s="824"/>
      <c r="C1170" s="825"/>
      <c r="D1170" s="825"/>
      <c r="E1170" s="825"/>
      <c r="F1170" s="825"/>
      <c r="G1170" s="825"/>
      <c r="H1170" s="825"/>
      <c r="I1170" s="825"/>
      <c r="J1170" s="825"/>
      <c r="K1170" s="825"/>
      <c r="L1170" s="825"/>
      <c r="M1170" s="825"/>
      <c r="N1170" s="825"/>
      <c r="O1170" s="825"/>
      <c r="P1170" s="825"/>
      <c r="Q1170" s="825"/>
      <c r="R1170" s="825"/>
      <c r="S1170" s="825"/>
      <c r="T1170" s="825"/>
      <c r="U1170" s="825"/>
      <c r="V1170" s="825"/>
      <c r="W1170" s="825"/>
      <c r="X1170" s="825"/>
      <c r="Y1170" s="825"/>
      <c r="BA1170" s="544"/>
      <c r="BB1170" s="365"/>
      <c r="BC1170" s="544"/>
      <c r="BD1170" s="544"/>
      <c r="BE1170" s="544"/>
      <c r="BF1170" s="544"/>
      <c r="BG1170" s="544"/>
      <c r="BH1170" s="544"/>
      <c r="BI1170" s="544"/>
      <c r="BJ1170" s="544"/>
      <c r="BK1170" s="544"/>
      <c r="BL1170" s="544"/>
      <c r="BM1170" s="544"/>
      <c r="BN1170" s="544"/>
      <c r="BO1170" s="544"/>
      <c r="BP1170" s="544"/>
      <c r="BQ1170" s="544"/>
      <c r="BR1170" s="544"/>
      <c r="BS1170" s="544"/>
      <c r="BT1170" s="544"/>
      <c r="BU1170" s="544"/>
      <c r="BV1170" s="544"/>
      <c r="BW1170" s="544"/>
      <c r="BX1170" s="544"/>
      <c r="BY1170" s="544"/>
    </row>
    <row r="1171" s="341" customFormat="true" ht="15" customHeight="true" x14ac:dyDescent="0.2">
      <c r="A1171" s="410"/>
      <c r="B1171" s="824"/>
      <c r="C1171" s="825"/>
      <c r="D1171" s="825"/>
      <c r="E1171" s="825"/>
      <c r="F1171" s="825"/>
      <c r="G1171" s="825"/>
      <c r="H1171" s="825"/>
      <c r="I1171" s="825"/>
      <c r="J1171" s="825"/>
      <c r="K1171" s="825"/>
      <c r="L1171" s="825"/>
      <c r="M1171" s="825"/>
      <c r="N1171" s="825"/>
      <c r="O1171" s="825"/>
      <c r="P1171" s="825"/>
      <c r="Q1171" s="825"/>
      <c r="R1171" s="825"/>
      <c r="S1171" s="825"/>
      <c r="T1171" s="825"/>
      <c r="U1171" s="825"/>
      <c r="V1171" s="825"/>
      <c r="W1171" s="825"/>
      <c r="X1171" s="825"/>
      <c r="Y1171" s="825"/>
      <c r="BA1171" s="544"/>
      <c r="BB1171" s="365"/>
      <c r="BC1171" s="544"/>
      <c r="BD1171" s="544"/>
      <c r="BE1171" s="544"/>
      <c r="BF1171" s="544"/>
      <c r="BG1171" s="544"/>
      <c r="BH1171" s="544"/>
      <c r="BI1171" s="544"/>
      <c r="BJ1171" s="544"/>
      <c r="BK1171" s="544"/>
      <c r="BL1171" s="544"/>
      <c r="BM1171" s="544"/>
      <c r="BN1171" s="544"/>
      <c r="BO1171" s="544"/>
      <c r="BP1171" s="544"/>
      <c r="BQ1171" s="544"/>
      <c r="BR1171" s="544"/>
      <c r="BS1171" s="544"/>
      <c r="BT1171" s="544"/>
      <c r="BU1171" s="544"/>
      <c r="BV1171" s="544"/>
      <c r="BW1171" s="544"/>
      <c r="BX1171" s="544"/>
      <c r="BY1171" s="544"/>
    </row>
    <row r="1172" s="341" customFormat="true" ht="15" customHeight="true" x14ac:dyDescent="0.2">
      <c r="A1172" s="410"/>
      <c r="B1172" s="824"/>
      <c r="C1172" s="825"/>
      <c r="D1172" s="825"/>
      <c r="E1172" s="825"/>
      <c r="F1172" s="825"/>
      <c r="G1172" s="825"/>
      <c r="H1172" s="825"/>
      <c r="I1172" s="825"/>
      <c r="J1172" s="825"/>
      <c r="K1172" s="825"/>
      <c r="L1172" s="825"/>
      <c r="M1172" s="825"/>
      <c r="N1172" s="825"/>
      <c r="O1172" s="825"/>
      <c r="P1172" s="825"/>
      <c r="Q1172" s="825"/>
      <c r="R1172" s="825"/>
      <c r="S1172" s="825"/>
      <c r="T1172" s="825"/>
      <c r="U1172" s="825"/>
      <c r="V1172" s="825"/>
      <c r="W1172" s="825"/>
      <c r="X1172" s="825"/>
      <c r="Y1172" s="825"/>
      <c r="BA1172" s="544"/>
      <c r="BB1172" s="365"/>
      <c r="BC1172" s="544"/>
      <c r="BD1172" s="544"/>
      <c r="BE1172" s="544"/>
      <c r="BF1172" s="544"/>
      <c r="BG1172" s="544"/>
      <c r="BH1172" s="544"/>
      <c r="BI1172" s="544"/>
      <c r="BJ1172" s="544"/>
      <c r="BK1172" s="544"/>
      <c r="BL1172" s="544"/>
      <c r="BM1172" s="544"/>
      <c r="BN1172" s="544"/>
      <c r="BO1172" s="544"/>
      <c r="BP1172" s="544"/>
      <c r="BQ1172" s="544"/>
      <c r="BR1172" s="544"/>
      <c r="BS1172" s="544"/>
      <c r="BT1172" s="544"/>
      <c r="BU1172" s="544"/>
      <c r="BV1172" s="544"/>
      <c r="BW1172" s="544"/>
      <c r="BX1172" s="544"/>
      <c r="BY1172" s="544"/>
    </row>
    <row r="1173" s="341" customFormat="true" ht="15" customHeight="true" x14ac:dyDescent="0.2">
      <c r="A1173" s="410"/>
      <c r="B1173" s="824"/>
      <c r="C1173" s="825"/>
      <c r="D1173" s="825"/>
      <c r="E1173" s="825"/>
      <c r="F1173" s="825"/>
      <c r="G1173" s="825"/>
      <c r="H1173" s="825"/>
      <c r="I1173" s="825"/>
      <c r="J1173" s="825"/>
      <c r="K1173" s="825"/>
      <c r="L1173" s="825"/>
      <c r="M1173" s="825"/>
      <c r="N1173" s="825"/>
      <c r="O1173" s="825"/>
      <c r="P1173" s="825"/>
      <c r="Q1173" s="825"/>
      <c r="R1173" s="825"/>
      <c r="S1173" s="825"/>
      <c r="T1173" s="825"/>
      <c r="U1173" s="825"/>
      <c r="V1173" s="825"/>
      <c r="W1173" s="825"/>
      <c r="X1173" s="825"/>
      <c r="Y1173" s="825"/>
      <c r="BA1173" s="544"/>
      <c r="BB1173" s="365"/>
      <c r="BC1173" s="544"/>
      <c r="BD1173" s="544"/>
      <c r="BE1173" s="544"/>
      <c r="BF1173" s="544"/>
      <c r="BG1173" s="544"/>
      <c r="BH1173" s="544"/>
      <c r="BI1173" s="544"/>
      <c r="BJ1173" s="544"/>
      <c r="BK1173" s="544"/>
      <c r="BL1173" s="544"/>
      <c r="BM1173" s="544"/>
      <c r="BN1173" s="544"/>
      <c r="BO1173" s="544"/>
      <c r="BP1173" s="544"/>
      <c r="BQ1173" s="544"/>
      <c r="BR1173" s="544"/>
      <c r="BS1173" s="544"/>
      <c r="BT1173" s="544"/>
      <c r="BU1173" s="544"/>
      <c r="BV1173" s="544"/>
      <c r="BW1173" s="544"/>
      <c r="BX1173" s="544"/>
      <c r="BY1173" s="544"/>
    </row>
    <row r="1174" s="341" customFormat="true" ht="15" customHeight="true" x14ac:dyDescent="0.2">
      <c r="A1174" s="410"/>
      <c r="B1174" s="824"/>
      <c r="C1174" s="825"/>
      <c r="D1174" s="825"/>
      <c r="E1174" s="825"/>
      <c r="F1174" s="825"/>
      <c r="G1174" s="825"/>
      <c r="H1174" s="825"/>
      <c r="I1174" s="825"/>
      <c r="J1174" s="825"/>
      <c r="K1174" s="825"/>
      <c r="L1174" s="825"/>
      <c r="M1174" s="825"/>
      <c r="N1174" s="825"/>
      <c r="O1174" s="825"/>
      <c r="P1174" s="825"/>
      <c r="Q1174" s="825"/>
      <c r="R1174" s="825"/>
      <c r="S1174" s="825"/>
      <c r="T1174" s="825"/>
      <c r="U1174" s="825"/>
      <c r="V1174" s="825"/>
      <c r="W1174" s="825"/>
      <c r="X1174" s="825"/>
      <c r="Y1174" s="825"/>
      <c r="BA1174" s="544"/>
      <c r="BB1174" s="365"/>
      <c r="BC1174" s="544"/>
      <c r="BD1174" s="544"/>
      <c r="BE1174" s="544"/>
      <c r="BF1174" s="544"/>
      <c r="BG1174" s="544"/>
      <c r="BH1174" s="544"/>
      <c r="BI1174" s="544"/>
      <c r="BJ1174" s="544"/>
      <c r="BK1174" s="544"/>
      <c r="BL1174" s="544"/>
      <c r="BM1174" s="544"/>
      <c r="BN1174" s="544"/>
      <c r="BO1174" s="544"/>
      <c r="BP1174" s="544"/>
      <c r="BQ1174" s="544"/>
      <c r="BR1174" s="544"/>
      <c r="BS1174" s="544"/>
      <c r="BT1174" s="544"/>
      <c r="BU1174" s="544"/>
      <c r="BV1174" s="544"/>
      <c r="BW1174" s="544"/>
      <c r="BX1174" s="544"/>
      <c r="BY1174" s="544"/>
    </row>
    <row r="1175" s="341" customFormat="true" ht="15" customHeight="true" x14ac:dyDescent="0.2">
      <c r="A1175" s="410"/>
      <c r="B1175" s="824"/>
      <c r="C1175" s="825"/>
      <c r="D1175" s="825"/>
      <c r="E1175" s="825"/>
      <c r="F1175" s="825"/>
      <c r="G1175" s="825"/>
      <c r="H1175" s="825"/>
      <c r="I1175" s="825"/>
      <c r="J1175" s="825"/>
      <c r="K1175" s="825"/>
      <c r="L1175" s="825"/>
      <c r="M1175" s="825"/>
      <c r="N1175" s="825"/>
      <c r="O1175" s="825"/>
      <c r="P1175" s="825"/>
      <c r="Q1175" s="825"/>
      <c r="R1175" s="825"/>
      <c r="S1175" s="825"/>
      <c r="T1175" s="825"/>
      <c r="U1175" s="825"/>
      <c r="V1175" s="825"/>
      <c r="W1175" s="825"/>
      <c r="X1175" s="825"/>
      <c r="Y1175" s="825"/>
      <c r="BA1175" s="544"/>
      <c r="BB1175" s="365"/>
      <c r="BC1175" s="544"/>
      <c r="BD1175" s="544"/>
      <c r="BE1175" s="544"/>
      <c r="BF1175" s="544"/>
      <c r="BG1175" s="544"/>
      <c r="BH1175" s="544"/>
      <c r="BI1175" s="544"/>
      <c r="BJ1175" s="544"/>
      <c r="BK1175" s="544"/>
      <c r="BL1175" s="544"/>
      <c r="BM1175" s="544"/>
      <c r="BN1175" s="544"/>
      <c r="BO1175" s="544"/>
      <c r="BP1175" s="544"/>
      <c r="BQ1175" s="544"/>
      <c r="BR1175" s="544"/>
      <c r="BS1175" s="544"/>
      <c r="BT1175" s="544"/>
      <c r="BU1175" s="544"/>
      <c r="BV1175" s="544"/>
      <c r="BW1175" s="544"/>
      <c r="BX1175" s="544"/>
      <c r="BY1175" s="544"/>
    </row>
    <row r="1176" s="341" customFormat="true" ht="15" customHeight="true" x14ac:dyDescent="0.2">
      <c r="A1176" s="826"/>
      <c r="B1176" s="410"/>
      <c r="C1176" s="827"/>
      <c r="D1176" s="828"/>
      <c r="E1176" s="828"/>
      <c r="F1176" s="828"/>
      <c r="G1176" s="828"/>
      <c r="H1176" s="827"/>
      <c r="I1176" s="828"/>
      <c r="J1176" s="828"/>
      <c r="K1176" s="828"/>
      <c r="L1176" s="828"/>
      <c r="M1176" s="827"/>
      <c r="N1176" s="828"/>
      <c r="O1176" s="828"/>
      <c r="P1176" s="828"/>
      <c r="Q1176" s="828"/>
      <c r="R1176" s="827"/>
      <c r="S1176" s="828"/>
      <c r="T1176" s="828"/>
      <c r="U1176" s="828"/>
      <c r="BA1176" s="544"/>
      <c r="BB1176" s="365"/>
      <c r="BC1176" s="544"/>
      <c r="BD1176" s="544"/>
      <c r="BE1176" s="544"/>
      <c r="BF1176" s="544"/>
      <c r="BG1176" s="544"/>
      <c r="BH1176" s="544"/>
      <c r="BI1176" s="544"/>
      <c r="BJ1176" s="544"/>
      <c r="BK1176" s="544"/>
      <c r="BL1176" s="544"/>
      <c r="BM1176" s="544"/>
      <c r="BN1176" s="544"/>
      <c r="BO1176" s="544"/>
      <c r="BP1176" s="544"/>
      <c r="BQ1176" s="544"/>
      <c r="BR1176" s="544"/>
      <c r="BS1176" s="544"/>
      <c r="BT1176" s="544"/>
      <c r="BU1176" s="544"/>
      <c r="BV1176" s="544"/>
      <c r="BW1176" s="544"/>
      <c r="BX1176" s="544"/>
      <c r="BY1176" s="544"/>
    </row>
    <row r="1177" s="341" customFormat="true" ht="15" customHeight="true" x14ac:dyDescent="0.2">
      <c r="A1177" s="828"/>
      <c r="B1177" s="828"/>
      <c r="C1177" s="827"/>
      <c r="D1177" s="827"/>
      <c r="E1177" s="827"/>
      <c r="F1177" s="827"/>
      <c r="G1177" s="827"/>
      <c r="H1177" s="827"/>
      <c r="I1177" s="827"/>
      <c r="J1177" s="827"/>
      <c r="K1177" s="827"/>
      <c r="L1177" s="827"/>
      <c r="M1177" s="827"/>
      <c r="N1177" s="827"/>
      <c r="O1177" s="827"/>
      <c r="P1177" s="827"/>
      <c r="Q1177" s="827"/>
      <c r="R1177" s="827"/>
      <c r="S1177" s="827"/>
      <c r="T1177" s="827"/>
      <c r="U1177" s="827"/>
      <c r="BA1177" s="544"/>
      <c r="BB1177" s="365"/>
      <c r="BC1177" s="544"/>
      <c r="BD1177" s="544"/>
      <c r="BE1177" s="544"/>
      <c r="BF1177" s="544"/>
      <c r="BG1177" s="544"/>
      <c r="BH1177" s="544"/>
      <c r="BI1177" s="544"/>
      <c r="BJ1177" s="544"/>
      <c r="BK1177" s="544"/>
      <c r="BL1177" s="544"/>
      <c r="BM1177" s="544"/>
      <c r="BN1177" s="544"/>
      <c r="BO1177" s="544"/>
      <c r="BP1177" s="544"/>
      <c r="BQ1177" s="544"/>
      <c r="BR1177" s="544"/>
      <c r="BS1177" s="544"/>
      <c r="BT1177" s="544"/>
      <c r="BU1177" s="544"/>
      <c r="BV1177" s="544"/>
      <c r="BW1177" s="544"/>
      <c r="BX1177" s="544"/>
      <c r="BY1177" s="544"/>
    </row>
    <row r="1178" s="341" customFormat="true" ht="15" customHeight="true" x14ac:dyDescent="0.2">
      <c r="BA1178" s="544"/>
      <c r="BB1178" s="365"/>
      <c r="BC1178" s="544"/>
      <c r="BD1178" s="544"/>
      <c r="BE1178" s="544"/>
      <c r="BF1178" s="544"/>
      <c r="BG1178" s="544"/>
      <c r="BH1178" s="544"/>
      <c r="BI1178" s="544"/>
      <c r="BJ1178" s="544"/>
      <c r="BK1178" s="544"/>
      <c r="BL1178" s="544"/>
      <c r="BM1178" s="544"/>
      <c r="BN1178" s="544"/>
      <c r="BO1178" s="544"/>
      <c r="BP1178" s="544"/>
      <c r="BQ1178" s="544"/>
      <c r="BR1178" s="544"/>
      <c r="BS1178" s="544"/>
      <c r="BT1178" s="544"/>
      <c r="BU1178" s="544"/>
      <c r="BV1178" s="544"/>
      <c r="BW1178" s="544"/>
      <c r="BX1178" s="544"/>
      <c r="BY1178" s="544"/>
    </row>
    <row r="1179" s="341" customFormat="true" ht="15" customHeight="true" x14ac:dyDescent="0.2">
      <c r="BA1179" s="544"/>
      <c r="BB1179" s="365"/>
      <c r="BC1179" s="544"/>
      <c r="BD1179" s="544"/>
      <c r="BE1179" s="544"/>
      <c r="BF1179" s="544"/>
      <c r="BG1179" s="544"/>
      <c r="BH1179" s="544"/>
      <c r="BI1179" s="544"/>
      <c r="BJ1179" s="544"/>
      <c r="BK1179" s="544"/>
      <c r="BL1179" s="544"/>
      <c r="BM1179" s="544"/>
      <c r="BN1179" s="544"/>
      <c r="BO1179" s="544"/>
      <c r="BP1179" s="544"/>
      <c r="BQ1179" s="544"/>
      <c r="BR1179" s="544"/>
      <c r="BS1179" s="544"/>
      <c r="BT1179" s="544"/>
      <c r="BU1179" s="544"/>
      <c r="BV1179" s="544"/>
      <c r="BW1179" s="544"/>
      <c r="BX1179" s="544"/>
      <c r="BY1179" s="544"/>
    </row>
    <row r="1180" s="341" customFormat="true" ht="15" customHeight="true" x14ac:dyDescent="0.2">
      <c r="BA1180" s="544"/>
      <c r="BB1180" s="365"/>
      <c r="BC1180" s="544"/>
      <c r="BD1180" s="544"/>
      <c r="BE1180" s="544"/>
      <c r="BF1180" s="544"/>
      <c r="BG1180" s="544"/>
      <c r="BH1180" s="544"/>
      <c r="BI1180" s="544"/>
      <c r="BJ1180" s="544"/>
      <c r="BK1180" s="544"/>
      <c r="BL1180" s="544"/>
      <c r="BM1180" s="544"/>
      <c r="BN1180" s="544"/>
      <c r="BO1180" s="544"/>
      <c r="BP1180" s="544"/>
      <c r="BQ1180" s="544"/>
      <c r="BR1180" s="544"/>
      <c r="BS1180" s="544"/>
      <c r="BT1180" s="544"/>
      <c r="BU1180" s="544"/>
      <c r="BV1180" s="544"/>
      <c r="BW1180" s="544"/>
      <c r="BX1180" s="544"/>
      <c r="BY1180" s="544"/>
    </row>
    <row r="1181" s="341" customFormat="true" ht="15" customHeight="true" x14ac:dyDescent="0.2">
      <c r="BA1181" s="544"/>
      <c r="BB1181" s="365"/>
      <c r="BC1181" s="544"/>
      <c r="BD1181" s="544"/>
      <c r="BE1181" s="544"/>
      <c r="BF1181" s="544"/>
      <c r="BG1181" s="544"/>
      <c r="BH1181" s="544"/>
      <c r="BI1181" s="544"/>
      <c r="BJ1181" s="544"/>
      <c r="BK1181" s="544"/>
      <c r="BL1181" s="544"/>
      <c r="BM1181" s="544"/>
      <c r="BN1181" s="544"/>
      <c r="BO1181" s="544"/>
      <c r="BP1181" s="544"/>
      <c r="BQ1181" s="544"/>
      <c r="BR1181" s="544"/>
      <c r="BS1181" s="544"/>
      <c r="BT1181" s="544"/>
      <c r="BU1181" s="544"/>
      <c r="BV1181" s="544"/>
      <c r="BW1181" s="544"/>
      <c r="BX1181" s="544"/>
      <c r="BY1181" s="544"/>
    </row>
    <row r="1182" s="341" customFormat="true" ht="15" customHeight="true" x14ac:dyDescent="0.2">
      <c r="BA1182" s="544"/>
      <c r="BB1182" s="365"/>
      <c r="BC1182" s="544"/>
      <c r="BD1182" s="544"/>
      <c r="BE1182" s="544"/>
      <c r="BF1182" s="544"/>
      <c r="BG1182" s="544"/>
      <c r="BH1182" s="544"/>
      <c r="BI1182" s="544"/>
      <c r="BJ1182" s="544"/>
      <c r="BK1182" s="544"/>
      <c r="BL1182" s="544"/>
      <c r="BM1182" s="544"/>
      <c r="BN1182" s="544"/>
      <c r="BO1182" s="544"/>
      <c r="BP1182" s="544"/>
      <c r="BQ1182" s="544"/>
      <c r="BR1182" s="544"/>
      <c r="BS1182" s="544"/>
      <c r="BT1182" s="544"/>
      <c r="BU1182" s="544"/>
      <c r="BV1182" s="544"/>
      <c r="BW1182" s="544"/>
      <c r="BX1182" s="544"/>
      <c r="BY1182" s="544"/>
    </row>
    <row r="1183" s="341" customFormat="true" ht="15" customHeight="true" x14ac:dyDescent="0.2">
      <c r="BA1183" s="544"/>
      <c r="BB1183" s="365"/>
      <c r="BC1183" s="544"/>
      <c r="BD1183" s="544"/>
      <c r="BE1183" s="544"/>
      <c r="BF1183" s="544"/>
      <c r="BG1183" s="544"/>
      <c r="BH1183" s="544"/>
      <c r="BI1183" s="544"/>
      <c r="BJ1183" s="544"/>
      <c r="BK1183" s="544"/>
      <c r="BL1183" s="544"/>
      <c r="BM1183" s="544"/>
      <c r="BN1183" s="544"/>
      <c r="BO1183" s="544"/>
      <c r="BP1183" s="544"/>
      <c r="BQ1183" s="544"/>
      <c r="BR1183" s="544"/>
      <c r="BS1183" s="544"/>
      <c r="BT1183" s="544"/>
      <c r="BU1183" s="544"/>
      <c r="BV1183" s="544"/>
      <c r="BW1183" s="544"/>
      <c r="BX1183" s="544"/>
      <c r="BY1183" s="544"/>
    </row>
    <row r="1184" s="341" customFormat="true" ht="15" customHeight="true" x14ac:dyDescent="0.2">
      <c r="BA1184" s="544"/>
      <c r="BB1184" s="365"/>
      <c r="BC1184" s="544"/>
      <c r="BD1184" s="544"/>
      <c r="BE1184" s="544"/>
      <c r="BF1184" s="544"/>
      <c r="BG1184" s="544"/>
      <c r="BH1184" s="544"/>
      <c r="BI1184" s="544"/>
      <c r="BJ1184" s="544"/>
      <c r="BK1184" s="544"/>
      <c r="BL1184" s="544"/>
      <c r="BM1184" s="544"/>
      <c r="BN1184" s="544"/>
      <c r="BO1184" s="544"/>
      <c r="BP1184" s="544"/>
      <c r="BQ1184" s="544"/>
      <c r="BR1184" s="544"/>
      <c r="BS1184" s="544"/>
      <c r="BT1184" s="544"/>
      <c r="BU1184" s="544"/>
      <c r="BV1184" s="544"/>
      <c r="BW1184" s="544"/>
      <c r="BX1184" s="544"/>
      <c r="BY1184" s="544"/>
    </row>
    <row r="1185" s="341" customFormat="true" ht="15" customHeight="true" x14ac:dyDescent="0.2">
      <c r="BA1185" s="544"/>
      <c r="BB1185" s="365"/>
      <c r="BC1185" s="544"/>
      <c r="BD1185" s="544"/>
      <c r="BE1185" s="544"/>
      <c r="BF1185" s="544"/>
      <c r="BG1185" s="544"/>
      <c r="BH1185" s="544"/>
      <c r="BI1185" s="544"/>
      <c r="BJ1185" s="544"/>
      <c r="BK1185" s="544"/>
      <c r="BL1185" s="544"/>
      <c r="BM1185" s="544"/>
      <c r="BN1185" s="544"/>
      <c r="BO1185" s="544"/>
      <c r="BP1185" s="544"/>
      <c r="BQ1185" s="544"/>
      <c r="BR1185" s="544"/>
      <c r="BS1185" s="544"/>
      <c r="BT1185" s="544"/>
      <c r="BU1185" s="544"/>
      <c r="BV1185" s="544"/>
      <c r="BW1185" s="544"/>
      <c r="BX1185" s="544"/>
      <c r="BY1185" s="544"/>
    </row>
    <row r="1186" s="341" customFormat="true" ht="15" customHeight="true" x14ac:dyDescent="0.2">
      <c r="BA1186" s="544"/>
      <c r="BB1186" s="365"/>
      <c r="BC1186" s="544"/>
      <c r="BD1186" s="544"/>
      <c r="BE1186" s="544"/>
      <c r="BF1186" s="544"/>
      <c r="BG1186" s="544"/>
      <c r="BH1186" s="544"/>
      <c r="BI1186" s="544"/>
      <c r="BJ1186" s="544"/>
      <c r="BK1186" s="544"/>
      <c r="BL1186" s="544"/>
      <c r="BM1186" s="544"/>
      <c r="BN1186" s="544"/>
      <c r="BO1186" s="544"/>
      <c r="BP1186" s="544"/>
      <c r="BQ1186" s="544"/>
      <c r="BR1186" s="544"/>
      <c r="BS1186" s="544"/>
      <c r="BT1186" s="544"/>
      <c r="BU1186" s="544"/>
      <c r="BV1186" s="544"/>
      <c r="BW1186" s="544"/>
      <c r="BX1186" s="544"/>
      <c r="BY1186" s="544"/>
    </row>
    <row r="1187" s="341" customFormat="true" ht="15" customHeight="true" x14ac:dyDescent="0.2">
      <c r="BA1187" s="544"/>
      <c r="BB1187" s="365"/>
      <c r="BC1187" s="544"/>
      <c r="BD1187" s="544"/>
      <c r="BE1187" s="544"/>
      <c r="BF1187" s="544"/>
      <c r="BG1187" s="544"/>
      <c r="BH1187" s="544"/>
      <c r="BI1187" s="544"/>
      <c r="BJ1187" s="544"/>
      <c r="BK1187" s="544"/>
      <c r="BL1187" s="544"/>
      <c r="BM1187" s="544"/>
      <c r="BN1187" s="544"/>
      <c r="BO1187" s="544"/>
      <c r="BP1187" s="544"/>
      <c r="BQ1187" s="544"/>
      <c r="BR1187" s="544"/>
      <c r="BS1187" s="544"/>
      <c r="BT1187" s="544"/>
      <c r="BU1187" s="544"/>
      <c r="BV1187" s="544"/>
      <c r="BW1187" s="544"/>
      <c r="BX1187" s="544"/>
      <c r="BY1187" s="544"/>
    </row>
    <row r="1188" s="341" customFormat="true" ht="15" customHeight="true" x14ac:dyDescent="0.2">
      <c r="BA1188" s="544"/>
      <c r="BB1188" s="365"/>
      <c r="BC1188" s="544"/>
      <c r="BD1188" s="544"/>
      <c r="BE1188" s="544"/>
      <c r="BF1188" s="544"/>
      <c r="BG1188" s="544"/>
      <c r="BH1188" s="544"/>
      <c r="BI1188" s="544"/>
      <c r="BJ1188" s="544"/>
      <c r="BK1188" s="544"/>
      <c r="BL1188" s="544"/>
      <c r="BM1188" s="544"/>
      <c r="BN1188" s="544"/>
      <c r="BO1188" s="544"/>
      <c r="BP1188" s="544"/>
      <c r="BQ1188" s="544"/>
      <c r="BR1188" s="544"/>
      <c r="BS1188" s="544"/>
      <c r="BT1188" s="544"/>
      <c r="BU1188" s="544"/>
      <c r="BV1188" s="544"/>
      <c r="BW1188" s="544"/>
      <c r="BX1188" s="544"/>
      <c r="BY1188" s="544"/>
    </row>
    <row r="1189" s="341" customFormat="true" ht="15" customHeight="true" x14ac:dyDescent="0.2">
      <c r="BA1189" s="544"/>
      <c r="BB1189" s="365"/>
      <c r="BC1189" s="544"/>
      <c r="BD1189" s="544"/>
      <c r="BE1189" s="544"/>
      <c r="BF1189" s="544"/>
      <c r="BG1189" s="544"/>
      <c r="BH1189" s="544"/>
      <c r="BI1189" s="544"/>
      <c r="BJ1189" s="544"/>
      <c r="BK1189" s="544"/>
      <c r="BL1189" s="544"/>
      <c r="BM1189" s="544"/>
      <c r="BN1189" s="544"/>
      <c r="BO1189" s="544"/>
      <c r="BP1189" s="544"/>
      <c r="BQ1189" s="544"/>
      <c r="BR1189" s="544"/>
      <c r="BS1189" s="544"/>
      <c r="BT1189" s="544"/>
      <c r="BU1189" s="544"/>
      <c r="BV1189" s="544"/>
      <c r="BW1189" s="544"/>
      <c r="BX1189" s="544"/>
      <c r="BY1189" s="544"/>
    </row>
    <row r="1190" s="341" customFormat="true" ht="15" customHeight="true" x14ac:dyDescent="0.2">
      <c r="BA1190" s="544"/>
      <c r="BB1190" s="365"/>
      <c r="BC1190" s="544"/>
      <c r="BD1190" s="544"/>
      <c r="BE1190" s="544"/>
      <c r="BF1190" s="544"/>
      <c r="BG1190" s="544"/>
      <c r="BH1190" s="544"/>
      <c r="BI1190" s="544"/>
      <c r="BJ1190" s="544"/>
      <c r="BK1190" s="544"/>
      <c r="BL1190" s="544"/>
      <c r="BM1190" s="544"/>
      <c r="BN1190" s="544"/>
      <c r="BO1190" s="544"/>
      <c r="BP1190" s="544"/>
      <c r="BQ1190" s="544"/>
      <c r="BR1190" s="544"/>
      <c r="BS1190" s="544"/>
      <c r="BT1190" s="544"/>
      <c r="BU1190" s="544"/>
      <c r="BV1190" s="544"/>
      <c r="BW1190" s="544"/>
      <c r="BX1190" s="544"/>
      <c r="BY1190" s="544"/>
    </row>
    <row r="1191" s="341" customFormat="true" ht="15" customHeight="true" x14ac:dyDescent="0.2">
      <c r="BA1191" s="544"/>
      <c r="BB1191" s="365"/>
      <c r="BC1191" s="544"/>
      <c r="BD1191" s="544"/>
      <c r="BE1191" s="544"/>
      <c r="BF1191" s="544"/>
      <c r="BG1191" s="544"/>
      <c r="BH1191" s="544"/>
      <c r="BI1191" s="544"/>
      <c r="BJ1191" s="544"/>
      <c r="BK1191" s="544"/>
      <c r="BL1191" s="544"/>
      <c r="BM1191" s="544"/>
      <c r="BN1191" s="544"/>
      <c r="BO1191" s="544"/>
      <c r="BP1191" s="544"/>
      <c r="BQ1191" s="544"/>
      <c r="BR1191" s="544"/>
      <c r="BS1191" s="544"/>
      <c r="BT1191" s="544"/>
      <c r="BU1191" s="544"/>
      <c r="BV1191" s="544"/>
      <c r="BW1191" s="544"/>
      <c r="BX1191" s="544"/>
      <c r="BY1191" s="544"/>
    </row>
    <row r="1192" s="341" customFormat="true" ht="15" customHeight="true" x14ac:dyDescent="0.2">
      <c r="BA1192" s="544"/>
      <c r="BB1192" s="365"/>
      <c r="BC1192" s="544"/>
      <c r="BD1192" s="544"/>
      <c r="BE1192" s="544"/>
      <c r="BF1192" s="544"/>
      <c r="BG1192" s="544"/>
      <c r="BH1192" s="544"/>
      <c r="BI1192" s="544"/>
      <c r="BJ1192" s="544"/>
      <c r="BK1192" s="544"/>
      <c r="BL1192" s="544"/>
      <c r="BM1192" s="544"/>
      <c r="BN1192" s="544"/>
      <c r="BO1192" s="544"/>
      <c r="BP1192" s="544"/>
      <c r="BQ1192" s="544"/>
      <c r="BR1192" s="544"/>
      <c r="BS1192" s="544"/>
      <c r="BT1192" s="544"/>
      <c r="BU1192" s="544"/>
      <c r="BV1192" s="544"/>
      <c r="BW1192" s="544"/>
      <c r="BX1192" s="544"/>
      <c r="BY1192" s="544"/>
    </row>
    <row r="1193" s="341" customFormat="true" ht="15" customHeight="true" x14ac:dyDescent="0.2">
      <c r="BA1193" s="544"/>
      <c r="BB1193" s="365"/>
      <c r="BC1193" s="544"/>
      <c r="BD1193" s="544"/>
      <c r="BE1193" s="544"/>
      <c r="BF1193" s="544"/>
      <c r="BG1193" s="544"/>
      <c r="BH1193" s="544"/>
      <c r="BI1193" s="544"/>
      <c r="BJ1193" s="544"/>
      <c r="BK1193" s="544"/>
      <c r="BL1193" s="544"/>
      <c r="BM1193" s="544"/>
      <c r="BN1193" s="544"/>
      <c r="BO1193" s="544"/>
      <c r="BP1193" s="544"/>
      <c r="BQ1193" s="544"/>
      <c r="BR1193" s="544"/>
      <c r="BS1193" s="544"/>
      <c r="BT1193" s="544"/>
      <c r="BU1193" s="544"/>
      <c r="BV1193" s="544"/>
      <c r="BW1193" s="544"/>
      <c r="BX1193" s="544"/>
      <c r="BY1193" s="544"/>
    </row>
    <row r="1194" s="341" customFormat="true" ht="15" customHeight="true" x14ac:dyDescent="0.2">
      <c r="BA1194" s="544"/>
      <c r="BB1194" s="365"/>
      <c r="BC1194" s="544"/>
      <c r="BD1194" s="544"/>
      <c r="BE1194" s="544"/>
      <c r="BF1194" s="544"/>
      <c r="BG1194" s="544"/>
      <c r="BH1194" s="544"/>
      <c r="BI1194" s="544"/>
      <c r="BJ1194" s="544"/>
      <c r="BK1194" s="544"/>
      <c r="BL1194" s="544"/>
      <c r="BM1194" s="544"/>
      <c r="BN1194" s="544"/>
      <c r="BO1194" s="544"/>
      <c r="BP1194" s="544"/>
      <c r="BQ1194" s="544"/>
      <c r="BR1194" s="544"/>
      <c r="BS1194" s="544"/>
      <c r="BT1194" s="544"/>
      <c r="BU1194" s="544"/>
      <c r="BV1194" s="544"/>
      <c r="BW1194" s="544"/>
      <c r="BX1194" s="544"/>
      <c r="BY1194" s="544"/>
    </row>
    <row r="1195" s="341" customFormat="true" ht="15" customHeight="true" x14ac:dyDescent="0.2">
      <c r="BA1195" s="544"/>
      <c r="BB1195" s="365"/>
      <c r="BC1195" s="544"/>
      <c r="BD1195" s="544"/>
      <c r="BE1195" s="544"/>
      <c r="BF1195" s="544"/>
      <c r="BG1195" s="544"/>
      <c r="BH1195" s="544"/>
      <c r="BI1195" s="544"/>
      <c r="BJ1195" s="544"/>
      <c r="BK1195" s="544"/>
      <c r="BL1195" s="544"/>
      <c r="BM1195" s="544"/>
      <c r="BN1195" s="544"/>
      <c r="BO1195" s="544"/>
      <c r="BP1195" s="544"/>
      <c r="BQ1195" s="544"/>
      <c r="BR1195" s="544"/>
      <c r="BS1195" s="544"/>
      <c r="BT1195" s="544"/>
      <c r="BU1195" s="544"/>
      <c r="BV1195" s="544"/>
      <c r="BW1195" s="544"/>
      <c r="BX1195" s="544"/>
      <c r="BY1195" s="544"/>
    </row>
    <row r="1196" s="341" customFormat="true" ht="15" customHeight="true" x14ac:dyDescent="0.2">
      <c r="BA1196" s="544"/>
      <c r="BB1196" s="365"/>
      <c r="BC1196" s="544"/>
      <c r="BD1196" s="544"/>
      <c r="BE1196" s="544"/>
      <c r="BF1196" s="544"/>
      <c r="BG1196" s="544"/>
      <c r="BH1196" s="544"/>
      <c r="BI1196" s="544"/>
      <c r="BJ1196" s="544"/>
      <c r="BK1196" s="544"/>
      <c r="BL1196" s="544"/>
      <c r="BM1196" s="544"/>
      <c r="BN1196" s="544"/>
      <c r="BO1196" s="544"/>
      <c r="BP1196" s="544"/>
      <c r="BQ1196" s="544"/>
      <c r="BR1196" s="544"/>
      <c r="BS1196" s="544"/>
      <c r="BT1196" s="544"/>
      <c r="BU1196" s="544"/>
      <c r="BV1196" s="544"/>
      <c r="BW1196" s="544"/>
      <c r="BX1196" s="544"/>
      <c r="BY1196" s="544"/>
    </row>
    <row r="1197" s="341" customFormat="true" ht="15" customHeight="true" x14ac:dyDescent="0.2">
      <c r="BA1197" s="544"/>
      <c r="BB1197" s="365"/>
      <c r="BC1197" s="544"/>
      <c r="BD1197" s="544"/>
      <c r="BE1197" s="544"/>
      <c r="BF1197" s="544"/>
      <c r="BG1197" s="544"/>
      <c r="BH1197" s="544"/>
      <c r="BI1197" s="544"/>
      <c r="BJ1197" s="544"/>
      <c r="BK1197" s="544"/>
      <c r="BL1197" s="544"/>
      <c r="BM1197" s="544"/>
      <c r="BN1197" s="544"/>
      <c r="BO1197" s="544"/>
      <c r="BP1197" s="544"/>
      <c r="BQ1197" s="544"/>
      <c r="BR1197" s="544"/>
      <c r="BS1197" s="544"/>
      <c r="BT1197" s="544"/>
      <c r="BU1197" s="544"/>
      <c r="BV1197" s="544"/>
      <c r="BW1197" s="544"/>
      <c r="BX1197" s="544"/>
      <c r="BY1197" s="544"/>
    </row>
    <row r="1198" s="341" customFormat="true" ht="15" customHeight="true" x14ac:dyDescent="0.2">
      <c r="BA1198" s="544"/>
      <c r="BB1198" s="365"/>
      <c r="BC1198" s="544"/>
      <c r="BD1198" s="544"/>
      <c r="BE1198" s="544"/>
      <c r="BF1198" s="544"/>
      <c r="BG1198" s="544"/>
      <c r="BH1198" s="544"/>
      <c r="BI1198" s="544"/>
      <c r="BJ1198" s="544"/>
      <c r="BK1198" s="544"/>
      <c r="BL1198" s="544"/>
      <c r="BM1198" s="544"/>
      <c r="BN1198" s="544"/>
      <c r="BO1198" s="544"/>
      <c r="BP1198" s="544"/>
      <c r="BQ1198" s="544"/>
      <c r="BR1198" s="544"/>
      <c r="BS1198" s="544"/>
      <c r="BT1198" s="544"/>
      <c r="BU1198" s="544"/>
      <c r="BV1198" s="544"/>
      <c r="BW1198" s="544"/>
      <c r="BX1198" s="544"/>
      <c r="BY1198" s="544"/>
    </row>
    <row r="1199" s="341" customFormat="true" ht="15" customHeight="true" x14ac:dyDescent="0.2">
      <c r="BA1199" s="544"/>
      <c r="BB1199" s="365"/>
      <c r="BC1199" s="544"/>
      <c r="BD1199" s="544"/>
      <c r="BE1199" s="544"/>
      <c r="BF1199" s="544"/>
      <c r="BG1199" s="544"/>
      <c r="BH1199" s="544"/>
      <c r="BI1199" s="544"/>
      <c r="BJ1199" s="544"/>
      <c r="BK1199" s="544"/>
      <c r="BL1199" s="544"/>
      <c r="BM1199" s="544"/>
      <c r="BN1199" s="544"/>
      <c r="BO1199" s="544"/>
      <c r="BP1199" s="544"/>
      <c r="BQ1199" s="544"/>
      <c r="BR1199" s="544"/>
      <c r="BS1199" s="544"/>
      <c r="BT1199" s="544"/>
      <c r="BU1199" s="544"/>
      <c r="BV1199" s="544"/>
      <c r="BW1199" s="544"/>
      <c r="BX1199" s="544"/>
      <c r="BY1199" s="544"/>
    </row>
    <row r="1200" s="341" customFormat="true" ht="15" customHeight="true" x14ac:dyDescent="0.2">
      <c r="BA1200" s="544"/>
      <c r="BB1200" s="365"/>
      <c r="BC1200" s="544"/>
      <c r="BD1200" s="544"/>
      <c r="BE1200" s="544"/>
      <c r="BF1200" s="544"/>
      <c r="BG1200" s="544"/>
      <c r="BH1200" s="544"/>
      <c r="BI1200" s="544"/>
      <c r="BJ1200" s="544"/>
      <c r="BK1200" s="544"/>
      <c r="BL1200" s="544"/>
      <c r="BM1200" s="544"/>
      <c r="BN1200" s="544"/>
      <c r="BO1200" s="544"/>
      <c r="BP1200" s="544"/>
      <c r="BQ1200" s="544"/>
      <c r="BR1200" s="544"/>
      <c r="BS1200" s="544"/>
      <c r="BT1200" s="544"/>
      <c r="BU1200" s="544"/>
      <c r="BV1200" s="544"/>
      <c r="BW1200" s="544"/>
      <c r="BX1200" s="544"/>
      <c r="BY1200" s="544"/>
    </row>
  </sheetData>
  <mergeCells count="1314">
    <mergeCell ref="A58:A71"/>
    <mergeCell ref="M14:Q14"/>
    <mergeCell ref="A16:A17"/>
    <mergeCell ref="A18:A21"/>
    <mergeCell ref="A22:A23"/>
    <mergeCell ref="A24:A26"/>
    <mergeCell ref="C14:G14"/>
    <mergeCell ref="H14:L14"/>
    <mergeCell ref="C56:G56"/>
    <mergeCell ref="H56:L56"/>
    <mergeCell ref="M56:Q56"/>
    <mergeCell ref="A29:A30"/>
    <mergeCell ref="A35:A36"/>
    <mergeCell ref="A37:A38"/>
    <mergeCell ref="A41:A42"/>
    <mergeCell ref="A43:A44"/>
    <mergeCell ref="A45:A46"/>
    <mergeCell ref="C27:G27"/>
    <mergeCell ref="H27:L27"/>
    <mergeCell ref="M27:Q27"/>
    <mergeCell ref="A47:A49"/>
    <mergeCell ref="A208:B208"/>
    <mergeCell ref="A153:A165"/>
    <mergeCell ref="C133:G133"/>
    <mergeCell ref="H133:L133"/>
    <mergeCell ref="M133:Q133"/>
    <mergeCell ref="A135:A139"/>
    <mergeCell ref="M120:Q120"/>
    <mergeCell ref="A122:A123"/>
    <mergeCell ref="A124:A127"/>
    <mergeCell ref="A128:A129"/>
    <mergeCell ref="A130:A132"/>
    <mergeCell ref="A108:B108"/>
    <mergeCell ref="C120:G120"/>
    <mergeCell ref="H120:L120"/>
    <mergeCell ref="A1025:C1025"/>
    <mergeCell ref="A1026:B1026"/>
    <mergeCell ref="A1031:A1033"/>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E475"/>
    <mergeCell ref="H475:I475"/>
    <mergeCell ref="M475:O475"/>
    <mergeCell ref="C472:D472"/>
    <mergeCell ref="H472:I472"/>
    <mergeCell ref="M472:N472"/>
    <mergeCell ref="C473:D473"/>
    <mergeCell ref="H473:J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9:D550"/>
    <mergeCell ref="E549:G549"/>
    <mergeCell ref="H549:I549"/>
    <mergeCell ref="M549:N550"/>
    <mergeCell ref="O549:Q549"/>
    <mergeCell ref="H550:J550"/>
    <mergeCell ref="C547:D547"/>
    <mergeCell ref="H547:I547"/>
    <mergeCell ref="M547:N547"/>
    <mergeCell ref="C548:G548"/>
    <mergeCell ref="H548:I548"/>
    <mergeCell ref="M548:Q548"/>
    <mergeCell ref="C544:D544"/>
    <mergeCell ref="H544:L544"/>
    <mergeCell ref="M544:N544"/>
    <mergeCell ref="C545:D545"/>
    <mergeCell ref="H545:I546"/>
    <mergeCell ref="J545:L545"/>
    <mergeCell ref="M545:N545"/>
    <mergeCell ref="C546:D546"/>
    <mergeCell ref="M546:N546"/>
    <mergeCell ref="C557:D557"/>
    <mergeCell ref="H557:I557"/>
    <mergeCell ref="M557:N557"/>
    <mergeCell ref="C558:D558"/>
    <mergeCell ref="H558:I558"/>
    <mergeCell ref="M558:N558"/>
    <mergeCell ref="C554:E554"/>
    <mergeCell ref="H554:I554"/>
    <mergeCell ref="M554:O554"/>
    <mergeCell ref="C555:D556"/>
    <mergeCell ref="H555:I555"/>
    <mergeCell ref="M555:N556"/>
    <mergeCell ref="H556:I556"/>
    <mergeCell ref="C551:D551"/>
    <mergeCell ref="H551:I552"/>
    <mergeCell ref="M551:N551"/>
    <mergeCell ref="C552:D552"/>
    <mergeCell ref="M552:N552"/>
    <mergeCell ref="C553:D553"/>
    <mergeCell ref="H553:I553"/>
    <mergeCell ref="M553:N553"/>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J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E628"/>
    <mergeCell ref="H628:I628"/>
    <mergeCell ref="M628:O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BA29:BA30"/>
    <mergeCell ref="A31:A32"/>
    <mergeCell ref="BA31:BA32"/>
    <mergeCell ref="A33:A34"/>
    <mergeCell ref="BA33:BA34"/>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6"/>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2EFBF-11A7-48B9-B1BC-0E987B3F7728}">
  <sheetPr codeName="Feuil5"/>
  <dimension ref="A1:CZ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23" width="12.5703125" style="434" customWidth="true"/>
    <col min="24" max="52" width="12.5703125" style="341" customWidth="true"/>
    <col min="53" max="53" width="31.5703125" style="544" customWidth="true"/>
    <col min="54" max="54" width="41.5703125" style="365" customWidth="true"/>
    <col min="55" max="69" width="9.140625" style="544"/>
    <col min="70" max="75" width="12.5703125" style="544" customWidth="true"/>
    <col min="76" max="104" width="12.5703125" style="341" customWidth="true"/>
    <col min="105" max="16384" width="9.140625" style="434"/>
  </cols>
  <sheetData>
    <row r="1" s="298" customFormat="true" ht="18" customHeight="true" x14ac:dyDescent="0.2">
      <c r="X1" s="341"/>
      <c r="Y1" s="341"/>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X1" s="341"/>
      <c r="BY1" s="34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Viet Nam</v>
      </c>
      <c r="B2" s="356"/>
      <c r="X2" s="341"/>
      <c r="Y2" s="341"/>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X2" s="341"/>
      <c r="BY2" s="34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2011</v>
      </c>
      <c r="B3" s="358"/>
      <c r="X3" s="341"/>
      <c r="Y3" s="341"/>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X3" s="341"/>
      <c r="BY3" s="34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96</v>
      </c>
      <c r="B4" s="358"/>
      <c r="X4" s="341"/>
      <c r="Y4" s="341"/>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X4" s="341"/>
      <c r="BY4" s="34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97</v>
      </c>
      <c r="B5" s="358"/>
      <c r="X5" s="341"/>
      <c r="Y5" s="341"/>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X5" s="341"/>
      <c r="BY5" s="34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98</v>
      </c>
      <c r="B6" s="360"/>
      <c r="X6" s="341"/>
      <c r="Y6" s="341"/>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X6" s="341"/>
      <c r="BY6" s="34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41</v>
      </c>
      <c r="B7" s="362"/>
      <c r="X7" s="341"/>
      <c r="Y7" s="341"/>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X7" s="341"/>
      <c r="BY7" s="34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40</v>
      </c>
      <c r="B8" s="362"/>
      <c r="X8" s="341"/>
      <c r="Y8" s="341"/>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X8" s="341"/>
      <c r="BY8" s="34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134</v>
      </c>
      <c r="B9" s="363" t="str">
        <f>A1025</f>
        <v>MICS11</v>
      </c>
      <c r="X9" s="341"/>
      <c r="Y9" s="341"/>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X9" s="341"/>
      <c r="BY9" s="34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7" t="str">
        <f>B1028</f>
        <v/>
      </c>
      <c r="B10" s="186"/>
      <c r="X10" s="341"/>
      <c r="Y10" s="341"/>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X10" s="341"/>
      <c r="BY10" s="34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7" t="str">
        <f>B1027</f>
        <v/>
      </c>
      <c r="B11" s="185"/>
      <c r="X11" s="341"/>
      <c r="Y11" s="341"/>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X11" s="341"/>
      <c r="BY11" s="34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84"/>
      <c r="B12" s="186"/>
      <c r="X12" s="341"/>
      <c r="Y12" s="341"/>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X12" s="341"/>
      <c r="BY12" s="34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83"/>
      <c r="B13" s="182"/>
      <c r="X13" s="341"/>
      <c r="Y13" s="341"/>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X13" s="341"/>
      <c r="BY13" s="34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436" customFormat="true" ht="15" customHeight="true" x14ac:dyDescent="0.2">
      <c r="A14" s="302" t="s">
        <v>96</v>
      </c>
      <c r="B14" s="338"/>
      <c r="C14" s="990" t="s">
        <v>115</v>
      </c>
      <c r="D14" s="991"/>
      <c r="E14" s="991"/>
      <c r="F14" s="991"/>
      <c r="G14" s="992"/>
      <c r="H14" s="993" t="s">
        <v>39</v>
      </c>
      <c r="I14" s="981"/>
      <c r="J14" s="981"/>
      <c r="K14" s="981"/>
      <c r="L14" s="983"/>
      <c r="M14" s="976" t="s">
        <v>38</v>
      </c>
      <c r="N14" s="977"/>
      <c r="O14" s="977"/>
      <c r="P14" s="977"/>
      <c r="Q14" s="979"/>
      <c r="R14" s="16" t="s">
        <v>138</v>
      </c>
      <c r="S14" s="400"/>
      <c r="T14" s="400"/>
      <c r="U14" s="400"/>
      <c r="V14" s="400"/>
      <c r="W14" s="400"/>
      <c r="X14" s="410"/>
      <c r="Y14" s="410"/>
      <c r="Z14" s="410"/>
      <c r="AA14" s="410"/>
      <c r="AB14" s="410"/>
      <c r="AC14" s="410"/>
      <c r="AD14" s="410"/>
      <c r="AE14" s="410"/>
      <c r="AF14" s="410"/>
      <c r="AG14" s="410"/>
      <c r="AH14" s="410"/>
      <c r="AI14" s="410"/>
      <c r="AJ14" s="410"/>
      <c r="AK14" s="410"/>
      <c r="AL14" s="410"/>
      <c r="AM14" s="410"/>
      <c r="AN14" s="410"/>
      <c r="AO14" s="410"/>
      <c r="AP14" s="410"/>
      <c r="AQ14" s="410"/>
      <c r="AR14" s="410"/>
      <c r="AS14" s="410"/>
      <c r="AT14" s="410"/>
      <c r="AU14" s="410"/>
      <c r="AV14" s="410"/>
      <c r="AW14" s="410"/>
      <c r="AX14" s="410"/>
      <c r="AY14" s="410"/>
      <c r="AZ14" s="881"/>
      <c r="BA14" s="347" t="s">
        <v>129</v>
      </c>
      <c r="BB14" s="302" t="s">
        <v>96</v>
      </c>
      <c r="BC14" s="976" t="s">
        <v>115</v>
      </c>
      <c r="BD14" s="977"/>
      <c r="BE14" s="977"/>
      <c r="BF14" s="977"/>
      <c r="BG14" s="978"/>
      <c r="BH14" s="976" t="s">
        <v>39</v>
      </c>
      <c r="BI14" s="977"/>
      <c r="BJ14" s="977"/>
      <c r="BK14" s="977"/>
      <c r="BL14" s="978"/>
      <c r="BM14" s="976" t="s">
        <v>38</v>
      </c>
      <c r="BN14" s="977"/>
      <c r="BO14" s="977"/>
      <c r="BP14" s="977"/>
      <c r="BQ14" s="979"/>
      <c r="BR14" s="15" t="s">
        <v>138</v>
      </c>
      <c r="BS14" s="400"/>
      <c r="BT14" s="400"/>
      <c r="BU14" s="400"/>
      <c r="BV14" s="400"/>
      <c r="BW14" s="400"/>
      <c r="BX14" s="5"/>
      <c r="BY14" s="5"/>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436" customFormat="true" ht="36" x14ac:dyDescent="0.2">
      <c r="A15" s="335" t="s">
        <v>88</v>
      </c>
      <c r="B15" s="369"/>
      <c r="C15" s="392" t="s">
        <v>0</v>
      </c>
      <c r="D15" s="546" t="s">
        <v>1</v>
      </c>
      <c r="E15" s="546" t="s">
        <v>2</v>
      </c>
      <c r="F15" s="546" t="s">
        <v>3</v>
      </c>
      <c r="G15" s="547" t="s">
        <v>4</v>
      </c>
      <c r="H15" s="374" t="s">
        <v>0</v>
      </c>
      <c r="I15" s="549" t="s">
        <v>1</v>
      </c>
      <c r="J15" s="549" t="s">
        <v>2</v>
      </c>
      <c r="K15" s="549" t="s">
        <v>3</v>
      </c>
      <c r="L15" s="550" t="s">
        <v>4</v>
      </c>
      <c r="M15" s="375" t="s">
        <v>0</v>
      </c>
      <c r="N15" s="549" t="s">
        <v>1</v>
      </c>
      <c r="O15" s="549" t="s">
        <v>2</v>
      </c>
      <c r="P15" s="549" t="s">
        <v>3</v>
      </c>
      <c r="Q15" s="545" t="s">
        <v>4</v>
      </c>
      <c r="R15" s="374" t="s">
        <v>150</v>
      </c>
      <c r="S15" s="549" t="s">
        <v>151</v>
      </c>
      <c r="T15" s="549" t="s">
        <v>424</v>
      </c>
      <c r="U15" s="549" t="s">
        <v>425</v>
      </c>
      <c r="V15" s="549" t="s">
        <v>154</v>
      </c>
      <c r="W15" s="550" t="s">
        <v>299</v>
      </c>
      <c r="X15" s="410"/>
      <c r="Y15" s="410"/>
      <c r="Z15" s="410"/>
      <c r="AA15" s="410"/>
      <c r="AB15" s="410"/>
      <c r="AC15" s="410"/>
      <c r="AD15" s="410"/>
      <c r="AE15" s="410"/>
      <c r="AF15" s="410"/>
      <c r="AG15" s="410"/>
      <c r="AH15" s="410"/>
      <c r="AI15" s="410"/>
      <c r="AJ15" s="410"/>
      <c r="AK15" s="410"/>
      <c r="AL15" s="410"/>
      <c r="AM15" s="410"/>
      <c r="AN15" s="410"/>
      <c r="AO15" s="410"/>
      <c r="AP15" s="410"/>
      <c r="AQ15" s="410"/>
      <c r="AR15" s="410"/>
      <c r="AS15" s="410"/>
      <c r="AT15" s="410"/>
      <c r="AU15" s="410"/>
      <c r="AV15" s="410"/>
      <c r="AW15" s="410"/>
      <c r="AX15" s="410"/>
      <c r="AY15" s="410"/>
      <c r="AZ15" s="881"/>
      <c r="BA15" s="335" t="s">
        <v>120</v>
      </c>
      <c r="BB15" s="334"/>
      <c r="BC15" s="421" t="s">
        <v>0</v>
      </c>
      <c r="BD15" s="520" t="s">
        <v>1</v>
      </c>
      <c r="BE15" s="520" t="s">
        <v>2</v>
      </c>
      <c r="BF15" s="520" t="s">
        <v>3</v>
      </c>
      <c r="BG15" s="422" t="s">
        <v>4</v>
      </c>
      <c r="BH15" s="421" t="s">
        <v>0</v>
      </c>
      <c r="BI15" s="520" t="s">
        <v>1</v>
      </c>
      <c r="BJ15" s="520" t="s">
        <v>2</v>
      </c>
      <c r="BK15" s="520" t="s">
        <v>3</v>
      </c>
      <c r="BL15" s="422" t="s">
        <v>4</v>
      </c>
      <c r="BM15" s="421" t="s">
        <v>0</v>
      </c>
      <c r="BN15" s="520" t="s">
        <v>1</v>
      </c>
      <c r="BO15" s="520" t="s">
        <v>2</v>
      </c>
      <c r="BP15" s="520" t="s">
        <v>3</v>
      </c>
      <c r="BQ15" s="422" t="s">
        <v>4</v>
      </c>
      <c r="BR15" s="421" t="s">
        <v>150</v>
      </c>
      <c r="BS15" s="520" t="s">
        <v>151</v>
      </c>
      <c r="BT15" s="520" t="s">
        <v>424</v>
      </c>
      <c r="BU15" s="520" t="s">
        <v>425</v>
      </c>
      <c r="BV15" s="520" t="s">
        <v>154</v>
      </c>
      <c r="BW15" s="521" t="s">
        <v>299</v>
      </c>
      <c r="BX15" s="886"/>
      <c r="BY15" s="886"/>
      <c r="BZ15" s="886"/>
      <c r="CA15" s="886"/>
      <c r="CB15" s="886"/>
      <c r="CC15" s="886"/>
      <c r="CD15" s="886"/>
      <c r="CE15" s="886"/>
      <c r="CF15" s="886"/>
      <c r="CG15" s="886"/>
      <c r="CH15" s="886"/>
      <c r="CI15" s="886"/>
      <c r="CJ15" s="886"/>
      <c r="CK15" s="886"/>
      <c r="CL15" s="886"/>
      <c r="CM15" s="886"/>
      <c r="CN15" s="886"/>
      <c r="CO15" s="886"/>
      <c r="CP15" s="886"/>
      <c r="CQ15" s="886"/>
      <c r="CR15" s="886"/>
      <c r="CS15" s="886"/>
      <c r="CT15" s="886"/>
      <c r="CU15" s="886"/>
      <c r="CV15" s="886"/>
      <c r="CW15" s="886"/>
      <c r="CX15" s="886"/>
      <c r="CY15" s="886"/>
      <c r="CZ15" s="886"/>
    </row>
    <row r="16" s="436" customFormat="true" ht="15" customHeight="true" x14ac:dyDescent="0.2">
      <c r="A16" s="985" t="s">
        <v>13</v>
      </c>
      <c r="B16" s="371" t="s">
        <v>14</v>
      </c>
      <c r="C16" s="137">
        <v>78.011622345030872</v>
      </c>
      <c r="D16" s="136">
        <v>92.04711375627744</v>
      </c>
      <c r="E16" s="136">
        <v>95.747186520070898</v>
      </c>
      <c r="F16" s="136">
        <v>98.493496689314071</v>
      </c>
      <c r="G16" s="135">
        <v>99.609651496654877</v>
      </c>
      <c r="H16" s="134">
        <v>95.583900398302603</v>
      </c>
      <c r="I16" s="136">
        <v>98.725600142533438</v>
      </c>
      <c r="J16" s="136">
        <v>99.514958547578757</v>
      </c>
      <c r="K16" s="136">
        <v>99.583461436816989</v>
      </c>
      <c r="L16" s="133">
        <v>99.848016154623139</v>
      </c>
      <c r="M16" s="137">
        <v>73.368210011237153</v>
      </c>
      <c r="N16" s="136">
        <v>89.921600211830238</v>
      </c>
      <c r="O16" s="136">
        <v>93.369606050910363</v>
      </c>
      <c r="P16" s="136">
        <v>96.092209739340632</v>
      </c>
      <c r="Q16" s="135">
        <v>98.848451512521535</v>
      </c>
      <c r="R16" s="134">
        <v>86.815813694205971</v>
      </c>
      <c r="S16" s="136">
        <v>94.23598098859091</v>
      </c>
      <c r="T16" s="136">
        <v>91.139296625714209</v>
      </c>
      <c r="U16" s="136">
        <v>80.89747630183895</v>
      </c>
      <c r="V16" s="136">
        <v>99.127336924978351</v>
      </c>
      <c r="W16" s="133">
        <v>99.258033704925225</v>
      </c>
      <c r="X16" s="410"/>
      <c r="Y16" s="410"/>
      <c r="Z16" s="410"/>
      <c r="AA16" s="410"/>
      <c r="AB16" s="410"/>
      <c r="AC16" s="410"/>
      <c r="AD16" s="410"/>
      <c r="AE16" s="410"/>
      <c r="AF16" s="410"/>
      <c r="AG16" s="410"/>
      <c r="AH16" s="410"/>
      <c r="AI16" s="410"/>
      <c r="AJ16" s="410"/>
      <c r="AK16" s="410"/>
      <c r="AL16" s="410"/>
      <c r="AM16" s="410"/>
      <c r="AN16" s="410"/>
      <c r="AO16" s="410"/>
      <c r="AP16" s="410"/>
      <c r="AQ16" s="410"/>
      <c r="AR16" s="410"/>
      <c r="AS16" s="410"/>
      <c r="AT16" s="410"/>
      <c r="AU16" s="410"/>
      <c r="AV16" s="410"/>
      <c r="AW16" s="410"/>
      <c r="AX16" s="410"/>
      <c r="AY16" s="410"/>
      <c r="AZ16" s="881"/>
      <c r="BA16" s="975" t="s">
        <v>13</v>
      </c>
      <c r="BB16" s="554" t="s">
        <v>14</v>
      </c>
      <c r="BC16" s="54" t="s">
        <v>36</v>
      </c>
      <c r="BD16" s="50" t="s">
        <v>36</v>
      </c>
      <c r="BE16" s="50" t="s">
        <v>36</v>
      </c>
      <c r="BF16" s="50" t="s">
        <v>36</v>
      </c>
      <c r="BG16" s="45" t="s">
        <v>36</v>
      </c>
      <c r="BH16" s="54" t="s">
        <v>36</v>
      </c>
      <c r="BI16" s="50" t="s">
        <v>36</v>
      </c>
      <c r="BJ16" s="50" t="s">
        <v>36</v>
      </c>
      <c r="BK16" s="50" t="s">
        <v>36</v>
      </c>
      <c r="BL16" s="45" t="s">
        <v>36</v>
      </c>
      <c r="BM16" s="54" t="s">
        <v>36</v>
      </c>
      <c r="BN16" s="50" t="s">
        <v>36</v>
      </c>
      <c r="BO16" s="50" t="s">
        <v>36</v>
      </c>
      <c r="BP16" s="50" t="s">
        <v>36</v>
      </c>
      <c r="BQ16" s="45" t="s">
        <v>36</v>
      </c>
      <c r="BR16" s="54" t="s">
        <v>36</v>
      </c>
      <c r="BS16" s="50" t="s">
        <v>36</v>
      </c>
      <c r="BT16" s="50" t="s">
        <v>36</v>
      </c>
      <c r="BU16" s="50" t="s">
        <v>36</v>
      </c>
      <c r="BV16" s="50" t="s">
        <v>36</v>
      </c>
      <c r="BW16" s="40" t="s">
        <v>36</v>
      </c>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36" customFormat="true" ht="15" customHeight="true" x14ac:dyDescent="0.2">
      <c r="A17" s="984"/>
      <c r="B17" s="372" t="s">
        <v>52</v>
      </c>
      <c r="C17" s="132">
        <v>21.98837765496932</v>
      </c>
      <c r="D17" s="131">
        <v>7.9528862437226362</v>
      </c>
      <c r="E17" s="131">
        <v>4.2528134799293484</v>
      </c>
      <c r="F17" s="131">
        <v>1.5065033106861425</v>
      </c>
      <c r="G17" s="130">
        <v>0.39034850334518073</v>
      </c>
      <c r="H17" s="129">
        <v>4.4160996016973808</v>
      </c>
      <c r="I17" s="131">
        <v>1.2743998574665623</v>
      </c>
      <c r="J17" s="131">
        <v>0.48504145242125069</v>
      </c>
      <c r="K17" s="131">
        <v>0.4165385631830128</v>
      </c>
      <c r="L17" s="128">
        <v>0.15198384537687265</v>
      </c>
      <c r="M17" s="132">
        <v>26.631789988762929</v>
      </c>
      <c r="N17" s="131">
        <v>10.078399788169795</v>
      </c>
      <c r="O17" s="131">
        <v>6.6303939490897275</v>
      </c>
      <c r="P17" s="131">
        <v>3.9077902606594175</v>
      </c>
      <c r="Q17" s="130">
        <v>1.1515484874784847</v>
      </c>
      <c r="R17" s="129">
        <v>13.184186305794073</v>
      </c>
      <c r="S17" s="131">
        <v>5.7640190114091867</v>
      </c>
      <c r="T17" s="131">
        <v>8.8607033742854995</v>
      </c>
      <c r="U17" s="131">
        <v>19.102523698160979</v>
      </c>
      <c r="V17" s="131">
        <v>0.87266307502175067</v>
      </c>
      <c r="W17" s="128">
        <v>0.74196629507479572</v>
      </c>
      <c r="X17" s="410"/>
      <c r="Y17" s="410"/>
      <c r="Z17" s="410"/>
      <c r="AA17" s="410"/>
      <c r="AB17" s="410"/>
      <c r="AC17" s="410"/>
      <c r="AD17" s="410"/>
      <c r="AE17" s="410"/>
      <c r="AF17" s="410"/>
      <c r="AG17" s="410"/>
      <c r="AH17" s="410"/>
      <c r="AI17" s="410"/>
      <c r="AJ17" s="410"/>
      <c r="AK17" s="410"/>
      <c r="AL17" s="410"/>
      <c r="AM17" s="410"/>
      <c r="AN17" s="410"/>
      <c r="AO17" s="410"/>
      <c r="AP17" s="410"/>
      <c r="AQ17" s="410"/>
      <c r="AR17" s="410"/>
      <c r="AS17" s="410"/>
      <c r="AT17" s="410"/>
      <c r="AU17" s="410"/>
      <c r="AV17" s="410"/>
      <c r="AW17" s="410"/>
      <c r="AX17" s="410"/>
      <c r="AY17" s="410"/>
      <c r="AZ17" s="881"/>
      <c r="BA17" s="972"/>
      <c r="BB17" s="553" t="s">
        <v>52</v>
      </c>
      <c r="BC17" s="53" t="s">
        <v>36</v>
      </c>
      <c r="BD17" s="49" t="s">
        <v>36</v>
      </c>
      <c r="BE17" s="49" t="s">
        <v>36</v>
      </c>
      <c r="BF17" s="49" t="s">
        <v>36</v>
      </c>
      <c r="BG17" s="44" t="s">
        <v>36</v>
      </c>
      <c r="BH17" s="53" t="s">
        <v>36</v>
      </c>
      <c r="BI17" s="49" t="s">
        <v>36</v>
      </c>
      <c r="BJ17" s="49" t="s">
        <v>36</v>
      </c>
      <c r="BK17" s="49" t="s">
        <v>36</v>
      </c>
      <c r="BL17" s="44" t="s">
        <v>36</v>
      </c>
      <c r="BM17" s="53" t="s">
        <v>36</v>
      </c>
      <c r="BN17" s="49" t="s">
        <v>36</v>
      </c>
      <c r="BO17" s="49" t="s">
        <v>36</v>
      </c>
      <c r="BP17" s="49" t="s">
        <v>36</v>
      </c>
      <c r="BQ17" s="44" t="s">
        <v>36</v>
      </c>
      <c r="BR17" s="53" t="s">
        <v>36</v>
      </c>
      <c r="BS17" s="49" t="s">
        <v>36</v>
      </c>
      <c r="BT17" s="49" t="s">
        <v>36</v>
      </c>
      <c r="BU17" s="49" t="s">
        <v>36</v>
      </c>
      <c r="BV17" s="49" t="s">
        <v>36</v>
      </c>
      <c r="BW17" s="39" t="s">
        <v>36</v>
      </c>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36" customFormat="true" ht="15" customHeight="true" x14ac:dyDescent="0.2">
      <c r="A18" s="984" t="s">
        <v>61</v>
      </c>
      <c r="B18" s="372" t="s">
        <v>15</v>
      </c>
      <c r="C18" s="132">
        <f>C16*C23/100</f>
        <v>77.75836830621374</v>
      </c>
      <c r="D18" s="131">
        <f>D16*D23/100</f>
        <v>91.799754760376146</v>
      </c>
      <c r="E18" s="131">
        <f t="shared" ref="E18:W18" si="0">E16*E23/100</f>
        <v>95.747186520070898</v>
      </c>
      <c r="F18" s="131">
        <f t="shared" si="0"/>
        <v>98.493496689314071</v>
      </c>
      <c r="G18" s="130">
        <f t="shared" si="0"/>
        <v>99.609651496654877</v>
      </c>
      <c r="H18" s="129">
        <f t="shared" si="0"/>
        <v>95.524561855264167</v>
      </c>
      <c r="I18" s="131">
        <f t="shared" si="0"/>
        <v>98.725600142533438</v>
      </c>
      <c r="J18" s="131">
        <f t="shared" si="0"/>
        <v>99.514958547578757</v>
      </c>
      <c r="K18" s="131">
        <f t="shared" si="0"/>
        <v>99.583461436817004</v>
      </c>
      <c r="L18" s="128">
        <f t="shared" si="0"/>
        <v>99.848016154623153</v>
      </c>
      <c r="M18" s="132">
        <f t="shared" si="0"/>
        <v>73.061181912280475</v>
      </c>
      <c r="N18" s="131">
        <f t="shared" si="0"/>
        <v>89.611919789165029</v>
      </c>
      <c r="O18" s="131">
        <f t="shared" si="0"/>
        <v>93.302771966768304</v>
      </c>
      <c r="P18" s="131">
        <f t="shared" si="0"/>
        <v>96.092209739340632</v>
      </c>
      <c r="Q18" s="130">
        <f t="shared" si="0"/>
        <v>98.848451512521535</v>
      </c>
      <c r="R18" s="129">
        <f t="shared" si="0"/>
        <v>85.691421925764843</v>
      </c>
      <c r="S18" s="131">
        <f t="shared" si="0"/>
        <v>94.23598098859091</v>
      </c>
      <c r="T18" s="131">
        <f t="shared" si="0"/>
        <v>91.028543055772673</v>
      </c>
      <c r="U18" s="131">
        <f t="shared" si="0"/>
        <v>80.876626157561446</v>
      </c>
      <c r="V18" s="131">
        <f t="shared" si="0"/>
        <v>99.127336924978351</v>
      </c>
      <c r="W18" s="128">
        <f t="shared" si="0"/>
        <v>99.214086203846293</v>
      </c>
      <c r="X18" s="410"/>
      <c r="Y18" s="410"/>
      <c r="Z18" s="410"/>
      <c r="AA18" s="410"/>
      <c r="AB18" s="410"/>
      <c r="AC18" s="410"/>
      <c r="AD18" s="410"/>
      <c r="AE18" s="410"/>
      <c r="AF18" s="410"/>
      <c r="AG18" s="410"/>
      <c r="AH18" s="410"/>
      <c r="AI18" s="410"/>
      <c r="AJ18" s="410"/>
      <c r="AK18" s="410"/>
      <c r="AL18" s="410"/>
      <c r="AM18" s="410"/>
      <c r="AN18" s="410"/>
      <c r="AO18" s="410"/>
      <c r="AP18" s="410"/>
      <c r="AQ18" s="410"/>
      <c r="AR18" s="410"/>
      <c r="AS18" s="410"/>
      <c r="AT18" s="410"/>
      <c r="AU18" s="410"/>
      <c r="AV18" s="410"/>
      <c r="AW18" s="410"/>
      <c r="AX18" s="410"/>
      <c r="AY18" s="410"/>
      <c r="AZ18" s="881"/>
      <c r="BA18" s="972" t="s">
        <v>61</v>
      </c>
      <c r="BB18" s="553" t="s">
        <v>15</v>
      </c>
      <c r="BC18" s="53" t="s">
        <v>36</v>
      </c>
      <c r="BD18" s="49" t="s">
        <v>36</v>
      </c>
      <c r="BE18" s="49" t="s">
        <v>36</v>
      </c>
      <c r="BF18" s="49" t="s">
        <v>36</v>
      </c>
      <c r="BG18" s="44" t="s">
        <v>36</v>
      </c>
      <c r="BH18" s="53" t="s">
        <v>36</v>
      </c>
      <c r="BI18" s="49" t="s">
        <v>36</v>
      </c>
      <c r="BJ18" s="49" t="s">
        <v>36</v>
      </c>
      <c r="BK18" s="49" t="s">
        <v>36</v>
      </c>
      <c r="BL18" s="44" t="s">
        <v>36</v>
      </c>
      <c r="BM18" s="53" t="s">
        <v>36</v>
      </c>
      <c r="BN18" s="49" t="s">
        <v>36</v>
      </c>
      <c r="BO18" s="49" t="s">
        <v>36</v>
      </c>
      <c r="BP18" s="49" t="s">
        <v>36</v>
      </c>
      <c r="BQ18" s="44" t="s">
        <v>36</v>
      </c>
      <c r="BR18" s="53" t="s">
        <v>36</v>
      </c>
      <c r="BS18" s="49" t="s">
        <v>36</v>
      </c>
      <c r="BT18" s="49" t="s">
        <v>36</v>
      </c>
      <c r="BU18" s="49" t="s">
        <v>36</v>
      </c>
      <c r="BV18" s="49" t="s">
        <v>36</v>
      </c>
      <c r="BW18" s="39" t="s">
        <v>36</v>
      </c>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36" customFormat="true" ht="15" customHeight="true" x14ac:dyDescent="0.2">
      <c r="A19" s="984"/>
      <c r="B19" s="372" t="s">
        <v>16</v>
      </c>
      <c r="C19" s="132">
        <f>C16*C22/100</f>
        <v>0.25325403881715297</v>
      </c>
      <c r="D19" s="131">
        <f>D16*D22/100</f>
        <v>0.24735899590129487</v>
      </c>
      <c r="E19" s="131">
        <f t="shared" ref="E19:W19" si="1">E16*E22/100</f>
        <v>0</v>
      </c>
      <c r="F19" s="131">
        <f t="shared" si="1"/>
        <v>0</v>
      </c>
      <c r="G19" s="130">
        <f t="shared" si="1"/>
        <v>0</v>
      </c>
      <c r="H19" s="129">
        <f t="shared" si="1"/>
        <v>5.9338543038418408E-2</v>
      </c>
      <c r="I19" s="131">
        <f t="shared" si="1"/>
        <v>0</v>
      </c>
      <c r="J19" s="131">
        <f t="shared" si="1"/>
        <v>0</v>
      </c>
      <c r="K19" s="131">
        <f t="shared" si="1"/>
        <v>0</v>
      </c>
      <c r="L19" s="128">
        <f t="shared" si="1"/>
        <v>0</v>
      </c>
      <c r="M19" s="132">
        <f t="shared" si="1"/>
        <v>0.3070280989566585</v>
      </c>
      <c r="N19" s="131">
        <f t="shared" si="1"/>
        <v>0.3096804226651822</v>
      </c>
      <c r="O19" s="131">
        <f t="shared" si="1"/>
        <v>6.6834084142069219E-2</v>
      </c>
      <c r="P19" s="131">
        <f t="shared" si="1"/>
        <v>0</v>
      </c>
      <c r="Q19" s="130">
        <f t="shared" si="1"/>
        <v>0</v>
      </c>
      <c r="R19" s="129">
        <f t="shared" si="1"/>
        <v>1.1243917684410909</v>
      </c>
      <c r="S19" s="131">
        <f t="shared" si="1"/>
        <v>0</v>
      </c>
      <c r="T19" s="131">
        <f t="shared" si="1"/>
        <v>0.11075356994151143</v>
      </c>
      <c r="U19" s="131">
        <f t="shared" si="1"/>
        <v>2.0850144277486316E-2</v>
      </c>
      <c r="V19" s="131">
        <f t="shared" si="1"/>
        <v>0</v>
      </c>
      <c r="W19" s="128">
        <f t="shared" si="1"/>
        <v>4.3947501078943609E-2</v>
      </c>
      <c r="X19" s="410"/>
      <c r="Y19" s="410"/>
      <c r="Z19" s="410"/>
      <c r="AA19" s="410"/>
      <c r="AB19" s="410"/>
      <c r="AC19" s="410"/>
      <c r="AD19" s="410"/>
      <c r="AE19" s="410"/>
      <c r="AF19" s="410"/>
      <c r="AG19" s="410"/>
      <c r="AH19" s="410"/>
      <c r="AI19" s="410"/>
      <c r="AJ19" s="410"/>
      <c r="AK19" s="410"/>
      <c r="AL19" s="410"/>
      <c r="AM19" s="410"/>
      <c r="AN19" s="410"/>
      <c r="AO19" s="410"/>
      <c r="AP19" s="410"/>
      <c r="AQ19" s="410"/>
      <c r="AR19" s="410"/>
      <c r="AS19" s="410"/>
      <c r="AT19" s="410"/>
      <c r="AU19" s="410"/>
      <c r="AV19" s="410"/>
      <c r="AW19" s="410"/>
      <c r="AX19" s="410"/>
      <c r="AY19" s="410"/>
      <c r="AZ19" s="881"/>
      <c r="BA19" s="972"/>
      <c r="BB19" s="553" t="s">
        <v>16</v>
      </c>
      <c r="BC19" s="53" t="s">
        <v>36</v>
      </c>
      <c r="BD19" s="49" t="s">
        <v>36</v>
      </c>
      <c r="BE19" s="49" t="s">
        <v>36</v>
      </c>
      <c r="BF19" s="49" t="s">
        <v>36</v>
      </c>
      <c r="BG19" s="44" t="s">
        <v>36</v>
      </c>
      <c r="BH19" s="53" t="s">
        <v>36</v>
      </c>
      <c r="BI19" s="49" t="s">
        <v>36</v>
      </c>
      <c r="BJ19" s="49" t="s">
        <v>36</v>
      </c>
      <c r="BK19" s="49" t="s">
        <v>36</v>
      </c>
      <c r="BL19" s="44" t="s">
        <v>36</v>
      </c>
      <c r="BM19" s="53" t="s">
        <v>36</v>
      </c>
      <c r="BN19" s="49" t="s">
        <v>36</v>
      </c>
      <c r="BO19" s="49" t="s">
        <v>36</v>
      </c>
      <c r="BP19" s="49" t="s">
        <v>36</v>
      </c>
      <c r="BQ19" s="44" t="s">
        <v>36</v>
      </c>
      <c r="BR19" s="53" t="s">
        <v>36</v>
      </c>
      <c r="BS19" s="49" t="s">
        <v>36</v>
      </c>
      <c r="BT19" s="49" t="s">
        <v>36</v>
      </c>
      <c r="BU19" s="49" t="s">
        <v>36</v>
      </c>
      <c r="BV19" s="49" t="s">
        <v>36</v>
      </c>
      <c r="BW19" s="39" t="s">
        <v>36</v>
      </c>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36" customFormat="true" ht="15" customHeight="true" x14ac:dyDescent="0.2">
      <c r="A20" s="984"/>
      <c r="B20" s="372" t="s">
        <v>22</v>
      </c>
      <c r="C20" s="132">
        <f>100-C18-C19-C21</f>
        <v>14.737475376936704</v>
      </c>
      <c r="D20" s="131">
        <f>100-D18-D19-D21</f>
        <v>5.901603531016673</v>
      </c>
      <c r="E20" s="131">
        <f t="shared" ref="E20:W20" si="2">100-E18-E19-E21</f>
        <v>2.9498669944802507</v>
      </c>
      <c r="F20" s="131">
        <f t="shared" si="2"/>
        <v>1.0616342580690468</v>
      </c>
      <c r="G20" s="130">
        <f t="shared" si="2"/>
        <v>0.37383836793971725</v>
      </c>
      <c r="H20" s="129">
        <f t="shared" si="2"/>
        <v>3.9123380086039123</v>
      </c>
      <c r="I20" s="131">
        <f t="shared" si="2"/>
        <v>1.1991927385888006</v>
      </c>
      <c r="J20" s="131">
        <f t="shared" si="2"/>
        <v>0.48504145242124252</v>
      </c>
      <c r="K20" s="131">
        <f t="shared" si="2"/>
        <v>0.36056832655420695</v>
      </c>
      <c r="L20" s="128">
        <f t="shared" si="2"/>
        <v>0.15198384537684717</v>
      </c>
      <c r="M20" s="132">
        <f t="shared" si="2"/>
        <v>17.060869706281661</v>
      </c>
      <c r="N20" s="131">
        <f t="shared" si="2"/>
        <v>8.2269977511171781</v>
      </c>
      <c r="O20" s="131">
        <f t="shared" si="2"/>
        <v>4.3538723414425258</v>
      </c>
      <c r="P20" s="131">
        <f t="shared" si="2"/>
        <v>2.579906024146692</v>
      </c>
      <c r="Q20" s="130">
        <f t="shared" si="2"/>
        <v>0.76326322909512978</v>
      </c>
      <c r="R20" s="129">
        <f t="shared" si="2"/>
        <v>12.971692629729116</v>
      </c>
      <c r="S20" s="131">
        <f t="shared" si="2"/>
        <v>0.66627659979371856</v>
      </c>
      <c r="T20" s="131">
        <f t="shared" si="2"/>
        <v>8.636936425592463</v>
      </c>
      <c r="U20" s="131">
        <f t="shared" si="2"/>
        <v>12.114501353566304</v>
      </c>
      <c r="V20" s="131">
        <f t="shared" si="2"/>
        <v>0.87266307502164864</v>
      </c>
      <c r="W20" s="128">
        <f t="shared" si="2"/>
        <v>0.65805185406319333</v>
      </c>
      <c r="X20" s="410"/>
      <c r="Y20" s="410"/>
      <c r="Z20" s="410"/>
      <c r="AA20" s="410"/>
      <c r="AB20" s="410"/>
      <c r="AC20" s="410"/>
      <c r="AD20" s="410"/>
      <c r="AE20" s="410"/>
      <c r="AF20" s="410"/>
      <c r="AG20" s="410"/>
      <c r="AH20" s="410"/>
      <c r="AI20" s="410"/>
      <c r="AJ20" s="410"/>
      <c r="AK20" s="410"/>
      <c r="AL20" s="410"/>
      <c r="AM20" s="410"/>
      <c r="AN20" s="410"/>
      <c r="AO20" s="410"/>
      <c r="AP20" s="410"/>
      <c r="AQ20" s="410"/>
      <c r="AR20" s="410"/>
      <c r="AS20" s="410"/>
      <c r="AT20" s="410"/>
      <c r="AU20" s="410"/>
      <c r="AV20" s="410"/>
      <c r="AW20" s="410"/>
      <c r="AX20" s="410"/>
      <c r="AY20" s="410"/>
      <c r="AZ20" s="881"/>
      <c r="BA20" s="972"/>
      <c r="BB20" s="553" t="s">
        <v>22</v>
      </c>
      <c r="BC20" s="53" t="s">
        <v>36</v>
      </c>
      <c r="BD20" s="49" t="s">
        <v>36</v>
      </c>
      <c r="BE20" s="49" t="s">
        <v>36</v>
      </c>
      <c r="BF20" s="49" t="s">
        <v>36</v>
      </c>
      <c r="BG20" s="44" t="s">
        <v>36</v>
      </c>
      <c r="BH20" s="53" t="s">
        <v>36</v>
      </c>
      <c r="BI20" s="49" t="s">
        <v>36</v>
      </c>
      <c r="BJ20" s="49" t="s">
        <v>36</v>
      </c>
      <c r="BK20" s="49" t="s">
        <v>36</v>
      </c>
      <c r="BL20" s="44" t="s">
        <v>36</v>
      </c>
      <c r="BM20" s="53" t="s">
        <v>36</v>
      </c>
      <c r="BN20" s="49" t="s">
        <v>36</v>
      </c>
      <c r="BO20" s="49" t="s">
        <v>36</v>
      </c>
      <c r="BP20" s="49" t="s">
        <v>36</v>
      </c>
      <c r="BQ20" s="44" t="s">
        <v>36</v>
      </c>
      <c r="BR20" s="53" t="s">
        <v>36</v>
      </c>
      <c r="BS20" s="49" t="s">
        <v>36</v>
      </c>
      <c r="BT20" s="49" t="s">
        <v>36</v>
      </c>
      <c r="BU20" s="49" t="s">
        <v>36</v>
      </c>
      <c r="BV20" s="49" t="s">
        <v>36</v>
      </c>
      <c r="BW20" s="39" t="s">
        <v>36</v>
      </c>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36" customFormat="true" ht="15" customHeight="true" x14ac:dyDescent="0.2">
      <c r="A21" s="984"/>
      <c r="B21" s="372" t="s">
        <v>17</v>
      </c>
      <c r="C21" s="132">
        <v>7.2509022780324024</v>
      </c>
      <c r="D21" s="131">
        <v>2.0512827127058859</v>
      </c>
      <c r="E21" s="131">
        <v>1.3029464854488517</v>
      </c>
      <c r="F21" s="131">
        <v>0.4448690526168822</v>
      </c>
      <c r="G21" s="130">
        <v>1.6510135405405999E-2</v>
      </c>
      <c r="H21" s="129">
        <v>0.50376159309350232</v>
      </c>
      <c r="I21" s="131">
        <v>7.5207118877761783E-2</v>
      </c>
      <c r="J21" s="131">
        <v>0</v>
      </c>
      <c r="K21" s="131">
        <v>5.5970236628789347E-2</v>
      </c>
      <c r="L21" s="128">
        <v>0</v>
      </c>
      <c r="M21" s="132">
        <v>9.5709202824812074</v>
      </c>
      <c r="N21" s="131">
        <v>1.8514020370526099</v>
      </c>
      <c r="O21" s="131">
        <v>2.2765216076471004</v>
      </c>
      <c r="P21" s="131">
        <v>1.327884236512676</v>
      </c>
      <c r="Q21" s="130">
        <v>0.388285258383335</v>
      </c>
      <c r="R21" s="129">
        <v>0.21249367606494951</v>
      </c>
      <c r="S21" s="131">
        <v>5.0977424116153713</v>
      </c>
      <c r="T21" s="131">
        <v>0.22376694869335323</v>
      </c>
      <c r="U21" s="131">
        <v>6.9880223445947633</v>
      </c>
      <c r="V21" s="131">
        <v>0</v>
      </c>
      <c r="W21" s="128">
        <v>8.3914441011570307E-2</v>
      </c>
      <c r="X21" s="410"/>
      <c r="Y21" s="410"/>
      <c r="Z21" s="410"/>
      <c r="AA21" s="410"/>
      <c r="AB21" s="410"/>
      <c r="AC21" s="410"/>
      <c r="AD21" s="410"/>
      <c r="AE21" s="410"/>
      <c r="AF21" s="410"/>
      <c r="AG21" s="410"/>
      <c r="AH21" s="410"/>
      <c r="AI21" s="410"/>
      <c r="AJ21" s="410"/>
      <c r="AK21" s="410"/>
      <c r="AL21" s="410"/>
      <c r="AM21" s="410"/>
      <c r="AN21" s="410"/>
      <c r="AO21" s="410"/>
      <c r="AP21" s="410"/>
      <c r="AQ21" s="410"/>
      <c r="AR21" s="410"/>
      <c r="AS21" s="410"/>
      <c r="AT21" s="410"/>
      <c r="AU21" s="410"/>
      <c r="AV21" s="410"/>
      <c r="AW21" s="410"/>
      <c r="AX21" s="410"/>
      <c r="AY21" s="410"/>
      <c r="AZ21" s="881"/>
      <c r="BA21" s="972"/>
      <c r="BB21" s="553" t="s">
        <v>17</v>
      </c>
      <c r="BC21" s="53" t="s">
        <v>36</v>
      </c>
      <c r="BD21" s="49" t="s">
        <v>36</v>
      </c>
      <c r="BE21" s="49" t="s">
        <v>36</v>
      </c>
      <c r="BF21" s="49" t="s">
        <v>36</v>
      </c>
      <c r="BG21" s="44" t="s">
        <v>36</v>
      </c>
      <c r="BH21" s="53" t="s">
        <v>36</v>
      </c>
      <c r="BI21" s="49" t="s">
        <v>36</v>
      </c>
      <c r="BJ21" s="49" t="s">
        <v>36</v>
      </c>
      <c r="BK21" s="49" t="s">
        <v>36</v>
      </c>
      <c r="BL21" s="44" t="s">
        <v>36</v>
      </c>
      <c r="BM21" s="53" t="s">
        <v>36</v>
      </c>
      <c r="BN21" s="49" t="s">
        <v>36</v>
      </c>
      <c r="BO21" s="49" t="s">
        <v>36</v>
      </c>
      <c r="BP21" s="49" t="s">
        <v>36</v>
      </c>
      <c r="BQ21" s="44" t="s">
        <v>36</v>
      </c>
      <c r="BR21" s="53" t="s">
        <v>36</v>
      </c>
      <c r="BS21" s="49" t="s">
        <v>36</v>
      </c>
      <c r="BT21" s="49" t="s">
        <v>36</v>
      </c>
      <c r="BU21" s="49" t="s">
        <v>36</v>
      </c>
      <c r="BV21" s="49" t="s">
        <v>36</v>
      </c>
      <c r="BW21" s="39" t="s">
        <v>36</v>
      </c>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36" customFormat="true" ht="15" customHeight="true" x14ac:dyDescent="0.2">
      <c r="A22" s="984" t="s">
        <v>55</v>
      </c>
      <c r="B22" s="372" t="s">
        <v>50</v>
      </c>
      <c r="C22" s="132">
        <v>0.32463629290653329</v>
      </c>
      <c r="D22" s="131">
        <v>0.26873085510997402</v>
      </c>
      <c r="E22" s="131">
        <v>0</v>
      </c>
      <c r="F22" s="131">
        <v>0</v>
      </c>
      <c r="G22" s="130">
        <v>0</v>
      </c>
      <c r="H22" s="129">
        <v>6.2080060335633833E-2</v>
      </c>
      <c r="I22" s="131">
        <v>0</v>
      </c>
      <c r="J22" s="131">
        <v>0</v>
      </c>
      <c r="K22" s="131">
        <v>0</v>
      </c>
      <c r="L22" s="128">
        <v>0</v>
      </c>
      <c r="M22" s="132">
        <v>0.4184756571131199</v>
      </c>
      <c r="N22" s="131">
        <v>0.34438935910355395</v>
      </c>
      <c r="O22" s="131">
        <v>7.1580128661598422E-2</v>
      </c>
      <c r="P22" s="131">
        <v>0</v>
      </c>
      <c r="Q22" s="130">
        <v>0</v>
      </c>
      <c r="R22" s="129">
        <v>1.2951462649438166</v>
      </c>
      <c r="S22" s="131">
        <v>0</v>
      </c>
      <c r="T22" s="131">
        <v>0.1215212033030582</v>
      </c>
      <c r="U22" s="131">
        <v>2.5773541067822352E-2</v>
      </c>
      <c r="V22" s="131">
        <v>0</v>
      </c>
      <c r="W22" s="128">
        <v>4.427601418096893E-2</v>
      </c>
      <c r="X22" s="410"/>
      <c r="Y22" s="410"/>
      <c r="Z22" s="410"/>
      <c r="AA22" s="410"/>
      <c r="AB22" s="410"/>
      <c r="AC22" s="410"/>
      <c r="AD22" s="410"/>
      <c r="AE22" s="410"/>
      <c r="AF22" s="410"/>
      <c r="AG22" s="410"/>
      <c r="AH22" s="410"/>
      <c r="AI22" s="410"/>
      <c r="AJ22" s="410"/>
      <c r="AK22" s="410"/>
      <c r="AL22" s="410"/>
      <c r="AM22" s="410"/>
      <c r="AN22" s="410"/>
      <c r="AO22" s="410"/>
      <c r="AP22" s="410"/>
      <c r="AQ22" s="410"/>
      <c r="AR22" s="410"/>
      <c r="AS22" s="410"/>
      <c r="AT22" s="410"/>
      <c r="AU22" s="410"/>
      <c r="AV22" s="410"/>
      <c r="AW22" s="410"/>
      <c r="AX22" s="410"/>
      <c r="AY22" s="410"/>
      <c r="AZ22" s="881"/>
      <c r="BA22" s="972" t="s">
        <v>55</v>
      </c>
      <c r="BB22" s="553" t="s">
        <v>50</v>
      </c>
      <c r="BC22" s="53" t="s">
        <v>36</v>
      </c>
      <c r="BD22" s="49" t="s">
        <v>36</v>
      </c>
      <c r="BE22" s="49" t="s">
        <v>36</v>
      </c>
      <c r="BF22" s="49" t="s">
        <v>36</v>
      </c>
      <c r="BG22" s="44" t="s">
        <v>36</v>
      </c>
      <c r="BH22" s="53" t="s">
        <v>36</v>
      </c>
      <c r="BI22" s="49" t="s">
        <v>36</v>
      </c>
      <c r="BJ22" s="49" t="s">
        <v>36</v>
      </c>
      <c r="BK22" s="49" t="s">
        <v>36</v>
      </c>
      <c r="BL22" s="44" t="s">
        <v>36</v>
      </c>
      <c r="BM22" s="53" t="s">
        <v>36</v>
      </c>
      <c r="BN22" s="49" t="s">
        <v>36</v>
      </c>
      <c r="BO22" s="49" t="s">
        <v>36</v>
      </c>
      <c r="BP22" s="49" t="s">
        <v>36</v>
      </c>
      <c r="BQ22" s="44" t="s">
        <v>36</v>
      </c>
      <c r="BR22" s="53" t="s">
        <v>36</v>
      </c>
      <c r="BS22" s="49" t="s">
        <v>36</v>
      </c>
      <c r="BT22" s="49" t="s">
        <v>36</v>
      </c>
      <c r="BU22" s="49" t="s">
        <v>36</v>
      </c>
      <c r="BV22" s="49" t="s">
        <v>36</v>
      </c>
      <c r="BW22" s="39" t="s">
        <v>36</v>
      </c>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36" customFormat="true" ht="15" customHeight="true" x14ac:dyDescent="0.2">
      <c r="A23" s="986"/>
      <c r="B23" s="373" t="s">
        <v>49</v>
      </c>
      <c r="C23" s="127">
        <v>99.675363707093481</v>
      </c>
      <c r="D23" s="126">
        <v>99.731269144890021</v>
      </c>
      <c r="E23" s="126">
        <v>100</v>
      </c>
      <c r="F23" s="126">
        <v>100</v>
      </c>
      <c r="G23" s="125">
        <v>100</v>
      </c>
      <c r="H23" s="124">
        <v>99.937919939664354</v>
      </c>
      <c r="I23" s="126">
        <v>100</v>
      </c>
      <c r="J23" s="126">
        <v>100</v>
      </c>
      <c r="K23" s="126">
        <v>100</v>
      </c>
      <c r="L23" s="123">
        <v>100</v>
      </c>
      <c r="M23" s="127">
        <v>99.581524342886865</v>
      </c>
      <c r="N23" s="126">
        <v>99.655610640896413</v>
      </c>
      <c r="O23" s="126">
        <v>99.92841987133842</v>
      </c>
      <c r="P23" s="126">
        <v>100</v>
      </c>
      <c r="Q23" s="125">
        <v>100</v>
      </c>
      <c r="R23" s="124">
        <v>98.704853735056147</v>
      </c>
      <c r="S23" s="126">
        <v>100</v>
      </c>
      <c r="T23" s="126">
        <v>99.878478796696925</v>
      </c>
      <c r="U23" s="126">
        <v>99.974226458932165</v>
      </c>
      <c r="V23" s="126">
        <v>100</v>
      </c>
      <c r="W23" s="123">
        <v>99.955723985819034</v>
      </c>
      <c r="X23" s="410"/>
      <c r="Y23" s="410"/>
      <c r="Z23" s="410"/>
      <c r="AA23" s="410"/>
      <c r="AB23" s="410"/>
      <c r="AC23" s="410"/>
      <c r="AD23" s="410"/>
      <c r="AE23" s="410"/>
      <c r="AF23" s="410"/>
      <c r="AG23" s="410"/>
      <c r="AH23" s="410"/>
      <c r="AI23" s="410"/>
      <c r="AJ23" s="410"/>
      <c r="AK23" s="410"/>
      <c r="AL23" s="410"/>
      <c r="AM23" s="410"/>
      <c r="AN23" s="410"/>
      <c r="AO23" s="410"/>
      <c r="AP23" s="410"/>
      <c r="AQ23" s="410"/>
      <c r="AR23" s="410"/>
      <c r="AS23" s="410"/>
      <c r="AT23" s="410"/>
      <c r="AU23" s="410"/>
      <c r="AV23" s="410"/>
      <c r="AW23" s="410"/>
      <c r="AX23" s="410"/>
      <c r="AY23" s="410"/>
      <c r="AZ23" s="881"/>
      <c r="BA23" s="974"/>
      <c r="BB23" s="555" t="s">
        <v>49</v>
      </c>
      <c r="BC23" s="52" t="s">
        <v>36</v>
      </c>
      <c r="BD23" s="48" t="s">
        <v>36</v>
      </c>
      <c r="BE23" s="48" t="s">
        <v>36</v>
      </c>
      <c r="BF23" s="48" t="s">
        <v>36</v>
      </c>
      <c r="BG23" s="43" t="s">
        <v>36</v>
      </c>
      <c r="BH23" s="52" t="s">
        <v>36</v>
      </c>
      <c r="BI23" s="48" t="s">
        <v>36</v>
      </c>
      <c r="BJ23" s="48" t="s">
        <v>36</v>
      </c>
      <c r="BK23" s="48" t="s">
        <v>36</v>
      </c>
      <c r="BL23" s="43" t="s">
        <v>36</v>
      </c>
      <c r="BM23" s="52" t="s">
        <v>36</v>
      </c>
      <c r="BN23" s="48" t="s">
        <v>36</v>
      </c>
      <c r="BO23" s="48" t="s">
        <v>36</v>
      </c>
      <c r="BP23" s="48" t="s">
        <v>36</v>
      </c>
      <c r="BQ23" s="43" t="s">
        <v>36</v>
      </c>
      <c r="BR23" s="52" t="s">
        <v>36</v>
      </c>
      <c r="BS23" s="48" t="s">
        <v>36</v>
      </c>
      <c r="BT23" s="48" t="s">
        <v>36</v>
      </c>
      <c r="BU23" s="48" t="s">
        <v>36</v>
      </c>
      <c r="BV23" s="48" t="s">
        <v>36</v>
      </c>
      <c r="BW23" s="38" t="s">
        <v>36</v>
      </c>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18" customFormat="true" ht="15" hidden="true" customHeight="true" x14ac:dyDescent="0.2">
      <c r="A24" s="987" t="s">
        <v>48</v>
      </c>
      <c r="B24" s="370" t="s">
        <v>60</v>
      </c>
      <c r="C24" s="376"/>
      <c r="D24" s="377"/>
      <c r="E24" s="377"/>
      <c r="F24" s="377"/>
      <c r="G24" s="378"/>
      <c r="H24" s="379"/>
      <c r="I24" s="377"/>
      <c r="J24" s="377"/>
      <c r="K24" s="377"/>
      <c r="L24" s="380"/>
      <c r="M24" s="376"/>
      <c r="N24" s="377"/>
      <c r="O24" s="377"/>
      <c r="P24" s="377"/>
      <c r="Q24" s="378"/>
      <c r="R24" s="379"/>
      <c r="S24" s="377"/>
      <c r="T24" s="377"/>
      <c r="U24" s="377"/>
      <c r="V24" s="377"/>
      <c r="W24" s="380"/>
      <c r="X24" s="828"/>
      <c r="Y24" s="828"/>
      <c r="Z24" s="828"/>
      <c r="AA24" s="828"/>
      <c r="AB24" s="828"/>
      <c r="AC24" s="828"/>
      <c r="AD24" s="828"/>
      <c r="AE24" s="828"/>
      <c r="AF24" s="828"/>
      <c r="AG24" s="828"/>
      <c r="AH24" s="828"/>
      <c r="AI24" s="828"/>
      <c r="AJ24" s="828"/>
      <c r="AK24" s="828"/>
      <c r="AL24" s="828"/>
      <c r="AM24" s="828"/>
      <c r="AN24" s="828"/>
      <c r="AO24" s="828"/>
      <c r="AP24" s="828"/>
      <c r="AQ24" s="828"/>
      <c r="AR24" s="828"/>
      <c r="AS24" s="828"/>
      <c r="AT24" s="828"/>
      <c r="AU24" s="828"/>
      <c r="AV24" s="828"/>
      <c r="AW24" s="828"/>
      <c r="AX24" s="828"/>
      <c r="AY24" s="828"/>
      <c r="AZ24" s="346"/>
      <c r="BB24" s="320"/>
      <c r="BX24" s="346"/>
      <c r="BY24" s="346"/>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988"/>
      <c r="B25" s="367" t="s">
        <v>59</v>
      </c>
      <c r="C25" s="381"/>
      <c r="D25" s="382"/>
      <c r="E25" s="382"/>
      <c r="F25" s="382"/>
      <c r="G25" s="383"/>
      <c r="H25" s="384"/>
      <c r="I25" s="382"/>
      <c r="J25" s="382"/>
      <c r="K25" s="382"/>
      <c r="L25" s="385"/>
      <c r="M25" s="381"/>
      <c r="N25" s="382"/>
      <c r="O25" s="382"/>
      <c r="P25" s="382"/>
      <c r="Q25" s="383"/>
      <c r="R25" s="384"/>
      <c r="S25" s="382"/>
      <c r="T25" s="382"/>
      <c r="U25" s="382"/>
      <c r="V25" s="382"/>
      <c r="W25" s="385"/>
      <c r="X25" s="828"/>
      <c r="Y25" s="828"/>
      <c r="Z25" s="828"/>
      <c r="AA25" s="828"/>
      <c r="AB25" s="828"/>
      <c r="AC25" s="828"/>
      <c r="AD25" s="828"/>
      <c r="AE25" s="828"/>
      <c r="AF25" s="828"/>
      <c r="AG25" s="828"/>
      <c r="AH25" s="828"/>
      <c r="AI25" s="828"/>
      <c r="AJ25" s="828"/>
      <c r="AK25" s="828"/>
      <c r="AL25" s="828"/>
      <c r="AM25" s="828"/>
      <c r="AN25" s="828"/>
      <c r="AO25" s="828"/>
      <c r="AP25" s="828"/>
      <c r="AQ25" s="828"/>
      <c r="AR25" s="828"/>
      <c r="AS25" s="828"/>
      <c r="AT25" s="828"/>
      <c r="AU25" s="828"/>
      <c r="AV25" s="828"/>
      <c r="AW25" s="828"/>
      <c r="AX25" s="828"/>
      <c r="AY25" s="828"/>
      <c r="AZ25" s="346"/>
      <c r="BB25" s="320"/>
      <c r="BX25" s="346"/>
      <c r="BY25" s="346"/>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989"/>
      <c r="B26" s="368" t="s">
        <v>47</v>
      </c>
      <c r="C26" s="386"/>
      <c r="D26" s="387"/>
      <c r="E26" s="387"/>
      <c r="F26" s="387"/>
      <c r="G26" s="388"/>
      <c r="H26" s="389"/>
      <c r="I26" s="387"/>
      <c r="J26" s="387"/>
      <c r="K26" s="387"/>
      <c r="L26" s="390"/>
      <c r="M26" s="386"/>
      <c r="N26" s="387"/>
      <c r="O26" s="387"/>
      <c r="P26" s="387"/>
      <c r="Q26" s="388"/>
      <c r="R26" s="14"/>
      <c r="S26" s="13"/>
      <c r="T26" s="13"/>
      <c r="U26" s="13"/>
      <c r="V26" s="13"/>
      <c r="W26" s="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346"/>
      <c r="BB26" s="320"/>
      <c r="BX26" s="346"/>
      <c r="BY26" s="346"/>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437" customFormat="true" ht="15" customHeight="true" x14ac:dyDescent="0.2">
      <c r="A27" s="317"/>
      <c r="B27" s="369"/>
      <c r="C27" s="1014" t="s">
        <v>115</v>
      </c>
      <c r="D27" s="1015"/>
      <c r="E27" s="1015"/>
      <c r="F27" s="1015"/>
      <c r="G27" s="1016"/>
      <c r="H27" s="993" t="s">
        <v>39</v>
      </c>
      <c r="I27" s="981"/>
      <c r="J27" s="981"/>
      <c r="K27" s="981"/>
      <c r="L27" s="983"/>
      <c r="M27" s="980" t="s">
        <v>38</v>
      </c>
      <c r="N27" s="981"/>
      <c r="O27" s="981"/>
      <c r="P27" s="981"/>
      <c r="Q27" s="983"/>
      <c r="R27" s="16" t="s">
        <v>138</v>
      </c>
      <c r="S27" s="400"/>
      <c r="T27" s="400"/>
      <c r="U27" s="400"/>
      <c r="V27" s="400"/>
      <c r="W27" s="400"/>
      <c r="X27" s="828"/>
      <c r="Y27" s="828"/>
      <c r="Z27" s="828"/>
      <c r="AA27" s="828"/>
      <c r="AB27" s="828"/>
      <c r="AC27" s="828"/>
      <c r="AD27" s="828"/>
      <c r="AE27" s="828"/>
      <c r="AF27" s="828"/>
      <c r="AG27" s="828"/>
      <c r="AH27" s="828"/>
      <c r="AI27" s="828"/>
      <c r="AJ27" s="828"/>
      <c r="AK27" s="828"/>
      <c r="AL27" s="828"/>
      <c r="AM27" s="828"/>
      <c r="AN27" s="828"/>
      <c r="AO27" s="828"/>
      <c r="AP27" s="828"/>
      <c r="AQ27" s="828"/>
      <c r="AR27" s="828"/>
      <c r="AS27" s="828"/>
      <c r="AT27" s="828"/>
      <c r="AU27" s="828"/>
      <c r="AV27" s="828"/>
      <c r="AW27" s="828"/>
      <c r="AX27" s="828"/>
      <c r="AY27" s="828"/>
      <c r="AZ27" s="346"/>
      <c r="BA27" s="347" t="s">
        <v>129</v>
      </c>
      <c r="BB27" s="302" t="s">
        <v>96</v>
      </c>
      <c r="BC27" s="976" t="s">
        <v>115</v>
      </c>
      <c r="BD27" s="977"/>
      <c r="BE27" s="977"/>
      <c r="BF27" s="977"/>
      <c r="BG27" s="978"/>
      <c r="BH27" s="976" t="s">
        <v>39</v>
      </c>
      <c r="BI27" s="977"/>
      <c r="BJ27" s="977"/>
      <c r="BK27" s="977"/>
      <c r="BL27" s="978"/>
      <c r="BM27" s="976" t="s">
        <v>38</v>
      </c>
      <c r="BN27" s="977"/>
      <c r="BO27" s="977"/>
      <c r="BP27" s="977"/>
      <c r="BQ27" s="979"/>
      <c r="BR27" s="15" t="s">
        <v>138</v>
      </c>
      <c r="BS27" s="400"/>
      <c r="BT27" s="400"/>
      <c r="BU27" s="400"/>
      <c r="BV27" s="400"/>
      <c r="BW27" s="400"/>
      <c r="BX27" s="5"/>
      <c r="BY27" s="5"/>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437" customFormat="true" ht="36" x14ac:dyDescent="0.2">
      <c r="A28" s="335" t="s">
        <v>70</v>
      </c>
      <c r="B28" s="369"/>
      <c r="C28" s="392" t="s">
        <v>0</v>
      </c>
      <c r="D28" s="546" t="s">
        <v>1</v>
      </c>
      <c r="E28" s="546" t="s">
        <v>2</v>
      </c>
      <c r="F28" s="546" t="s">
        <v>3</v>
      </c>
      <c r="G28" s="547" t="s">
        <v>4</v>
      </c>
      <c r="H28" s="374" t="s">
        <v>0</v>
      </c>
      <c r="I28" s="549" t="s">
        <v>1</v>
      </c>
      <c r="J28" s="549" t="s">
        <v>2</v>
      </c>
      <c r="K28" s="549" t="s">
        <v>3</v>
      </c>
      <c r="L28" s="550" t="s">
        <v>4</v>
      </c>
      <c r="M28" s="375" t="s">
        <v>0</v>
      </c>
      <c r="N28" s="549" t="s">
        <v>1</v>
      </c>
      <c r="O28" s="549" t="s">
        <v>2</v>
      </c>
      <c r="P28" s="549" t="s">
        <v>3</v>
      </c>
      <c r="Q28" s="545" t="s">
        <v>4</v>
      </c>
      <c r="R28" s="374" t="s">
        <v>150</v>
      </c>
      <c r="S28" s="549" t="s">
        <v>151</v>
      </c>
      <c r="T28" s="549" t="s">
        <v>424</v>
      </c>
      <c r="U28" s="549" t="s">
        <v>425</v>
      </c>
      <c r="V28" s="549" t="s">
        <v>154</v>
      </c>
      <c r="W28" s="550" t="s">
        <v>299</v>
      </c>
      <c r="X28" s="828"/>
      <c r="Y28" s="828"/>
      <c r="Z28" s="828"/>
      <c r="AA28" s="828"/>
      <c r="AB28" s="828"/>
      <c r="AC28" s="828"/>
      <c r="AD28" s="828"/>
      <c r="AE28" s="828"/>
      <c r="AF28" s="828"/>
      <c r="AG28" s="828"/>
      <c r="AH28" s="828"/>
      <c r="AI28" s="828"/>
      <c r="AJ28" s="828"/>
      <c r="AK28" s="828"/>
      <c r="AL28" s="828"/>
      <c r="AM28" s="828"/>
      <c r="AN28" s="828"/>
      <c r="AO28" s="828"/>
      <c r="AP28" s="828"/>
      <c r="AQ28" s="828"/>
      <c r="AR28" s="828"/>
      <c r="AS28" s="828"/>
      <c r="AT28" s="828"/>
      <c r="AU28" s="828"/>
      <c r="AV28" s="828"/>
      <c r="AW28" s="828"/>
      <c r="AX28" s="828"/>
      <c r="AY28" s="828"/>
      <c r="AZ28" s="346"/>
      <c r="BA28" s="335" t="s">
        <v>120</v>
      </c>
      <c r="BB28" s="334"/>
      <c r="BC28" s="421" t="s">
        <v>0</v>
      </c>
      <c r="BD28" s="520" t="s">
        <v>1</v>
      </c>
      <c r="BE28" s="520" t="s">
        <v>2</v>
      </c>
      <c r="BF28" s="520" t="s">
        <v>3</v>
      </c>
      <c r="BG28" s="422" t="s">
        <v>4</v>
      </c>
      <c r="BH28" s="421" t="s">
        <v>0</v>
      </c>
      <c r="BI28" s="520" t="s">
        <v>1</v>
      </c>
      <c r="BJ28" s="520" t="s">
        <v>2</v>
      </c>
      <c r="BK28" s="520" t="s">
        <v>3</v>
      </c>
      <c r="BL28" s="422" t="s">
        <v>4</v>
      </c>
      <c r="BM28" s="421" t="s">
        <v>0</v>
      </c>
      <c r="BN28" s="520" t="s">
        <v>1</v>
      </c>
      <c r="BO28" s="520" t="s">
        <v>2</v>
      </c>
      <c r="BP28" s="520" t="s">
        <v>3</v>
      </c>
      <c r="BQ28" s="422" t="s">
        <v>4</v>
      </c>
      <c r="BR28" s="421" t="s">
        <v>150</v>
      </c>
      <c r="BS28" s="520" t="s">
        <v>151</v>
      </c>
      <c r="BT28" s="520" t="s">
        <v>424</v>
      </c>
      <c r="BU28" s="520" t="s">
        <v>425</v>
      </c>
      <c r="BV28" s="520" t="s">
        <v>154</v>
      </c>
      <c r="BW28" s="521" t="s">
        <v>299</v>
      </c>
      <c r="BX28" s="886"/>
      <c r="BY28" s="886"/>
      <c r="BZ28" s="886"/>
      <c r="CA28" s="886"/>
      <c r="CB28" s="886"/>
      <c r="CC28" s="886"/>
      <c r="CD28" s="886"/>
      <c r="CE28" s="886"/>
      <c r="CF28" s="886"/>
      <c r="CG28" s="886"/>
      <c r="CH28" s="886"/>
      <c r="CI28" s="886"/>
      <c r="CJ28" s="886"/>
      <c r="CK28" s="886"/>
      <c r="CL28" s="886"/>
      <c r="CM28" s="886"/>
      <c r="CN28" s="886"/>
      <c r="CO28" s="886"/>
      <c r="CP28" s="886"/>
      <c r="CQ28" s="886"/>
      <c r="CR28" s="886"/>
      <c r="CS28" s="886"/>
      <c r="CT28" s="886"/>
      <c r="CU28" s="886"/>
      <c r="CV28" s="886"/>
      <c r="CW28" s="886"/>
      <c r="CX28" s="886"/>
      <c r="CY28" s="886"/>
      <c r="CZ28" s="886"/>
    </row>
    <row r="29" s="437" customFormat="true" ht="15" customHeight="true" x14ac:dyDescent="0.2">
      <c r="A29" s="985" t="s">
        <v>58</v>
      </c>
      <c r="B29" s="371" t="s">
        <v>50</v>
      </c>
      <c r="C29" s="137">
        <v>10.91430899613432</v>
      </c>
      <c r="D29" s="136">
        <v>13.334640642385429</v>
      </c>
      <c r="E29" s="136">
        <v>19.934466869196633</v>
      </c>
      <c r="F29" s="136">
        <v>35.059654720173874</v>
      </c>
      <c r="G29" s="135">
        <v>66.116838995988203</v>
      </c>
      <c r="H29" s="134">
        <v>37.901410204176095</v>
      </c>
      <c r="I29" s="136">
        <v>59.954941754505107</v>
      </c>
      <c r="J29" s="136">
        <v>69.189939917175408</v>
      </c>
      <c r="K29" s="136">
        <v>80.374260225219089</v>
      </c>
      <c r="L29" s="133">
        <v>87.502144213056027</v>
      </c>
      <c r="M29" s="137">
        <v>8.6766847208646816</v>
      </c>
      <c r="N29" s="136">
        <v>10.191278566716969</v>
      </c>
      <c r="O29" s="136">
        <v>11.602390514675754</v>
      </c>
      <c r="P29" s="136">
        <v>13.062585540824486</v>
      </c>
      <c r="Q29" s="135">
        <v>22.309941818876691</v>
      </c>
      <c r="R29" s="134">
        <v>16.410272268645535</v>
      </c>
      <c r="S29" s="136">
        <v>34.164509444557645</v>
      </c>
      <c r="T29" s="136">
        <v>28.02020440055346</v>
      </c>
      <c r="U29" s="136">
        <v>13.23785144908379</v>
      </c>
      <c r="V29" s="136">
        <v>29.601619271593631</v>
      </c>
      <c r="W29" s="133">
        <v>44.510367146280714</v>
      </c>
      <c r="X29" s="828"/>
      <c r="Y29" s="828"/>
      <c r="Z29" s="828"/>
      <c r="AA29" s="828"/>
      <c r="AB29" s="828"/>
      <c r="AC29" s="828"/>
      <c r="AD29" s="828"/>
      <c r="AE29" s="828"/>
      <c r="AF29" s="828"/>
      <c r="AG29" s="828"/>
      <c r="AH29" s="828"/>
      <c r="AI29" s="828"/>
      <c r="AJ29" s="828"/>
      <c r="AK29" s="828"/>
      <c r="AL29" s="828"/>
      <c r="AM29" s="828"/>
      <c r="AN29" s="828"/>
      <c r="AO29" s="828"/>
      <c r="AP29" s="828"/>
      <c r="AQ29" s="828"/>
      <c r="AR29" s="828"/>
      <c r="AS29" s="828"/>
      <c r="AT29" s="828"/>
      <c r="AU29" s="828"/>
      <c r="AV29" s="828"/>
      <c r="AW29" s="828"/>
      <c r="AX29" s="828"/>
      <c r="AY29" s="828"/>
      <c r="AZ29" s="346"/>
      <c r="BA29" s="975" t="s">
        <v>58</v>
      </c>
      <c r="BB29" s="554" t="s">
        <v>50</v>
      </c>
      <c r="BC29" s="54" t="s">
        <v>36</v>
      </c>
      <c r="BD29" s="50" t="s">
        <v>36</v>
      </c>
      <c r="BE29" s="50" t="s">
        <v>36</v>
      </c>
      <c r="BF29" s="50" t="s">
        <v>36</v>
      </c>
      <c r="BG29" s="45" t="s">
        <v>36</v>
      </c>
      <c r="BH29" s="54" t="s">
        <v>36</v>
      </c>
      <c r="BI29" s="50" t="s">
        <v>36</v>
      </c>
      <c r="BJ29" s="50" t="s">
        <v>36</v>
      </c>
      <c r="BK29" s="50" t="s">
        <v>36</v>
      </c>
      <c r="BL29" s="45" t="s">
        <v>36</v>
      </c>
      <c r="BM29" s="54" t="s">
        <v>36</v>
      </c>
      <c r="BN29" s="50" t="s">
        <v>36</v>
      </c>
      <c r="BO29" s="50" t="s">
        <v>36</v>
      </c>
      <c r="BP29" s="50" t="s">
        <v>36</v>
      </c>
      <c r="BQ29" s="45" t="s">
        <v>36</v>
      </c>
      <c r="BR29" s="54" t="s">
        <v>36</v>
      </c>
      <c r="BS29" s="50" t="s">
        <v>36</v>
      </c>
      <c r="BT29" s="50" t="s">
        <v>36</v>
      </c>
      <c r="BU29" s="50" t="s">
        <v>36</v>
      </c>
      <c r="BV29" s="50" t="s">
        <v>36</v>
      </c>
      <c r="BW29" s="40" t="s">
        <v>36</v>
      </c>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37" customFormat="true" ht="15" customHeight="true" x14ac:dyDescent="0.2">
      <c r="A30" s="984"/>
      <c r="B30" s="372" t="s">
        <v>49</v>
      </c>
      <c r="C30" s="132">
        <v>89.08569100386579</v>
      </c>
      <c r="D30" s="131">
        <v>86.665359357614662</v>
      </c>
      <c r="E30" s="131">
        <v>80.065533130803431</v>
      </c>
      <c r="F30" s="131">
        <v>64.940345279826346</v>
      </c>
      <c r="G30" s="130">
        <v>33.883161004012187</v>
      </c>
      <c r="H30" s="129">
        <v>62.09858979582387</v>
      </c>
      <c r="I30" s="131">
        <v>40.045058245494623</v>
      </c>
      <c r="J30" s="131">
        <v>30.81006008282456</v>
      </c>
      <c r="K30" s="131">
        <v>19.625739774780993</v>
      </c>
      <c r="L30" s="128">
        <v>12.497855786944061</v>
      </c>
      <c r="M30" s="132">
        <v>91.323315279135329</v>
      </c>
      <c r="N30" s="131">
        <v>89.80872143328294</v>
      </c>
      <c r="O30" s="131">
        <v>88.397609485324409</v>
      </c>
      <c r="P30" s="131">
        <v>86.937414459175599</v>
      </c>
      <c r="Q30" s="130">
        <v>77.690058181123405</v>
      </c>
      <c r="R30" s="129">
        <v>83.589727731354472</v>
      </c>
      <c r="S30" s="131">
        <v>65.835490555442362</v>
      </c>
      <c r="T30" s="131">
        <v>71.97979559944612</v>
      </c>
      <c r="U30" s="131">
        <v>86.76214855091628</v>
      </c>
      <c r="V30" s="131">
        <v>70.398380728406551</v>
      </c>
      <c r="W30" s="128">
        <v>55.489632853719343</v>
      </c>
      <c r="X30" s="828"/>
      <c r="Y30" s="828"/>
      <c r="Z30" s="828"/>
      <c r="AA30" s="828"/>
      <c r="AB30" s="828"/>
      <c r="AC30" s="828"/>
      <c r="AD30" s="828"/>
      <c r="AE30" s="828"/>
      <c r="AF30" s="828"/>
      <c r="AG30" s="828"/>
      <c r="AH30" s="828"/>
      <c r="AI30" s="828"/>
      <c r="AJ30" s="828"/>
      <c r="AK30" s="828"/>
      <c r="AL30" s="828"/>
      <c r="AM30" s="828"/>
      <c r="AN30" s="828"/>
      <c r="AO30" s="828"/>
      <c r="AP30" s="828"/>
      <c r="AQ30" s="828"/>
      <c r="AR30" s="828"/>
      <c r="AS30" s="828"/>
      <c r="AT30" s="828"/>
      <c r="AU30" s="828"/>
      <c r="AV30" s="828"/>
      <c r="AW30" s="828"/>
      <c r="AX30" s="828"/>
      <c r="AY30" s="828"/>
      <c r="AZ30" s="346"/>
      <c r="BA30" s="972"/>
      <c r="BB30" s="553" t="s">
        <v>49</v>
      </c>
      <c r="BC30" s="53" t="s">
        <v>36</v>
      </c>
      <c r="BD30" s="49" t="s">
        <v>36</v>
      </c>
      <c r="BE30" s="49" t="s">
        <v>36</v>
      </c>
      <c r="BF30" s="49" t="s">
        <v>36</v>
      </c>
      <c r="BG30" s="44" t="s">
        <v>36</v>
      </c>
      <c r="BH30" s="53" t="s">
        <v>36</v>
      </c>
      <c r="BI30" s="49" t="s">
        <v>36</v>
      </c>
      <c r="BJ30" s="49" t="s">
        <v>36</v>
      </c>
      <c r="BK30" s="49" t="s">
        <v>36</v>
      </c>
      <c r="BL30" s="44" t="s">
        <v>36</v>
      </c>
      <c r="BM30" s="53" t="s">
        <v>36</v>
      </c>
      <c r="BN30" s="49" t="s">
        <v>36</v>
      </c>
      <c r="BO30" s="49" t="s">
        <v>36</v>
      </c>
      <c r="BP30" s="49" t="s">
        <v>36</v>
      </c>
      <c r="BQ30" s="44" t="s">
        <v>36</v>
      </c>
      <c r="BR30" s="53" t="s">
        <v>36</v>
      </c>
      <c r="BS30" s="49" t="s">
        <v>36</v>
      </c>
      <c r="BT30" s="49" t="s">
        <v>36</v>
      </c>
      <c r="BU30" s="49" t="s">
        <v>36</v>
      </c>
      <c r="BV30" s="49" t="s">
        <v>36</v>
      </c>
      <c r="BW30" s="39" t="s">
        <v>36</v>
      </c>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17" customFormat="true" ht="15" customHeight="true" x14ac:dyDescent="0.2">
      <c r="A31" s="984" t="s">
        <v>104</v>
      </c>
      <c r="B31" s="372" t="s">
        <v>50</v>
      </c>
      <c r="C31" s="132">
        <v>9.8332204938585033</v>
      </c>
      <c r="D31" s="131">
        <v>12.441941326547193</v>
      </c>
      <c r="E31" s="131">
        <v>19.591089055426004</v>
      </c>
      <c r="F31" s="131">
        <v>34.43312508620123</v>
      </c>
      <c r="G31" s="130">
        <v>65.746015619980398</v>
      </c>
      <c r="H31" s="129">
        <v>35.346516394212415</v>
      </c>
      <c r="I31" s="131">
        <v>58.588506648987526</v>
      </c>
      <c r="J31" s="131">
        <v>68.161313561419419</v>
      </c>
      <c r="K31" s="131">
        <v>79.736354299241825</v>
      </c>
      <c r="L31" s="128">
        <v>87.502144213056027</v>
      </c>
      <c r="M31" s="132">
        <v>7.63030415084532</v>
      </c>
      <c r="N31" s="131">
        <v>9.9279484434877077</v>
      </c>
      <c r="O31" s="131">
        <v>11.058272762290846</v>
      </c>
      <c r="P31" s="131">
        <v>12.86604573551986</v>
      </c>
      <c r="Q31" s="130">
        <v>21.999480722509176</v>
      </c>
      <c r="R31" s="129">
        <v>16.193381084209129</v>
      </c>
      <c r="S31" s="131">
        <v>33.627873029570765</v>
      </c>
      <c r="T31" s="131">
        <v>26.631190917307997</v>
      </c>
      <c r="U31" s="131">
        <v>12.951083669198709</v>
      </c>
      <c r="V31" s="131">
        <v>29.181492566473789</v>
      </c>
      <c r="W31" s="128">
        <v>43.802313059425991</v>
      </c>
      <c r="X31" s="828"/>
      <c r="Y31" s="828"/>
      <c r="Z31" s="828"/>
      <c r="AA31" s="828"/>
      <c r="AB31" s="828"/>
      <c r="AC31" s="828"/>
      <c r="AD31" s="828"/>
      <c r="AE31" s="828"/>
      <c r="AF31" s="828"/>
      <c r="AG31" s="828"/>
      <c r="AH31" s="828"/>
      <c r="AI31" s="828"/>
      <c r="AJ31" s="828"/>
      <c r="AK31" s="828"/>
      <c r="AL31" s="828"/>
      <c r="AM31" s="828"/>
      <c r="AN31" s="828"/>
      <c r="AO31" s="828"/>
      <c r="AP31" s="828"/>
      <c r="AQ31" s="828"/>
      <c r="AR31" s="828"/>
      <c r="AS31" s="828"/>
      <c r="AT31" s="828"/>
      <c r="AU31" s="828"/>
      <c r="AV31" s="828"/>
      <c r="AW31" s="828"/>
      <c r="AX31" s="828"/>
      <c r="AY31" s="828"/>
      <c r="AZ31" s="346"/>
      <c r="BA31" s="972" t="s">
        <v>104</v>
      </c>
      <c r="BB31" s="553" t="s">
        <v>50</v>
      </c>
      <c r="BC31" s="53" t="s">
        <v>36</v>
      </c>
      <c r="BD31" s="49" t="s">
        <v>36</v>
      </c>
      <c r="BE31" s="49" t="s">
        <v>36</v>
      </c>
      <c r="BF31" s="49" t="s">
        <v>36</v>
      </c>
      <c r="BG31" s="44" t="s">
        <v>36</v>
      </c>
      <c r="BH31" s="53" t="s">
        <v>36</v>
      </c>
      <c r="BI31" s="49" t="s">
        <v>36</v>
      </c>
      <c r="BJ31" s="49" t="s">
        <v>36</v>
      </c>
      <c r="BK31" s="49" t="s">
        <v>36</v>
      </c>
      <c r="BL31" s="44" t="s">
        <v>36</v>
      </c>
      <c r="BM31" s="53" t="s">
        <v>36</v>
      </c>
      <c r="BN31" s="49" t="s">
        <v>36</v>
      </c>
      <c r="BO31" s="49" t="s">
        <v>36</v>
      </c>
      <c r="BP31" s="49" t="s">
        <v>36</v>
      </c>
      <c r="BQ31" s="44" t="s">
        <v>36</v>
      </c>
      <c r="BR31" s="53" t="s">
        <v>36</v>
      </c>
      <c r="BS31" s="49" t="s">
        <v>36</v>
      </c>
      <c r="BT31" s="49" t="s">
        <v>36</v>
      </c>
      <c r="BU31" s="49" t="s">
        <v>36</v>
      </c>
      <c r="BV31" s="49" t="s">
        <v>36</v>
      </c>
      <c r="BW31" s="39" t="s">
        <v>36</v>
      </c>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17" customFormat="true" ht="15" customHeight="true" x14ac:dyDescent="0.2">
      <c r="A32" s="984"/>
      <c r="B32" s="372" t="s">
        <v>49</v>
      </c>
      <c r="C32" s="132">
        <v>90.166779506141623</v>
      </c>
      <c r="D32" s="131">
        <v>87.558058673452905</v>
      </c>
      <c r="E32" s="131">
        <v>80.408910944574075</v>
      </c>
      <c r="F32" s="131">
        <v>65.566874913798983</v>
      </c>
      <c r="G32" s="130">
        <v>34.253984380019951</v>
      </c>
      <c r="H32" s="129">
        <v>64.653483605787571</v>
      </c>
      <c r="I32" s="131">
        <v>41.411493351012204</v>
      </c>
      <c r="J32" s="131">
        <v>31.838686438580559</v>
      </c>
      <c r="K32" s="131">
        <v>20.263645700758239</v>
      </c>
      <c r="L32" s="128">
        <v>12.497855786944061</v>
      </c>
      <c r="M32" s="132">
        <v>92.369695849154681</v>
      </c>
      <c r="N32" s="131">
        <v>90.072051556512207</v>
      </c>
      <c r="O32" s="131">
        <v>88.94172723770933</v>
      </c>
      <c r="P32" s="131">
        <v>87.133954264480224</v>
      </c>
      <c r="Q32" s="130">
        <v>78.000519277490937</v>
      </c>
      <c r="R32" s="129">
        <v>83.806618915790878</v>
      </c>
      <c r="S32" s="131">
        <v>66.372126970429207</v>
      </c>
      <c r="T32" s="131">
        <v>73.368809082691598</v>
      </c>
      <c r="U32" s="131">
        <v>87.04891633080139</v>
      </c>
      <c r="V32" s="131">
        <v>70.818507433526406</v>
      </c>
      <c r="W32" s="128">
        <v>56.197686940574066</v>
      </c>
      <c r="X32" s="828"/>
      <c r="Y32" s="828"/>
      <c r="Z32" s="828"/>
      <c r="AA32" s="828"/>
      <c r="AB32" s="828"/>
      <c r="AC32" s="828"/>
      <c r="AD32" s="828"/>
      <c r="AE32" s="828"/>
      <c r="AF32" s="828"/>
      <c r="AG32" s="828"/>
      <c r="AH32" s="828"/>
      <c r="AI32" s="828"/>
      <c r="AJ32" s="828"/>
      <c r="AK32" s="828"/>
      <c r="AL32" s="828"/>
      <c r="AM32" s="828"/>
      <c r="AN32" s="828"/>
      <c r="AO32" s="828"/>
      <c r="AP32" s="828"/>
      <c r="AQ32" s="828"/>
      <c r="AR32" s="828"/>
      <c r="AS32" s="828"/>
      <c r="AT32" s="828"/>
      <c r="AU32" s="828"/>
      <c r="AV32" s="828"/>
      <c r="AW32" s="828"/>
      <c r="AX32" s="828"/>
      <c r="AY32" s="828"/>
      <c r="AZ32" s="346"/>
      <c r="BA32" s="972"/>
      <c r="BB32" s="553" t="s">
        <v>49</v>
      </c>
      <c r="BC32" s="53" t="s">
        <v>36</v>
      </c>
      <c r="BD32" s="49" t="s">
        <v>36</v>
      </c>
      <c r="BE32" s="49" t="s">
        <v>36</v>
      </c>
      <c r="BF32" s="49" t="s">
        <v>36</v>
      </c>
      <c r="BG32" s="44" t="s">
        <v>36</v>
      </c>
      <c r="BH32" s="53" t="s">
        <v>36</v>
      </c>
      <c r="BI32" s="49" t="s">
        <v>36</v>
      </c>
      <c r="BJ32" s="49" t="s">
        <v>36</v>
      </c>
      <c r="BK32" s="49" t="s">
        <v>36</v>
      </c>
      <c r="BL32" s="44" t="s">
        <v>36</v>
      </c>
      <c r="BM32" s="53" t="s">
        <v>36</v>
      </c>
      <c r="BN32" s="49" t="s">
        <v>36</v>
      </c>
      <c r="BO32" s="49" t="s">
        <v>36</v>
      </c>
      <c r="BP32" s="49" t="s">
        <v>36</v>
      </c>
      <c r="BQ32" s="44" t="s">
        <v>36</v>
      </c>
      <c r="BR32" s="53" t="s">
        <v>36</v>
      </c>
      <c r="BS32" s="49" t="s">
        <v>36</v>
      </c>
      <c r="BT32" s="49" t="s">
        <v>36</v>
      </c>
      <c r="BU32" s="49" t="s">
        <v>36</v>
      </c>
      <c r="BV32" s="49" t="s">
        <v>36</v>
      </c>
      <c r="BW32" s="39" t="s">
        <v>36</v>
      </c>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17" customFormat="true" ht="15" customHeight="true" x14ac:dyDescent="0.2">
      <c r="A33" s="984" t="s">
        <v>105</v>
      </c>
      <c r="B33" s="372" t="s">
        <v>50</v>
      </c>
      <c r="C33" s="79" t="s">
        <v>36</v>
      </c>
      <c r="D33" s="74" t="s">
        <v>36</v>
      </c>
      <c r="E33" s="74" t="s">
        <v>36</v>
      </c>
      <c r="F33" s="74" t="s">
        <v>36</v>
      </c>
      <c r="G33" s="69" t="s">
        <v>36</v>
      </c>
      <c r="H33" s="64" t="s">
        <v>36</v>
      </c>
      <c r="I33" s="74" t="s">
        <v>36</v>
      </c>
      <c r="J33" s="74" t="s">
        <v>36</v>
      </c>
      <c r="K33" s="74" t="s">
        <v>36</v>
      </c>
      <c r="L33" s="59" t="s">
        <v>36</v>
      </c>
      <c r="M33" s="79" t="s">
        <v>36</v>
      </c>
      <c r="N33" s="74" t="s">
        <v>36</v>
      </c>
      <c r="O33" s="74" t="s">
        <v>36</v>
      </c>
      <c r="P33" s="74" t="s">
        <v>36</v>
      </c>
      <c r="Q33" s="69" t="s">
        <v>36</v>
      </c>
      <c r="R33" s="64" t="s">
        <v>36</v>
      </c>
      <c r="S33" s="74" t="s">
        <v>36</v>
      </c>
      <c r="T33" s="74" t="s">
        <v>36</v>
      </c>
      <c r="U33" s="74" t="s">
        <v>36</v>
      </c>
      <c r="V33" s="74" t="s">
        <v>36</v>
      </c>
      <c r="W33" s="59" t="s">
        <v>36</v>
      </c>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5"/>
      <c r="BA33" s="972" t="s">
        <v>105</v>
      </c>
      <c r="BB33" s="553" t="s">
        <v>50</v>
      </c>
      <c r="BC33" s="53" t="s">
        <v>36</v>
      </c>
      <c r="BD33" s="49" t="s">
        <v>36</v>
      </c>
      <c r="BE33" s="49" t="s">
        <v>36</v>
      </c>
      <c r="BF33" s="49" t="s">
        <v>36</v>
      </c>
      <c r="BG33" s="44" t="s">
        <v>36</v>
      </c>
      <c r="BH33" s="53" t="s">
        <v>36</v>
      </c>
      <c r="BI33" s="49" t="s">
        <v>36</v>
      </c>
      <c r="BJ33" s="49" t="s">
        <v>36</v>
      </c>
      <c r="BK33" s="49" t="s">
        <v>36</v>
      </c>
      <c r="BL33" s="44" t="s">
        <v>36</v>
      </c>
      <c r="BM33" s="53" t="s">
        <v>36</v>
      </c>
      <c r="BN33" s="49" t="s">
        <v>36</v>
      </c>
      <c r="BO33" s="49" t="s">
        <v>36</v>
      </c>
      <c r="BP33" s="49" t="s">
        <v>36</v>
      </c>
      <c r="BQ33" s="44" t="s">
        <v>36</v>
      </c>
      <c r="BR33" s="53" t="s">
        <v>36</v>
      </c>
      <c r="BS33" s="49" t="s">
        <v>36</v>
      </c>
      <c r="BT33" s="49" t="s">
        <v>36</v>
      </c>
      <c r="BU33" s="49" t="s">
        <v>36</v>
      </c>
      <c r="BV33" s="49" t="s">
        <v>36</v>
      </c>
      <c r="BW33" s="39" t="s">
        <v>36</v>
      </c>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17" customFormat="true" ht="15" customHeight="true" x14ac:dyDescent="0.2">
      <c r="A34" s="984"/>
      <c r="B34" s="372" t="s">
        <v>49</v>
      </c>
      <c r="C34" s="79" t="s">
        <v>36</v>
      </c>
      <c r="D34" s="74" t="s">
        <v>36</v>
      </c>
      <c r="E34" s="74" t="s">
        <v>36</v>
      </c>
      <c r="F34" s="74" t="s">
        <v>36</v>
      </c>
      <c r="G34" s="69" t="s">
        <v>36</v>
      </c>
      <c r="H34" s="64" t="s">
        <v>36</v>
      </c>
      <c r="I34" s="74" t="s">
        <v>36</v>
      </c>
      <c r="J34" s="74" t="s">
        <v>36</v>
      </c>
      <c r="K34" s="74" t="s">
        <v>36</v>
      </c>
      <c r="L34" s="59" t="s">
        <v>36</v>
      </c>
      <c r="M34" s="79" t="s">
        <v>36</v>
      </c>
      <c r="N34" s="74" t="s">
        <v>36</v>
      </c>
      <c r="O34" s="74" t="s">
        <v>36</v>
      </c>
      <c r="P34" s="74" t="s">
        <v>36</v>
      </c>
      <c r="Q34" s="69" t="s">
        <v>36</v>
      </c>
      <c r="R34" s="64" t="s">
        <v>36</v>
      </c>
      <c r="S34" s="74" t="s">
        <v>36</v>
      </c>
      <c r="T34" s="74" t="s">
        <v>36</v>
      </c>
      <c r="U34" s="74" t="s">
        <v>36</v>
      </c>
      <c r="V34" s="74" t="s">
        <v>36</v>
      </c>
      <c r="W34" s="59" t="s">
        <v>36</v>
      </c>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5"/>
      <c r="BA34" s="972"/>
      <c r="BB34" s="553" t="s">
        <v>49</v>
      </c>
      <c r="BC34" s="53" t="s">
        <v>36</v>
      </c>
      <c r="BD34" s="49" t="s">
        <v>36</v>
      </c>
      <c r="BE34" s="49" t="s">
        <v>36</v>
      </c>
      <c r="BF34" s="49" t="s">
        <v>36</v>
      </c>
      <c r="BG34" s="44" t="s">
        <v>36</v>
      </c>
      <c r="BH34" s="53" t="s">
        <v>36</v>
      </c>
      <c r="BI34" s="49" t="s">
        <v>36</v>
      </c>
      <c r="BJ34" s="49" t="s">
        <v>36</v>
      </c>
      <c r="BK34" s="49" t="s">
        <v>36</v>
      </c>
      <c r="BL34" s="44" t="s">
        <v>36</v>
      </c>
      <c r="BM34" s="53" t="s">
        <v>36</v>
      </c>
      <c r="BN34" s="49" t="s">
        <v>36</v>
      </c>
      <c r="BO34" s="49" t="s">
        <v>36</v>
      </c>
      <c r="BP34" s="49" t="s">
        <v>36</v>
      </c>
      <c r="BQ34" s="44" t="s">
        <v>36</v>
      </c>
      <c r="BR34" s="53" t="s">
        <v>36</v>
      </c>
      <c r="BS34" s="49" t="s">
        <v>36</v>
      </c>
      <c r="BT34" s="49" t="s">
        <v>36</v>
      </c>
      <c r="BU34" s="49" t="s">
        <v>36</v>
      </c>
      <c r="BV34" s="49" t="s">
        <v>36</v>
      </c>
      <c r="BW34" s="39" t="s">
        <v>36</v>
      </c>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37" customFormat="true" ht="15" customHeight="true" x14ac:dyDescent="0.2">
      <c r="A35" s="984" t="s">
        <v>56</v>
      </c>
      <c r="B35" s="372" t="s">
        <v>50</v>
      </c>
      <c r="C35" s="132">
        <v>81.475671096888036</v>
      </c>
      <c r="D35" s="131">
        <v>94.071504527950822</v>
      </c>
      <c r="E35" s="131">
        <v>98.212648578006394</v>
      </c>
      <c r="F35" s="131">
        <v>97.989745059093764</v>
      </c>
      <c r="G35" s="130">
        <v>98.678871354802695</v>
      </c>
      <c r="H35" s="129">
        <v>93.395686581129667</v>
      </c>
      <c r="I35" s="131">
        <v>97.293290170725214</v>
      </c>
      <c r="J35" s="131">
        <v>98.553164428363871</v>
      </c>
      <c r="K35" s="131">
        <v>98.674129006612986</v>
      </c>
      <c r="L35" s="128">
        <v>99.872588393097232</v>
      </c>
      <c r="M35" s="132">
        <v>77.529284889112773</v>
      </c>
      <c r="N35" s="131">
        <v>92.945334230514348</v>
      </c>
      <c r="O35" s="131">
        <v>96.508946765654059</v>
      </c>
      <c r="P35" s="131">
        <v>98.195970003771208</v>
      </c>
      <c r="Q35" s="130">
        <v>97.96678510636076</v>
      </c>
      <c r="R35" s="129">
        <v>88.529947271451178</v>
      </c>
      <c r="S35" s="131">
        <v>94.182318304313057</v>
      </c>
      <c r="T35" s="131">
        <v>92.537342929494358</v>
      </c>
      <c r="U35" s="131">
        <v>89.686462712215729</v>
      </c>
      <c r="V35" s="131">
        <v>97.789377018326363</v>
      </c>
      <c r="W35" s="128">
        <v>97.698421866314092</v>
      </c>
      <c r="X35" s="828"/>
      <c r="Y35" s="828"/>
      <c r="Z35" s="828"/>
      <c r="AA35" s="828"/>
      <c r="AB35" s="828"/>
      <c r="AC35" s="828"/>
      <c r="AD35" s="828"/>
      <c r="AE35" s="828"/>
      <c r="AF35" s="828"/>
      <c r="AG35" s="828"/>
      <c r="AH35" s="828"/>
      <c r="AI35" s="828"/>
      <c r="AJ35" s="828"/>
      <c r="AK35" s="828"/>
      <c r="AL35" s="828"/>
      <c r="AM35" s="828"/>
      <c r="AN35" s="828"/>
      <c r="AO35" s="828"/>
      <c r="AP35" s="828"/>
      <c r="AQ35" s="828"/>
      <c r="AR35" s="828"/>
      <c r="AS35" s="828"/>
      <c r="AT35" s="828"/>
      <c r="AU35" s="828"/>
      <c r="AV35" s="828"/>
      <c r="AW35" s="828"/>
      <c r="AX35" s="828"/>
      <c r="AY35" s="828"/>
      <c r="AZ35" s="346"/>
      <c r="BA35" s="972" t="s">
        <v>56</v>
      </c>
      <c r="BB35" s="553" t="s">
        <v>50</v>
      </c>
      <c r="BC35" s="53" t="s">
        <v>36</v>
      </c>
      <c r="BD35" s="49" t="s">
        <v>36</v>
      </c>
      <c r="BE35" s="49" t="s">
        <v>36</v>
      </c>
      <c r="BF35" s="49" t="s">
        <v>36</v>
      </c>
      <c r="BG35" s="44" t="s">
        <v>36</v>
      </c>
      <c r="BH35" s="53" t="s">
        <v>36</v>
      </c>
      <c r="BI35" s="49" t="s">
        <v>36</v>
      </c>
      <c r="BJ35" s="49" t="s">
        <v>36</v>
      </c>
      <c r="BK35" s="49" t="s">
        <v>36</v>
      </c>
      <c r="BL35" s="44" t="s">
        <v>36</v>
      </c>
      <c r="BM35" s="53" t="s">
        <v>36</v>
      </c>
      <c r="BN35" s="49" t="s">
        <v>36</v>
      </c>
      <c r="BO35" s="49" t="s">
        <v>36</v>
      </c>
      <c r="BP35" s="49" t="s">
        <v>36</v>
      </c>
      <c r="BQ35" s="44" t="s">
        <v>36</v>
      </c>
      <c r="BR35" s="53" t="s">
        <v>36</v>
      </c>
      <c r="BS35" s="49" t="s">
        <v>36</v>
      </c>
      <c r="BT35" s="49" t="s">
        <v>36</v>
      </c>
      <c r="BU35" s="49" t="s">
        <v>36</v>
      </c>
      <c r="BV35" s="49" t="s">
        <v>36</v>
      </c>
      <c r="BW35" s="39" t="s">
        <v>36</v>
      </c>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37" customFormat="true" ht="15" customHeight="true" x14ac:dyDescent="0.2">
      <c r="A36" s="984"/>
      <c r="B36" s="372" t="s">
        <v>49</v>
      </c>
      <c r="C36" s="132">
        <v>18.524328903112167</v>
      </c>
      <c r="D36" s="131">
        <v>5.9284954720492289</v>
      </c>
      <c r="E36" s="131">
        <v>1.7873514219937108</v>
      </c>
      <c r="F36" s="131">
        <v>2.0102549409064032</v>
      </c>
      <c r="G36" s="130">
        <v>1.3211286451973621</v>
      </c>
      <c r="H36" s="129">
        <v>6.6043134188703903</v>
      </c>
      <c r="I36" s="131">
        <v>2.7067098292748035</v>
      </c>
      <c r="J36" s="131">
        <v>1.4468355716361478</v>
      </c>
      <c r="K36" s="131">
        <v>1.3258709933870187</v>
      </c>
      <c r="L36" s="128">
        <v>0.12741160690276748</v>
      </c>
      <c r="M36" s="132">
        <v>22.470715110887383</v>
      </c>
      <c r="N36" s="131">
        <v>7.0546657694856965</v>
      </c>
      <c r="O36" s="131">
        <v>3.4910532343458955</v>
      </c>
      <c r="P36" s="131">
        <v>1.804029996228804</v>
      </c>
      <c r="Q36" s="130">
        <v>2.0332148936392116</v>
      </c>
      <c r="R36" s="129">
        <v>11.470052728548852</v>
      </c>
      <c r="S36" s="131">
        <v>5.8176816956870629</v>
      </c>
      <c r="T36" s="131">
        <v>7.4626570705053759</v>
      </c>
      <c r="U36" s="131">
        <v>10.313537287784328</v>
      </c>
      <c r="V36" s="131">
        <v>2.2106229816736644</v>
      </c>
      <c r="W36" s="128">
        <v>2.3015781336858958</v>
      </c>
      <c r="X36" s="828"/>
      <c r="Y36" s="828"/>
      <c r="Z36" s="828"/>
      <c r="AA36" s="828"/>
      <c r="AB36" s="828"/>
      <c r="AC36" s="828"/>
      <c r="AD36" s="828"/>
      <c r="AE36" s="828"/>
      <c r="AF36" s="828"/>
      <c r="AG36" s="828"/>
      <c r="AH36" s="828"/>
      <c r="AI36" s="828"/>
      <c r="AJ36" s="828"/>
      <c r="AK36" s="828"/>
      <c r="AL36" s="828"/>
      <c r="AM36" s="828"/>
      <c r="AN36" s="828"/>
      <c r="AO36" s="828"/>
      <c r="AP36" s="828"/>
      <c r="AQ36" s="828"/>
      <c r="AR36" s="828"/>
      <c r="AS36" s="828"/>
      <c r="AT36" s="828"/>
      <c r="AU36" s="828"/>
      <c r="AV36" s="828"/>
      <c r="AW36" s="828"/>
      <c r="AX36" s="828"/>
      <c r="AY36" s="828"/>
      <c r="AZ36" s="346"/>
      <c r="BA36" s="972"/>
      <c r="BB36" s="553" t="s">
        <v>49</v>
      </c>
      <c r="BC36" s="53" t="s">
        <v>36</v>
      </c>
      <c r="BD36" s="49" t="s">
        <v>36</v>
      </c>
      <c r="BE36" s="49" t="s">
        <v>36</v>
      </c>
      <c r="BF36" s="49" t="s">
        <v>36</v>
      </c>
      <c r="BG36" s="44" t="s">
        <v>36</v>
      </c>
      <c r="BH36" s="53" t="s">
        <v>36</v>
      </c>
      <c r="BI36" s="49" t="s">
        <v>36</v>
      </c>
      <c r="BJ36" s="49" t="s">
        <v>36</v>
      </c>
      <c r="BK36" s="49" t="s">
        <v>36</v>
      </c>
      <c r="BL36" s="44" t="s">
        <v>36</v>
      </c>
      <c r="BM36" s="53" t="s">
        <v>36</v>
      </c>
      <c r="BN36" s="49" t="s">
        <v>36</v>
      </c>
      <c r="BO36" s="49" t="s">
        <v>36</v>
      </c>
      <c r="BP36" s="49" t="s">
        <v>36</v>
      </c>
      <c r="BQ36" s="44" t="s">
        <v>36</v>
      </c>
      <c r="BR36" s="53" t="s">
        <v>36</v>
      </c>
      <c r="BS36" s="49" t="s">
        <v>36</v>
      </c>
      <c r="BT36" s="49" t="s">
        <v>36</v>
      </c>
      <c r="BU36" s="49" t="s">
        <v>36</v>
      </c>
      <c r="BV36" s="49" t="s">
        <v>36</v>
      </c>
      <c r="BW36" s="39" t="s">
        <v>36</v>
      </c>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37" customFormat="true" ht="15" customHeight="true" x14ac:dyDescent="0.2">
      <c r="A37" s="984" t="s">
        <v>156</v>
      </c>
      <c r="B37" s="372" t="s">
        <v>50</v>
      </c>
      <c r="C37" s="132">
        <v>69.2640021044527</v>
      </c>
      <c r="D37" s="131">
        <v>87.889864089077136</v>
      </c>
      <c r="E37" s="131">
        <v>94.254334270023506</v>
      </c>
      <c r="F37" s="131">
        <v>96.865838449170539</v>
      </c>
      <c r="G37" s="130">
        <v>98.369034533199013</v>
      </c>
      <c r="H37" s="129">
        <v>89.402821255076091</v>
      </c>
      <c r="I37" s="131">
        <v>96.101100147595673</v>
      </c>
      <c r="J37" s="131">
        <v>98.342400183417439</v>
      </c>
      <c r="K37" s="131">
        <v>98.529911363652573</v>
      </c>
      <c r="L37" s="128">
        <v>99.720604547720356</v>
      </c>
      <c r="M37" s="132">
        <v>63.827062871333837</v>
      </c>
      <c r="N37" s="131">
        <v>85.357305350468877</v>
      </c>
      <c r="O37" s="131">
        <v>90.978589785484559</v>
      </c>
      <c r="P37" s="131">
        <v>94.533998727344311</v>
      </c>
      <c r="Q37" s="130">
        <v>97.075585078193882</v>
      </c>
      <c r="R37" s="129">
        <v>79.584780947273316</v>
      </c>
      <c r="S37" s="131">
        <v>91.606814100919948</v>
      </c>
      <c r="T37" s="131">
        <v>86.121753695645026</v>
      </c>
      <c r="U37" s="131">
        <v>76.908496090065341</v>
      </c>
      <c r="V37" s="131">
        <v>96.985972748321188</v>
      </c>
      <c r="W37" s="128">
        <v>97.105044093695639</v>
      </c>
      <c r="X37" s="828"/>
      <c r="Y37" s="828"/>
      <c r="Z37" s="828"/>
      <c r="AA37" s="828"/>
      <c r="AB37" s="828"/>
      <c r="AC37" s="828"/>
      <c r="AD37" s="828"/>
      <c r="AE37" s="828"/>
      <c r="AF37" s="828"/>
      <c r="AG37" s="828"/>
      <c r="AH37" s="828"/>
      <c r="AI37" s="828"/>
      <c r="AJ37" s="828"/>
      <c r="AK37" s="828"/>
      <c r="AL37" s="828"/>
      <c r="AM37" s="828"/>
      <c r="AN37" s="828"/>
      <c r="AO37" s="828"/>
      <c r="AP37" s="828"/>
      <c r="AQ37" s="828"/>
      <c r="AR37" s="828"/>
      <c r="AS37" s="828"/>
      <c r="AT37" s="828"/>
      <c r="AU37" s="828"/>
      <c r="AV37" s="828"/>
      <c r="AW37" s="828"/>
      <c r="AX37" s="828"/>
      <c r="AY37" s="828"/>
      <c r="AZ37" s="346"/>
      <c r="BA37" s="972" t="s">
        <v>126</v>
      </c>
      <c r="BB37" s="553" t="s">
        <v>50</v>
      </c>
      <c r="BC37" s="53" t="s">
        <v>36</v>
      </c>
      <c r="BD37" s="49" t="s">
        <v>36</v>
      </c>
      <c r="BE37" s="49" t="s">
        <v>36</v>
      </c>
      <c r="BF37" s="49" t="s">
        <v>36</v>
      </c>
      <c r="BG37" s="44" t="s">
        <v>36</v>
      </c>
      <c r="BH37" s="53" t="s">
        <v>36</v>
      </c>
      <c r="BI37" s="49" t="s">
        <v>36</v>
      </c>
      <c r="BJ37" s="49" t="s">
        <v>36</v>
      </c>
      <c r="BK37" s="49" t="s">
        <v>36</v>
      </c>
      <c r="BL37" s="44" t="s">
        <v>36</v>
      </c>
      <c r="BM37" s="53" t="s">
        <v>36</v>
      </c>
      <c r="BN37" s="49" t="s">
        <v>36</v>
      </c>
      <c r="BO37" s="49" t="s">
        <v>36</v>
      </c>
      <c r="BP37" s="49" t="s">
        <v>36</v>
      </c>
      <c r="BQ37" s="44" t="s">
        <v>36</v>
      </c>
      <c r="BR37" s="53" t="s">
        <v>36</v>
      </c>
      <c r="BS37" s="49" t="s">
        <v>36</v>
      </c>
      <c r="BT37" s="49" t="s">
        <v>36</v>
      </c>
      <c r="BU37" s="49" t="s">
        <v>36</v>
      </c>
      <c r="BV37" s="49" t="s">
        <v>36</v>
      </c>
      <c r="BW37" s="39" t="s">
        <v>36</v>
      </c>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37" customFormat="true" ht="15" customHeight="true" x14ac:dyDescent="0.2">
      <c r="A38" s="984"/>
      <c r="B38" s="372" t="s">
        <v>49</v>
      </c>
      <c r="C38" s="132">
        <v>30.735997895547463</v>
      </c>
      <c r="D38" s="131">
        <v>12.110135910922951</v>
      </c>
      <c r="E38" s="131">
        <v>5.7456657299767633</v>
      </c>
      <c r="F38" s="131">
        <v>3.1341615508295719</v>
      </c>
      <c r="G38" s="130">
        <v>1.630965466801098</v>
      </c>
      <c r="H38" s="129">
        <v>10.597178744924028</v>
      </c>
      <c r="I38" s="131">
        <v>3.8988998524043783</v>
      </c>
      <c r="J38" s="131">
        <v>1.6575998165825709</v>
      </c>
      <c r="K38" s="131">
        <v>1.4700886363474526</v>
      </c>
      <c r="L38" s="128">
        <v>0.27939545227964013</v>
      </c>
      <c r="M38" s="132">
        <v>36.172937128666213</v>
      </c>
      <c r="N38" s="131">
        <v>14.642694649531066</v>
      </c>
      <c r="O38" s="131">
        <v>9.0214102145155319</v>
      </c>
      <c r="P38" s="131">
        <v>5.4660012726557756</v>
      </c>
      <c r="Q38" s="130">
        <v>2.9244149218061222</v>
      </c>
      <c r="R38" s="129">
        <v>20.415219052726766</v>
      </c>
      <c r="S38" s="131">
        <v>8.3931858990801018</v>
      </c>
      <c r="T38" s="131">
        <v>13.878246304354585</v>
      </c>
      <c r="U38" s="131">
        <v>23.091503909934616</v>
      </c>
      <c r="V38" s="131">
        <v>3.0140272516788205</v>
      </c>
      <c r="W38" s="128">
        <v>2.8949559063043253</v>
      </c>
      <c r="X38" s="828"/>
      <c r="Y38" s="828"/>
      <c r="Z38" s="828"/>
      <c r="AA38" s="828"/>
      <c r="AB38" s="828"/>
      <c r="AC38" s="828"/>
      <c r="AD38" s="828"/>
      <c r="AE38" s="828"/>
      <c r="AF38" s="828"/>
      <c r="AG38" s="828"/>
      <c r="AH38" s="828"/>
      <c r="AI38" s="828"/>
      <c r="AJ38" s="828"/>
      <c r="AK38" s="828"/>
      <c r="AL38" s="828"/>
      <c r="AM38" s="828"/>
      <c r="AN38" s="828"/>
      <c r="AO38" s="828"/>
      <c r="AP38" s="828"/>
      <c r="AQ38" s="828"/>
      <c r="AR38" s="828"/>
      <c r="AS38" s="828"/>
      <c r="AT38" s="828"/>
      <c r="AU38" s="828"/>
      <c r="AV38" s="828"/>
      <c r="AW38" s="828"/>
      <c r="AX38" s="828"/>
      <c r="AY38" s="828"/>
      <c r="AZ38" s="346"/>
      <c r="BA38" s="972"/>
      <c r="BB38" s="553" t="s">
        <v>49</v>
      </c>
      <c r="BC38" s="53" t="s">
        <v>36</v>
      </c>
      <c r="BD38" s="49" t="s">
        <v>36</v>
      </c>
      <c r="BE38" s="49" t="s">
        <v>36</v>
      </c>
      <c r="BF38" s="49" t="s">
        <v>36</v>
      </c>
      <c r="BG38" s="44" t="s">
        <v>36</v>
      </c>
      <c r="BH38" s="53" t="s">
        <v>36</v>
      </c>
      <c r="BI38" s="49" t="s">
        <v>36</v>
      </c>
      <c r="BJ38" s="49" t="s">
        <v>36</v>
      </c>
      <c r="BK38" s="49" t="s">
        <v>36</v>
      </c>
      <c r="BL38" s="44" t="s">
        <v>36</v>
      </c>
      <c r="BM38" s="53" t="s">
        <v>36</v>
      </c>
      <c r="BN38" s="49" t="s">
        <v>36</v>
      </c>
      <c r="BO38" s="49" t="s">
        <v>36</v>
      </c>
      <c r="BP38" s="49" t="s">
        <v>36</v>
      </c>
      <c r="BQ38" s="44" t="s">
        <v>36</v>
      </c>
      <c r="BR38" s="53" t="s">
        <v>36</v>
      </c>
      <c r="BS38" s="49" t="s">
        <v>36</v>
      </c>
      <c r="BT38" s="49" t="s">
        <v>36</v>
      </c>
      <c r="BU38" s="49" t="s">
        <v>36</v>
      </c>
      <c r="BV38" s="49" t="s">
        <v>36</v>
      </c>
      <c r="BW38" s="39" t="s">
        <v>36</v>
      </c>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17" customFormat="true" ht="15" customHeight="true" x14ac:dyDescent="0.2">
      <c r="A39" s="984" t="s">
        <v>123</v>
      </c>
      <c r="B39" s="372" t="s">
        <v>50</v>
      </c>
      <c r="C39" s="79" t="s">
        <v>36</v>
      </c>
      <c r="D39" s="74" t="s">
        <v>36</v>
      </c>
      <c r="E39" s="74" t="s">
        <v>36</v>
      </c>
      <c r="F39" s="74" t="s">
        <v>36</v>
      </c>
      <c r="G39" s="69" t="s">
        <v>36</v>
      </c>
      <c r="H39" s="64" t="s">
        <v>36</v>
      </c>
      <c r="I39" s="74" t="s">
        <v>36</v>
      </c>
      <c r="J39" s="74" t="s">
        <v>36</v>
      </c>
      <c r="K39" s="74" t="s">
        <v>36</v>
      </c>
      <c r="L39" s="59" t="s">
        <v>36</v>
      </c>
      <c r="M39" s="79" t="s">
        <v>36</v>
      </c>
      <c r="N39" s="74" t="s">
        <v>36</v>
      </c>
      <c r="O39" s="74" t="s">
        <v>36</v>
      </c>
      <c r="P39" s="74" t="s">
        <v>36</v>
      </c>
      <c r="Q39" s="69" t="s">
        <v>36</v>
      </c>
      <c r="R39" s="64" t="s">
        <v>36</v>
      </c>
      <c r="S39" s="74" t="s">
        <v>36</v>
      </c>
      <c r="T39" s="74" t="s">
        <v>36</v>
      </c>
      <c r="U39" s="74" t="s">
        <v>36</v>
      </c>
      <c r="V39" s="74" t="s">
        <v>36</v>
      </c>
      <c r="W39" s="59" t="s">
        <v>36</v>
      </c>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5"/>
      <c r="BA39" s="972" t="s">
        <v>123</v>
      </c>
      <c r="BB39" s="553" t="s">
        <v>50</v>
      </c>
      <c r="BC39" s="53" t="s">
        <v>36</v>
      </c>
      <c r="BD39" s="49" t="s">
        <v>36</v>
      </c>
      <c r="BE39" s="49" t="s">
        <v>36</v>
      </c>
      <c r="BF39" s="49" t="s">
        <v>36</v>
      </c>
      <c r="BG39" s="44" t="s">
        <v>36</v>
      </c>
      <c r="BH39" s="53" t="s">
        <v>36</v>
      </c>
      <c r="BI39" s="49" t="s">
        <v>36</v>
      </c>
      <c r="BJ39" s="49" t="s">
        <v>36</v>
      </c>
      <c r="BK39" s="49" t="s">
        <v>36</v>
      </c>
      <c r="BL39" s="44" t="s">
        <v>36</v>
      </c>
      <c r="BM39" s="53" t="s">
        <v>36</v>
      </c>
      <c r="BN39" s="49" t="s">
        <v>36</v>
      </c>
      <c r="BO39" s="49" t="s">
        <v>36</v>
      </c>
      <c r="BP39" s="49" t="s">
        <v>36</v>
      </c>
      <c r="BQ39" s="44" t="s">
        <v>36</v>
      </c>
      <c r="BR39" s="53" t="s">
        <v>36</v>
      </c>
      <c r="BS39" s="49" t="s">
        <v>36</v>
      </c>
      <c r="BT39" s="49" t="s">
        <v>36</v>
      </c>
      <c r="BU39" s="49" t="s">
        <v>36</v>
      </c>
      <c r="BV39" s="49" t="s">
        <v>36</v>
      </c>
      <c r="BW39" s="39" t="s">
        <v>36</v>
      </c>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17" customFormat="true" ht="15" customHeight="true" x14ac:dyDescent="0.2">
      <c r="A40" s="984"/>
      <c r="B40" s="372" t="s">
        <v>49</v>
      </c>
      <c r="C40" s="79" t="s">
        <v>36</v>
      </c>
      <c r="D40" s="74" t="s">
        <v>36</v>
      </c>
      <c r="E40" s="74" t="s">
        <v>36</v>
      </c>
      <c r="F40" s="74" t="s">
        <v>36</v>
      </c>
      <c r="G40" s="69" t="s">
        <v>36</v>
      </c>
      <c r="H40" s="64" t="s">
        <v>36</v>
      </c>
      <c r="I40" s="74" t="s">
        <v>36</v>
      </c>
      <c r="J40" s="74" t="s">
        <v>36</v>
      </c>
      <c r="K40" s="74" t="s">
        <v>36</v>
      </c>
      <c r="L40" s="59" t="s">
        <v>36</v>
      </c>
      <c r="M40" s="79" t="s">
        <v>36</v>
      </c>
      <c r="N40" s="74" t="s">
        <v>36</v>
      </c>
      <c r="O40" s="74" t="s">
        <v>36</v>
      </c>
      <c r="P40" s="74" t="s">
        <v>36</v>
      </c>
      <c r="Q40" s="69" t="s">
        <v>36</v>
      </c>
      <c r="R40" s="64" t="s">
        <v>36</v>
      </c>
      <c r="S40" s="74" t="s">
        <v>36</v>
      </c>
      <c r="T40" s="74" t="s">
        <v>36</v>
      </c>
      <c r="U40" s="74" t="s">
        <v>36</v>
      </c>
      <c r="V40" s="74" t="s">
        <v>36</v>
      </c>
      <c r="W40" s="59" t="s">
        <v>36</v>
      </c>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5"/>
      <c r="BA40" s="972"/>
      <c r="BB40" s="553" t="s">
        <v>49</v>
      </c>
      <c r="BC40" s="53" t="s">
        <v>36</v>
      </c>
      <c r="BD40" s="49" t="s">
        <v>36</v>
      </c>
      <c r="BE40" s="49" t="s">
        <v>36</v>
      </c>
      <c r="BF40" s="49" t="s">
        <v>36</v>
      </c>
      <c r="BG40" s="44" t="s">
        <v>36</v>
      </c>
      <c r="BH40" s="53" t="s">
        <v>36</v>
      </c>
      <c r="BI40" s="49" t="s">
        <v>36</v>
      </c>
      <c r="BJ40" s="49" t="s">
        <v>36</v>
      </c>
      <c r="BK40" s="49" t="s">
        <v>36</v>
      </c>
      <c r="BL40" s="44" t="s">
        <v>36</v>
      </c>
      <c r="BM40" s="53" t="s">
        <v>36</v>
      </c>
      <c r="BN40" s="49" t="s">
        <v>36</v>
      </c>
      <c r="BO40" s="49" t="s">
        <v>36</v>
      </c>
      <c r="BP40" s="49" t="s">
        <v>36</v>
      </c>
      <c r="BQ40" s="44" t="s">
        <v>36</v>
      </c>
      <c r="BR40" s="53" t="s">
        <v>36</v>
      </c>
      <c r="BS40" s="49" t="s">
        <v>36</v>
      </c>
      <c r="BT40" s="49" t="s">
        <v>36</v>
      </c>
      <c r="BU40" s="49" t="s">
        <v>36</v>
      </c>
      <c r="BV40" s="49" t="s">
        <v>36</v>
      </c>
      <c r="BW40" s="39" t="s">
        <v>36</v>
      </c>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37" customFormat="true" ht="15" customHeight="true" x14ac:dyDescent="0.2">
      <c r="A41" s="984" t="s">
        <v>57</v>
      </c>
      <c r="B41" s="372" t="s">
        <v>50</v>
      </c>
      <c r="C41" s="132">
        <v>0.7851395999962244</v>
      </c>
      <c r="D41" s="131">
        <v>0.26514959169044716</v>
      </c>
      <c r="E41" s="131">
        <v>0</v>
      </c>
      <c r="F41" s="131">
        <v>0</v>
      </c>
      <c r="G41" s="130">
        <v>0</v>
      </c>
      <c r="H41" s="129">
        <v>5.9297599671044934E-2</v>
      </c>
      <c r="I41" s="131">
        <v>0</v>
      </c>
      <c r="J41" s="131">
        <v>0</v>
      </c>
      <c r="K41" s="131">
        <v>0</v>
      </c>
      <c r="L41" s="128">
        <v>0</v>
      </c>
      <c r="M41" s="132">
        <v>1.060863807298092</v>
      </c>
      <c r="N41" s="131">
        <v>0.33496328811021336</v>
      </c>
      <c r="O41" s="131">
        <v>6.6799309039687088E-2</v>
      </c>
      <c r="P41" s="131">
        <v>0</v>
      </c>
      <c r="Q41" s="130">
        <v>0</v>
      </c>
      <c r="R41" s="129">
        <v>2.0687981396475781</v>
      </c>
      <c r="S41" s="131">
        <v>0</v>
      </c>
      <c r="T41" s="131">
        <v>0.22654467431869296</v>
      </c>
      <c r="U41" s="131">
        <v>0.20256948972341929</v>
      </c>
      <c r="V41" s="131">
        <v>0</v>
      </c>
      <c r="W41" s="128">
        <v>4.3960698917801085E-2</v>
      </c>
      <c r="X41" s="828"/>
      <c r="Y41" s="828"/>
      <c r="Z41" s="828"/>
      <c r="AA41" s="828"/>
      <c r="AB41" s="828"/>
      <c r="AC41" s="828"/>
      <c r="AD41" s="828"/>
      <c r="AE41" s="828"/>
      <c r="AF41" s="828"/>
      <c r="AG41" s="828"/>
      <c r="AH41" s="828"/>
      <c r="AI41" s="828"/>
      <c r="AJ41" s="828"/>
      <c r="AK41" s="828"/>
      <c r="AL41" s="828"/>
      <c r="AM41" s="828"/>
      <c r="AN41" s="828"/>
      <c r="AO41" s="828"/>
      <c r="AP41" s="828"/>
      <c r="AQ41" s="828"/>
      <c r="AR41" s="828"/>
      <c r="AS41" s="828"/>
      <c r="AT41" s="828"/>
      <c r="AU41" s="828"/>
      <c r="AV41" s="828"/>
      <c r="AW41" s="828"/>
      <c r="AX41" s="828"/>
      <c r="AY41" s="828"/>
      <c r="AZ41" s="346"/>
      <c r="BA41" s="972" t="s">
        <v>57</v>
      </c>
      <c r="BB41" s="553" t="s">
        <v>50</v>
      </c>
      <c r="BC41" s="53" t="s">
        <v>36</v>
      </c>
      <c r="BD41" s="49" t="s">
        <v>36</v>
      </c>
      <c r="BE41" s="49" t="s">
        <v>36</v>
      </c>
      <c r="BF41" s="49" t="s">
        <v>36</v>
      </c>
      <c r="BG41" s="44" t="s">
        <v>36</v>
      </c>
      <c r="BH41" s="53" t="s">
        <v>36</v>
      </c>
      <c r="BI41" s="49" t="s">
        <v>36</v>
      </c>
      <c r="BJ41" s="49" t="s">
        <v>36</v>
      </c>
      <c r="BK41" s="49" t="s">
        <v>36</v>
      </c>
      <c r="BL41" s="44" t="s">
        <v>36</v>
      </c>
      <c r="BM41" s="53" t="s">
        <v>36</v>
      </c>
      <c r="BN41" s="49" t="s">
        <v>36</v>
      </c>
      <c r="BO41" s="49" t="s">
        <v>36</v>
      </c>
      <c r="BP41" s="49" t="s">
        <v>36</v>
      </c>
      <c r="BQ41" s="44" t="s">
        <v>36</v>
      </c>
      <c r="BR41" s="53" t="s">
        <v>36</v>
      </c>
      <c r="BS41" s="49" t="s">
        <v>36</v>
      </c>
      <c r="BT41" s="49" t="s">
        <v>36</v>
      </c>
      <c r="BU41" s="49" t="s">
        <v>36</v>
      </c>
      <c r="BV41" s="49" t="s">
        <v>36</v>
      </c>
      <c r="BW41" s="39" t="s">
        <v>36</v>
      </c>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37" customFormat="true" ht="15" customHeight="true" x14ac:dyDescent="0.2">
      <c r="A42" s="984"/>
      <c r="B42" s="372" t="s">
        <v>49</v>
      </c>
      <c r="C42" s="132">
        <v>99.21486040000373</v>
      </c>
      <c r="D42" s="131">
        <v>99.734850408309597</v>
      </c>
      <c r="E42" s="131">
        <v>100</v>
      </c>
      <c r="F42" s="131">
        <v>100</v>
      </c>
      <c r="G42" s="130">
        <v>100</v>
      </c>
      <c r="H42" s="129">
        <v>99.940702400328959</v>
      </c>
      <c r="I42" s="131">
        <v>100</v>
      </c>
      <c r="J42" s="131">
        <v>100</v>
      </c>
      <c r="K42" s="131">
        <v>100</v>
      </c>
      <c r="L42" s="128">
        <v>100</v>
      </c>
      <c r="M42" s="132">
        <v>98.939136192701909</v>
      </c>
      <c r="N42" s="131">
        <v>99.665036711889741</v>
      </c>
      <c r="O42" s="131">
        <v>99.933200690960305</v>
      </c>
      <c r="P42" s="131">
        <v>100</v>
      </c>
      <c r="Q42" s="130">
        <v>100</v>
      </c>
      <c r="R42" s="129">
        <v>97.931201860352431</v>
      </c>
      <c r="S42" s="131">
        <v>100</v>
      </c>
      <c r="T42" s="131">
        <v>99.773455325681297</v>
      </c>
      <c r="U42" s="131">
        <v>99.797430510276584</v>
      </c>
      <c r="V42" s="131">
        <v>100</v>
      </c>
      <c r="W42" s="128">
        <v>99.9560393010822</v>
      </c>
      <c r="X42" s="828"/>
      <c r="Y42" s="828"/>
      <c r="Z42" s="828"/>
      <c r="AA42" s="828"/>
      <c r="AB42" s="828"/>
      <c r="AC42" s="828"/>
      <c r="AD42" s="828"/>
      <c r="AE42" s="828"/>
      <c r="AF42" s="828"/>
      <c r="AG42" s="828"/>
      <c r="AH42" s="828"/>
      <c r="AI42" s="828"/>
      <c r="AJ42" s="828"/>
      <c r="AK42" s="828"/>
      <c r="AL42" s="828"/>
      <c r="AM42" s="828"/>
      <c r="AN42" s="828"/>
      <c r="AO42" s="828"/>
      <c r="AP42" s="828"/>
      <c r="AQ42" s="828"/>
      <c r="AR42" s="828"/>
      <c r="AS42" s="828"/>
      <c r="AT42" s="828"/>
      <c r="AU42" s="828"/>
      <c r="AV42" s="828"/>
      <c r="AW42" s="828"/>
      <c r="AX42" s="828"/>
      <c r="AY42" s="828"/>
      <c r="AZ42" s="346"/>
      <c r="BA42" s="972"/>
      <c r="BB42" s="553" t="s">
        <v>49</v>
      </c>
      <c r="BC42" s="53" t="s">
        <v>36</v>
      </c>
      <c r="BD42" s="49" t="s">
        <v>36</v>
      </c>
      <c r="BE42" s="49" t="s">
        <v>36</v>
      </c>
      <c r="BF42" s="49" t="s">
        <v>36</v>
      </c>
      <c r="BG42" s="44" t="s">
        <v>36</v>
      </c>
      <c r="BH42" s="53" t="s">
        <v>36</v>
      </c>
      <c r="BI42" s="49" t="s">
        <v>36</v>
      </c>
      <c r="BJ42" s="49" t="s">
        <v>36</v>
      </c>
      <c r="BK42" s="49" t="s">
        <v>36</v>
      </c>
      <c r="BL42" s="44" t="s">
        <v>36</v>
      </c>
      <c r="BM42" s="53" t="s">
        <v>36</v>
      </c>
      <c r="BN42" s="49" t="s">
        <v>36</v>
      </c>
      <c r="BO42" s="49" t="s">
        <v>36</v>
      </c>
      <c r="BP42" s="49" t="s">
        <v>36</v>
      </c>
      <c r="BQ42" s="44" t="s">
        <v>36</v>
      </c>
      <c r="BR42" s="53" t="s">
        <v>36</v>
      </c>
      <c r="BS42" s="49" t="s">
        <v>36</v>
      </c>
      <c r="BT42" s="49" t="s">
        <v>36</v>
      </c>
      <c r="BU42" s="49" t="s">
        <v>36</v>
      </c>
      <c r="BV42" s="49" t="s">
        <v>36</v>
      </c>
      <c r="BW42" s="39" t="s">
        <v>36</v>
      </c>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37" customFormat="true" ht="15" customHeight="true" x14ac:dyDescent="0.2">
      <c r="A43" s="984" t="s">
        <v>54</v>
      </c>
      <c r="B43" s="372" t="s">
        <v>50</v>
      </c>
      <c r="C43" s="79" t="s">
        <v>36</v>
      </c>
      <c r="D43" s="74" t="s">
        <v>36</v>
      </c>
      <c r="E43" s="74" t="s">
        <v>36</v>
      </c>
      <c r="F43" s="74" t="s">
        <v>36</v>
      </c>
      <c r="G43" s="69" t="s">
        <v>36</v>
      </c>
      <c r="H43" s="64" t="s">
        <v>36</v>
      </c>
      <c r="I43" s="74" t="s">
        <v>36</v>
      </c>
      <c r="J43" s="74" t="s">
        <v>36</v>
      </c>
      <c r="K43" s="74" t="s">
        <v>36</v>
      </c>
      <c r="L43" s="59" t="s">
        <v>36</v>
      </c>
      <c r="M43" s="79" t="s">
        <v>36</v>
      </c>
      <c r="N43" s="74" t="s">
        <v>36</v>
      </c>
      <c r="O43" s="74" t="s">
        <v>36</v>
      </c>
      <c r="P43" s="74" t="s">
        <v>36</v>
      </c>
      <c r="Q43" s="69" t="s">
        <v>36</v>
      </c>
      <c r="R43" s="64" t="s">
        <v>36</v>
      </c>
      <c r="S43" s="74" t="s">
        <v>36</v>
      </c>
      <c r="T43" s="74" t="s">
        <v>36</v>
      </c>
      <c r="U43" s="74" t="s">
        <v>36</v>
      </c>
      <c r="V43" s="74" t="s">
        <v>36</v>
      </c>
      <c r="W43" s="59" t="s">
        <v>36</v>
      </c>
      <c r="X43" s="828"/>
      <c r="Y43" s="828"/>
      <c r="Z43" s="828"/>
      <c r="AA43" s="828"/>
      <c r="AB43" s="828"/>
      <c r="AC43" s="828"/>
      <c r="AD43" s="828"/>
      <c r="AE43" s="828"/>
      <c r="AF43" s="828"/>
      <c r="AG43" s="828"/>
      <c r="AH43" s="828"/>
      <c r="AI43" s="828"/>
      <c r="AJ43" s="828"/>
      <c r="AK43" s="828"/>
      <c r="AL43" s="828"/>
      <c r="AM43" s="828"/>
      <c r="AN43" s="828"/>
      <c r="AO43" s="828"/>
      <c r="AP43" s="828"/>
      <c r="AQ43" s="828"/>
      <c r="AR43" s="828"/>
      <c r="AS43" s="828"/>
      <c r="AT43" s="828"/>
      <c r="AU43" s="828"/>
      <c r="AV43" s="828"/>
      <c r="AW43" s="828"/>
      <c r="AX43" s="828"/>
      <c r="AY43" s="828"/>
      <c r="AZ43" s="346"/>
      <c r="BA43" s="972" t="s">
        <v>54</v>
      </c>
      <c r="BB43" s="553" t="s">
        <v>50</v>
      </c>
      <c r="BC43" s="53" t="s">
        <v>36</v>
      </c>
      <c r="BD43" s="49" t="s">
        <v>36</v>
      </c>
      <c r="BE43" s="49" t="s">
        <v>36</v>
      </c>
      <c r="BF43" s="49" t="s">
        <v>36</v>
      </c>
      <c r="BG43" s="44" t="s">
        <v>36</v>
      </c>
      <c r="BH43" s="53" t="s">
        <v>36</v>
      </c>
      <c r="BI43" s="49" t="s">
        <v>36</v>
      </c>
      <c r="BJ43" s="49" t="s">
        <v>36</v>
      </c>
      <c r="BK43" s="49" t="s">
        <v>36</v>
      </c>
      <c r="BL43" s="44" t="s">
        <v>36</v>
      </c>
      <c r="BM43" s="53" t="s">
        <v>36</v>
      </c>
      <c r="BN43" s="49" t="s">
        <v>36</v>
      </c>
      <c r="BO43" s="49" t="s">
        <v>36</v>
      </c>
      <c r="BP43" s="49" t="s">
        <v>36</v>
      </c>
      <c r="BQ43" s="44" t="s">
        <v>36</v>
      </c>
      <c r="BR43" s="53" t="s">
        <v>36</v>
      </c>
      <c r="BS43" s="49" t="s">
        <v>36</v>
      </c>
      <c r="BT43" s="49" t="s">
        <v>36</v>
      </c>
      <c r="BU43" s="49" t="s">
        <v>36</v>
      </c>
      <c r="BV43" s="49" t="s">
        <v>36</v>
      </c>
      <c r="BW43" s="39" t="s">
        <v>36</v>
      </c>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37" customFormat="true" ht="15" customHeight="true" x14ac:dyDescent="0.2">
      <c r="A44" s="984"/>
      <c r="B44" s="372" t="s">
        <v>49</v>
      </c>
      <c r="C44" s="79" t="s">
        <v>36</v>
      </c>
      <c r="D44" s="74" t="s">
        <v>36</v>
      </c>
      <c r="E44" s="74" t="s">
        <v>36</v>
      </c>
      <c r="F44" s="74" t="s">
        <v>36</v>
      </c>
      <c r="G44" s="69" t="s">
        <v>36</v>
      </c>
      <c r="H44" s="64" t="s">
        <v>36</v>
      </c>
      <c r="I44" s="74" t="s">
        <v>36</v>
      </c>
      <c r="J44" s="74" t="s">
        <v>36</v>
      </c>
      <c r="K44" s="74" t="s">
        <v>36</v>
      </c>
      <c r="L44" s="59" t="s">
        <v>36</v>
      </c>
      <c r="M44" s="79" t="s">
        <v>36</v>
      </c>
      <c r="N44" s="74" t="s">
        <v>36</v>
      </c>
      <c r="O44" s="74" t="s">
        <v>36</v>
      </c>
      <c r="P44" s="74" t="s">
        <v>36</v>
      </c>
      <c r="Q44" s="69" t="s">
        <v>36</v>
      </c>
      <c r="R44" s="64" t="s">
        <v>36</v>
      </c>
      <c r="S44" s="74" t="s">
        <v>36</v>
      </c>
      <c r="T44" s="74" t="s">
        <v>36</v>
      </c>
      <c r="U44" s="74" t="s">
        <v>36</v>
      </c>
      <c r="V44" s="74" t="s">
        <v>36</v>
      </c>
      <c r="W44" s="59" t="s">
        <v>36</v>
      </c>
      <c r="X44" s="828"/>
      <c r="Y44" s="828"/>
      <c r="Z44" s="828"/>
      <c r="AA44" s="828"/>
      <c r="AB44" s="828"/>
      <c r="AC44" s="828"/>
      <c r="AD44" s="828"/>
      <c r="AE44" s="828"/>
      <c r="AF44" s="828"/>
      <c r="AG44" s="828"/>
      <c r="AH44" s="828"/>
      <c r="AI44" s="828"/>
      <c r="AJ44" s="828"/>
      <c r="AK44" s="828"/>
      <c r="AL44" s="828"/>
      <c r="AM44" s="828"/>
      <c r="AN44" s="828"/>
      <c r="AO44" s="828"/>
      <c r="AP44" s="828"/>
      <c r="AQ44" s="828"/>
      <c r="AR44" s="828"/>
      <c r="AS44" s="828"/>
      <c r="AT44" s="828"/>
      <c r="AU44" s="828"/>
      <c r="AV44" s="828"/>
      <c r="AW44" s="828"/>
      <c r="AX44" s="828"/>
      <c r="AY44" s="828"/>
      <c r="AZ44" s="346"/>
      <c r="BA44" s="972"/>
      <c r="BB44" s="553" t="s">
        <v>49</v>
      </c>
      <c r="BC44" s="53" t="s">
        <v>36</v>
      </c>
      <c r="BD44" s="49" t="s">
        <v>36</v>
      </c>
      <c r="BE44" s="49" t="s">
        <v>36</v>
      </c>
      <c r="BF44" s="49" t="s">
        <v>36</v>
      </c>
      <c r="BG44" s="44" t="s">
        <v>36</v>
      </c>
      <c r="BH44" s="53" t="s">
        <v>36</v>
      </c>
      <c r="BI44" s="49" t="s">
        <v>36</v>
      </c>
      <c r="BJ44" s="49" t="s">
        <v>36</v>
      </c>
      <c r="BK44" s="49" t="s">
        <v>36</v>
      </c>
      <c r="BL44" s="44" t="s">
        <v>36</v>
      </c>
      <c r="BM44" s="53" t="s">
        <v>36</v>
      </c>
      <c r="BN44" s="49" t="s">
        <v>36</v>
      </c>
      <c r="BO44" s="49" t="s">
        <v>36</v>
      </c>
      <c r="BP44" s="49" t="s">
        <v>36</v>
      </c>
      <c r="BQ44" s="44" t="s">
        <v>36</v>
      </c>
      <c r="BR44" s="53" t="s">
        <v>36</v>
      </c>
      <c r="BS44" s="49" t="s">
        <v>36</v>
      </c>
      <c r="BT44" s="49" t="s">
        <v>36</v>
      </c>
      <c r="BU44" s="49" t="s">
        <v>36</v>
      </c>
      <c r="BV44" s="49" t="s">
        <v>36</v>
      </c>
      <c r="BW44" s="39" t="s">
        <v>36</v>
      </c>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37" customFormat="true" ht="15" customHeight="true" x14ac:dyDescent="0.2">
      <c r="A45" s="984" t="s">
        <v>53</v>
      </c>
      <c r="B45" s="372" t="s">
        <v>50</v>
      </c>
      <c r="C45" s="79" t="s">
        <v>36</v>
      </c>
      <c r="D45" s="74" t="s">
        <v>36</v>
      </c>
      <c r="E45" s="74" t="s">
        <v>36</v>
      </c>
      <c r="F45" s="74" t="s">
        <v>36</v>
      </c>
      <c r="G45" s="69" t="s">
        <v>36</v>
      </c>
      <c r="H45" s="64" t="s">
        <v>36</v>
      </c>
      <c r="I45" s="74" t="s">
        <v>36</v>
      </c>
      <c r="J45" s="74" t="s">
        <v>36</v>
      </c>
      <c r="K45" s="74" t="s">
        <v>36</v>
      </c>
      <c r="L45" s="59" t="s">
        <v>36</v>
      </c>
      <c r="M45" s="79" t="s">
        <v>36</v>
      </c>
      <c r="N45" s="74" t="s">
        <v>36</v>
      </c>
      <c r="O45" s="74" t="s">
        <v>36</v>
      </c>
      <c r="P45" s="74" t="s">
        <v>36</v>
      </c>
      <c r="Q45" s="69" t="s">
        <v>36</v>
      </c>
      <c r="R45" s="64" t="s">
        <v>36</v>
      </c>
      <c r="S45" s="74" t="s">
        <v>36</v>
      </c>
      <c r="T45" s="74" t="s">
        <v>36</v>
      </c>
      <c r="U45" s="74" t="s">
        <v>36</v>
      </c>
      <c r="V45" s="74" t="s">
        <v>36</v>
      </c>
      <c r="W45" s="59" t="s">
        <v>36</v>
      </c>
      <c r="X45" s="828"/>
      <c r="Y45" s="828"/>
      <c r="Z45" s="828"/>
      <c r="AA45" s="828"/>
      <c r="AB45" s="828"/>
      <c r="AC45" s="828"/>
      <c r="AD45" s="828"/>
      <c r="AE45" s="828"/>
      <c r="AF45" s="828"/>
      <c r="AG45" s="828"/>
      <c r="AH45" s="828"/>
      <c r="AI45" s="828"/>
      <c r="AJ45" s="828"/>
      <c r="AK45" s="828"/>
      <c r="AL45" s="828"/>
      <c r="AM45" s="828"/>
      <c r="AN45" s="828"/>
      <c r="AO45" s="828"/>
      <c r="AP45" s="828"/>
      <c r="AQ45" s="828"/>
      <c r="AR45" s="828"/>
      <c r="AS45" s="828"/>
      <c r="AT45" s="828"/>
      <c r="AU45" s="828"/>
      <c r="AV45" s="828"/>
      <c r="AW45" s="828"/>
      <c r="AX45" s="828"/>
      <c r="AY45" s="828"/>
      <c r="AZ45" s="346"/>
      <c r="BA45" s="972" t="s">
        <v>53</v>
      </c>
      <c r="BB45" s="553" t="s">
        <v>50</v>
      </c>
      <c r="BC45" s="53" t="s">
        <v>36</v>
      </c>
      <c r="BD45" s="49" t="s">
        <v>36</v>
      </c>
      <c r="BE45" s="49" t="s">
        <v>36</v>
      </c>
      <c r="BF45" s="49" t="s">
        <v>36</v>
      </c>
      <c r="BG45" s="44" t="s">
        <v>36</v>
      </c>
      <c r="BH45" s="53" t="s">
        <v>36</v>
      </c>
      <c r="BI45" s="49" t="s">
        <v>36</v>
      </c>
      <c r="BJ45" s="49" t="s">
        <v>36</v>
      </c>
      <c r="BK45" s="49" t="s">
        <v>36</v>
      </c>
      <c r="BL45" s="44" t="s">
        <v>36</v>
      </c>
      <c r="BM45" s="53" t="s">
        <v>36</v>
      </c>
      <c r="BN45" s="49" t="s">
        <v>36</v>
      </c>
      <c r="BO45" s="49" t="s">
        <v>36</v>
      </c>
      <c r="BP45" s="49" t="s">
        <v>36</v>
      </c>
      <c r="BQ45" s="44" t="s">
        <v>36</v>
      </c>
      <c r="BR45" s="53" t="s">
        <v>36</v>
      </c>
      <c r="BS45" s="49" t="s">
        <v>36</v>
      </c>
      <c r="BT45" s="49" t="s">
        <v>36</v>
      </c>
      <c r="BU45" s="49" t="s">
        <v>36</v>
      </c>
      <c r="BV45" s="49" t="s">
        <v>36</v>
      </c>
      <c r="BW45" s="39" t="s">
        <v>36</v>
      </c>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37" customFormat="true" ht="15" customHeight="true" x14ac:dyDescent="0.2">
      <c r="A46" s="984"/>
      <c r="B46" s="372" t="s">
        <v>49</v>
      </c>
      <c r="C46" s="79" t="s">
        <v>36</v>
      </c>
      <c r="D46" s="74" t="s">
        <v>36</v>
      </c>
      <c r="E46" s="74" t="s">
        <v>36</v>
      </c>
      <c r="F46" s="74" t="s">
        <v>36</v>
      </c>
      <c r="G46" s="69" t="s">
        <v>36</v>
      </c>
      <c r="H46" s="64" t="s">
        <v>36</v>
      </c>
      <c r="I46" s="74" t="s">
        <v>36</v>
      </c>
      <c r="J46" s="74" t="s">
        <v>36</v>
      </c>
      <c r="K46" s="74" t="s">
        <v>36</v>
      </c>
      <c r="L46" s="59" t="s">
        <v>36</v>
      </c>
      <c r="M46" s="79" t="s">
        <v>36</v>
      </c>
      <c r="N46" s="74" t="s">
        <v>36</v>
      </c>
      <c r="O46" s="74" t="s">
        <v>36</v>
      </c>
      <c r="P46" s="74" t="s">
        <v>36</v>
      </c>
      <c r="Q46" s="69" t="s">
        <v>36</v>
      </c>
      <c r="R46" s="64" t="s">
        <v>36</v>
      </c>
      <c r="S46" s="74" t="s">
        <v>36</v>
      </c>
      <c r="T46" s="74" t="s">
        <v>36</v>
      </c>
      <c r="U46" s="74" t="s">
        <v>36</v>
      </c>
      <c r="V46" s="74" t="s">
        <v>36</v>
      </c>
      <c r="W46" s="59" t="s">
        <v>36</v>
      </c>
      <c r="X46" s="828"/>
      <c r="Y46" s="828"/>
      <c r="Z46" s="828"/>
      <c r="AA46" s="828"/>
      <c r="AB46" s="828"/>
      <c r="AC46" s="828"/>
      <c r="AD46" s="828"/>
      <c r="AE46" s="828"/>
      <c r="AF46" s="828"/>
      <c r="AG46" s="828"/>
      <c r="AH46" s="828"/>
      <c r="AI46" s="828"/>
      <c r="AJ46" s="828"/>
      <c r="AK46" s="828"/>
      <c r="AL46" s="828"/>
      <c r="AM46" s="828"/>
      <c r="AN46" s="828"/>
      <c r="AO46" s="828"/>
      <c r="AP46" s="828"/>
      <c r="AQ46" s="828"/>
      <c r="AR46" s="828"/>
      <c r="AS46" s="828"/>
      <c r="AT46" s="828"/>
      <c r="AU46" s="828"/>
      <c r="AV46" s="828"/>
      <c r="AW46" s="828"/>
      <c r="AX46" s="828"/>
      <c r="AY46" s="828"/>
      <c r="AZ46" s="346"/>
      <c r="BA46" s="972"/>
      <c r="BB46" s="553" t="s">
        <v>49</v>
      </c>
      <c r="BC46" s="53" t="s">
        <v>36</v>
      </c>
      <c r="BD46" s="49" t="s">
        <v>36</v>
      </c>
      <c r="BE46" s="49" t="s">
        <v>36</v>
      </c>
      <c r="BF46" s="49" t="s">
        <v>36</v>
      </c>
      <c r="BG46" s="44" t="s">
        <v>36</v>
      </c>
      <c r="BH46" s="53" t="s">
        <v>36</v>
      </c>
      <c r="BI46" s="49" t="s">
        <v>36</v>
      </c>
      <c r="BJ46" s="49" t="s">
        <v>36</v>
      </c>
      <c r="BK46" s="49" t="s">
        <v>36</v>
      </c>
      <c r="BL46" s="44" t="s">
        <v>36</v>
      </c>
      <c r="BM46" s="53" t="s">
        <v>36</v>
      </c>
      <c r="BN46" s="49" t="s">
        <v>36</v>
      </c>
      <c r="BO46" s="49" t="s">
        <v>36</v>
      </c>
      <c r="BP46" s="49" t="s">
        <v>36</v>
      </c>
      <c r="BQ46" s="44" t="s">
        <v>36</v>
      </c>
      <c r="BR46" s="53" t="s">
        <v>36</v>
      </c>
      <c r="BS46" s="49" t="s">
        <v>36</v>
      </c>
      <c r="BT46" s="49" t="s">
        <v>36</v>
      </c>
      <c r="BU46" s="49" t="s">
        <v>36</v>
      </c>
      <c r="BV46" s="49" t="s">
        <v>36</v>
      </c>
      <c r="BW46" s="39" t="s">
        <v>36</v>
      </c>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17" customFormat="true" ht="15" customHeight="true" x14ac:dyDescent="0.2">
      <c r="A47" s="984" t="s">
        <v>102</v>
      </c>
      <c r="B47" s="372" t="s">
        <v>101</v>
      </c>
      <c r="C47" s="79" t="s">
        <v>36</v>
      </c>
      <c r="D47" s="74" t="s">
        <v>36</v>
      </c>
      <c r="E47" s="74" t="s">
        <v>36</v>
      </c>
      <c r="F47" s="74" t="s">
        <v>36</v>
      </c>
      <c r="G47" s="69" t="s">
        <v>36</v>
      </c>
      <c r="H47" s="64" t="s">
        <v>36</v>
      </c>
      <c r="I47" s="74" t="s">
        <v>36</v>
      </c>
      <c r="J47" s="74" t="s">
        <v>36</v>
      </c>
      <c r="K47" s="74" t="s">
        <v>36</v>
      </c>
      <c r="L47" s="59" t="s">
        <v>36</v>
      </c>
      <c r="M47" s="79" t="s">
        <v>36</v>
      </c>
      <c r="N47" s="74" t="s">
        <v>36</v>
      </c>
      <c r="O47" s="74" t="s">
        <v>36</v>
      </c>
      <c r="P47" s="74" t="s">
        <v>36</v>
      </c>
      <c r="Q47" s="69" t="s">
        <v>36</v>
      </c>
      <c r="R47" s="64" t="s">
        <v>36</v>
      </c>
      <c r="S47" s="74" t="s">
        <v>36</v>
      </c>
      <c r="T47" s="74" t="s">
        <v>36</v>
      </c>
      <c r="U47" s="74" t="s">
        <v>36</v>
      </c>
      <c r="V47" s="74" t="s">
        <v>36</v>
      </c>
      <c r="W47" s="59" t="s">
        <v>36</v>
      </c>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5"/>
      <c r="BA47" s="972" t="s">
        <v>102</v>
      </c>
      <c r="BB47" s="553" t="s">
        <v>101</v>
      </c>
      <c r="BC47" s="53" t="s">
        <v>36</v>
      </c>
      <c r="BD47" s="49" t="s">
        <v>36</v>
      </c>
      <c r="BE47" s="49" t="s">
        <v>36</v>
      </c>
      <c r="BF47" s="49" t="s">
        <v>36</v>
      </c>
      <c r="BG47" s="44" t="s">
        <v>36</v>
      </c>
      <c r="BH47" s="53" t="s">
        <v>36</v>
      </c>
      <c r="BI47" s="49" t="s">
        <v>36</v>
      </c>
      <c r="BJ47" s="49" t="s">
        <v>36</v>
      </c>
      <c r="BK47" s="49" t="s">
        <v>36</v>
      </c>
      <c r="BL47" s="44" t="s">
        <v>36</v>
      </c>
      <c r="BM47" s="53" t="s">
        <v>36</v>
      </c>
      <c r="BN47" s="49" t="s">
        <v>36</v>
      </c>
      <c r="BO47" s="49" t="s">
        <v>36</v>
      </c>
      <c r="BP47" s="49" t="s">
        <v>36</v>
      </c>
      <c r="BQ47" s="44" t="s">
        <v>36</v>
      </c>
      <c r="BR47" s="53" t="s">
        <v>36</v>
      </c>
      <c r="BS47" s="49" t="s">
        <v>36</v>
      </c>
      <c r="BT47" s="49" t="s">
        <v>36</v>
      </c>
      <c r="BU47" s="49" t="s">
        <v>36</v>
      </c>
      <c r="BV47" s="49" t="s">
        <v>36</v>
      </c>
      <c r="BW47" s="39" t="s">
        <v>36</v>
      </c>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17" customFormat="true" ht="15" customHeight="true" x14ac:dyDescent="0.2">
      <c r="A48" s="984"/>
      <c r="B48" s="372" t="s">
        <v>100</v>
      </c>
      <c r="C48" s="79" t="s">
        <v>36</v>
      </c>
      <c r="D48" s="74" t="s">
        <v>36</v>
      </c>
      <c r="E48" s="74" t="s">
        <v>36</v>
      </c>
      <c r="F48" s="74" t="s">
        <v>36</v>
      </c>
      <c r="G48" s="69" t="s">
        <v>36</v>
      </c>
      <c r="H48" s="64" t="s">
        <v>36</v>
      </c>
      <c r="I48" s="74" t="s">
        <v>36</v>
      </c>
      <c r="J48" s="74" t="s">
        <v>36</v>
      </c>
      <c r="K48" s="74" t="s">
        <v>36</v>
      </c>
      <c r="L48" s="59" t="s">
        <v>36</v>
      </c>
      <c r="M48" s="79" t="s">
        <v>36</v>
      </c>
      <c r="N48" s="74" t="s">
        <v>36</v>
      </c>
      <c r="O48" s="74" t="s">
        <v>36</v>
      </c>
      <c r="P48" s="74" t="s">
        <v>36</v>
      </c>
      <c r="Q48" s="69" t="s">
        <v>36</v>
      </c>
      <c r="R48" s="64" t="s">
        <v>36</v>
      </c>
      <c r="S48" s="74" t="s">
        <v>36</v>
      </c>
      <c r="T48" s="74" t="s">
        <v>36</v>
      </c>
      <c r="U48" s="74" t="s">
        <v>36</v>
      </c>
      <c r="V48" s="74" t="s">
        <v>36</v>
      </c>
      <c r="W48" s="59" t="s">
        <v>36</v>
      </c>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5"/>
      <c r="BA48" s="972"/>
      <c r="BB48" s="553" t="s">
        <v>100</v>
      </c>
      <c r="BC48" s="53" t="s">
        <v>36</v>
      </c>
      <c r="BD48" s="49" t="s">
        <v>36</v>
      </c>
      <c r="BE48" s="49" t="s">
        <v>36</v>
      </c>
      <c r="BF48" s="49" t="s">
        <v>36</v>
      </c>
      <c r="BG48" s="44" t="s">
        <v>36</v>
      </c>
      <c r="BH48" s="53" t="s">
        <v>36</v>
      </c>
      <c r="BI48" s="49" t="s">
        <v>36</v>
      </c>
      <c r="BJ48" s="49" t="s">
        <v>36</v>
      </c>
      <c r="BK48" s="49" t="s">
        <v>36</v>
      </c>
      <c r="BL48" s="44" t="s">
        <v>36</v>
      </c>
      <c r="BM48" s="53" t="s">
        <v>36</v>
      </c>
      <c r="BN48" s="49" t="s">
        <v>36</v>
      </c>
      <c r="BO48" s="49" t="s">
        <v>36</v>
      </c>
      <c r="BP48" s="49" t="s">
        <v>36</v>
      </c>
      <c r="BQ48" s="44" t="s">
        <v>36</v>
      </c>
      <c r="BR48" s="53" t="s">
        <v>36</v>
      </c>
      <c r="BS48" s="49" t="s">
        <v>36</v>
      </c>
      <c r="BT48" s="49" t="s">
        <v>36</v>
      </c>
      <c r="BU48" s="49" t="s">
        <v>36</v>
      </c>
      <c r="BV48" s="49" t="s">
        <v>36</v>
      </c>
      <c r="BW48" s="39" t="s">
        <v>36</v>
      </c>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17" customFormat="true" ht="15" customHeight="true" x14ac:dyDescent="0.2">
      <c r="A49" s="984"/>
      <c r="B49" s="372" t="s">
        <v>69</v>
      </c>
      <c r="C49" s="79" t="s">
        <v>36</v>
      </c>
      <c r="D49" s="74" t="s">
        <v>36</v>
      </c>
      <c r="E49" s="74" t="s">
        <v>36</v>
      </c>
      <c r="F49" s="74" t="s">
        <v>36</v>
      </c>
      <c r="G49" s="69" t="s">
        <v>36</v>
      </c>
      <c r="H49" s="64" t="s">
        <v>36</v>
      </c>
      <c r="I49" s="74" t="s">
        <v>36</v>
      </c>
      <c r="J49" s="74" t="s">
        <v>36</v>
      </c>
      <c r="K49" s="74" t="s">
        <v>36</v>
      </c>
      <c r="L49" s="59" t="s">
        <v>36</v>
      </c>
      <c r="M49" s="79" t="s">
        <v>36</v>
      </c>
      <c r="N49" s="74" t="s">
        <v>36</v>
      </c>
      <c r="O49" s="74" t="s">
        <v>36</v>
      </c>
      <c r="P49" s="74" t="s">
        <v>36</v>
      </c>
      <c r="Q49" s="69" t="s">
        <v>36</v>
      </c>
      <c r="R49" s="64" t="s">
        <v>36</v>
      </c>
      <c r="S49" s="74" t="s">
        <v>36</v>
      </c>
      <c r="T49" s="74" t="s">
        <v>36</v>
      </c>
      <c r="U49" s="74" t="s">
        <v>36</v>
      </c>
      <c r="V49" s="74" t="s">
        <v>36</v>
      </c>
      <c r="W49" s="59" t="s">
        <v>36</v>
      </c>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5"/>
      <c r="BA49" s="972"/>
      <c r="BB49" s="553" t="s">
        <v>69</v>
      </c>
      <c r="BC49" s="53" t="s">
        <v>36</v>
      </c>
      <c r="BD49" s="49" t="s">
        <v>36</v>
      </c>
      <c r="BE49" s="49" t="s">
        <v>36</v>
      </c>
      <c r="BF49" s="49" t="s">
        <v>36</v>
      </c>
      <c r="BG49" s="44" t="s">
        <v>36</v>
      </c>
      <c r="BH49" s="53" t="s">
        <v>36</v>
      </c>
      <c r="BI49" s="49" t="s">
        <v>36</v>
      </c>
      <c r="BJ49" s="49" t="s">
        <v>36</v>
      </c>
      <c r="BK49" s="49" t="s">
        <v>36</v>
      </c>
      <c r="BL49" s="44" t="s">
        <v>36</v>
      </c>
      <c r="BM49" s="53" t="s">
        <v>36</v>
      </c>
      <c r="BN49" s="49" t="s">
        <v>36</v>
      </c>
      <c r="BO49" s="49" t="s">
        <v>36</v>
      </c>
      <c r="BP49" s="49" t="s">
        <v>36</v>
      </c>
      <c r="BQ49" s="44" t="s">
        <v>36</v>
      </c>
      <c r="BR49" s="53" t="s">
        <v>36</v>
      </c>
      <c r="BS49" s="49" t="s">
        <v>36</v>
      </c>
      <c r="BT49" s="49" t="s">
        <v>36</v>
      </c>
      <c r="BU49" s="49" t="s">
        <v>36</v>
      </c>
      <c r="BV49" s="49" t="s">
        <v>36</v>
      </c>
      <c r="BW49" s="39" t="s">
        <v>36</v>
      </c>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17" customFormat="true" ht="15" customHeight="true" x14ac:dyDescent="0.2">
      <c r="A50" s="984" t="s">
        <v>103</v>
      </c>
      <c r="B50" s="372" t="s">
        <v>101</v>
      </c>
      <c r="C50" s="79" t="s">
        <v>36</v>
      </c>
      <c r="D50" s="74" t="s">
        <v>36</v>
      </c>
      <c r="E50" s="74" t="s">
        <v>36</v>
      </c>
      <c r="F50" s="74" t="s">
        <v>36</v>
      </c>
      <c r="G50" s="69" t="s">
        <v>36</v>
      </c>
      <c r="H50" s="64" t="s">
        <v>36</v>
      </c>
      <c r="I50" s="74" t="s">
        <v>36</v>
      </c>
      <c r="J50" s="74" t="s">
        <v>36</v>
      </c>
      <c r="K50" s="74" t="s">
        <v>36</v>
      </c>
      <c r="L50" s="59" t="s">
        <v>36</v>
      </c>
      <c r="M50" s="79" t="s">
        <v>36</v>
      </c>
      <c r="N50" s="74" t="s">
        <v>36</v>
      </c>
      <c r="O50" s="74" t="s">
        <v>36</v>
      </c>
      <c r="P50" s="74" t="s">
        <v>36</v>
      </c>
      <c r="Q50" s="69" t="s">
        <v>36</v>
      </c>
      <c r="R50" s="64" t="s">
        <v>36</v>
      </c>
      <c r="S50" s="74" t="s">
        <v>36</v>
      </c>
      <c r="T50" s="74" t="s">
        <v>36</v>
      </c>
      <c r="U50" s="74" t="s">
        <v>36</v>
      </c>
      <c r="V50" s="74" t="s">
        <v>36</v>
      </c>
      <c r="W50" s="59" t="s">
        <v>36</v>
      </c>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5"/>
      <c r="BA50" s="972" t="s">
        <v>103</v>
      </c>
      <c r="BB50" s="553" t="s">
        <v>101</v>
      </c>
      <c r="BC50" s="53" t="s">
        <v>36</v>
      </c>
      <c r="BD50" s="49" t="s">
        <v>36</v>
      </c>
      <c r="BE50" s="49" t="s">
        <v>36</v>
      </c>
      <c r="BF50" s="49" t="s">
        <v>36</v>
      </c>
      <c r="BG50" s="44" t="s">
        <v>36</v>
      </c>
      <c r="BH50" s="53" t="s">
        <v>36</v>
      </c>
      <c r="BI50" s="49" t="s">
        <v>36</v>
      </c>
      <c r="BJ50" s="49" t="s">
        <v>36</v>
      </c>
      <c r="BK50" s="49" t="s">
        <v>36</v>
      </c>
      <c r="BL50" s="44" t="s">
        <v>36</v>
      </c>
      <c r="BM50" s="53" t="s">
        <v>36</v>
      </c>
      <c r="BN50" s="49" t="s">
        <v>36</v>
      </c>
      <c r="BO50" s="49" t="s">
        <v>36</v>
      </c>
      <c r="BP50" s="49" t="s">
        <v>36</v>
      </c>
      <c r="BQ50" s="44" t="s">
        <v>36</v>
      </c>
      <c r="BR50" s="53" t="s">
        <v>36</v>
      </c>
      <c r="BS50" s="49" t="s">
        <v>36</v>
      </c>
      <c r="BT50" s="49" t="s">
        <v>36</v>
      </c>
      <c r="BU50" s="49" t="s">
        <v>36</v>
      </c>
      <c r="BV50" s="49" t="s">
        <v>36</v>
      </c>
      <c r="BW50" s="39" t="s">
        <v>36</v>
      </c>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17" customFormat="true" ht="15" customHeight="true" x14ac:dyDescent="0.2">
      <c r="A51" s="984"/>
      <c r="B51" s="372" t="s">
        <v>100</v>
      </c>
      <c r="C51" s="79" t="s">
        <v>36</v>
      </c>
      <c r="D51" s="74" t="s">
        <v>36</v>
      </c>
      <c r="E51" s="74" t="s">
        <v>36</v>
      </c>
      <c r="F51" s="74" t="s">
        <v>36</v>
      </c>
      <c r="G51" s="69" t="s">
        <v>36</v>
      </c>
      <c r="H51" s="64" t="s">
        <v>36</v>
      </c>
      <c r="I51" s="74" t="s">
        <v>36</v>
      </c>
      <c r="J51" s="74" t="s">
        <v>36</v>
      </c>
      <c r="K51" s="74" t="s">
        <v>36</v>
      </c>
      <c r="L51" s="59" t="s">
        <v>36</v>
      </c>
      <c r="M51" s="79" t="s">
        <v>36</v>
      </c>
      <c r="N51" s="74" t="s">
        <v>36</v>
      </c>
      <c r="O51" s="74" t="s">
        <v>36</v>
      </c>
      <c r="P51" s="74" t="s">
        <v>36</v>
      </c>
      <c r="Q51" s="69" t="s">
        <v>36</v>
      </c>
      <c r="R51" s="64" t="s">
        <v>36</v>
      </c>
      <c r="S51" s="74" t="s">
        <v>36</v>
      </c>
      <c r="T51" s="74" t="s">
        <v>36</v>
      </c>
      <c r="U51" s="74" t="s">
        <v>36</v>
      </c>
      <c r="V51" s="74" t="s">
        <v>36</v>
      </c>
      <c r="W51" s="59" t="s">
        <v>36</v>
      </c>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5"/>
      <c r="BA51" s="972"/>
      <c r="BB51" s="553" t="s">
        <v>100</v>
      </c>
      <c r="BC51" s="53" t="s">
        <v>36</v>
      </c>
      <c r="BD51" s="49" t="s">
        <v>36</v>
      </c>
      <c r="BE51" s="49" t="s">
        <v>36</v>
      </c>
      <c r="BF51" s="49" t="s">
        <v>36</v>
      </c>
      <c r="BG51" s="44" t="s">
        <v>36</v>
      </c>
      <c r="BH51" s="53" t="s">
        <v>36</v>
      </c>
      <c r="BI51" s="49" t="s">
        <v>36</v>
      </c>
      <c r="BJ51" s="49" t="s">
        <v>36</v>
      </c>
      <c r="BK51" s="49" t="s">
        <v>36</v>
      </c>
      <c r="BL51" s="44" t="s">
        <v>36</v>
      </c>
      <c r="BM51" s="53" t="s">
        <v>36</v>
      </c>
      <c r="BN51" s="49" t="s">
        <v>36</v>
      </c>
      <c r="BO51" s="49" t="s">
        <v>36</v>
      </c>
      <c r="BP51" s="49" t="s">
        <v>36</v>
      </c>
      <c r="BQ51" s="44" t="s">
        <v>36</v>
      </c>
      <c r="BR51" s="53" t="s">
        <v>36</v>
      </c>
      <c r="BS51" s="49" t="s">
        <v>36</v>
      </c>
      <c r="BT51" s="49" t="s">
        <v>36</v>
      </c>
      <c r="BU51" s="49" t="s">
        <v>36</v>
      </c>
      <c r="BV51" s="49" t="s">
        <v>36</v>
      </c>
      <c r="BW51" s="39" t="s">
        <v>36</v>
      </c>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17" customFormat="true" ht="15" customHeight="true" x14ac:dyDescent="0.2">
      <c r="A52" s="984"/>
      <c r="B52" s="372" t="s">
        <v>69</v>
      </c>
      <c r="C52" s="79" t="s">
        <v>36</v>
      </c>
      <c r="D52" s="74" t="s">
        <v>36</v>
      </c>
      <c r="E52" s="74" t="s">
        <v>36</v>
      </c>
      <c r="F52" s="74" t="s">
        <v>36</v>
      </c>
      <c r="G52" s="69" t="s">
        <v>36</v>
      </c>
      <c r="H52" s="64" t="s">
        <v>36</v>
      </c>
      <c r="I52" s="74" t="s">
        <v>36</v>
      </c>
      <c r="J52" s="74" t="s">
        <v>36</v>
      </c>
      <c r="K52" s="74" t="s">
        <v>36</v>
      </c>
      <c r="L52" s="59" t="s">
        <v>36</v>
      </c>
      <c r="M52" s="79" t="s">
        <v>36</v>
      </c>
      <c r="N52" s="74" t="s">
        <v>36</v>
      </c>
      <c r="O52" s="74" t="s">
        <v>36</v>
      </c>
      <c r="P52" s="74" t="s">
        <v>36</v>
      </c>
      <c r="Q52" s="69" t="s">
        <v>36</v>
      </c>
      <c r="R52" s="64" t="s">
        <v>36</v>
      </c>
      <c r="S52" s="74" t="s">
        <v>36</v>
      </c>
      <c r="T52" s="74" t="s">
        <v>36</v>
      </c>
      <c r="U52" s="74" t="s">
        <v>36</v>
      </c>
      <c r="V52" s="74" t="s">
        <v>36</v>
      </c>
      <c r="W52" s="59" t="s">
        <v>36</v>
      </c>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5"/>
      <c r="BA52" s="972"/>
      <c r="BB52" s="553" t="s">
        <v>69</v>
      </c>
      <c r="BC52" s="53" t="s">
        <v>36</v>
      </c>
      <c r="BD52" s="49" t="s">
        <v>36</v>
      </c>
      <c r="BE52" s="49" t="s">
        <v>36</v>
      </c>
      <c r="BF52" s="49" t="s">
        <v>36</v>
      </c>
      <c r="BG52" s="44" t="s">
        <v>36</v>
      </c>
      <c r="BH52" s="53" t="s">
        <v>36</v>
      </c>
      <c r="BI52" s="49" t="s">
        <v>36</v>
      </c>
      <c r="BJ52" s="49" t="s">
        <v>36</v>
      </c>
      <c r="BK52" s="49" t="s">
        <v>36</v>
      </c>
      <c r="BL52" s="44" t="s">
        <v>36</v>
      </c>
      <c r="BM52" s="53" t="s">
        <v>36</v>
      </c>
      <c r="BN52" s="49" t="s">
        <v>36</v>
      </c>
      <c r="BO52" s="49" t="s">
        <v>36</v>
      </c>
      <c r="BP52" s="49" t="s">
        <v>36</v>
      </c>
      <c r="BQ52" s="44" t="s">
        <v>36</v>
      </c>
      <c r="BR52" s="53" t="s">
        <v>36</v>
      </c>
      <c r="BS52" s="49" t="s">
        <v>36</v>
      </c>
      <c r="BT52" s="49" t="s">
        <v>36</v>
      </c>
      <c r="BU52" s="49" t="s">
        <v>36</v>
      </c>
      <c r="BV52" s="49" t="s">
        <v>36</v>
      </c>
      <c r="BW52" s="39" t="s">
        <v>36</v>
      </c>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17" customFormat="true" ht="15" customHeight="true" x14ac:dyDescent="0.2">
      <c r="A53" s="984" t="s">
        <v>106</v>
      </c>
      <c r="B53" s="372" t="s">
        <v>101</v>
      </c>
      <c r="C53" s="79" t="s">
        <v>36</v>
      </c>
      <c r="D53" s="74" t="s">
        <v>36</v>
      </c>
      <c r="E53" s="74" t="s">
        <v>36</v>
      </c>
      <c r="F53" s="74" t="s">
        <v>36</v>
      </c>
      <c r="G53" s="69" t="s">
        <v>36</v>
      </c>
      <c r="H53" s="64" t="s">
        <v>36</v>
      </c>
      <c r="I53" s="74" t="s">
        <v>36</v>
      </c>
      <c r="J53" s="74" t="s">
        <v>36</v>
      </c>
      <c r="K53" s="74" t="s">
        <v>36</v>
      </c>
      <c r="L53" s="59" t="s">
        <v>36</v>
      </c>
      <c r="M53" s="79" t="s">
        <v>36</v>
      </c>
      <c r="N53" s="74" t="s">
        <v>36</v>
      </c>
      <c r="O53" s="74" t="s">
        <v>36</v>
      </c>
      <c r="P53" s="74" t="s">
        <v>36</v>
      </c>
      <c r="Q53" s="69" t="s">
        <v>36</v>
      </c>
      <c r="R53" s="64" t="s">
        <v>36</v>
      </c>
      <c r="S53" s="74" t="s">
        <v>36</v>
      </c>
      <c r="T53" s="74" t="s">
        <v>36</v>
      </c>
      <c r="U53" s="74" t="s">
        <v>36</v>
      </c>
      <c r="V53" s="74" t="s">
        <v>36</v>
      </c>
      <c r="W53" s="59" t="s">
        <v>36</v>
      </c>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5"/>
      <c r="BA53" s="972" t="s">
        <v>106</v>
      </c>
      <c r="BB53" s="553" t="s">
        <v>101</v>
      </c>
      <c r="BC53" s="53" t="s">
        <v>36</v>
      </c>
      <c r="BD53" s="49" t="s">
        <v>36</v>
      </c>
      <c r="BE53" s="49" t="s">
        <v>36</v>
      </c>
      <c r="BF53" s="49" t="s">
        <v>36</v>
      </c>
      <c r="BG53" s="44" t="s">
        <v>36</v>
      </c>
      <c r="BH53" s="53" t="s">
        <v>36</v>
      </c>
      <c r="BI53" s="49" t="s">
        <v>36</v>
      </c>
      <c r="BJ53" s="49" t="s">
        <v>36</v>
      </c>
      <c r="BK53" s="49" t="s">
        <v>36</v>
      </c>
      <c r="BL53" s="44" t="s">
        <v>36</v>
      </c>
      <c r="BM53" s="53" t="s">
        <v>36</v>
      </c>
      <c r="BN53" s="49" t="s">
        <v>36</v>
      </c>
      <c r="BO53" s="49" t="s">
        <v>36</v>
      </c>
      <c r="BP53" s="49" t="s">
        <v>36</v>
      </c>
      <c r="BQ53" s="44" t="s">
        <v>36</v>
      </c>
      <c r="BR53" s="53" t="s">
        <v>36</v>
      </c>
      <c r="BS53" s="49" t="s">
        <v>36</v>
      </c>
      <c r="BT53" s="49" t="s">
        <v>36</v>
      </c>
      <c r="BU53" s="49" t="s">
        <v>36</v>
      </c>
      <c r="BV53" s="49" t="s">
        <v>36</v>
      </c>
      <c r="BW53" s="39" t="s">
        <v>36</v>
      </c>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17" customFormat="true" ht="15" customHeight="true" x14ac:dyDescent="0.2">
      <c r="A54" s="984"/>
      <c r="B54" s="372" t="s">
        <v>100</v>
      </c>
      <c r="C54" s="79" t="s">
        <v>36</v>
      </c>
      <c r="D54" s="74" t="s">
        <v>36</v>
      </c>
      <c r="E54" s="74" t="s">
        <v>36</v>
      </c>
      <c r="F54" s="74" t="s">
        <v>36</v>
      </c>
      <c r="G54" s="69" t="s">
        <v>36</v>
      </c>
      <c r="H54" s="64" t="s">
        <v>36</v>
      </c>
      <c r="I54" s="74" t="s">
        <v>36</v>
      </c>
      <c r="J54" s="74" t="s">
        <v>36</v>
      </c>
      <c r="K54" s="74" t="s">
        <v>36</v>
      </c>
      <c r="L54" s="59" t="s">
        <v>36</v>
      </c>
      <c r="M54" s="79" t="s">
        <v>36</v>
      </c>
      <c r="N54" s="74" t="s">
        <v>36</v>
      </c>
      <c r="O54" s="74" t="s">
        <v>36</v>
      </c>
      <c r="P54" s="74" t="s">
        <v>36</v>
      </c>
      <c r="Q54" s="69" t="s">
        <v>36</v>
      </c>
      <c r="R54" s="64" t="s">
        <v>36</v>
      </c>
      <c r="S54" s="74" t="s">
        <v>36</v>
      </c>
      <c r="T54" s="74" t="s">
        <v>36</v>
      </c>
      <c r="U54" s="74" t="s">
        <v>36</v>
      </c>
      <c r="V54" s="74" t="s">
        <v>36</v>
      </c>
      <c r="W54" s="59" t="s">
        <v>36</v>
      </c>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5"/>
      <c r="BA54" s="972"/>
      <c r="BB54" s="553" t="s">
        <v>100</v>
      </c>
      <c r="BC54" s="53" t="s">
        <v>36</v>
      </c>
      <c r="BD54" s="49" t="s">
        <v>36</v>
      </c>
      <c r="BE54" s="49" t="s">
        <v>36</v>
      </c>
      <c r="BF54" s="49" t="s">
        <v>36</v>
      </c>
      <c r="BG54" s="44" t="s">
        <v>36</v>
      </c>
      <c r="BH54" s="53" t="s">
        <v>36</v>
      </c>
      <c r="BI54" s="49" t="s">
        <v>36</v>
      </c>
      <c r="BJ54" s="49" t="s">
        <v>36</v>
      </c>
      <c r="BK54" s="49" t="s">
        <v>36</v>
      </c>
      <c r="BL54" s="44" t="s">
        <v>36</v>
      </c>
      <c r="BM54" s="53" t="s">
        <v>36</v>
      </c>
      <c r="BN54" s="49" t="s">
        <v>36</v>
      </c>
      <c r="BO54" s="49" t="s">
        <v>36</v>
      </c>
      <c r="BP54" s="49" t="s">
        <v>36</v>
      </c>
      <c r="BQ54" s="44" t="s">
        <v>36</v>
      </c>
      <c r="BR54" s="53" t="s">
        <v>36</v>
      </c>
      <c r="BS54" s="49" t="s">
        <v>36</v>
      </c>
      <c r="BT54" s="49" t="s">
        <v>36</v>
      </c>
      <c r="BU54" s="49" t="s">
        <v>36</v>
      </c>
      <c r="BV54" s="49" t="s">
        <v>36</v>
      </c>
      <c r="BW54" s="39" t="s">
        <v>36</v>
      </c>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17" customFormat="true" ht="15" customHeight="true" x14ac:dyDescent="0.2">
      <c r="A55" s="986"/>
      <c r="B55" s="373" t="s">
        <v>69</v>
      </c>
      <c r="C55" s="78" t="s">
        <v>36</v>
      </c>
      <c r="D55" s="73" t="s">
        <v>36</v>
      </c>
      <c r="E55" s="73" t="s">
        <v>36</v>
      </c>
      <c r="F55" s="73" t="s">
        <v>36</v>
      </c>
      <c r="G55" s="68" t="s">
        <v>36</v>
      </c>
      <c r="H55" s="63" t="s">
        <v>36</v>
      </c>
      <c r="I55" s="73" t="s">
        <v>36</v>
      </c>
      <c r="J55" s="73" t="s">
        <v>36</v>
      </c>
      <c r="K55" s="73" t="s">
        <v>36</v>
      </c>
      <c r="L55" s="58" t="s">
        <v>36</v>
      </c>
      <c r="M55" s="78" t="s">
        <v>36</v>
      </c>
      <c r="N55" s="73" t="s">
        <v>36</v>
      </c>
      <c r="O55" s="73" t="s">
        <v>36</v>
      </c>
      <c r="P55" s="73" t="s">
        <v>36</v>
      </c>
      <c r="Q55" s="68" t="s">
        <v>36</v>
      </c>
      <c r="R55" s="12" t="s">
        <v>36</v>
      </c>
      <c r="S55" s="11" t="s">
        <v>36</v>
      </c>
      <c r="T55" s="11" t="s">
        <v>36</v>
      </c>
      <c r="U55" s="11" t="s">
        <v>36</v>
      </c>
      <c r="V55" s="11" t="s">
        <v>36</v>
      </c>
      <c r="W55" s="7" t="s">
        <v>36</v>
      </c>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5"/>
      <c r="BA55" s="974"/>
      <c r="BB55" s="555" t="s">
        <v>69</v>
      </c>
      <c r="BC55" s="51" t="s">
        <v>36</v>
      </c>
      <c r="BD55" s="47" t="s">
        <v>36</v>
      </c>
      <c r="BE55" s="47" t="s">
        <v>36</v>
      </c>
      <c r="BF55" s="47" t="s">
        <v>36</v>
      </c>
      <c r="BG55" s="42" t="s">
        <v>36</v>
      </c>
      <c r="BH55" s="51" t="s">
        <v>36</v>
      </c>
      <c r="BI55" s="47" t="s">
        <v>36</v>
      </c>
      <c r="BJ55" s="47" t="s">
        <v>36</v>
      </c>
      <c r="BK55" s="47" t="s">
        <v>36</v>
      </c>
      <c r="BL55" s="42" t="s">
        <v>36</v>
      </c>
      <c r="BM55" s="51" t="s">
        <v>36</v>
      </c>
      <c r="BN55" s="47" t="s">
        <v>36</v>
      </c>
      <c r="BO55" s="47" t="s">
        <v>36</v>
      </c>
      <c r="BP55" s="47" t="s">
        <v>36</v>
      </c>
      <c r="BQ55" s="42" t="s">
        <v>36</v>
      </c>
      <c r="BR55" s="10" t="s">
        <v>36</v>
      </c>
      <c r="BS55" s="9" t="s">
        <v>36</v>
      </c>
      <c r="BT55" s="9" t="s">
        <v>36</v>
      </c>
      <c r="BU55" s="9" t="s">
        <v>36</v>
      </c>
      <c r="BV55" s="9" t="s">
        <v>36</v>
      </c>
      <c r="BW55" s="9" t="s">
        <v>36</v>
      </c>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37" customFormat="true" ht="15" customHeight="true" x14ac:dyDescent="0.2">
      <c r="A56" s="319"/>
      <c r="B56" s="369"/>
      <c r="C56" s="1014" t="s">
        <v>115</v>
      </c>
      <c r="D56" s="1015"/>
      <c r="E56" s="1015"/>
      <c r="F56" s="1015"/>
      <c r="G56" s="1016"/>
      <c r="H56" s="993" t="s">
        <v>39</v>
      </c>
      <c r="I56" s="981"/>
      <c r="J56" s="981"/>
      <c r="K56" s="981"/>
      <c r="L56" s="983"/>
      <c r="M56" s="980" t="s">
        <v>38</v>
      </c>
      <c r="N56" s="981"/>
      <c r="O56" s="981"/>
      <c r="P56" s="981"/>
      <c r="Q56" s="983"/>
      <c r="R56" s="16" t="s">
        <v>138</v>
      </c>
      <c r="S56" s="400"/>
      <c r="T56" s="400"/>
      <c r="U56" s="400"/>
      <c r="V56" s="400"/>
      <c r="W56" s="400"/>
      <c r="X56" s="828"/>
      <c r="Y56" s="828"/>
      <c r="Z56" s="828"/>
      <c r="AA56" s="828"/>
      <c r="AB56" s="828"/>
      <c r="AC56" s="828"/>
      <c r="AD56" s="828"/>
      <c r="AE56" s="828"/>
      <c r="AF56" s="828"/>
      <c r="AG56" s="828"/>
      <c r="AH56" s="828"/>
      <c r="AI56" s="828"/>
      <c r="AJ56" s="828"/>
      <c r="AK56" s="828"/>
      <c r="AL56" s="828"/>
      <c r="AM56" s="828"/>
      <c r="AN56" s="828"/>
      <c r="AO56" s="828"/>
      <c r="AP56" s="828"/>
      <c r="AQ56" s="828"/>
      <c r="AR56" s="828"/>
      <c r="AS56" s="828"/>
      <c r="AT56" s="828"/>
      <c r="AU56" s="828"/>
      <c r="AV56" s="828"/>
      <c r="AW56" s="828"/>
      <c r="AX56" s="828"/>
      <c r="AY56" s="828"/>
      <c r="AZ56" s="346"/>
      <c r="BA56" s="347" t="s">
        <v>129</v>
      </c>
      <c r="BB56" s="302" t="s">
        <v>96</v>
      </c>
      <c r="BC56" s="980" t="s">
        <v>115</v>
      </c>
      <c r="BD56" s="981"/>
      <c r="BE56" s="981"/>
      <c r="BF56" s="981"/>
      <c r="BG56" s="982"/>
      <c r="BH56" s="980" t="s">
        <v>39</v>
      </c>
      <c r="BI56" s="981"/>
      <c r="BJ56" s="981"/>
      <c r="BK56" s="981"/>
      <c r="BL56" s="982"/>
      <c r="BM56" s="980" t="s">
        <v>38</v>
      </c>
      <c r="BN56" s="981"/>
      <c r="BO56" s="981"/>
      <c r="BP56" s="981"/>
      <c r="BQ56" s="983"/>
      <c r="BR56" s="15" t="s">
        <v>138</v>
      </c>
      <c r="BS56" s="400"/>
      <c r="BT56" s="400"/>
      <c r="BU56" s="400"/>
      <c r="BV56" s="400"/>
      <c r="BW56" s="400"/>
      <c r="BX56" s="5"/>
      <c r="BY56" s="5"/>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437" customFormat="true" ht="36" x14ac:dyDescent="0.2">
      <c r="A57" s="335" t="s">
        <v>70</v>
      </c>
      <c r="B57" s="369"/>
      <c r="C57" s="392" t="s">
        <v>0</v>
      </c>
      <c r="D57" s="546" t="s">
        <v>1</v>
      </c>
      <c r="E57" s="546" t="s">
        <v>2</v>
      </c>
      <c r="F57" s="546" t="s">
        <v>3</v>
      </c>
      <c r="G57" s="547" t="s">
        <v>4</v>
      </c>
      <c r="H57" s="374" t="s">
        <v>0</v>
      </c>
      <c r="I57" s="549" t="s">
        <v>1</v>
      </c>
      <c r="J57" s="549" t="s">
        <v>2</v>
      </c>
      <c r="K57" s="549" t="s">
        <v>3</v>
      </c>
      <c r="L57" s="550" t="s">
        <v>4</v>
      </c>
      <c r="M57" s="375" t="s">
        <v>0</v>
      </c>
      <c r="N57" s="549" t="s">
        <v>1</v>
      </c>
      <c r="O57" s="549" t="s">
        <v>2</v>
      </c>
      <c r="P57" s="549" t="s">
        <v>3</v>
      </c>
      <c r="Q57" s="545" t="s">
        <v>4</v>
      </c>
      <c r="R57" s="374" t="s">
        <v>150</v>
      </c>
      <c r="S57" s="549" t="s">
        <v>151</v>
      </c>
      <c r="T57" s="549" t="s">
        <v>424</v>
      </c>
      <c r="U57" s="549" t="s">
        <v>425</v>
      </c>
      <c r="V57" s="549" t="s">
        <v>154</v>
      </c>
      <c r="W57" s="550" t="s">
        <v>299</v>
      </c>
      <c r="X57" s="828"/>
      <c r="Y57" s="828"/>
      <c r="Z57" s="828"/>
      <c r="AA57" s="828"/>
      <c r="AB57" s="828"/>
      <c r="AC57" s="828"/>
      <c r="AD57" s="828"/>
      <c r="AE57" s="828"/>
      <c r="AF57" s="828"/>
      <c r="AG57" s="828"/>
      <c r="AH57" s="828"/>
      <c r="AI57" s="828"/>
      <c r="AJ57" s="828"/>
      <c r="AK57" s="828"/>
      <c r="AL57" s="828"/>
      <c r="AM57" s="828"/>
      <c r="AN57" s="828"/>
      <c r="AO57" s="828"/>
      <c r="AP57" s="828"/>
      <c r="AQ57" s="828"/>
      <c r="AR57" s="828"/>
      <c r="AS57" s="828"/>
      <c r="AT57" s="828"/>
      <c r="AU57" s="828"/>
      <c r="AV57" s="828"/>
      <c r="AW57" s="828"/>
      <c r="AX57" s="828"/>
      <c r="AY57" s="828"/>
      <c r="AZ57" s="346"/>
      <c r="BA57" s="335" t="s">
        <v>120</v>
      </c>
      <c r="BB57" s="334"/>
      <c r="BC57" s="421" t="s">
        <v>0</v>
      </c>
      <c r="BD57" s="520" t="s">
        <v>1</v>
      </c>
      <c r="BE57" s="520" t="s">
        <v>2</v>
      </c>
      <c r="BF57" s="520" t="s">
        <v>3</v>
      </c>
      <c r="BG57" s="422" t="s">
        <v>4</v>
      </c>
      <c r="BH57" s="421" t="s">
        <v>0</v>
      </c>
      <c r="BI57" s="520" t="s">
        <v>1</v>
      </c>
      <c r="BJ57" s="520" t="s">
        <v>2</v>
      </c>
      <c r="BK57" s="520" t="s">
        <v>3</v>
      </c>
      <c r="BL57" s="422" t="s">
        <v>4</v>
      </c>
      <c r="BM57" s="421" t="s">
        <v>0</v>
      </c>
      <c r="BN57" s="520" t="s">
        <v>1</v>
      </c>
      <c r="BO57" s="520" t="s">
        <v>2</v>
      </c>
      <c r="BP57" s="520" t="s">
        <v>3</v>
      </c>
      <c r="BQ57" s="422" t="s">
        <v>4</v>
      </c>
      <c r="BR57" s="421" t="s">
        <v>150</v>
      </c>
      <c r="BS57" s="520" t="s">
        <v>151</v>
      </c>
      <c r="BT57" s="520" t="s">
        <v>424</v>
      </c>
      <c r="BU57" s="520" t="s">
        <v>425</v>
      </c>
      <c r="BV57" s="520" t="s">
        <v>154</v>
      </c>
      <c r="BW57" s="521" t="s">
        <v>299</v>
      </c>
      <c r="BX57" s="886"/>
      <c r="BY57" s="886"/>
      <c r="BZ57" s="886"/>
      <c r="CA57" s="886"/>
      <c r="CB57" s="886"/>
      <c r="CC57" s="886"/>
      <c r="CD57" s="886"/>
      <c r="CE57" s="886"/>
      <c r="CF57" s="886"/>
      <c r="CG57" s="886"/>
      <c r="CH57" s="886"/>
      <c r="CI57" s="886"/>
      <c r="CJ57" s="886"/>
      <c r="CK57" s="886"/>
      <c r="CL57" s="886"/>
      <c r="CM57" s="886"/>
      <c r="CN57" s="886"/>
      <c r="CO57" s="886"/>
      <c r="CP57" s="886"/>
      <c r="CQ57" s="886"/>
      <c r="CR57" s="886"/>
      <c r="CS57" s="886"/>
      <c r="CT57" s="886"/>
      <c r="CU57" s="886"/>
      <c r="CV57" s="886"/>
      <c r="CW57" s="886"/>
      <c r="CX57" s="886"/>
      <c r="CY57" s="886"/>
      <c r="CZ57" s="886"/>
    </row>
    <row r="58" s="437" customFormat="true" ht="15" customHeight="true" x14ac:dyDescent="0.2">
      <c r="A58" s="985" t="s">
        <v>300</v>
      </c>
      <c r="B58" s="371" t="s">
        <v>301</v>
      </c>
      <c r="C58" s="137">
        <v>6.9497784616092861</v>
      </c>
      <c r="D58" s="136">
        <v>7.2415823269330648</v>
      </c>
      <c r="E58" s="136">
        <v>12.285899743189791</v>
      </c>
      <c r="F58" s="136">
        <v>23.332120565473513</v>
      </c>
      <c r="G58" s="135">
        <v>54.205499976858597</v>
      </c>
      <c r="H58" s="134">
        <v>24.009107656957088</v>
      </c>
      <c r="I58" s="136">
        <v>38.562541604209706</v>
      </c>
      <c r="J58" s="136">
        <v>48.784413627971787</v>
      </c>
      <c r="K58" s="136">
        <v>66.128715146299697</v>
      </c>
      <c r="L58" s="133">
        <v>76.143528408336508</v>
      </c>
      <c r="M58" s="137">
        <v>5.5424213201497601</v>
      </c>
      <c r="N58" s="136">
        <v>5.710197572495467</v>
      </c>
      <c r="O58" s="136">
        <v>6.2888781162774983</v>
      </c>
      <c r="P58" s="136">
        <v>7.7070577697779381</v>
      </c>
      <c r="Q58" s="135">
        <v>16.008242893842635</v>
      </c>
      <c r="R58" s="134">
        <v>12.585345630059866</v>
      </c>
      <c r="S58" s="136">
        <v>17.241219784778682</v>
      </c>
      <c r="T58" s="136">
        <v>23.087191191762972</v>
      </c>
      <c r="U58" s="136">
        <v>9.0032672038874111</v>
      </c>
      <c r="V58" s="136">
        <v>23.689613105154788</v>
      </c>
      <c r="W58" s="133">
        <v>33.282970078106324</v>
      </c>
      <c r="X58" s="828"/>
      <c r="Y58" s="828"/>
      <c r="Z58" s="828"/>
      <c r="AA58" s="828"/>
      <c r="AB58" s="828"/>
      <c r="AC58" s="828"/>
      <c r="AD58" s="828"/>
      <c r="AE58" s="828"/>
      <c r="AF58" s="828"/>
      <c r="AG58" s="828"/>
      <c r="AH58" s="828"/>
      <c r="AI58" s="828"/>
      <c r="AJ58" s="828"/>
      <c r="AK58" s="828"/>
      <c r="AL58" s="828"/>
      <c r="AM58" s="828"/>
      <c r="AN58" s="828"/>
      <c r="AO58" s="828"/>
      <c r="AP58" s="828"/>
      <c r="AQ58" s="828"/>
      <c r="AR58" s="828"/>
      <c r="AS58" s="828"/>
      <c r="AT58" s="828"/>
      <c r="AU58" s="828"/>
      <c r="AV58" s="828"/>
      <c r="AW58" s="828"/>
      <c r="AX58" s="828"/>
      <c r="AY58" s="828"/>
      <c r="AZ58" s="346"/>
      <c r="BA58" s="552"/>
      <c r="BB58" s="554"/>
      <c r="BC58" s="411"/>
      <c r="BD58" s="403"/>
      <c r="BE58" s="403"/>
      <c r="BF58" s="403"/>
      <c r="BG58" s="412"/>
      <c r="BH58" s="411"/>
      <c r="BI58" s="403"/>
      <c r="BJ58" s="403"/>
      <c r="BK58" s="403"/>
      <c r="BL58" s="412"/>
      <c r="BM58" s="411"/>
      <c r="BN58" s="403"/>
      <c r="BO58" s="403"/>
      <c r="BP58" s="403"/>
      <c r="BQ58" s="412"/>
      <c r="BR58" s="411"/>
      <c r="BS58" s="403"/>
      <c r="BT58" s="403"/>
      <c r="BU58" s="403"/>
      <c r="BV58" s="403"/>
      <c r="BW58" s="404"/>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37" customFormat="true" ht="15" customHeight="true" x14ac:dyDescent="0.2">
      <c r="A59" s="984"/>
      <c r="B59" s="372" t="s">
        <v>426</v>
      </c>
      <c r="C59" s="132">
        <v>2.2392204114187511</v>
      </c>
      <c r="D59" s="131">
        <v>2.2150337336906403</v>
      </c>
      <c r="E59" s="131">
        <v>2.1318414490102979</v>
      </c>
      <c r="F59" s="131">
        <v>2.5106832354895294</v>
      </c>
      <c r="G59" s="130">
        <v>1.9873796795714389</v>
      </c>
      <c r="H59" s="129">
        <v>4.8706606300913622</v>
      </c>
      <c r="I59" s="131">
        <v>3.8127615518023434</v>
      </c>
      <c r="J59" s="131">
        <v>3.4103113832103209</v>
      </c>
      <c r="K59" s="131">
        <v>2.2471183047869889</v>
      </c>
      <c r="L59" s="128">
        <v>1.654176198028694</v>
      </c>
      <c r="M59" s="132">
        <v>1.8181614781816977</v>
      </c>
      <c r="N59" s="131">
        <v>1.9462042645795203</v>
      </c>
      <c r="O59" s="131">
        <v>1.8168958017169841</v>
      </c>
      <c r="P59" s="131">
        <v>1.8880862550233553</v>
      </c>
      <c r="Q59" s="130">
        <v>1.5545687837759332</v>
      </c>
      <c r="R59" s="129">
        <v>1.1158237473994541</v>
      </c>
      <c r="S59" s="131">
        <v>2.5179814637264442</v>
      </c>
      <c r="T59" s="131">
        <v>0.7619533948301267</v>
      </c>
      <c r="U59" s="131">
        <v>3.4466097108501166</v>
      </c>
      <c r="V59" s="131">
        <v>3.8873695054433131</v>
      </c>
      <c r="W59" s="128">
        <v>0.74935306501534871</v>
      </c>
      <c r="X59" s="828"/>
      <c r="Y59" s="828"/>
      <c r="Z59" s="828"/>
      <c r="AA59" s="828"/>
      <c r="AB59" s="828"/>
      <c r="AC59" s="828"/>
      <c r="AD59" s="828"/>
      <c r="AE59" s="828"/>
      <c r="AF59" s="828"/>
      <c r="AG59" s="828"/>
      <c r="AH59" s="828"/>
      <c r="AI59" s="828"/>
      <c r="AJ59" s="828"/>
      <c r="AK59" s="828"/>
      <c r="AL59" s="828"/>
      <c r="AM59" s="828"/>
      <c r="AN59" s="828"/>
      <c r="AO59" s="828"/>
      <c r="AP59" s="828"/>
      <c r="AQ59" s="828"/>
      <c r="AR59" s="828"/>
      <c r="AS59" s="828"/>
      <c r="AT59" s="828"/>
      <c r="AU59" s="828"/>
      <c r="AV59" s="828"/>
      <c r="AW59" s="828"/>
      <c r="AX59" s="828"/>
      <c r="AY59" s="828"/>
      <c r="AZ59" s="346"/>
      <c r="BA59" s="884"/>
      <c r="BB59" s="553"/>
      <c r="BC59" s="414"/>
      <c r="BD59" s="407"/>
      <c r="BE59" s="407"/>
      <c r="BF59" s="407"/>
      <c r="BG59" s="418"/>
      <c r="BH59" s="414"/>
      <c r="BI59" s="407"/>
      <c r="BJ59" s="407"/>
      <c r="BK59" s="407"/>
      <c r="BL59" s="418"/>
      <c r="BM59" s="414"/>
      <c r="BN59" s="407"/>
      <c r="BO59" s="407"/>
      <c r="BP59" s="407"/>
      <c r="BQ59" s="418"/>
      <c r="BR59" s="414"/>
      <c r="BS59" s="407"/>
      <c r="BT59" s="407"/>
      <c r="BU59" s="407"/>
      <c r="BV59" s="407"/>
      <c r="BW59" s="408"/>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37" customFormat="true" ht="15" customHeight="true" x14ac:dyDescent="0.2">
      <c r="A60" s="984"/>
      <c r="B60" s="372" t="s">
        <v>427</v>
      </c>
      <c r="C60" s="132">
        <v>0.89128506648587325</v>
      </c>
      <c r="D60" s="131">
        <v>0.73127899581383637</v>
      </c>
      <c r="E60" s="131">
        <v>0.20130464829863007</v>
      </c>
      <c r="F60" s="131">
        <v>0.42404663070852472</v>
      </c>
      <c r="G60" s="130">
        <v>0.19332119458255956</v>
      </c>
      <c r="H60" s="129">
        <v>1.8703390018636881</v>
      </c>
      <c r="I60" s="131">
        <v>0.86924379932937401</v>
      </c>
      <c r="J60" s="131">
        <v>0.57018840744134969</v>
      </c>
      <c r="K60" s="131">
        <v>0.37484393091127605</v>
      </c>
      <c r="L60" s="128">
        <v>0</v>
      </c>
      <c r="M60" s="132">
        <v>0.82183518577169068</v>
      </c>
      <c r="N60" s="131">
        <v>0.26333012322926297</v>
      </c>
      <c r="O60" s="131">
        <v>0.50234212586372251</v>
      </c>
      <c r="P60" s="131">
        <v>0.15103754788109075</v>
      </c>
      <c r="Q60" s="130">
        <v>0.18110230621438339</v>
      </c>
      <c r="R60" s="129">
        <v>0.15738743013286638</v>
      </c>
      <c r="S60" s="131">
        <v>0.42439339259736275</v>
      </c>
      <c r="T60" s="131">
        <v>1.1511170797104147</v>
      </c>
      <c r="U60" s="131">
        <v>9.890749428043831E-2</v>
      </c>
      <c r="V60" s="131">
        <v>0.27894213811126184</v>
      </c>
      <c r="W60" s="128">
        <v>0.47148496976948429</v>
      </c>
      <c r="X60" s="828"/>
      <c r="Y60" s="828"/>
      <c r="Z60" s="828"/>
      <c r="AA60" s="828"/>
      <c r="AB60" s="828"/>
      <c r="AC60" s="828"/>
      <c r="AD60" s="828"/>
      <c r="AE60" s="828"/>
      <c r="AF60" s="828"/>
      <c r="AG60" s="828"/>
      <c r="AH60" s="828"/>
      <c r="AI60" s="828"/>
      <c r="AJ60" s="828"/>
      <c r="AK60" s="828"/>
      <c r="AL60" s="828"/>
      <c r="AM60" s="828"/>
      <c r="AN60" s="828"/>
      <c r="AO60" s="828"/>
      <c r="AP60" s="828"/>
      <c r="AQ60" s="828"/>
      <c r="AR60" s="828"/>
      <c r="AS60" s="828"/>
      <c r="AT60" s="828"/>
      <c r="AU60" s="828"/>
      <c r="AV60" s="828"/>
      <c r="AW60" s="828"/>
      <c r="AX60" s="828"/>
      <c r="AY60" s="828"/>
      <c r="AZ60" s="346"/>
      <c r="BA60" s="884"/>
      <c r="BB60" s="553"/>
      <c r="BC60" s="414"/>
      <c r="BD60" s="407"/>
      <c r="BE60" s="407"/>
      <c r="BF60" s="407"/>
      <c r="BG60" s="418"/>
      <c r="BH60" s="414"/>
      <c r="BI60" s="407"/>
      <c r="BJ60" s="407"/>
      <c r="BK60" s="407"/>
      <c r="BL60" s="418"/>
      <c r="BM60" s="414"/>
      <c r="BN60" s="407"/>
      <c r="BO60" s="407"/>
      <c r="BP60" s="407"/>
      <c r="BQ60" s="418"/>
      <c r="BR60" s="414"/>
      <c r="BS60" s="407"/>
      <c r="BT60" s="407"/>
      <c r="BU60" s="407"/>
      <c r="BV60" s="407"/>
      <c r="BW60" s="408"/>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37" customFormat="true" ht="15" customHeight="true" x14ac:dyDescent="0.2">
      <c r="A61" s="984"/>
      <c r="B61" s="372" t="s">
        <v>428</v>
      </c>
      <c r="C61" s="132">
        <v>0.15818510781729203</v>
      </c>
      <c r="D61" s="131">
        <v>0.11110349617481058</v>
      </c>
      <c r="E61" s="131">
        <v>9.3133340716100022E-2</v>
      </c>
      <c r="F61" s="131">
        <v>0.14049813402572101</v>
      </c>
      <c r="G61" s="130">
        <v>8.6252724563079287E-3</v>
      </c>
      <c r="H61" s="129">
        <v>0.50686473993990611</v>
      </c>
      <c r="I61" s="131">
        <v>0.166205433223966</v>
      </c>
      <c r="J61" s="131">
        <v>0.41410412252741152</v>
      </c>
      <c r="K61" s="131">
        <v>0</v>
      </c>
      <c r="L61" s="128">
        <v>0</v>
      </c>
      <c r="M61" s="132">
        <v>0.2245453842476646</v>
      </c>
      <c r="N61" s="131">
        <v>0</v>
      </c>
      <c r="O61" s="131">
        <v>0</v>
      </c>
      <c r="P61" s="131">
        <v>4.5502257423536606E-2</v>
      </c>
      <c r="Q61" s="130">
        <v>0</v>
      </c>
      <c r="R61" s="129">
        <v>5.9503754303541156E-2</v>
      </c>
      <c r="S61" s="131">
        <v>6.0080552588102756E-2</v>
      </c>
      <c r="T61" s="131">
        <v>0.13939085817913519</v>
      </c>
      <c r="U61" s="131">
        <v>0.18175908154195428</v>
      </c>
      <c r="V61" s="131">
        <v>3.0781691118486582E-2</v>
      </c>
      <c r="W61" s="128">
        <v>0.13094476937878644</v>
      </c>
      <c r="X61" s="828"/>
      <c r="Y61" s="828"/>
      <c r="Z61" s="828"/>
      <c r="AA61" s="828"/>
      <c r="AB61" s="828"/>
      <c r="AC61" s="828"/>
      <c r="AD61" s="828"/>
      <c r="AE61" s="828"/>
      <c r="AF61" s="828"/>
      <c r="AG61" s="828"/>
      <c r="AH61" s="828"/>
      <c r="AI61" s="828"/>
      <c r="AJ61" s="828"/>
      <c r="AK61" s="828"/>
      <c r="AL61" s="828"/>
      <c r="AM61" s="828"/>
      <c r="AN61" s="828"/>
      <c r="AO61" s="828"/>
      <c r="AP61" s="828"/>
      <c r="AQ61" s="828"/>
      <c r="AR61" s="828"/>
      <c r="AS61" s="828"/>
      <c r="AT61" s="828"/>
      <c r="AU61" s="828"/>
      <c r="AV61" s="828"/>
      <c r="AW61" s="828"/>
      <c r="AX61" s="828"/>
      <c r="AY61" s="828"/>
      <c r="AZ61" s="346"/>
      <c r="BA61" s="884"/>
      <c r="BB61" s="553"/>
      <c r="BC61" s="414"/>
      <c r="BD61" s="407"/>
      <c r="BE61" s="407"/>
      <c r="BF61" s="407"/>
      <c r="BG61" s="418"/>
      <c r="BH61" s="414"/>
      <c r="BI61" s="407"/>
      <c r="BJ61" s="407"/>
      <c r="BK61" s="407"/>
      <c r="BL61" s="418"/>
      <c r="BM61" s="414"/>
      <c r="BN61" s="407"/>
      <c r="BO61" s="407"/>
      <c r="BP61" s="407"/>
      <c r="BQ61" s="418"/>
      <c r="BR61" s="414"/>
      <c r="BS61" s="407"/>
      <c r="BT61" s="407"/>
      <c r="BU61" s="407"/>
      <c r="BV61" s="407"/>
      <c r="BW61" s="408"/>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37" customFormat="true" ht="15" customHeight="true" x14ac:dyDescent="0.2">
      <c r="A62" s="984"/>
      <c r="B62" s="372" t="s">
        <v>429</v>
      </c>
      <c r="C62" s="132">
        <v>12.667976308945228</v>
      </c>
      <c r="D62" s="131">
        <v>22.798854128353099</v>
      </c>
      <c r="E62" s="131">
        <v>23.73625541614307</v>
      </c>
      <c r="F62" s="131">
        <v>20.931782114201127</v>
      </c>
      <c r="G62" s="130">
        <v>12.757743359176676</v>
      </c>
      <c r="H62" s="129">
        <v>14.100818503863946</v>
      </c>
      <c r="I62" s="131">
        <v>9.8741653574509876</v>
      </c>
      <c r="J62" s="131">
        <v>9.065859355858521</v>
      </c>
      <c r="K62" s="131">
        <v>6.8813061630059975</v>
      </c>
      <c r="L62" s="128">
        <v>4.4900470245540065</v>
      </c>
      <c r="M62" s="132">
        <v>10.296778413739785</v>
      </c>
      <c r="N62" s="131">
        <v>21.615025052078213</v>
      </c>
      <c r="O62" s="131">
        <v>25.578805148038729</v>
      </c>
      <c r="P62" s="131">
        <v>28.093929557068993</v>
      </c>
      <c r="Q62" s="130">
        <v>27.646325296212648</v>
      </c>
      <c r="R62" s="129">
        <v>3.7324481308614521</v>
      </c>
      <c r="S62" s="131">
        <v>8.2020978276571732</v>
      </c>
      <c r="T62" s="131">
        <v>22.480643835545294</v>
      </c>
      <c r="U62" s="131">
        <v>18.320290339537713</v>
      </c>
      <c r="V62" s="131">
        <v>25.894786889076205</v>
      </c>
      <c r="W62" s="128">
        <v>21.781865013537384</v>
      </c>
      <c r="X62" s="828"/>
      <c r="Y62" s="828"/>
      <c r="Z62" s="828"/>
      <c r="AA62" s="828"/>
      <c r="AB62" s="828"/>
      <c r="AC62" s="828"/>
      <c r="AD62" s="828"/>
      <c r="AE62" s="828"/>
      <c r="AF62" s="828"/>
      <c r="AG62" s="828"/>
      <c r="AH62" s="828"/>
      <c r="AI62" s="828"/>
      <c r="AJ62" s="828"/>
      <c r="AK62" s="828"/>
      <c r="AL62" s="828"/>
      <c r="AM62" s="828"/>
      <c r="AN62" s="828"/>
      <c r="AO62" s="828"/>
      <c r="AP62" s="828"/>
      <c r="AQ62" s="828"/>
      <c r="AR62" s="828"/>
      <c r="AS62" s="828"/>
      <c r="AT62" s="828"/>
      <c r="AU62" s="828"/>
      <c r="AV62" s="828"/>
      <c r="AW62" s="828"/>
      <c r="AX62" s="828"/>
      <c r="AY62" s="828"/>
      <c r="AZ62" s="346"/>
      <c r="BA62" s="884"/>
      <c r="BB62" s="553"/>
      <c r="BC62" s="414"/>
      <c r="BD62" s="407"/>
      <c r="BE62" s="407"/>
      <c r="BF62" s="407"/>
      <c r="BG62" s="418"/>
      <c r="BH62" s="414"/>
      <c r="BI62" s="407"/>
      <c r="BJ62" s="407"/>
      <c r="BK62" s="407"/>
      <c r="BL62" s="418"/>
      <c r="BM62" s="414"/>
      <c r="BN62" s="407"/>
      <c r="BO62" s="407"/>
      <c r="BP62" s="407"/>
      <c r="BQ62" s="418"/>
      <c r="BR62" s="414"/>
      <c r="BS62" s="407"/>
      <c r="BT62" s="407"/>
      <c r="BU62" s="407"/>
      <c r="BV62" s="407"/>
      <c r="BW62" s="408"/>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37" customFormat="true" ht="15" customHeight="true" x14ac:dyDescent="0.2">
      <c r="A63" s="984"/>
      <c r="B63" s="372" t="s">
        <v>305</v>
      </c>
      <c r="C63" s="132">
        <v>22.755148257247725</v>
      </c>
      <c r="D63" s="131">
        <v>26.901407944953636</v>
      </c>
      <c r="E63" s="131">
        <v>20.357809304627775</v>
      </c>
      <c r="F63" s="131">
        <v>12.570932526864235</v>
      </c>
      <c r="G63" s="130">
        <v>6.2051186569509822</v>
      </c>
      <c r="H63" s="129">
        <v>16.359820872662308</v>
      </c>
      <c r="I63" s="131">
        <v>8.5327615801553112</v>
      </c>
      <c r="J63" s="131">
        <v>6.2237855934816499</v>
      </c>
      <c r="K63" s="131">
        <v>3.6856072555323833</v>
      </c>
      <c r="L63" s="128">
        <v>1.6271489885894903</v>
      </c>
      <c r="M63" s="132">
        <v>20.40449998520884</v>
      </c>
      <c r="N63" s="131">
        <v>31.284617772962196</v>
      </c>
      <c r="O63" s="131">
        <v>25.112620045346429</v>
      </c>
      <c r="P63" s="131">
        <v>19.140173376271903</v>
      </c>
      <c r="Q63" s="130">
        <v>14.809482417636611</v>
      </c>
      <c r="R63" s="129">
        <v>52.759991687706567</v>
      </c>
      <c r="S63" s="131">
        <v>0.72957099193232966</v>
      </c>
      <c r="T63" s="131">
        <v>27.105553322613655</v>
      </c>
      <c r="U63" s="131">
        <v>33.813467174975486</v>
      </c>
      <c r="V63" s="131">
        <v>6.0274076419377343</v>
      </c>
      <c r="W63" s="128">
        <v>11.870069850259235</v>
      </c>
      <c r="X63" s="828"/>
      <c r="Y63" s="828"/>
      <c r="Z63" s="828"/>
      <c r="AA63" s="828"/>
      <c r="AB63" s="828"/>
      <c r="AC63" s="828"/>
      <c r="AD63" s="828"/>
      <c r="AE63" s="828"/>
      <c r="AF63" s="828"/>
      <c r="AG63" s="828"/>
      <c r="AH63" s="828"/>
      <c r="AI63" s="828"/>
      <c r="AJ63" s="828"/>
      <c r="AK63" s="828"/>
      <c r="AL63" s="828"/>
      <c r="AM63" s="828"/>
      <c r="AN63" s="828"/>
      <c r="AO63" s="828"/>
      <c r="AP63" s="828"/>
      <c r="AQ63" s="828"/>
      <c r="AR63" s="828"/>
      <c r="AS63" s="828"/>
      <c r="AT63" s="828"/>
      <c r="AU63" s="828"/>
      <c r="AV63" s="828"/>
      <c r="AW63" s="828"/>
      <c r="AX63" s="828"/>
      <c r="AY63" s="828"/>
      <c r="AZ63" s="346"/>
      <c r="BA63" s="884"/>
      <c r="BB63" s="553"/>
      <c r="BC63" s="414"/>
      <c r="BD63" s="407"/>
      <c r="BE63" s="407"/>
      <c r="BF63" s="407"/>
      <c r="BG63" s="418"/>
      <c r="BH63" s="414"/>
      <c r="BI63" s="407"/>
      <c r="BJ63" s="407"/>
      <c r="BK63" s="407"/>
      <c r="BL63" s="418"/>
      <c r="BM63" s="414"/>
      <c r="BN63" s="407"/>
      <c r="BO63" s="407"/>
      <c r="BP63" s="407"/>
      <c r="BQ63" s="418"/>
      <c r="BR63" s="414"/>
      <c r="BS63" s="407"/>
      <c r="BT63" s="407"/>
      <c r="BU63" s="407"/>
      <c r="BV63" s="407"/>
      <c r="BW63" s="408"/>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37" customFormat="true" ht="15" customHeight="true" x14ac:dyDescent="0.2">
      <c r="A64" s="984"/>
      <c r="B64" s="372" t="s">
        <v>306</v>
      </c>
      <c r="C64" s="132">
        <v>7.9627331841808076</v>
      </c>
      <c r="D64" s="131">
        <v>5.131920070432586</v>
      </c>
      <c r="E64" s="131">
        <v>2.727485428568821</v>
      </c>
      <c r="F64" s="131">
        <v>0.881854331788269</v>
      </c>
      <c r="G64" s="130">
        <v>0.33066500565566664</v>
      </c>
      <c r="H64" s="129">
        <v>2.9336870786991964</v>
      </c>
      <c r="I64" s="131">
        <v>0.90979133505800158</v>
      </c>
      <c r="J64" s="131">
        <v>0.15872595946618839</v>
      </c>
      <c r="K64" s="131">
        <v>0.21466642908568048</v>
      </c>
      <c r="L64" s="128">
        <v>0.15198384537687265</v>
      </c>
      <c r="M64" s="132">
        <v>8.0924025488820117</v>
      </c>
      <c r="N64" s="131">
        <v>7.0524611173536629</v>
      </c>
      <c r="O64" s="131">
        <v>4.0932634590894574</v>
      </c>
      <c r="P64" s="131">
        <v>2.3439748647380068</v>
      </c>
      <c r="Q64" s="130">
        <v>0.76446870376535969</v>
      </c>
      <c r="R64" s="129">
        <v>10.070185303121912</v>
      </c>
      <c r="S64" s="131">
        <v>0.62229043440825049</v>
      </c>
      <c r="T64" s="131">
        <v>7.5562753089884556</v>
      </c>
      <c r="U64" s="131">
        <v>5.0670326252996967</v>
      </c>
      <c r="V64" s="131">
        <v>0.75948015968987881</v>
      </c>
      <c r="W64" s="128">
        <v>0.54789942971300587</v>
      </c>
      <c r="X64" s="828"/>
      <c r="Y64" s="828"/>
      <c r="Z64" s="828"/>
      <c r="AA64" s="828"/>
      <c r="AB64" s="828"/>
      <c r="AC64" s="828"/>
      <c r="AD64" s="828"/>
      <c r="AE64" s="828"/>
      <c r="AF64" s="828"/>
      <c r="AG64" s="828"/>
      <c r="AH64" s="828"/>
      <c r="AI64" s="828"/>
      <c r="AJ64" s="828"/>
      <c r="AK64" s="828"/>
      <c r="AL64" s="828"/>
      <c r="AM64" s="828"/>
      <c r="AN64" s="828"/>
      <c r="AO64" s="828"/>
      <c r="AP64" s="828"/>
      <c r="AQ64" s="828"/>
      <c r="AR64" s="828"/>
      <c r="AS64" s="828"/>
      <c r="AT64" s="828"/>
      <c r="AU64" s="828"/>
      <c r="AV64" s="828"/>
      <c r="AW64" s="828"/>
      <c r="AX64" s="828"/>
      <c r="AY64" s="828"/>
      <c r="AZ64" s="346"/>
      <c r="BA64" s="884"/>
      <c r="BB64" s="553"/>
      <c r="BC64" s="414"/>
      <c r="BD64" s="407"/>
      <c r="BE64" s="407"/>
      <c r="BF64" s="407"/>
      <c r="BG64" s="418"/>
      <c r="BH64" s="414"/>
      <c r="BI64" s="407"/>
      <c r="BJ64" s="407"/>
      <c r="BK64" s="407"/>
      <c r="BL64" s="418"/>
      <c r="BM64" s="414"/>
      <c r="BN64" s="407"/>
      <c r="BO64" s="407"/>
      <c r="BP64" s="407"/>
      <c r="BQ64" s="418"/>
      <c r="BR64" s="414"/>
      <c r="BS64" s="407"/>
      <c r="BT64" s="407"/>
      <c r="BU64" s="407"/>
      <c r="BV64" s="407"/>
      <c r="BW64" s="408"/>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37" customFormat="true" ht="15" customHeight="true" x14ac:dyDescent="0.2">
      <c r="A65" s="984"/>
      <c r="B65" s="372" t="s">
        <v>307</v>
      </c>
      <c r="C65" s="132">
        <v>10.081711231985418</v>
      </c>
      <c r="D65" s="131">
        <v>1.6783825191707034</v>
      </c>
      <c r="E65" s="131">
        <v>0.48539788526974226</v>
      </c>
      <c r="F65" s="131">
        <v>0.14174719523207119</v>
      </c>
      <c r="G65" s="130">
        <v>1.5381220137095777E-2</v>
      </c>
      <c r="H65" s="129">
        <v>2.2304685825299986</v>
      </c>
      <c r="I65" s="131">
        <v>0.24966530473738863</v>
      </c>
      <c r="J65" s="131">
        <v>0</v>
      </c>
      <c r="K65" s="131">
        <v>0</v>
      </c>
      <c r="L65" s="128">
        <v>5.2068570046265326E-2</v>
      </c>
      <c r="M65" s="132">
        <v>11.859384196580761</v>
      </c>
      <c r="N65" s="131">
        <v>3.1133589046502208</v>
      </c>
      <c r="O65" s="131">
        <v>1.1663525071371634</v>
      </c>
      <c r="P65" s="131">
        <v>0.40394005950984146</v>
      </c>
      <c r="Q65" s="130">
        <v>0</v>
      </c>
      <c r="R65" s="129">
        <v>4.2339158366616543</v>
      </c>
      <c r="S65" s="131">
        <v>4.5156903551229262E-2</v>
      </c>
      <c r="T65" s="131">
        <v>1.1797668404840655</v>
      </c>
      <c r="U65" s="131">
        <v>11.914423357238441</v>
      </c>
      <c r="V65" s="131">
        <v>5.771567084716233E-2</v>
      </c>
      <c r="W65" s="128">
        <v>0</v>
      </c>
      <c r="X65" s="828"/>
      <c r="Y65" s="828"/>
      <c r="Z65" s="828"/>
      <c r="AA65" s="828"/>
      <c r="AB65" s="828"/>
      <c r="AC65" s="828"/>
      <c r="AD65" s="828"/>
      <c r="AE65" s="828"/>
      <c r="AF65" s="828"/>
      <c r="AG65" s="828"/>
      <c r="AH65" s="828"/>
      <c r="AI65" s="828"/>
      <c r="AJ65" s="828"/>
      <c r="AK65" s="828"/>
      <c r="AL65" s="828"/>
      <c r="AM65" s="828"/>
      <c r="AN65" s="828"/>
      <c r="AO65" s="828"/>
      <c r="AP65" s="828"/>
      <c r="AQ65" s="828"/>
      <c r="AR65" s="828"/>
      <c r="AS65" s="828"/>
      <c r="AT65" s="828"/>
      <c r="AU65" s="828"/>
      <c r="AV65" s="828"/>
      <c r="AW65" s="828"/>
      <c r="AX65" s="828"/>
      <c r="AY65" s="828"/>
      <c r="AZ65" s="346"/>
      <c r="BA65" s="884"/>
      <c r="BB65" s="553"/>
      <c r="BC65" s="414"/>
      <c r="BD65" s="407"/>
      <c r="BE65" s="407"/>
      <c r="BF65" s="407"/>
      <c r="BG65" s="418"/>
      <c r="BH65" s="414"/>
      <c r="BI65" s="407"/>
      <c r="BJ65" s="407"/>
      <c r="BK65" s="407"/>
      <c r="BL65" s="418"/>
      <c r="BM65" s="414"/>
      <c r="BN65" s="407"/>
      <c r="BO65" s="407"/>
      <c r="BP65" s="407"/>
      <c r="BQ65" s="418"/>
      <c r="BR65" s="414"/>
      <c r="BS65" s="407"/>
      <c r="BT65" s="407"/>
      <c r="BU65" s="407"/>
      <c r="BV65" s="407"/>
      <c r="BW65" s="408"/>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37" customFormat="true" ht="15" customHeight="true" x14ac:dyDescent="0.2">
      <c r="A66" s="984"/>
      <c r="B66" s="372" t="s">
        <v>308</v>
      </c>
      <c r="C66" s="132">
        <v>5.9284221838633968</v>
      </c>
      <c r="D66" s="131">
        <v>0.58723134730260129</v>
      </c>
      <c r="E66" s="131">
        <v>0.10912607711555324</v>
      </c>
      <c r="F66" s="131">
        <v>0.14976570326577116</v>
      </c>
      <c r="G66" s="130">
        <v>0</v>
      </c>
      <c r="H66" s="129">
        <v>0.90003270291968884</v>
      </c>
      <c r="I66" s="131">
        <v>0.29037974794199983</v>
      </c>
      <c r="J66" s="131">
        <v>0.21644470730844043</v>
      </c>
      <c r="K66" s="131">
        <v>0</v>
      </c>
      <c r="L66" s="128">
        <v>0</v>
      </c>
      <c r="M66" s="132">
        <v>7.8784230633802341</v>
      </c>
      <c r="N66" s="131">
        <v>0.83635246344657077</v>
      </c>
      <c r="O66" s="131">
        <v>0.20541001040269266</v>
      </c>
      <c r="P66" s="131">
        <v>0.10605040877873467</v>
      </c>
      <c r="Q66" s="130">
        <v>0</v>
      </c>
      <c r="R66" s="129">
        <v>2.8117051315165709</v>
      </c>
      <c r="S66" s="131">
        <v>0</v>
      </c>
      <c r="T66" s="131">
        <v>1.0434264562031941</v>
      </c>
      <c r="U66" s="131">
        <v>5.7362888569367882</v>
      </c>
      <c r="V66" s="131">
        <v>0.11318291533187193</v>
      </c>
      <c r="W66" s="128">
        <v>0</v>
      </c>
      <c r="X66" s="828"/>
      <c r="Y66" s="828"/>
      <c r="Z66" s="828"/>
      <c r="AA66" s="828"/>
      <c r="AB66" s="828"/>
      <c r="AC66" s="828"/>
      <c r="AD66" s="828"/>
      <c r="AE66" s="828"/>
      <c r="AF66" s="828"/>
      <c r="AG66" s="828"/>
      <c r="AH66" s="828"/>
      <c r="AI66" s="828"/>
      <c r="AJ66" s="828"/>
      <c r="AK66" s="828"/>
      <c r="AL66" s="828"/>
      <c r="AM66" s="828"/>
      <c r="AN66" s="828"/>
      <c r="AO66" s="828"/>
      <c r="AP66" s="828"/>
      <c r="AQ66" s="828"/>
      <c r="AR66" s="828"/>
      <c r="AS66" s="828"/>
      <c r="AT66" s="828"/>
      <c r="AU66" s="828"/>
      <c r="AV66" s="828"/>
      <c r="AW66" s="828"/>
      <c r="AX66" s="828"/>
      <c r="AY66" s="828"/>
      <c r="AZ66" s="346"/>
      <c r="BA66" s="884"/>
      <c r="BB66" s="553"/>
      <c r="BC66" s="414"/>
      <c r="BD66" s="407"/>
      <c r="BE66" s="407"/>
      <c r="BF66" s="407"/>
      <c r="BG66" s="418"/>
      <c r="BH66" s="414"/>
      <c r="BI66" s="407"/>
      <c r="BJ66" s="407"/>
      <c r="BK66" s="407"/>
      <c r="BL66" s="418"/>
      <c r="BM66" s="414"/>
      <c r="BN66" s="407"/>
      <c r="BO66" s="407"/>
      <c r="BP66" s="407"/>
      <c r="BQ66" s="418"/>
      <c r="BR66" s="414"/>
      <c r="BS66" s="407"/>
      <c r="BT66" s="407"/>
      <c r="BU66" s="407"/>
      <c r="BV66" s="407"/>
      <c r="BW66" s="408"/>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37" customFormat="true" ht="15" customHeight="true" x14ac:dyDescent="0.2">
      <c r="A67" s="984"/>
      <c r="B67" s="372" t="s">
        <v>309</v>
      </c>
      <c r="C67" s="132">
        <v>19.534807888369873</v>
      </c>
      <c r="D67" s="131">
        <v>21.984150856896914</v>
      </c>
      <c r="E67" s="131">
        <v>21.254381738525201</v>
      </c>
      <c r="F67" s="131">
        <v>19.448352367300572</v>
      </c>
      <c r="G67" s="130">
        <v>8.5583743772016767</v>
      </c>
      <c r="H67" s="129">
        <v>17.494708779009933</v>
      </c>
      <c r="I67" s="131">
        <v>7.4491414183965112</v>
      </c>
      <c r="J67" s="131">
        <v>7.3203596266641373</v>
      </c>
      <c r="K67" s="131">
        <v>4.5339667917664386</v>
      </c>
      <c r="L67" s="128">
        <v>2.9045049553691187</v>
      </c>
      <c r="M67" s="132">
        <v>20.145532537914363</v>
      </c>
      <c r="N67" s="131">
        <v>20.763886886906135</v>
      </c>
      <c r="O67" s="131">
        <v>22.237376057439519</v>
      </c>
      <c r="P67" s="131">
        <v>24.862077114412973</v>
      </c>
      <c r="Q67" s="130">
        <v>24.198884920523479</v>
      </c>
      <c r="R67" s="129">
        <v>1.5910195266522966</v>
      </c>
      <c r="S67" s="131">
        <v>43.632895983741726</v>
      </c>
      <c r="T67" s="131">
        <v>8.94191741818676</v>
      </c>
      <c r="U67" s="131">
        <v>2.0073584540736578</v>
      </c>
      <c r="V67" s="131">
        <v>34.618468774017195</v>
      </c>
      <c r="W67" s="128">
        <v>1.0151280453418401</v>
      </c>
      <c r="X67" s="828"/>
      <c r="Y67" s="828"/>
      <c r="Z67" s="828"/>
      <c r="AA67" s="828"/>
      <c r="AB67" s="828"/>
      <c r="AC67" s="828"/>
      <c r="AD67" s="828"/>
      <c r="AE67" s="828"/>
      <c r="AF67" s="828"/>
      <c r="AG67" s="828"/>
      <c r="AH67" s="828"/>
      <c r="AI67" s="828"/>
      <c r="AJ67" s="828"/>
      <c r="AK67" s="828"/>
      <c r="AL67" s="828"/>
      <c r="AM67" s="828"/>
      <c r="AN67" s="828"/>
      <c r="AO67" s="828"/>
      <c r="AP67" s="828"/>
      <c r="AQ67" s="828"/>
      <c r="AR67" s="828"/>
      <c r="AS67" s="828"/>
      <c r="AT67" s="828"/>
      <c r="AU67" s="828"/>
      <c r="AV67" s="828"/>
      <c r="AW67" s="828"/>
      <c r="AX67" s="828"/>
      <c r="AY67" s="828"/>
      <c r="AZ67" s="346"/>
      <c r="BA67" s="884"/>
      <c r="BB67" s="553"/>
      <c r="BC67" s="414"/>
      <c r="BD67" s="407"/>
      <c r="BE67" s="407"/>
      <c r="BF67" s="407"/>
      <c r="BG67" s="418"/>
      <c r="BH67" s="414"/>
      <c r="BI67" s="407"/>
      <c r="BJ67" s="407"/>
      <c r="BK67" s="407"/>
      <c r="BL67" s="418"/>
      <c r="BM67" s="414"/>
      <c r="BN67" s="407"/>
      <c r="BO67" s="407"/>
      <c r="BP67" s="407"/>
      <c r="BQ67" s="418"/>
      <c r="BR67" s="414"/>
      <c r="BS67" s="407"/>
      <c r="BT67" s="407"/>
      <c r="BU67" s="407"/>
      <c r="BV67" s="407"/>
      <c r="BW67" s="408"/>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37" customFormat="true" ht="15" customHeight="true" x14ac:dyDescent="0.2">
      <c r="A68" s="984"/>
      <c r="B68" s="372" t="s">
        <v>310</v>
      </c>
      <c r="C68" s="132">
        <v>0.1487741327564446</v>
      </c>
      <c r="D68" s="131">
        <v>0</v>
      </c>
      <c r="E68" s="131">
        <v>0</v>
      </c>
      <c r="F68" s="131">
        <v>1.6910436741024125E-2</v>
      </c>
      <c r="G68" s="130">
        <v>8.7516468149229004E-2</v>
      </c>
      <c r="H68" s="129">
        <v>0</v>
      </c>
      <c r="I68" s="131">
        <v>5.7228842228182357E-2</v>
      </c>
      <c r="J68" s="131">
        <v>0</v>
      </c>
      <c r="K68" s="131">
        <v>0.11112765215759164</v>
      </c>
      <c r="L68" s="128">
        <v>0</v>
      </c>
      <c r="M68" s="132">
        <v>9.9379408645165521E-2</v>
      </c>
      <c r="N68" s="131">
        <v>0.11180534755469931</v>
      </c>
      <c r="O68" s="131">
        <v>0</v>
      </c>
      <c r="P68" s="131">
        <v>0</v>
      </c>
      <c r="Q68" s="130">
        <v>7.7615274091878586E-2</v>
      </c>
      <c r="R68" s="129">
        <v>0</v>
      </c>
      <c r="S68" s="131">
        <v>0</v>
      </c>
      <c r="T68" s="131">
        <v>7.3404351203947657E-2</v>
      </c>
      <c r="U68" s="131">
        <v>2.0551424211150058E-2</v>
      </c>
      <c r="V68" s="131">
        <v>5.1937292602523638E-2</v>
      </c>
      <c r="W68" s="128">
        <v>0.1281087892432439</v>
      </c>
      <c r="X68" s="828"/>
      <c r="Y68" s="828"/>
      <c r="Z68" s="828"/>
      <c r="AA68" s="828"/>
      <c r="AB68" s="828"/>
      <c r="AC68" s="828"/>
      <c r="AD68" s="828"/>
      <c r="AE68" s="828"/>
      <c r="AF68" s="828"/>
      <c r="AG68" s="828"/>
      <c r="AH68" s="828"/>
      <c r="AI68" s="828"/>
      <c r="AJ68" s="828"/>
      <c r="AK68" s="828"/>
      <c r="AL68" s="828"/>
      <c r="AM68" s="828"/>
      <c r="AN68" s="828"/>
      <c r="AO68" s="828"/>
      <c r="AP68" s="828"/>
      <c r="AQ68" s="828"/>
      <c r="AR68" s="828"/>
      <c r="AS68" s="828"/>
      <c r="AT68" s="828"/>
      <c r="AU68" s="828"/>
      <c r="AV68" s="828"/>
      <c r="AW68" s="828"/>
      <c r="AX68" s="828"/>
      <c r="AY68" s="828"/>
      <c r="AZ68" s="346"/>
      <c r="BA68" s="884"/>
      <c r="BB68" s="553"/>
      <c r="BC68" s="414"/>
      <c r="BD68" s="407"/>
      <c r="BE68" s="407"/>
      <c r="BF68" s="407"/>
      <c r="BG68" s="418"/>
      <c r="BH68" s="414"/>
      <c r="BI68" s="407"/>
      <c r="BJ68" s="407"/>
      <c r="BK68" s="407"/>
      <c r="BL68" s="418"/>
      <c r="BM68" s="414"/>
      <c r="BN68" s="407"/>
      <c r="BO68" s="407"/>
      <c r="BP68" s="407"/>
      <c r="BQ68" s="418"/>
      <c r="BR68" s="414"/>
      <c r="BS68" s="407"/>
      <c r="BT68" s="407"/>
      <c r="BU68" s="407"/>
      <c r="BV68" s="407"/>
      <c r="BW68" s="408"/>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37" customFormat="true" ht="15" customHeight="true" x14ac:dyDescent="0.2">
      <c r="A69" s="984"/>
      <c r="B69" s="372" t="s">
        <v>430</v>
      </c>
      <c r="C69" s="132">
        <v>7.7671042163200976E-2</v>
      </c>
      <c r="D69" s="131">
        <v>0.13946541727903031</v>
      </c>
      <c r="E69" s="131">
        <v>4.3769651325831965E-2</v>
      </c>
      <c r="F69" s="131">
        <v>0</v>
      </c>
      <c r="G69" s="130">
        <v>0</v>
      </c>
      <c r="H69" s="129">
        <v>0.29977227407712947</v>
      </c>
      <c r="I69" s="131">
        <v>0</v>
      </c>
      <c r="J69" s="131">
        <v>0</v>
      </c>
      <c r="K69" s="131">
        <v>0</v>
      </c>
      <c r="L69" s="128">
        <v>0</v>
      </c>
      <c r="M69" s="132">
        <v>1.6276469938713942E-2</v>
      </c>
      <c r="N69" s="131">
        <v>0.16617117806669227</v>
      </c>
      <c r="O69" s="131">
        <v>0</v>
      </c>
      <c r="P69" s="131">
        <v>6.2109602350403671E-2</v>
      </c>
      <c r="Q69" s="130">
        <v>0</v>
      </c>
      <c r="R69" s="129">
        <v>0</v>
      </c>
      <c r="S69" s="131">
        <v>2.9132044783380842E-2</v>
      </c>
      <c r="T69" s="131">
        <v>0.12994102509948746</v>
      </c>
      <c r="U69" s="131">
        <v>0</v>
      </c>
      <c r="V69" s="131">
        <v>0</v>
      </c>
      <c r="W69" s="128">
        <v>0.11646015412259172</v>
      </c>
      <c r="X69" s="828"/>
      <c r="Y69" s="828"/>
      <c r="Z69" s="828"/>
      <c r="AA69" s="828"/>
      <c r="AB69" s="828"/>
      <c r="AC69" s="828"/>
      <c r="AD69" s="828"/>
      <c r="AE69" s="828"/>
      <c r="AF69" s="828"/>
      <c r="AG69" s="828"/>
      <c r="AH69" s="828"/>
      <c r="AI69" s="828"/>
      <c r="AJ69" s="828"/>
      <c r="AK69" s="828"/>
      <c r="AL69" s="828"/>
      <c r="AM69" s="828"/>
      <c r="AN69" s="828"/>
      <c r="AO69" s="828"/>
      <c r="AP69" s="828"/>
      <c r="AQ69" s="828"/>
      <c r="AR69" s="828"/>
      <c r="AS69" s="828"/>
      <c r="AT69" s="828"/>
      <c r="AU69" s="828"/>
      <c r="AV69" s="828"/>
      <c r="AW69" s="828"/>
      <c r="AX69" s="828"/>
      <c r="AY69" s="828"/>
      <c r="AZ69" s="346"/>
      <c r="BA69" s="884"/>
      <c r="BB69" s="553"/>
      <c r="BC69" s="414"/>
      <c r="BD69" s="407"/>
      <c r="BE69" s="407"/>
      <c r="BF69" s="407"/>
      <c r="BG69" s="418"/>
      <c r="BH69" s="414"/>
      <c r="BI69" s="407"/>
      <c r="BJ69" s="407"/>
      <c r="BK69" s="407"/>
      <c r="BL69" s="418"/>
      <c r="BM69" s="414"/>
      <c r="BN69" s="407"/>
      <c r="BO69" s="407"/>
      <c r="BP69" s="407"/>
      <c r="BQ69" s="418"/>
      <c r="BR69" s="414"/>
      <c r="BS69" s="407"/>
      <c r="BT69" s="407"/>
      <c r="BU69" s="407"/>
      <c r="BV69" s="407"/>
      <c r="BW69" s="408"/>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37" customFormat="true" ht="15" customHeight="true" x14ac:dyDescent="0.2">
      <c r="A70" s="984"/>
      <c r="B70" s="372" t="s">
        <v>431</v>
      </c>
      <c r="C70" s="132">
        <v>7.1725188943443579</v>
      </c>
      <c r="D70" s="131">
        <v>2.0268614091899826</v>
      </c>
      <c r="E70" s="131">
        <v>1.299533453975366</v>
      </c>
      <c r="F70" s="131">
        <v>0.44241515988650709</v>
      </c>
      <c r="G70" s="130">
        <v>1.6453805943495062E-2</v>
      </c>
      <c r="H70" s="129">
        <v>0.49255069381847005</v>
      </c>
      <c r="I70" s="131">
        <v>7.4228774466560898E-2</v>
      </c>
      <c r="J70" s="131">
        <v>0</v>
      </c>
      <c r="K70" s="131">
        <v>5.5652986980022322E-2</v>
      </c>
      <c r="L70" s="128">
        <v>0</v>
      </c>
      <c r="M70" s="132">
        <v>9.4827515680189904</v>
      </c>
      <c r="N70" s="131">
        <v>1.838236630202299</v>
      </c>
      <c r="O70" s="131">
        <v>2.259962465440954</v>
      </c>
      <c r="P70" s="131">
        <v>1.324982684297092</v>
      </c>
      <c r="Q70" s="130">
        <v>0.38707978371312474</v>
      </c>
      <c r="R70" s="129">
        <v>0.21176365527778568</v>
      </c>
      <c r="S70" s="131">
        <v>5.0613209852074359</v>
      </c>
      <c r="T70" s="131">
        <v>0.22071755087097666</v>
      </c>
      <c r="U70" s="131">
        <v>6.9766816501764879</v>
      </c>
      <c r="V70" s="131">
        <v>0</v>
      </c>
      <c r="W70" s="128">
        <v>8.3249654704394035E-2</v>
      </c>
      <c r="X70" s="828"/>
      <c r="Y70" s="828"/>
      <c r="Z70" s="828"/>
      <c r="AA70" s="828"/>
      <c r="AB70" s="828"/>
      <c r="AC70" s="828"/>
      <c r="AD70" s="828"/>
      <c r="AE70" s="828"/>
      <c r="AF70" s="828"/>
      <c r="AG70" s="828"/>
      <c r="AH70" s="828"/>
      <c r="AI70" s="828"/>
      <c r="AJ70" s="828"/>
      <c r="AK70" s="828"/>
      <c r="AL70" s="828"/>
      <c r="AM70" s="828"/>
      <c r="AN70" s="828"/>
      <c r="AO70" s="828"/>
      <c r="AP70" s="828"/>
      <c r="AQ70" s="828"/>
      <c r="AR70" s="828"/>
      <c r="AS70" s="828"/>
      <c r="AT70" s="828"/>
      <c r="AU70" s="828"/>
      <c r="AV70" s="828"/>
      <c r="AW70" s="828"/>
      <c r="AX70" s="828"/>
      <c r="AY70" s="828"/>
      <c r="AZ70" s="346"/>
      <c r="BA70" s="884"/>
      <c r="BB70" s="553"/>
      <c r="BC70" s="414"/>
      <c r="BD70" s="407"/>
      <c r="BE70" s="407"/>
      <c r="BF70" s="407"/>
      <c r="BG70" s="418"/>
      <c r="BH70" s="414"/>
      <c r="BI70" s="407"/>
      <c r="BJ70" s="407"/>
      <c r="BK70" s="407"/>
      <c r="BL70" s="418"/>
      <c r="BM70" s="414"/>
      <c r="BN70" s="407"/>
      <c r="BO70" s="407"/>
      <c r="BP70" s="407"/>
      <c r="BQ70" s="418"/>
      <c r="BR70" s="414"/>
      <c r="BS70" s="407"/>
      <c r="BT70" s="407"/>
      <c r="BU70" s="407"/>
      <c r="BV70" s="407"/>
      <c r="BW70" s="408"/>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37" customFormat="true" ht="15" customHeight="true" x14ac:dyDescent="0.2">
      <c r="A71" s="984"/>
      <c r="B71" s="372" t="s">
        <v>312</v>
      </c>
      <c r="C71" s="132">
        <v>2.5070644362318295</v>
      </c>
      <c r="D71" s="131">
        <v>8.2458543370119646</v>
      </c>
      <c r="E71" s="131">
        <v>15.157393342964316</v>
      </c>
      <c r="F71" s="131">
        <v>18.976423483277802</v>
      </c>
      <c r="G71" s="130">
        <v>15.590691291570602</v>
      </c>
      <c r="H71" s="129">
        <v>13.841339357307236</v>
      </c>
      <c r="I71" s="131">
        <v>29.151885250999516</v>
      </c>
      <c r="J71" s="131">
        <v>23.725936430423534</v>
      </c>
      <c r="K71" s="131">
        <v>15.620776192356697</v>
      </c>
      <c r="L71" s="128">
        <v>12.976542009699124</v>
      </c>
      <c r="M71" s="132">
        <v>2.1393956308586883</v>
      </c>
      <c r="N71" s="131">
        <v>4.9470031093077145</v>
      </c>
      <c r="O71" s="131">
        <v>10.666336249090309</v>
      </c>
      <c r="P71" s="131">
        <v>13.738296199620462</v>
      </c>
      <c r="Q71" s="130">
        <v>14.372229620224083</v>
      </c>
      <c r="R71" s="129">
        <v>10.580377950428286</v>
      </c>
      <c r="S71" s="131">
        <v>21.35345204323427</v>
      </c>
      <c r="T71" s="131">
        <v>6.0884173080985491</v>
      </c>
      <c r="U71" s="131">
        <v>2.0908420612428991</v>
      </c>
      <c r="V71" s="131">
        <v>4.5903142166699888</v>
      </c>
      <c r="W71" s="128">
        <v>29.71164897015101</v>
      </c>
      <c r="X71" s="828"/>
      <c r="Y71" s="828"/>
      <c r="Z71" s="828"/>
      <c r="AA71" s="828"/>
      <c r="AB71" s="828"/>
      <c r="AC71" s="828"/>
      <c r="AD71" s="828"/>
      <c r="AE71" s="828"/>
      <c r="AF71" s="828"/>
      <c r="AG71" s="828"/>
      <c r="AH71" s="828"/>
      <c r="AI71" s="828"/>
      <c r="AJ71" s="828"/>
      <c r="AK71" s="828"/>
      <c r="AL71" s="828"/>
      <c r="AM71" s="828"/>
      <c r="AN71" s="828"/>
      <c r="AO71" s="828"/>
      <c r="AP71" s="828"/>
      <c r="AQ71" s="828"/>
      <c r="AR71" s="828"/>
      <c r="AS71" s="828"/>
      <c r="AT71" s="828"/>
      <c r="AU71" s="828"/>
      <c r="AV71" s="828"/>
      <c r="AW71" s="828"/>
      <c r="AX71" s="828"/>
      <c r="AY71" s="828"/>
      <c r="AZ71" s="346"/>
      <c r="BA71" s="884"/>
      <c r="BB71" s="553"/>
      <c r="BC71" s="414"/>
      <c r="BD71" s="407"/>
      <c r="BE71" s="407"/>
      <c r="BF71" s="407"/>
      <c r="BG71" s="418"/>
      <c r="BH71" s="414"/>
      <c r="BI71" s="407"/>
      <c r="BJ71" s="407"/>
      <c r="BK71" s="407"/>
      <c r="BL71" s="418"/>
      <c r="BM71" s="414"/>
      <c r="BN71" s="407"/>
      <c r="BO71" s="407"/>
      <c r="BP71" s="407"/>
      <c r="BQ71" s="418"/>
      <c r="BR71" s="414"/>
      <c r="BS71" s="407"/>
      <c r="BT71" s="407"/>
      <c r="BU71" s="407"/>
      <c r="BV71" s="407"/>
      <c r="BW71" s="408"/>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37" customFormat="true" ht="15" customHeight="true" x14ac:dyDescent="0.2">
      <c r="A72" s="984"/>
      <c r="B72" s="372" t="s">
        <v>47</v>
      </c>
      <c r="C72" s="132">
        <v>0.92470339258075696</v>
      </c>
      <c r="D72" s="131">
        <v>0.20687341679746005</v>
      </c>
      <c r="E72" s="131">
        <v>0.10621240481731803</v>
      </c>
      <c r="F72" s="131">
        <v>3.2468115745595633E-2</v>
      </c>
      <c r="G72" s="130">
        <v>0</v>
      </c>
      <c r="H72" s="129">
        <v>5.4450704389745377E-2</v>
      </c>
      <c r="I72" s="131">
        <v>0</v>
      </c>
      <c r="J72" s="131">
        <v>0.10987078564662187</v>
      </c>
      <c r="K72" s="131">
        <v>0</v>
      </c>
      <c r="L72" s="128">
        <v>0</v>
      </c>
      <c r="M72" s="132">
        <v>1.1782128084816863</v>
      </c>
      <c r="N72" s="131">
        <v>0.35134957716725856</v>
      </c>
      <c r="O72" s="131">
        <v>7.1758014156625374E-2</v>
      </c>
      <c r="P72" s="131">
        <v>0.13278230284558531</v>
      </c>
      <c r="Q72" s="130">
        <v>0</v>
      </c>
      <c r="R72" s="129">
        <v>5.4472940769857391E-2</v>
      </c>
      <c r="S72" s="131">
        <v>8.0407591793499392E-2</v>
      </c>
      <c r="T72" s="131">
        <v>0</v>
      </c>
      <c r="U72" s="131">
        <v>1.3225205657479977</v>
      </c>
      <c r="V72" s="131">
        <v>0</v>
      </c>
      <c r="W72" s="128">
        <v>0.1108172106573961</v>
      </c>
      <c r="X72" s="828"/>
      <c r="Y72" s="828"/>
      <c r="Z72" s="828"/>
      <c r="AA72" s="828"/>
      <c r="AB72" s="828"/>
      <c r="AC72" s="828"/>
      <c r="AD72" s="828"/>
      <c r="AE72" s="828"/>
      <c r="AF72" s="828"/>
      <c r="AG72" s="828"/>
      <c r="AH72" s="828"/>
      <c r="AI72" s="828"/>
      <c r="AJ72" s="828"/>
      <c r="AK72" s="828"/>
      <c r="AL72" s="828"/>
      <c r="AM72" s="828"/>
      <c r="AN72" s="828"/>
      <c r="AO72" s="828"/>
      <c r="AP72" s="828"/>
      <c r="AQ72" s="828"/>
      <c r="AR72" s="828"/>
      <c r="AS72" s="828"/>
      <c r="AT72" s="828"/>
      <c r="AU72" s="828"/>
      <c r="AV72" s="828"/>
      <c r="AW72" s="828"/>
      <c r="AX72" s="828"/>
      <c r="AY72" s="828"/>
      <c r="AZ72" s="346"/>
      <c r="BA72" s="884"/>
      <c r="BB72" s="553"/>
      <c r="BC72" s="414"/>
      <c r="BD72" s="407"/>
      <c r="BE72" s="407"/>
      <c r="BF72" s="407"/>
      <c r="BG72" s="418"/>
      <c r="BH72" s="414"/>
      <c r="BI72" s="407"/>
      <c r="BJ72" s="407"/>
      <c r="BK72" s="407"/>
      <c r="BL72" s="418"/>
      <c r="BM72" s="414"/>
      <c r="BN72" s="407"/>
      <c r="BO72" s="407"/>
      <c r="BP72" s="407"/>
      <c r="BQ72" s="418"/>
      <c r="BR72" s="414"/>
      <c r="BS72" s="407"/>
      <c r="BT72" s="407"/>
      <c r="BU72" s="407"/>
      <c r="BV72" s="407"/>
      <c r="BW72" s="408"/>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37" customFormat="true" ht="15" customHeight="true" x14ac:dyDescent="0.2">
      <c r="A73" s="984"/>
      <c r="B73" s="372" t="s">
        <v>189</v>
      </c>
      <c r="C73" s="132">
        <v>0</v>
      </c>
      <c r="D73" s="131">
        <v>0</v>
      </c>
      <c r="E73" s="131">
        <v>1.0456115452287968E-2</v>
      </c>
      <c r="F73" s="131">
        <v>0</v>
      </c>
      <c r="G73" s="130">
        <v>4.3229691746018983E-2</v>
      </c>
      <c r="H73" s="129">
        <v>3.5378421870281132E-2</v>
      </c>
      <c r="I73" s="131">
        <v>0</v>
      </c>
      <c r="J73" s="131">
        <v>0</v>
      </c>
      <c r="K73" s="131">
        <v>0.14621914711730993</v>
      </c>
      <c r="L73" s="128">
        <v>0</v>
      </c>
      <c r="M73" s="132">
        <v>0</v>
      </c>
      <c r="N73" s="131">
        <v>0</v>
      </c>
      <c r="O73" s="131">
        <v>0</v>
      </c>
      <c r="P73" s="131">
        <v>0</v>
      </c>
      <c r="Q73" s="130">
        <v>0</v>
      </c>
      <c r="R73" s="129">
        <v>3.6059275107945932E-2</v>
      </c>
      <c r="S73" s="131">
        <v>0</v>
      </c>
      <c r="T73" s="131">
        <v>4.0284058222870137E-2</v>
      </c>
      <c r="U73" s="131">
        <v>0</v>
      </c>
      <c r="V73" s="131">
        <v>0</v>
      </c>
      <c r="W73" s="128">
        <v>0</v>
      </c>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8"/>
      <c r="AT73" s="828"/>
      <c r="AU73" s="828"/>
      <c r="AV73" s="828"/>
      <c r="AW73" s="828"/>
      <c r="AX73" s="828"/>
      <c r="AY73" s="828"/>
      <c r="AZ73" s="346"/>
      <c r="BA73" s="884"/>
      <c r="BB73" s="553"/>
      <c r="BC73" s="414"/>
      <c r="BD73" s="407"/>
      <c r="BE73" s="407"/>
      <c r="BF73" s="407"/>
      <c r="BG73" s="418"/>
      <c r="BH73" s="414"/>
      <c r="BI73" s="407"/>
      <c r="BJ73" s="407"/>
      <c r="BK73" s="407"/>
      <c r="BL73" s="418"/>
      <c r="BM73" s="414"/>
      <c r="BN73" s="407"/>
      <c r="BO73" s="407"/>
      <c r="BP73" s="407"/>
      <c r="BQ73" s="418"/>
      <c r="BR73" s="414"/>
      <c r="BS73" s="407"/>
      <c r="BT73" s="407"/>
      <c r="BU73" s="407"/>
      <c r="BV73" s="407"/>
      <c r="BW73" s="408"/>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37" customFormat="true" ht="15" customHeight="true" x14ac:dyDescent="0.2">
      <c r="A74" s="155"/>
      <c r="B74" s="149"/>
      <c r="C74" s="132"/>
      <c r="D74" s="131"/>
      <c r="E74" s="131"/>
      <c r="F74" s="131"/>
      <c r="G74" s="130"/>
      <c r="H74" s="129"/>
      <c r="I74" s="131"/>
      <c r="J74" s="131"/>
      <c r="K74" s="131"/>
      <c r="L74" s="128"/>
      <c r="M74" s="132"/>
      <c r="N74" s="131"/>
      <c r="O74" s="131"/>
      <c r="P74" s="131"/>
      <c r="Q74" s="130"/>
      <c r="R74" s="129"/>
      <c r="S74" s="131"/>
      <c r="T74" s="131"/>
      <c r="U74" s="131"/>
      <c r="V74" s="131"/>
      <c r="W74" s="128"/>
      <c r="X74" s="828"/>
      <c r="Y74" s="828"/>
      <c r="Z74" s="828"/>
      <c r="AA74" s="828"/>
      <c r="AB74" s="828"/>
      <c r="AC74" s="828"/>
      <c r="AD74" s="828"/>
      <c r="AE74" s="828"/>
      <c r="AF74" s="828"/>
      <c r="AG74" s="828"/>
      <c r="AH74" s="828"/>
      <c r="AI74" s="828"/>
      <c r="AJ74" s="828"/>
      <c r="AK74" s="828"/>
      <c r="AL74" s="828"/>
      <c r="AM74" s="828"/>
      <c r="AN74" s="828"/>
      <c r="AO74" s="828"/>
      <c r="AP74" s="828"/>
      <c r="AQ74" s="828"/>
      <c r="AR74" s="828"/>
      <c r="AS74" s="828"/>
      <c r="AT74" s="828"/>
      <c r="AU74" s="828"/>
      <c r="AV74" s="828"/>
      <c r="AW74" s="828"/>
      <c r="AX74" s="828"/>
      <c r="AY74" s="828"/>
      <c r="AZ74" s="346"/>
      <c r="BA74" s="884"/>
      <c r="BB74" s="553"/>
      <c r="BC74" s="414"/>
      <c r="BD74" s="407"/>
      <c r="BE74" s="407"/>
      <c r="BF74" s="407"/>
      <c r="BG74" s="418"/>
      <c r="BH74" s="414"/>
      <c r="BI74" s="407"/>
      <c r="BJ74" s="407"/>
      <c r="BK74" s="407"/>
      <c r="BL74" s="418"/>
      <c r="BM74" s="414"/>
      <c r="BN74" s="407"/>
      <c r="BO74" s="407"/>
      <c r="BP74" s="407"/>
      <c r="BQ74" s="418"/>
      <c r="BR74" s="414"/>
      <c r="BS74" s="407"/>
      <c r="BT74" s="407"/>
      <c r="BU74" s="407"/>
      <c r="BV74" s="407"/>
      <c r="BW74" s="408"/>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37" customFormat="true" ht="15" customHeight="true" x14ac:dyDescent="0.2">
      <c r="A75" s="155"/>
      <c r="B75" s="149"/>
      <c r="C75" s="132"/>
      <c r="D75" s="131"/>
      <c r="E75" s="131"/>
      <c r="F75" s="131"/>
      <c r="G75" s="130"/>
      <c r="H75" s="129"/>
      <c r="I75" s="131"/>
      <c r="J75" s="131"/>
      <c r="K75" s="131"/>
      <c r="L75" s="128"/>
      <c r="M75" s="132"/>
      <c r="N75" s="131"/>
      <c r="O75" s="131"/>
      <c r="P75" s="131"/>
      <c r="Q75" s="130"/>
      <c r="R75" s="129"/>
      <c r="S75" s="131"/>
      <c r="T75" s="131"/>
      <c r="U75" s="131"/>
      <c r="V75" s="131"/>
      <c r="W75" s="128"/>
      <c r="X75" s="828"/>
      <c r="Y75" s="828"/>
      <c r="Z75" s="828"/>
      <c r="AA75" s="828"/>
      <c r="AB75" s="828"/>
      <c r="AC75" s="828"/>
      <c r="AD75" s="828"/>
      <c r="AE75" s="828"/>
      <c r="AF75" s="828"/>
      <c r="AG75" s="828"/>
      <c r="AH75" s="828"/>
      <c r="AI75" s="828"/>
      <c r="AJ75" s="828"/>
      <c r="AK75" s="828"/>
      <c r="AL75" s="828"/>
      <c r="AM75" s="828"/>
      <c r="AN75" s="828"/>
      <c r="AO75" s="828"/>
      <c r="AP75" s="828"/>
      <c r="AQ75" s="828"/>
      <c r="AR75" s="828"/>
      <c r="AS75" s="828"/>
      <c r="AT75" s="828"/>
      <c r="AU75" s="828"/>
      <c r="AV75" s="828"/>
      <c r="AW75" s="828"/>
      <c r="AX75" s="828"/>
      <c r="AY75" s="828"/>
      <c r="AZ75" s="346"/>
      <c r="BA75" s="884"/>
      <c r="BB75" s="553"/>
      <c r="BC75" s="414"/>
      <c r="BD75" s="407"/>
      <c r="BE75" s="407"/>
      <c r="BF75" s="407"/>
      <c r="BG75" s="418"/>
      <c r="BH75" s="414"/>
      <c r="BI75" s="407"/>
      <c r="BJ75" s="407"/>
      <c r="BK75" s="407"/>
      <c r="BL75" s="418"/>
      <c r="BM75" s="414"/>
      <c r="BN75" s="407"/>
      <c r="BO75" s="407"/>
      <c r="BP75" s="407"/>
      <c r="BQ75" s="418"/>
      <c r="BR75" s="414"/>
      <c r="BS75" s="407"/>
      <c r="BT75" s="407"/>
      <c r="BU75" s="407"/>
      <c r="BV75" s="407"/>
      <c r="BW75" s="408"/>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37" customFormat="true" ht="15" customHeight="true" x14ac:dyDescent="0.2">
      <c r="A76" s="155"/>
      <c r="B76" s="149"/>
      <c r="C76" s="132"/>
      <c r="D76" s="131"/>
      <c r="E76" s="131"/>
      <c r="F76" s="131"/>
      <c r="G76" s="130"/>
      <c r="H76" s="129"/>
      <c r="I76" s="131"/>
      <c r="J76" s="131"/>
      <c r="K76" s="131"/>
      <c r="L76" s="128"/>
      <c r="M76" s="132"/>
      <c r="N76" s="131"/>
      <c r="O76" s="131"/>
      <c r="P76" s="131"/>
      <c r="Q76" s="130"/>
      <c r="R76" s="129"/>
      <c r="S76" s="131"/>
      <c r="T76" s="131"/>
      <c r="U76" s="131"/>
      <c r="V76" s="131"/>
      <c r="W76" s="128"/>
      <c r="X76" s="828"/>
      <c r="Y76" s="828"/>
      <c r="Z76" s="828"/>
      <c r="AA76" s="828"/>
      <c r="AB76" s="828"/>
      <c r="AC76" s="828"/>
      <c r="AD76" s="828"/>
      <c r="AE76" s="828"/>
      <c r="AF76" s="828"/>
      <c r="AG76" s="828"/>
      <c r="AH76" s="828"/>
      <c r="AI76" s="828"/>
      <c r="AJ76" s="828"/>
      <c r="AK76" s="828"/>
      <c r="AL76" s="828"/>
      <c r="AM76" s="828"/>
      <c r="AN76" s="828"/>
      <c r="AO76" s="828"/>
      <c r="AP76" s="828"/>
      <c r="AQ76" s="828"/>
      <c r="AR76" s="828"/>
      <c r="AS76" s="828"/>
      <c r="AT76" s="828"/>
      <c r="AU76" s="828"/>
      <c r="AV76" s="828"/>
      <c r="AW76" s="828"/>
      <c r="AX76" s="828"/>
      <c r="AY76" s="828"/>
      <c r="AZ76" s="346"/>
      <c r="BA76" s="884"/>
      <c r="BB76" s="553"/>
      <c r="BC76" s="414"/>
      <c r="BD76" s="407"/>
      <c r="BE76" s="407"/>
      <c r="BF76" s="407"/>
      <c r="BG76" s="418"/>
      <c r="BH76" s="414"/>
      <c r="BI76" s="407"/>
      <c r="BJ76" s="407"/>
      <c r="BK76" s="407"/>
      <c r="BL76" s="418"/>
      <c r="BM76" s="414"/>
      <c r="BN76" s="407"/>
      <c r="BO76" s="407"/>
      <c r="BP76" s="407"/>
      <c r="BQ76" s="418"/>
      <c r="BR76" s="414"/>
      <c r="BS76" s="407"/>
      <c r="BT76" s="407"/>
      <c r="BU76" s="407"/>
      <c r="BV76" s="407"/>
      <c r="BW76" s="408"/>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37" customFormat="true" ht="15" customHeight="true" x14ac:dyDescent="0.2">
      <c r="A77" s="155"/>
      <c r="B77" s="149"/>
      <c r="C77" s="132"/>
      <c r="D77" s="131"/>
      <c r="E77" s="131"/>
      <c r="F77" s="131"/>
      <c r="G77" s="130"/>
      <c r="H77" s="129"/>
      <c r="I77" s="131"/>
      <c r="J77" s="131"/>
      <c r="K77" s="131"/>
      <c r="L77" s="128"/>
      <c r="M77" s="132"/>
      <c r="N77" s="131"/>
      <c r="O77" s="131"/>
      <c r="P77" s="131"/>
      <c r="Q77" s="130"/>
      <c r="R77" s="129"/>
      <c r="S77" s="131"/>
      <c r="T77" s="131"/>
      <c r="U77" s="131"/>
      <c r="V77" s="131"/>
      <c r="W77" s="128"/>
      <c r="X77" s="828"/>
      <c r="Y77" s="828"/>
      <c r="Z77" s="828"/>
      <c r="AA77" s="828"/>
      <c r="AB77" s="828"/>
      <c r="AC77" s="828"/>
      <c r="AD77" s="828"/>
      <c r="AE77" s="828"/>
      <c r="AF77" s="828"/>
      <c r="AG77" s="828"/>
      <c r="AH77" s="828"/>
      <c r="AI77" s="828"/>
      <c r="AJ77" s="828"/>
      <c r="AK77" s="828"/>
      <c r="AL77" s="828"/>
      <c r="AM77" s="828"/>
      <c r="AN77" s="828"/>
      <c r="AO77" s="828"/>
      <c r="AP77" s="828"/>
      <c r="AQ77" s="828"/>
      <c r="AR77" s="828"/>
      <c r="AS77" s="828"/>
      <c r="AT77" s="828"/>
      <c r="AU77" s="828"/>
      <c r="AV77" s="828"/>
      <c r="AW77" s="828"/>
      <c r="AX77" s="828"/>
      <c r="AY77" s="828"/>
      <c r="AZ77" s="346"/>
      <c r="BA77" s="884"/>
      <c r="BB77" s="553"/>
      <c r="BC77" s="414"/>
      <c r="BD77" s="407"/>
      <c r="BE77" s="407"/>
      <c r="BF77" s="407"/>
      <c r="BG77" s="418"/>
      <c r="BH77" s="414"/>
      <c r="BI77" s="407"/>
      <c r="BJ77" s="407"/>
      <c r="BK77" s="407"/>
      <c r="BL77" s="418"/>
      <c r="BM77" s="414"/>
      <c r="BN77" s="407"/>
      <c r="BO77" s="407"/>
      <c r="BP77" s="407"/>
      <c r="BQ77" s="418"/>
      <c r="BR77" s="414"/>
      <c r="BS77" s="407"/>
      <c r="BT77" s="407"/>
      <c r="BU77" s="407"/>
      <c r="BV77" s="407"/>
      <c r="BW77" s="408"/>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37" customFormat="true" ht="15" customHeight="true" x14ac:dyDescent="0.2">
      <c r="A78" s="155"/>
      <c r="B78" s="149"/>
      <c r="C78" s="132"/>
      <c r="D78" s="131"/>
      <c r="E78" s="131"/>
      <c r="F78" s="131"/>
      <c r="G78" s="130"/>
      <c r="H78" s="129"/>
      <c r="I78" s="131"/>
      <c r="J78" s="131"/>
      <c r="K78" s="131"/>
      <c r="L78" s="128"/>
      <c r="M78" s="132"/>
      <c r="N78" s="131"/>
      <c r="O78" s="131"/>
      <c r="P78" s="131"/>
      <c r="Q78" s="130"/>
      <c r="R78" s="129"/>
      <c r="S78" s="131"/>
      <c r="T78" s="131"/>
      <c r="U78" s="131"/>
      <c r="V78" s="131"/>
      <c r="W78" s="128"/>
      <c r="X78" s="828"/>
      <c r="Y78" s="828"/>
      <c r="Z78" s="828"/>
      <c r="AA78" s="828"/>
      <c r="AB78" s="828"/>
      <c r="AC78" s="828"/>
      <c r="AD78" s="828"/>
      <c r="AE78" s="828"/>
      <c r="AF78" s="828"/>
      <c r="AG78" s="828"/>
      <c r="AH78" s="828"/>
      <c r="AI78" s="828"/>
      <c r="AJ78" s="828"/>
      <c r="AK78" s="828"/>
      <c r="AL78" s="828"/>
      <c r="AM78" s="828"/>
      <c r="AN78" s="828"/>
      <c r="AO78" s="828"/>
      <c r="AP78" s="828"/>
      <c r="AQ78" s="828"/>
      <c r="AR78" s="828"/>
      <c r="AS78" s="828"/>
      <c r="AT78" s="828"/>
      <c r="AU78" s="828"/>
      <c r="AV78" s="828"/>
      <c r="AW78" s="828"/>
      <c r="AX78" s="828"/>
      <c r="AY78" s="828"/>
      <c r="AZ78" s="346"/>
      <c r="BA78" s="884"/>
      <c r="BB78" s="553"/>
      <c r="BC78" s="414"/>
      <c r="BD78" s="407"/>
      <c r="BE78" s="407"/>
      <c r="BF78" s="407"/>
      <c r="BG78" s="418"/>
      <c r="BH78" s="414"/>
      <c r="BI78" s="407"/>
      <c r="BJ78" s="407"/>
      <c r="BK78" s="407"/>
      <c r="BL78" s="418"/>
      <c r="BM78" s="414"/>
      <c r="BN78" s="407"/>
      <c r="BO78" s="407"/>
      <c r="BP78" s="407"/>
      <c r="BQ78" s="418"/>
      <c r="BR78" s="414"/>
      <c r="BS78" s="407"/>
      <c r="BT78" s="407"/>
      <c r="BU78" s="407"/>
      <c r="BV78" s="407"/>
      <c r="BW78" s="408"/>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37" customFormat="true" ht="15" customHeight="true" x14ac:dyDescent="0.2">
      <c r="A79" s="155"/>
      <c r="B79" s="149"/>
      <c r="C79" s="132"/>
      <c r="D79" s="131"/>
      <c r="E79" s="131"/>
      <c r="F79" s="131"/>
      <c r="G79" s="130"/>
      <c r="H79" s="129"/>
      <c r="I79" s="131"/>
      <c r="J79" s="131"/>
      <c r="K79" s="131"/>
      <c r="L79" s="128"/>
      <c r="M79" s="132"/>
      <c r="N79" s="131"/>
      <c r="O79" s="131"/>
      <c r="P79" s="131"/>
      <c r="Q79" s="130"/>
      <c r="R79" s="129"/>
      <c r="S79" s="131"/>
      <c r="T79" s="131"/>
      <c r="U79" s="131"/>
      <c r="V79" s="131"/>
      <c r="W79" s="128"/>
      <c r="X79" s="828"/>
      <c r="Y79" s="828"/>
      <c r="Z79" s="828"/>
      <c r="AA79" s="828"/>
      <c r="AB79" s="828"/>
      <c r="AC79" s="828"/>
      <c r="AD79" s="828"/>
      <c r="AE79" s="828"/>
      <c r="AF79" s="828"/>
      <c r="AG79" s="828"/>
      <c r="AH79" s="828"/>
      <c r="AI79" s="828"/>
      <c r="AJ79" s="828"/>
      <c r="AK79" s="828"/>
      <c r="AL79" s="828"/>
      <c r="AM79" s="828"/>
      <c r="AN79" s="828"/>
      <c r="AO79" s="828"/>
      <c r="AP79" s="828"/>
      <c r="AQ79" s="828"/>
      <c r="AR79" s="828"/>
      <c r="AS79" s="828"/>
      <c r="AT79" s="828"/>
      <c r="AU79" s="828"/>
      <c r="AV79" s="828"/>
      <c r="AW79" s="828"/>
      <c r="AX79" s="828"/>
      <c r="AY79" s="828"/>
      <c r="AZ79" s="346"/>
      <c r="BA79" s="884"/>
      <c r="BB79" s="553"/>
      <c r="BC79" s="414"/>
      <c r="BD79" s="407"/>
      <c r="BE79" s="407"/>
      <c r="BF79" s="407"/>
      <c r="BG79" s="418"/>
      <c r="BH79" s="414"/>
      <c r="BI79" s="407"/>
      <c r="BJ79" s="407"/>
      <c r="BK79" s="407"/>
      <c r="BL79" s="418"/>
      <c r="BM79" s="414"/>
      <c r="BN79" s="407"/>
      <c r="BO79" s="407"/>
      <c r="BP79" s="407"/>
      <c r="BQ79" s="418"/>
      <c r="BR79" s="414"/>
      <c r="BS79" s="407"/>
      <c r="BT79" s="407"/>
      <c r="BU79" s="407"/>
      <c r="BV79" s="407"/>
      <c r="BW79" s="408"/>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37" customFormat="true" ht="15" customHeight="true" x14ac:dyDescent="0.2">
      <c r="A80" s="155"/>
      <c r="B80" s="149"/>
      <c r="C80" s="132"/>
      <c r="D80" s="131"/>
      <c r="E80" s="131"/>
      <c r="F80" s="131"/>
      <c r="G80" s="130"/>
      <c r="H80" s="129"/>
      <c r="I80" s="131"/>
      <c r="J80" s="131"/>
      <c r="K80" s="131"/>
      <c r="L80" s="128"/>
      <c r="M80" s="132"/>
      <c r="N80" s="131"/>
      <c r="O80" s="131"/>
      <c r="P80" s="131"/>
      <c r="Q80" s="130"/>
      <c r="R80" s="129"/>
      <c r="S80" s="131"/>
      <c r="T80" s="131"/>
      <c r="U80" s="131"/>
      <c r="V80" s="131"/>
      <c r="W80" s="128"/>
      <c r="X80" s="828"/>
      <c r="Y80" s="828"/>
      <c r="Z80" s="828"/>
      <c r="AA80" s="828"/>
      <c r="AB80" s="828"/>
      <c r="AC80" s="828"/>
      <c r="AD80" s="828"/>
      <c r="AE80" s="828"/>
      <c r="AF80" s="828"/>
      <c r="AG80" s="828"/>
      <c r="AH80" s="828"/>
      <c r="AI80" s="828"/>
      <c r="AJ80" s="828"/>
      <c r="AK80" s="828"/>
      <c r="AL80" s="828"/>
      <c r="AM80" s="828"/>
      <c r="AN80" s="828"/>
      <c r="AO80" s="828"/>
      <c r="AP80" s="828"/>
      <c r="AQ80" s="828"/>
      <c r="AR80" s="828"/>
      <c r="AS80" s="828"/>
      <c r="AT80" s="828"/>
      <c r="AU80" s="828"/>
      <c r="AV80" s="828"/>
      <c r="AW80" s="828"/>
      <c r="AX80" s="828"/>
      <c r="AY80" s="828"/>
      <c r="AZ80" s="346"/>
      <c r="BA80" s="884"/>
      <c r="BB80" s="553"/>
      <c r="BC80" s="414"/>
      <c r="BD80" s="407"/>
      <c r="BE80" s="407"/>
      <c r="BF80" s="407"/>
      <c r="BG80" s="418"/>
      <c r="BH80" s="414"/>
      <c r="BI80" s="407"/>
      <c r="BJ80" s="407"/>
      <c r="BK80" s="407"/>
      <c r="BL80" s="418"/>
      <c r="BM80" s="414"/>
      <c r="BN80" s="407"/>
      <c r="BO80" s="407"/>
      <c r="BP80" s="407"/>
      <c r="BQ80" s="418"/>
      <c r="BR80" s="414"/>
      <c r="BS80" s="407"/>
      <c r="BT80" s="407"/>
      <c r="BU80" s="407"/>
      <c r="BV80" s="407"/>
      <c r="BW80" s="408"/>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37" customFormat="true" ht="15" customHeight="true" x14ac:dyDescent="0.2">
      <c r="A81" s="155"/>
      <c r="B81" s="149"/>
      <c r="C81" s="132"/>
      <c r="D81" s="131"/>
      <c r="E81" s="131"/>
      <c r="F81" s="131"/>
      <c r="G81" s="130"/>
      <c r="H81" s="129"/>
      <c r="I81" s="131"/>
      <c r="J81" s="131"/>
      <c r="K81" s="131"/>
      <c r="L81" s="128"/>
      <c r="M81" s="132"/>
      <c r="N81" s="131"/>
      <c r="O81" s="131"/>
      <c r="P81" s="131"/>
      <c r="Q81" s="130"/>
      <c r="R81" s="129"/>
      <c r="S81" s="131"/>
      <c r="T81" s="131"/>
      <c r="U81" s="131"/>
      <c r="V81" s="131"/>
      <c r="W81" s="128"/>
      <c r="X81" s="828"/>
      <c r="Y81" s="828"/>
      <c r="Z81" s="828"/>
      <c r="AA81" s="828"/>
      <c r="AB81" s="828"/>
      <c r="AC81" s="828"/>
      <c r="AD81" s="828"/>
      <c r="AE81" s="828"/>
      <c r="AF81" s="828"/>
      <c r="AG81" s="828"/>
      <c r="AH81" s="828"/>
      <c r="AI81" s="828"/>
      <c r="AJ81" s="828"/>
      <c r="AK81" s="828"/>
      <c r="AL81" s="828"/>
      <c r="AM81" s="828"/>
      <c r="AN81" s="828"/>
      <c r="AO81" s="828"/>
      <c r="AP81" s="828"/>
      <c r="AQ81" s="828"/>
      <c r="AR81" s="828"/>
      <c r="AS81" s="828"/>
      <c r="AT81" s="828"/>
      <c r="AU81" s="828"/>
      <c r="AV81" s="828"/>
      <c r="AW81" s="828"/>
      <c r="AX81" s="828"/>
      <c r="AY81" s="828"/>
      <c r="AZ81" s="346"/>
      <c r="BA81" s="884"/>
      <c r="BB81" s="553"/>
      <c r="BC81" s="414"/>
      <c r="BD81" s="407"/>
      <c r="BE81" s="407"/>
      <c r="BF81" s="407"/>
      <c r="BG81" s="418"/>
      <c r="BH81" s="414"/>
      <c r="BI81" s="407"/>
      <c r="BJ81" s="407"/>
      <c r="BK81" s="407"/>
      <c r="BL81" s="418"/>
      <c r="BM81" s="414"/>
      <c r="BN81" s="407"/>
      <c r="BO81" s="407"/>
      <c r="BP81" s="407"/>
      <c r="BQ81" s="418"/>
      <c r="BR81" s="414"/>
      <c r="BS81" s="407"/>
      <c r="BT81" s="407"/>
      <c r="BU81" s="407"/>
      <c r="BV81" s="407"/>
      <c r="BW81" s="408"/>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37" customFormat="true" ht="15" customHeight="true" x14ac:dyDescent="0.2">
      <c r="A82" s="155"/>
      <c r="B82" s="149"/>
      <c r="C82" s="132"/>
      <c r="D82" s="131"/>
      <c r="E82" s="131"/>
      <c r="F82" s="131"/>
      <c r="G82" s="130"/>
      <c r="H82" s="129"/>
      <c r="I82" s="131"/>
      <c r="J82" s="131"/>
      <c r="K82" s="131"/>
      <c r="L82" s="128"/>
      <c r="M82" s="132"/>
      <c r="N82" s="131"/>
      <c r="O82" s="131"/>
      <c r="P82" s="131"/>
      <c r="Q82" s="130"/>
      <c r="R82" s="129"/>
      <c r="S82" s="131"/>
      <c r="T82" s="131"/>
      <c r="U82" s="131"/>
      <c r="V82" s="131"/>
      <c r="W82" s="128"/>
      <c r="X82" s="828"/>
      <c r="Y82" s="828"/>
      <c r="Z82" s="828"/>
      <c r="AA82" s="828"/>
      <c r="AB82" s="828"/>
      <c r="AC82" s="828"/>
      <c r="AD82" s="828"/>
      <c r="AE82" s="828"/>
      <c r="AF82" s="828"/>
      <c r="AG82" s="828"/>
      <c r="AH82" s="828"/>
      <c r="AI82" s="828"/>
      <c r="AJ82" s="828"/>
      <c r="AK82" s="828"/>
      <c r="AL82" s="828"/>
      <c r="AM82" s="828"/>
      <c r="AN82" s="828"/>
      <c r="AO82" s="828"/>
      <c r="AP82" s="828"/>
      <c r="AQ82" s="828"/>
      <c r="AR82" s="828"/>
      <c r="AS82" s="828"/>
      <c r="AT82" s="828"/>
      <c r="AU82" s="828"/>
      <c r="AV82" s="828"/>
      <c r="AW82" s="828"/>
      <c r="AX82" s="828"/>
      <c r="AY82" s="828"/>
      <c r="AZ82" s="346"/>
      <c r="BA82" s="884"/>
      <c r="BB82" s="553"/>
      <c r="BC82" s="414"/>
      <c r="BD82" s="407"/>
      <c r="BE82" s="407"/>
      <c r="BF82" s="407"/>
      <c r="BG82" s="418"/>
      <c r="BH82" s="414"/>
      <c r="BI82" s="407"/>
      <c r="BJ82" s="407"/>
      <c r="BK82" s="407"/>
      <c r="BL82" s="418"/>
      <c r="BM82" s="414"/>
      <c r="BN82" s="407"/>
      <c r="BO82" s="407"/>
      <c r="BP82" s="407"/>
      <c r="BQ82" s="418"/>
      <c r="BR82" s="414"/>
      <c r="BS82" s="407"/>
      <c r="BT82" s="407"/>
      <c r="BU82" s="407"/>
      <c r="BV82" s="407"/>
      <c r="BW82" s="408"/>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37" customFormat="true" ht="15" customHeight="true" x14ac:dyDescent="0.2">
      <c r="A83" s="155"/>
      <c r="B83" s="149"/>
      <c r="C83" s="132"/>
      <c r="D83" s="131"/>
      <c r="E83" s="131"/>
      <c r="F83" s="131"/>
      <c r="G83" s="130"/>
      <c r="H83" s="129"/>
      <c r="I83" s="131"/>
      <c r="J83" s="131"/>
      <c r="K83" s="131"/>
      <c r="L83" s="128"/>
      <c r="M83" s="132"/>
      <c r="N83" s="131"/>
      <c r="O83" s="131"/>
      <c r="P83" s="131"/>
      <c r="Q83" s="130"/>
      <c r="R83" s="129"/>
      <c r="S83" s="131"/>
      <c r="T83" s="131"/>
      <c r="U83" s="131"/>
      <c r="V83" s="131"/>
      <c r="W83" s="128"/>
      <c r="X83" s="828"/>
      <c r="Y83" s="828"/>
      <c r="Z83" s="828"/>
      <c r="AA83" s="828"/>
      <c r="AB83" s="828"/>
      <c r="AC83" s="828"/>
      <c r="AD83" s="828"/>
      <c r="AE83" s="828"/>
      <c r="AF83" s="828"/>
      <c r="AG83" s="828"/>
      <c r="AH83" s="828"/>
      <c r="AI83" s="828"/>
      <c r="AJ83" s="828"/>
      <c r="AK83" s="828"/>
      <c r="AL83" s="828"/>
      <c r="AM83" s="828"/>
      <c r="AN83" s="828"/>
      <c r="AO83" s="828"/>
      <c r="AP83" s="828"/>
      <c r="AQ83" s="828"/>
      <c r="AR83" s="828"/>
      <c r="AS83" s="828"/>
      <c r="AT83" s="828"/>
      <c r="AU83" s="828"/>
      <c r="AV83" s="828"/>
      <c r="AW83" s="828"/>
      <c r="AX83" s="828"/>
      <c r="AY83" s="828"/>
      <c r="AZ83" s="346"/>
      <c r="BA83" s="884"/>
      <c r="BB83" s="553"/>
      <c r="BC83" s="414"/>
      <c r="BD83" s="407"/>
      <c r="BE83" s="407"/>
      <c r="BF83" s="407"/>
      <c r="BG83" s="418"/>
      <c r="BH83" s="414"/>
      <c r="BI83" s="407"/>
      <c r="BJ83" s="407"/>
      <c r="BK83" s="407"/>
      <c r="BL83" s="418"/>
      <c r="BM83" s="414"/>
      <c r="BN83" s="407"/>
      <c r="BO83" s="407"/>
      <c r="BP83" s="407"/>
      <c r="BQ83" s="418"/>
      <c r="BR83" s="414"/>
      <c r="BS83" s="407"/>
      <c r="BT83" s="407"/>
      <c r="BU83" s="407"/>
      <c r="BV83" s="407"/>
      <c r="BW83" s="408"/>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37" customFormat="true" ht="15" customHeight="true" x14ac:dyDescent="0.2">
      <c r="A84" s="155"/>
      <c r="B84" s="149"/>
      <c r="C84" s="132"/>
      <c r="D84" s="131"/>
      <c r="E84" s="131"/>
      <c r="F84" s="131"/>
      <c r="G84" s="130"/>
      <c r="H84" s="129"/>
      <c r="I84" s="131"/>
      <c r="J84" s="131"/>
      <c r="K84" s="131"/>
      <c r="L84" s="128"/>
      <c r="M84" s="132"/>
      <c r="N84" s="131"/>
      <c r="O84" s="131"/>
      <c r="P84" s="131"/>
      <c r="Q84" s="130"/>
      <c r="R84" s="129"/>
      <c r="S84" s="131"/>
      <c r="T84" s="131"/>
      <c r="U84" s="131"/>
      <c r="V84" s="131"/>
      <c r="W84" s="128"/>
      <c r="X84" s="828"/>
      <c r="Y84" s="828"/>
      <c r="Z84" s="828"/>
      <c r="AA84" s="828"/>
      <c r="AB84" s="828"/>
      <c r="AC84" s="828"/>
      <c r="AD84" s="828"/>
      <c r="AE84" s="828"/>
      <c r="AF84" s="828"/>
      <c r="AG84" s="828"/>
      <c r="AH84" s="828"/>
      <c r="AI84" s="828"/>
      <c r="AJ84" s="828"/>
      <c r="AK84" s="828"/>
      <c r="AL84" s="828"/>
      <c r="AM84" s="828"/>
      <c r="AN84" s="828"/>
      <c r="AO84" s="828"/>
      <c r="AP84" s="828"/>
      <c r="AQ84" s="828"/>
      <c r="AR84" s="828"/>
      <c r="AS84" s="828"/>
      <c r="AT84" s="828"/>
      <c r="AU84" s="828"/>
      <c r="AV84" s="828"/>
      <c r="AW84" s="828"/>
      <c r="AX84" s="828"/>
      <c r="AY84" s="828"/>
      <c r="AZ84" s="346"/>
      <c r="BA84" s="884"/>
      <c r="BB84" s="553"/>
      <c r="BC84" s="414"/>
      <c r="BD84" s="407"/>
      <c r="BE84" s="407"/>
      <c r="BF84" s="407"/>
      <c r="BG84" s="418"/>
      <c r="BH84" s="414"/>
      <c r="BI84" s="407"/>
      <c r="BJ84" s="407"/>
      <c r="BK84" s="407"/>
      <c r="BL84" s="418"/>
      <c r="BM84" s="414"/>
      <c r="BN84" s="407"/>
      <c r="BO84" s="407"/>
      <c r="BP84" s="407"/>
      <c r="BQ84" s="418"/>
      <c r="BR84" s="414"/>
      <c r="BS84" s="407"/>
      <c r="BT84" s="407"/>
      <c r="BU84" s="407"/>
      <c r="BV84" s="407"/>
      <c r="BW84" s="408"/>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37" customFormat="true" ht="15" customHeight="true" x14ac:dyDescent="0.2">
      <c r="A85" s="155"/>
      <c r="B85" s="149"/>
      <c r="C85" s="132"/>
      <c r="D85" s="131"/>
      <c r="E85" s="131"/>
      <c r="F85" s="131"/>
      <c r="G85" s="130"/>
      <c r="H85" s="129"/>
      <c r="I85" s="131"/>
      <c r="J85" s="131"/>
      <c r="K85" s="131"/>
      <c r="L85" s="128"/>
      <c r="M85" s="132"/>
      <c r="N85" s="131"/>
      <c r="O85" s="131"/>
      <c r="P85" s="131"/>
      <c r="Q85" s="130"/>
      <c r="R85" s="129"/>
      <c r="S85" s="131"/>
      <c r="T85" s="131"/>
      <c r="U85" s="131"/>
      <c r="V85" s="131"/>
      <c r="W85" s="128"/>
      <c r="X85" s="828"/>
      <c r="Y85" s="828"/>
      <c r="Z85" s="828"/>
      <c r="AA85" s="828"/>
      <c r="AB85" s="828"/>
      <c r="AC85" s="828"/>
      <c r="AD85" s="828"/>
      <c r="AE85" s="828"/>
      <c r="AF85" s="828"/>
      <c r="AG85" s="828"/>
      <c r="AH85" s="828"/>
      <c r="AI85" s="828"/>
      <c r="AJ85" s="828"/>
      <c r="AK85" s="828"/>
      <c r="AL85" s="828"/>
      <c r="AM85" s="828"/>
      <c r="AN85" s="828"/>
      <c r="AO85" s="828"/>
      <c r="AP85" s="828"/>
      <c r="AQ85" s="828"/>
      <c r="AR85" s="828"/>
      <c r="AS85" s="828"/>
      <c r="AT85" s="828"/>
      <c r="AU85" s="828"/>
      <c r="AV85" s="828"/>
      <c r="AW85" s="828"/>
      <c r="AX85" s="828"/>
      <c r="AY85" s="828"/>
      <c r="AZ85" s="346"/>
      <c r="BA85" s="884"/>
      <c r="BB85" s="553"/>
      <c r="BC85" s="414"/>
      <c r="BD85" s="407"/>
      <c r="BE85" s="407"/>
      <c r="BF85" s="407"/>
      <c r="BG85" s="418"/>
      <c r="BH85" s="414"/>
      <c r="BI85" s="407"/>
      <c r="BJ85" s="407"/>
      <c r="BK85" s="407"/>
      <c r="BL85" s="418"/>
      <c r="BM85" s="414"/>
      <c r="BN85" s="407"/>
      <c r="BO85" s="407"/>
      <c r="BP85" s="407"/>
      <c r="BQ85" s="418"/>
      <c r="BR85" s="414"/>
      <c r="BS85" s="407"/>
      <c r="BT85" s="407"/>
      <c r="BU85" s="407"/>
      <c r="BV85" s="407"/>
      <c r="BW85" s="408"/>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37" customFormat="true" ht="15" customHeight="true" x14ac:dyDescent="0.2">
      <c r="A86" s="155"/>
      <c r="B86" s="149"/>
      <c r="C86" s="132"/>
      <c r="D86" s="131"/>
      <c r="E86" s="131"/>
      <c r="F86" s="131"/>
      <c r="G86" s="130"/>
      <c r="H86" s="129"/>
      <c r="I86" s="131"/>
      <c r="J86" s="131"/>
      <c r="K86" s="131"/>
      <c r="L86" s="128"/>
      <c r="M86" s="132"/>
      <c r="N86" s="131"/>
      <c r="O86" s="131"/>
      <c r="P86" s="131"/>
      <c r="Q86" s="130"/>
      <c r="R86" s="129"/>
      <c r="S86" s="131"/>
      <c r="T86" s="131"/>
      <c r="U86" s="131"/>
      <c r="V86" s="131"/>
      <c r="W86" s="128"/>
      <c r="X86" s="828"/>
      <c r="Y86" s="828"/>
      <c r="Z86" s="828"/>
      <c r="AA86" s="828"/>
      <c r="AB86" s="828"/>
      <c r="AC86" s="828"/>
      <c r="AD86" s="828"/>
      <c r="AE86" s="828"/>
      <c r="AF86" s="828"/>
      <c r="AG86" s="828"/>
      <c r="AH86" s="828"/>
      <c r="AI86" s="828"/>
      <c r="AJ86" s="828"/>
      <c r="AK86" s="828"/>
      <c r="AL86" s="828"/>
      <c r="AM86" s="828"/>
      <c r="AN86" s="828"/>
      <c r="AO86" s="828"/>
      <c r="AP86" s="828"/>
      <c r="AQ86" s="828"/>
      <c r="AR86" s="828"/>
      <c r="AS86" s="828"/>
      <c r="AT86" s="828"/>
      <c r="AU86" s="828"/>
      <c r="AV86" s="828"/>
      <c r="AW86" s="828"/>
      <c r="AX86" s="828"/>
      <c r="AY86" s="828"/>
      <c r="AZ86" s="346"/>
      <c r="BA86" s="884"/>
      <c r="BB86" s="553"/>
      <c r="BC86" s="414"/>
      <c r="BD86" s="407"/>
      <c r="BE86" s="407"/>
      <c r="BF86" s="407"/>
      <c r="BG86" s="418"/>
      <c r="BH86" s="414"/>
      <c r="BI86" s="407"/>
      <c r="BJ86" s="407"/>
      <c r="BK86" s="407"/>
      <c r="BL86" s="418"/>
      <c r="BM86" s="414"/>
      <c r="BN86" s="407"/>
      <c r="BO86" s="407"/>
      <c r="BP86" s="407"/>
      <c r="BQ86" s="418"/>
      <c r="BR86" s="414"/>
      <c r="BS86" s="407"/>
      <c r="BT86" s="407"/>
      <c r="BU86" s="407"/>
      <c r="BV86" s="407"/>
      <c r="BW86" s="408"/>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37" customFormat="true" ht="15" customHeight="true" x14ac:dyDescent="0.2">
      <c r="A87" s="155"/>
      <c r="B87" s="149"/>
      <c r="C87" s="132"/>
      <c r="D87" s="131"/>
      <c r="E87" s="131"/>
      <c r="F87" s="131"/>
      <c r="G87" s="130"/>
      <c r="H87" s="129"/>
      <c r="I87" s="131"/>
      <c r="J87" s="131"/>
      <c r="K87" s="131"/>
      <c r="L87" s="128"/>
      <c r="M87" s="132"/>
      <c r="N87" s="131"/>
      <c r="O87" s="131"/>
      <c r="P87" s="131"/>
      <c r="Q87" s="130"/>
      <c r="R87" s="129"/>
      <c r="S87" s="131"/>
      <c r="T87" s="131"/>
      <c r="U87" s="131"/>
      <c r="V87" s="131"/>
      <c r="W87" s="128"/>
      <c r="X87" s="828"/>
      <c r="Y87" s="828"/>
      <c r="Z87" s="828"/>
      <c r="AA87" s="828"/>
      <c r="AB87" s="828"/>
      <c r="AC87" s="828"/>
      <c r="AD87" s="828"/>
      <c r="AE87" s="828"/>
      <c r="AF87" s="828"/>
      <c r="AG87" s="828"/>
      <c r="AH87" s="828"/>
      <c r="AI87" s="828"/>
      <c r="AJ87" s="828"/>
      <c r="AK87" s="828"/>
      <c r="AL87" s="828"/>
      <c r="AM87" s="828"/>
      <c r="AN87" s="828"/>
      <c r="AO87" s="828"/>
      <c r="AP87" s="828"/>
      <c r="AQ87" s="828"/>
      <c r="AR87" s="828"/>
      <c r="AS87" s="828"/>
      <c r="AT87" s="828"/>
      <c r="AU87" s="828"/>
      <c r="AV87" s="828"/>
      <c r="AW87" s="828"/>
      <c r="AX87" s="828"/>
      <c r="AY87" s="828"/>
      <c r="AZ87" s="346"/>
      <c r="BA87" s="884"/>
      <c r="BB87" s="553"/>
      <c r="BC87" s="414"/>
      <c r="BD87" s="407"/>
      <c r="BE87" s="407"/>
      <c r="BF87" s="407"/>
      <c r="BG87" s="418"/>
      <c r="BH87" s="414"/>
      <c r="BI87" s="407"/>
      <c r="BJ87" s="407"/>
      <c r="BK87" s="407"/>
      <c r="BL87" s="418"/>
      <c r="BM87" s="414"/>
      <c r="BN87" s="407"/>
      <c r="BO87" s="407"/>
      <c r="BP87" s="407"/>
      <c r="BQ87" s="418"/>
      <c r="BR87" s="414"/>
      <c r="BS87" s="407"/>
      <c r="BT87" s="407"/>
      <c r="BU87" s="407"/>
      <c r="BV87" s="407"/>
      <c r="BW87" s="408"/>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37" customFormat="true" ht="15" customHeight="true" x14ac:dyDescent="0.2">
      <c r="A88" s="155"/>
      <c r="B88" s="149"/>
      <c r="C88" s="118"/>
      <c r="D88" s="117"/>
      <c r="E88" s="117"/>
      <c r="F88" s="117"/>
      <c r="G88" s="116"/>
      <c r="H88" s="115"/>
      <c r="I88" s="117"/>
      <c r="J88" s="117"/>
      <c r="K88" s="117"/>
      <c r="L88" s="114"/>
      <c r="M88" s="118"/>
      <c r="N88" s="117"/>
      <c r="O88" s="117"/>
      <c r="P88" s="117"/>
      <c r="Q88" s="116"/>
      <c r="R88" s="115"/>
      <c r="S88" s="117"/>
      <c r="T88" s="117"/>
      <c r="U88" s="117"/>
      <c r="V88" s="117"/>
      <c r="W88" s="114"/>
      <c r="X88" s="828"/>
      <c r="Y88" s="828"/>
      <c r="Z88" s="828"/>
      <c r="AA88" s="828"/>
      <c r="AB88" s="828"/>
      <c r="AC88" s="828"/>
      <c r="AD88" s="828"/>
      <c r="AE88" s="828"/>
      <c r="AF88" s="828"/>
      <c r="AG88" s="828"/>
      <c r="AH88" s="828"/>
      <c r="AI88" s="828"/>
      <c r="AJ88" s="828"/>
      <c r="AK88" s="828"/>
      <c r="AL88" s="828"/>
      <c r="AM88" s="828"/>
      <c r="AN88" s="828"/>
      <c r="AO88" s="828"/>
      <c r="AP88" s="828"/>
      <c r="AQ88" s="828"/>
      <c r="AR88" s="828"/>
      <c r="AS88" s="828"/>
      <c r="AT88" s="828"/>
      <c r="AU88" s="828"/>
      <c r="AV88" s="828"/>
      <c r="AW88" s="828"/>
      <c r="AX88" s="828"/>
      <c r="AY88" s="828"/>
      <c r="AZ88" s="346"/>
      <c r="BA88" s="884"/>
      <c r="BB88" s="553"/>
      <c r="BC88" s="414"/>
      <c r="BD88" s="407"/>
      <c r="BE88" s="407"/>
      <c r="BF88" s="407"/>
      <c r="BG88" s="418"/>
      <c r="BH88" s="414"/>
      <c r="BI88" s="407"/>
      <c r="BJ88" s="407"/>
      <c r="BK88" s="407"/>
      <c r="BL88" s="418"/>
      <c r="BM88" s="414"/>
      <c r="BN88" s="407"/>
      <c r="BO88" s="407"/>
      <c r="BP88" s="407"/>
      <c r="BQ88" s="418"/>
      <c r="BR88" s="414"/>
      <c r="BS88" s="407"/>
      <c r="BT88" s="407"/>
      <c r="BU88" s="407"/>
      <c r="BV88" s="407"/>
      <c r="BW88" s="408"/>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37" customFormat="true" ht="15" customHeight="true" x14ac:dyDescent="0.2">
      <c r="A89" s="155"/>
      <c r="B89" s="149"/>
      <c r="C89" s="118"/>
      <c r="D89" s="117"/>
      <c r="E89" s="117"/>
      <c r="F89" s="117"/>
      <c r="G89" s="116"/>
      <c r="H89" s="115"/>
      <c r="I89" s="117"/>
      <c r="J89" s="117"/>
      <c r="K89" s="117"/>
      <c r="L89" s="114"/>
      <c r="M89" s="118"/>
      <c r="N89" s="117"/>
      <c r="O89" s="117"/>
      <c r="P89" s="117"/>
      <c r="Q89" s="116"/>
      <c r="R89" s="115"/>
      <c r="S89" s="117"/>
      <c r="T89" s="117"/>
      <c r="U89" s="117"/>
      <c r="V89" s="117"/>
      <c r="W89" s="114"/>
      <c r="X89" s="828"/>
      <c r="Y89" s="828"/>
      <c r="Z89" s="828"/>
      <c r="AA89" s="828"/>
      <c r="AB89" s="828"/>
      <c r="AC89" s="828"/>
      <c r="AD89" s="828"/>
      <c r="AE89" s="828"/>
      <c r="AF89" s="828"/>
      <c r="AG89" s="828"/>
      <c r="AH89" s="828"/>
      <c r="AI89" s="828"/>
      <c r="AJ89" s="828"/>
      <c r="AK89" s="828"/>
      <c r="AL89" s="828"/>
      <c r="AM89" s="828"/>
      <c r="AN89" s="828"/>
      <c r="AO89" s="828"/>
      <c r="AP89" s="828"/>
      <c r="AQ89" s="828"/>
      <c r="AR89" s="828"/>
      <c r="AS89" s="828"/>
      <c r="AT89" s="828"/>
      <c r="AU89" s="828"/>
      <c r="AV89" s="828"/>
      <c r="AW89" s="828"/>
      <c r="AX89" s="828"/>
      <c r="AY89" s="828"/>
      <c r="AZ89" s="346"/>
      <c r="BA89" s="884"/>
      <c r="BB89" s="553"/>
      <c r="BC89" s="414"/>
      <c r="BD89" s="407"/>
      <c r="BE89" s="407"/>
      <c r="BF89" s="407"/>
      <c r="BG89" s="418"/>
      <c r="BH89" s="414"/>
      <c r="BI89" s="407"/>
      <c r="BJ89" s="407"/>
      <c r="BK89" s="407"/>
      <c r="BL89" s="418"/>
      <c r="BM89" s="414"/>
      <c r="BN89" s="407"/>
      <c r="BO89" s="407"/>
      <c r="BP89" s="407"/>
      <c r="BQ89" s="418"/>
      <c r="BR89" s="414"/>
      <c r="BS89" s="407"/>
      <c r="BT89" s="407"/>
      <c r="BU89" s="407"/>
      <c r="BV89" s="407"/>
      <c r="BW89" s="408"/>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37" customFormat="true" ht="15" customHeight="true" x14ac:dyDescent="0.2">
      <c r="A90" s="155"/>
      <c r="B90" s="149"/>
      <c r="C90" s="118"/>
      <c r="D90" s="117"/>
      <c r="E90" s="117"/>
      <c r="F90" s="117"/>
      <c r="G90" s="116"/>
      <c r="H90" s="115"/>
      <c r="I90" s="117"/>
      <c r="J90" s="117"/>
      <c r="K90" s="117"/>
      <c r="L90" s="114"/>
      <c r="M90" s="118"/>
      <c r="N90" s="117"/>
      <c r="O90" s="117"/>
      <c r="P90" s="117"/>
      <c r="Q90" s="116"/>
      <c r="R90" s="115"/>
      <c r="S90" s="117"/>
      <c r="T90" s="117"/>
      <c r="U90" s="117"/>
      <c r="V90" s="117"/>
      <c r="W90" s="114"/>
      <c r="X90" s="828"/>
      <c r="Y90" s="828"/>
      <c r="Z90" s="828"/>
      <c r="AA90" s="828"/>
      <c r="AB90" s="828"/>
      <c r="AC90" s="828"/>
      <c r="AD90" s="828"/>
      <c r="AE90" s="828"/>
      <c r="AF90" s="828"/>
      <c r="AG90" s="828"/>
      <c r="AH90" s="828"/>
      <c r="AI90" s="828"/>
      <c r="AJ90" s="828"/>
      <c r="AK90" s="828"/>
      <c r="AL90" s="828"/>
      <c r="AM90" s="828"/>
      <c r="AN90" s="828"/>
      <c r="AO90" s="828"/>
      <c r="AP90" s="828"/>
      <c r="AQ90" s="828"/>
      <c r="AR90" s="828"/>
      <c r="AS90" s="828"/>
      <c r="AT90" s="828"/>
      <c r="AU90" s="828"/>
      <c r="AV90" s="828"/>
      <c r="AW90" s="828"/>
      <c r="AX90" s="828"/>
      <c r="AY90" s="828"/>
      <c r="AZ90" s="346"/>
      <c r="BA90" s="884"/>
      <c r="BB90" s="553"/>
      <c r="BC90" s="414"/>
      <c r="BD90" s="407"/>
      <c r="BE90" s="407"/>
      <c r="BF90" s="407"/>
      <c r="BG90" s="418"/>
      <c r="BH90" s="414"/>
      <c r="BI90" s="407"/>
      <c r="BJ90" s="407"/>
      <c r="BK90" s="407"/>
      <c r="BL90" s="418"/>
      <c r="BM90" s="414"/>
      <c r="BN90" s="407"/>
      <c r="BO90" s="407"/>
      <c r="BP90" s="407"/>
      <c r="BQ90" s="418"/>
      <c r="BR90" s="414"/>
      <c r="BS90" s="407"/>
      <c r="BT90" s="407"/>
      <c r="BU90" s="407"/>
      <c r="BV90" s="407"/>
      <c r="BW90" s="408"/>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37" customFormat="true" ht="15" customHeight="true" x14ac:dyDescent="0.2">
      <c r="A91" s="178"/>
      <c r="B91" s="148"/>
      <c r="C91" s="113"/>
      <c r="D91" s="120"/>
      <c r="E91" s="120"/>
      <c r="F91" s="120"/>
      <c r="G91" s="119"/>
      <c r="H91" s="112"/>
      <c r="I91" s="120"/>
      <c r="J91" s="120"/>
      <c r="K91" s="120"/>
      <c r="L91" s="111"/>
      <c r="M91" s="113"/>
      <c r="N91" s="120"/>
      <c r="O91" s="120"/>
      <c r="P91" s="120"/>
      <c r="Q91" s="119"/>
      <c r="R91" s="112"/>
      <c r="S91" s="120"/>
      <c r="T91" s="120"/>
      <c r="U91" s="120"/>
      <c r="V91" s="120"/>
      <c r="W91" s="111"/>
      <c r="X91" s="828"/>
      <c r="Y91" s="828"/>
      <c r="Z91" s="828"/>
      <c r="AA91" s="828"/>
      <c r="AB91" s="828"/>
      <c r="AC91" s="828"/>
      <c r="AD91" s="828"/>
      <c r="AE91" s="828"/>
      <c r="AF91" s="828"/>
      <c r="AG91" s="828"/>
      <c r="AH91" s="828"/>
      <c r="AI91" s="828"/>
      <c r="AJ91" s="828"/>
      <c r="AK91" s="828"/>
      <c r="AL91" s="828"/>
      <c r="AM91" s="828"/>
      <c r="AN91" s="828"/>
      <c r="AO91" s="828"/>
      <c r="AP91" s="828"/>
      <c r="AQ91" s="828"/>
      <c r="AR91" s="828"/>
      <c r="AS91" s="828"/>
      <c r="AT91" s="828"/>
      <c r="AU91" s="828"/>
      <c r="AV91" s="828"/>
      <c r="AW91" s="828"/>
      <c r="AX91" s="828"/>
      <c r="AY91" s="828"/>
      <c r="AZ91" s="346"/>
      <c r="BA91" s="884"/>
      <c r="BB91" s="553"/>
      <c r="BC91" s="414"/>
      <c r="BD91" s="407"/>
      <c r="BE91" s="407"/>
      <c r="BF91" s="407"/>
      <c r="BG91" s="418"/>
      <c r="BH91" s="414"/>
      <c r="BI91" s="407"/>
      <c r="BJ91" s="407"/>
      <c r="BK91" s="407"/>
      <c r="BL91" s="418"/>
      <c r="BM91" s="414"/>
      <c r="BN91" s="407"/>
      <c r="BO91" s="407"/>
      <c r="BP91" s="407"/>
      <c r="BQ91" s="418"/>
      <c r="BR91" s="414"/>
      <c r="BS91" s="407"/>
      <c r="BT91" s="407"/>
      <c r="BU91" s="407"/>
      <c r="BV91" s="407"/>
      <c r="BW91" s="408"/>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37" customFormat="true" ht="15" customHeight="true" x14ac:dyDescent="0.2">
      <c r="A92" s="178"/>
      <c r="B92" s="148"/>
      <c r="C92" s="113"/>
      <c r="D92" s="120"/>
      <c r="E92" s="120"/>
      <c r="F92" s="120"/>
      <c r="G92" s="119"/>
      <c r="H92" s="112"/>
      <c r="I92" s="120"/>
      <c r="J92" s="120"/>
      <c r="K92" s="120"/>
      <c r="L92" s="111"/>
      <c r="M92" s="113"/>
      <c r="N92" s="120"/>
      <c r="O92" s="120"/>
      <c r="P92" s="120"/>
      <c r="Q92" s="119"/>
      <c r="R92" s="112"/>
      <c r="S92" s="120"/>
      <c r="T92" s="120"/>
      <c r="U92" s="120"/>
      <c r="V92" s="120"/>
      <c r="W92" s="111"/>
      <c r="X92" s="828"/>
      <c r="Y92" s="828"/>
      <c r="Z92" s="828"/>
      <c r="AA92" s="828"/>
      <c r="AB92" s="828"/>
      <c r="AC92" s="828"/>
      <c r="AD92" s="828"/>
      <c r="AE92" s="828"/>
      <c r="AF92" s="828"/>
      <c r="AG92" s="828"/>
      <c r="AH92" s="828"/>
      <c r="AI92" s="828"/>
      <c r="AJ92" s="828"/>
      <c r="AK92" s="828"/>
      <c r="AL92" s="828"/>
      <c r="AM92" s="828"/>
      <c r="AN92" s="828"/>
      <c r="AO92" s="828"/>
      <c r="AP92" s="828"/>
      <c r="AQ92" s="828"/>
      <c r="AR92" s="828"/>
      <c r="AS92" s="828"/>
      <c r="AT92" s="828"/>
      <c r="AU92" s="828"/>
      <c r="AV92" s="828"/>
      <c r="AW92" s="828"/>
      <c r="AX92" s="828"/>
      <c r="AY92" s="828"/>
      <c r="AZ92" s="346"/>
      <c r="BA92" s="884"/>
      <c r="BB92" s="553"/>
      <c r="BC92" s="414"/>
      <c r="BD92" s="407"/>
      <c r="BE92" s="407"/>
      <c r="BF92" s="407"/>
      <c r="BG92" s="418"/>
      <c r="BH92" s="414"/>
      <c r="BI92" s="407"/>
      <c r="BJ92" s="407"/>
      <c r="BK92" s="407"/>
      <c r="BL92" s="418"/>
      <c r="BM92" s="414"/>
      <c r="BN92" s="407"/>
      <c r="BO92" s="407"/>
      <c r="BP92" s="407"/>
      <c r="BQ92" s="418"/>
      <c r="BR92" s="414"/>
      <c r="BS92" s="407"/>
      <c r="BT92" s="407"/>
      <c r="BU92" s="407"/>
      <c r="BV92" s="407"/>
      <c r="BW92" s="408"/>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37" customFormat="true" ht="15" customHeight="true" x14ac:dyDescent="0.2">
      <c r="A93" s="154"/>
      <c r="B93" s="147"/>
      <c r="C93" s="170"/>
      <c r="D93" s="169"/>
      <c r="E93" s="169"/>
      <c r="F93" s="169"/>
      <c r="G93" s="158"/>
      <c r="H93" s="160"/>
      <c r="I93" s="169"/>
      <c r="J93" s="169"/>
      <c r="K93" s="169"/>
      <c r="L93" s="164"/>
      <c r="M93" s="170"/>
      <c r="N93" s="169"/>
      <c r="O93" s="169"/>
      <c r="P93" s="169"/>
      <c r="Q93" s="158"/>
      <c r="R93" s="160"/>
      <c r="S93" s="169"/>
      <c r="T93" s="169"/>
      <c r="U93" s="169"/>
      <c r="V93" s="169"/>
      <c r="W93" s="164"/>
      <c r="X93" s="828"/>
      <c r="Y93" s="828"/>
      <c r="Z93" s="828"/>
      <c r="AA93" s="828"/>
      <c r="AB93" s="828"/>
      <c r="AC93" s="828"/>
      <c r="AD93" s="828"/>
      <c r="AE93" s="828"/>
      <c r="AF93" s="828"/>
      <c r="AG93" s="828"/>
      <c r="AH93" s="828"/>
      <c r="AI93" s="828"/>
      <c r="AJ93" s="828"/>
      <c r="AK93" s="828"/>
      <c r="AL93" s="828"/>
      <c r="AM93" s="828"/>
      <c r="AN93" s="828"/>
      <c r="AO93" s="828"/>
      <c r="AP93" s="828"/>
      <c r="AQ93" s="828"/>
      <c r="AR93" s="828"/>
      <c r="AS93" s="828"/>
      <c r="AT93" s="828"/>
      <c r="AU93" s="828"/>
      <c r="AV93" s="828"/>
      <c r="AW93" s="828"/>
      <c r="AX93" s="828"/>
      <c r="AY93" s="828"/>
      <c r="AZ93" s="346"/>
      <c r="BA93" s="884"/>
      <c r="BB93" s="553"/>
      <c r="BC93" s="414"/>
      <c r="BD93" s="407"/>
      <c r="BE93" s="407"/>
      <c r="BF93" s="407"/>
      <c r="BG93" s="418"/>
      <c r="BH93" s="414"/>
      <c r="BI93" s="407"/>
      <c r="BJ93" s="407"/>
      <c r="BK93" s="407"/>
      <c r="BL93" s="418"/>
      <c r="BM93" s="414"/>
      <c r="BN93" s="407"/>
      <c r="BO93" s="407"/>
      <c r="BP93" s="407"/>
      <c r="BQ93" s="418"/>
      <c r="BR93" s="414"/>
      <c r="BS93" s="407"/>
      <c r="BT93" s="407"/>
      <c r="BU93" s="407"/>
      <c r="BV93" s="407"/>
      <c r="BW93" s="408"/>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37" customFormat="true" ht="15" customHeight="true" x14ac:dyDescent="0.2">
      <c r="A94" s="80"/>
      <c r="B94" s="147"/>
      <c r="C94" s="170"/>
      <c r="D94" s="168"/>
      <c r="E94" s="168"/>
      <c r="F94" s="168"/>
      <c r="G94" s="157"/>
      <c r="H94" s="160"/>
      <c r="I94" s="168"/>
      <c r="J94" s="168"/>
      <c r="K94" s="168"/>
      <c r="L94" s="163"/>
      <c r="M94" s="170"/>
      <c r="N94" s="168"/>
      <c r="O94" s="168"/>
      <c r="P94" s="168"/>
      <c r="Q94" s="157"/>
      <c r="R94" s="160"/>
      <c r="S94" s="168"/>
      <c r="T94" s="168"/>
      <c r="U94" s="168"/>
      <c r="V94" s="168"/>
      <c r="W94" s="163"/>
      <c r="X94" s="828"/>
      <c r="Y94" s="828"/>
      <c r="Z94" s="828"/>
      <c r="AA94" s="828"/>
      <c r="AB94" s="828"/>
      <c r="AC94" s="828"/>
      <c r="AD94" s="828"/>
      <c r="AE94" s="828"/>
      <c r="AF94" s="828"/>
      <c r="AG94" s="828"/>
      <c r="AH94" s="828"/>
      <c r="AI94" s="828"/>
      <c r="AJ94" s="828"/>
      <c r="AK94" s="828"/>
      <c r="AL94" s="828"/>
      <c r="AM94" s="828"/>
      <c r="AN94" s="828"/>
      <c r="AO94" s="828"/>
      <c r="AP94" s="828"/>
      <c r="AQ94" s="828"/>
      <c r="AR94" s="828"/>
      <c r="AS94" s="828"/>
      <c r="AT94" s="828"/>
      <c r="AU94" s="828"/>
      <c r="AV94" s="828"/>
      <c r="AW94" s="828"/>
      <c r="AX94" s="828"/>
      <c r="AY94" s="828"/>
      <c r="AZ94" s="346"/>
      <c r="BA94" s="884"/>
      <c r="BB94" s="553"/>
      <c r="BC94" s="414"/>
      <c r="BD94" s="407"/>
      <c r="BE94" s="407"/>
      <c r="BF94" s="407"/>
      <c r="BG94" s="418"/>
      <c r="BH94" s="414"/>
      <c r="BI94" s="407"/>
      <c r="BJ94" s="407"/>
      <c r="BK94" s="407"/>
      <c r="BL94" s="418"/>
      <c r="BM94" s="414"/>
      <c r="BN94" s="407"/>
      <c r="BO94" s="407"/>
      <c r="BP94" s="407"/>
      <c r="BQ94" s="418"/>
      <c r="BR94" s="414"/>
      <c r="BS94" s="407"/>
      <c r="BT94" s="407"/>
      <c r="BU94" s="407"/>
      <c r="BV94" s="407"/>
      <c r="BW94" s="408"/>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37" customFormat="true" ht="15" customHeight="true" x14ac:dyDescent="0.2">
      <c r="A95" s="154"/>
      <c r="B95" s="146"/>
      <c r="C95" s="110"/>
      <c r="D95" s="109"/>
      <c r="E95" s="109"/>
      <c r="F95" s="109"/>
      <c r="G95" s="108"/>
      <c r="H95" s="107"/>
      <c r="I95" s="109"/>
      <c r="J95" s="109"/>
      <c r="K95" s="109"/>
      <c r="L95" s="106"/>
      <c r="M95" s="110"/>
      <c r="N95" s="109"/>
      <c r="O95" s="109"/>
      <c r="P95" s="109"/>
      <c r="Q95" s="108"/>
      <c r="R95" s="107"/>
      <c r="S95" s="109"/>
      <c r="T95" s="109"/>
      <c r="U95" s="109"/>
      <c r="V95" s="109"/>
      <c r="W95" s="106"/>
      <c r="X95" s="828"/>
      <c r="Y95" s="828"/>
      <c r="Z95" s="828"/>
      <c r="AA95" s="828"/>
      <c r="AB95" s="828"/>
      <c r="AC95" s="828"/>
      <c r="AD95" s="828"/>
      <c r="AE95" s="828"/>
      <c r="AF95" s="828"/>
      <c r="AG95" s="828"/>
      <c r="AH95" s="828"/>
      <c r="AI95" s="828"/>
      <c r="AJ95" s="828"/>
      <c r="AK95" s="828"/>
      <c r="AL95" s="828"/>
      <c r="AM95" s="828"/>
      <c r="AN95" s="828"/>
      <c r="AO95" s="828"/>
      <c r="AP95" s="828"/>
      <c r="AQ95" s="828"/>
      <c r="AR95" s="828"/>
      <c r="AS95" s="828"/>
      <c r="AT95" s="828"/>
      <c r="AU95" s="828"/>
      <c r="AV95" s="828"/>
      <c r="AW95" s="828"/>
      <c r="AX95" s="828"/>
      <c r="AY95" s="828"/>
      <c r="AZ95" s="346"/>
      <c r="BA95" s="884"/>
      <c r="BB95" s="553"/>
      <c r="BC95" s="414"/>
      <c r="BD95" s="407"/>
      <c r="BE95" s="407"/>
      <c r="BF95" s="407"/>
      <c r="BG95" s="418"/>
      <c r="BH95" s="414"/>
      <c r="BI95" s="407"/>
      <c r="BJ95" s="407"/>
      <c r="BK95" s="407"/>
      <c r="BL95" s="418"/>
      <c r="BM95" s="414"/>
      <c r="BN95" s="407"/>
      <c r="BO95" s="407"/>
      <c r="BP95" s="407"/>
      <c r="BQ95" s="418"/>
      <c r="BR95" s="414"/>
      <c r="BS95" s="407"/>
      <c r="BT95" s="407"/>
      <c r="BU95" s="407"/>
      <c r="BV95" s="407"/>
      <c r="BW95" s="408"/>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18" customFormat="true" ht="15" customHeight="true" x14ac:dyDescent="0.2">
      <c r="A96" s="80"/>
      <c r="B96" s="146"/>
      <c r="C96" s="110"/>
      <c r="D96" s="109"/>
      <c r="E96" s="109"/>
      <c r="F96" s="109"/>
      <c r="G96" s="108"/>
      <c r="H96" s="107"/>
      <c r="I96" s="109"/>
      <c r="J96" s="109"/>
      <c r="K96" s="109"/>
      <c r="L96" s="106"/>
      <c r="M96" s="110"/>
      <c r="N96" s="109"/>
      <c r="O96" s="109"/>
      <c r="P96" s="109"/>
      <c r="Q96" s="108"/>
      <c r="R96" s="107"/>
      <c r="S96" s="109"/>
      <c r="T96" s="109"/>
      <c r="U96" s="109"/>
      <c r="V96" s="109"/>
      <c r="W96" s="106"/>
      <c r="X96" s="828"/>
      <c r="Y96" s="828"/>
      <c r="Z96" s="828"/>
      <c r="AA96" s="828"/>
      <c r="AB96" s="828"/>
      <c r="AC96" s="828"/>
      <c r="AD96" s="828"/>
      <c r="AE96" s="828"/>
      <c r="AF96" s="828"/>
      <c r="AG96" s="828"/>
      <c r="AH96" s="828"/>
      <c r="AI96" s="828"/>
      <c r="AJ96" s="828"/>
      <c r="AK96" s="828"/>
      <c r="AL96" s="828"/>
      <c r="AM96" s="828"/>
      <c r="AN96" s="828"/>
      <c r="AO96" s="828"/>
      <c r="AP96" s="828"/>
      <c r="AQ96" s="828"/>
      <c r="AR96" s="828"/>
      <c r="AS96" s="828"/>
      <c r="AT96" s="828"/>
      <c r="AU96" s="828"/>
      <c r="AV96" s="828"/>
      <c r="AW96" s="828"/>
      <c r="AX96" s="828"/>
      <c r="AY96" s="828"/>
      <c r="AZ96" s="346"/>
      <c r="BA96" s="884"/>
      <c r="BB96" s="553"/>
      <c r="BC96" s="414"/>
      <c r="BD96" s="407"/>
      <c r="BE96" s="407"/>
      <c r="BF96" s="407"/>
      <c r="BG96" s="418"/>
      <c r="BH96" s="414"/>
      <c r="BI96" s="407"/>
      <c r="BJ96" s="407"/>
      <c r="BK96" s="407"/>
      <c r="BL96" s="418"/>
      <c r="BM96" s="414"/>
      <c r="BN96" s="407"/>
      <c r="BO96" s="407"/>
      <c r="BP96" s="407"/>
      <c r="BQ96" s="418"/>
      <c r="BR96" s="414"/>
      <c r="BS96" s="407"/>
      <c r="BT96" s="407"/>
      <c r="BU96" s="407"/>
      <c r="BV96" s="407"/>
      <c r="BW96" s="408"/>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18" customFormat="true" ht="15" customHeight="true" x14ac:dyDescent="0.2">
      <c r="A97" s="154"/>
      <c r="B97" s="146"/>
      <c r="C97" s="110"/>
      <c r="D97" s="109"/>
      <c r="E97" s="109"/>
      <c r="F97" s="109"/>
      <c r="G97" s="108"/>
      <c r="H97" s="107"/>
      <c r="I97" s="109"/>
      <c r="J97" s="109"/>
      <c r="K97" s="109"/>
      <c r="L97" s="106"/>
      <c r="M97" s="110"/>
      <c r="N97" s="109"/>
      <c r="O97" s="109"/>
      <c r="P97" s="109"/>
      <c r="Q97" s="108"/>
      <c r="R97" s="107"/>
      <c r="S97" s="109"/>
      <c r="T97" s="109"/>
      <c r="U97" s="109"/>
      <c r="V97" s="109"/>
      <c r="W97" s="106"/>
      <c r="X97" s="828"/>
      <c r="Y97" s="828"/>
      <c r="Z97" s="828"/>
      <c r="AA97" s="828"/>
      <c r="AB97" s="828"/>
      <c r="AC97" s="828"/>
      <c r="AD97" s="828"/>
      <c r="AE97" s="828"/>
      <c r="AF97" s="828"/>
      <c r="AG97" s="828"/>
      <c r="AH97" s="828"/>
      <c r="AI97" s="828"/>
      <c r="AJ97" s="828"/>
      <c r="AK97" s="828"/>
      <c r="AL97" s="828"/>
      <c r="AM97" s="828"/>
      <c r="AN97" s="828"/>
      <c r="AO97" s="828"/>
      <c r="AP97" s="828"/>
      <c r="AQ97" s="828"/>
      <c r="AR97" s="828"/>
      <c r="AS97" s="828"/>
      <c r="AT97" s="828"/>
      <c r="AU97" s="828"/>
      <c r="AV97" s="828"/>
      <c r="AW97" s="828"/>
      <c r="AX97" s="828"/>
      <c r="AY97" s="828"/>
      <c r="AZ97" s="346"/>
      <c r="BA97" s="884"/>
      <c r="BB97" s="553"/>
      <c r="BC97" s="414"/>
      <c r="BD97" s="407"/>
      <c r="BE97" s="407"/>
      <c r="BF97" s="407"/>
      <c r="BG97" s="418"/>
      <c r="BH97" s="414"/>
      <c r="BI97" s="407"/>
      <c r="BJ97" s="407"/>
      <c r="BK97" s="407"/>
      <c r="BL97" s="418"/>
      <c r="BM97" s="414"/>
      <c r="BN97" s="407"/>
      <c r="BO97" s="407"/>
      <c r="BP97" s="407"/>
      <c r="BQ97" s="418"/>
      <c r="BR97" s="414"/>
      <c r="BS97" s="407"/>
      <c r="BT97" s="407"/>
      <c r="BU97" s="407"/>
      <c r="BV97" s="407"/>
      <c r="BW97" s="408"/>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18" customFormat="true" ht="15" customHeight="true" x14ac:dyDescent="0.2">
      <c r="A98" s="80"/>
      <c r="B98" s="146"/>
      <c r="C98" s="110"/>
      <c r="D98" s="109"/>
      <c r="E98" s="109"/>
      <c r="F98" s="109"/>
      <c r="G98" s="108"/>
      <c r="H98" s="107"/>
      <c r="I98" s="109"/>
      <c r="J98" s="109"/>
      <c r="K98" s="109"/>
      <c r="L98" s="106"/>
      <c r="M98" s="110"/>
      <c r="N98" s="109"/>
      <c r="O98" s="109"/>
      <c r="P98" s="109"/>
      <c r="Q98" s="108"/>
      <c r="R98" s="107"/>
      <c r="S98" s="109"/>
      <c r="T98" s="109"/>
      <c r="U98" s="109"/>
      <c r="V98" s="109"/>
      <c r="W98" s="106"/>
      <c r="X98" s="828"/>
      <c r="Y98" s="828"/>
      <c r="Z98" s="828"/>
      <c r="AA98" s="828"/>
      <c r="AB98" s="828"/>
      <c r="AC98" s="828"/>
      <c r="AD98" s="828"/>
      <c r="AE98" s="828"/>
      <c r="AF98" s="828"/>
      <c r="AG98" s="828"/>
      <c r="AH98" s="828"/>
      <c r="AI98" s="828"/>
      <c r="AJ98" s="828"/>
      <c r="AK98" s="828"/>
      <c r="AL98" s="828"/>
      <c r="AM98" s="828"/>
      <c r="AN98" s="828"/>
      <c r="AO98" s="828"/>
      <c r="AP98" s="828"/>
      <c r="AQ98" s="828"/>
      <c r="AR98" s="828"/>
      <c r="AS98" s="828"/>
      <c r="AT98" s="828"/>
      <c r="AU98" s="828"/>
      <c r="AV98" s="828"/>
      <c r="AW98" s="828"/>
      <c r="AX98" s="828"/>
      <c r="AY98" s="828"/>
      <c r="AZ98" s="346"/>
      <c r="BA98" s="884"/>
      <c r="BB98" s="553"/>
      <c r="BC98" s="414"/>
      <c r="BD98" s="407"/>
      <c r="BE98" s="407"/>
      <c r="BF98" s="407"/>
      <c r="BG98" s="418"/>
      <c r="BH98" s="414"/>
      <c r="BI98" s="407"/>
      <c r="BJ98" s="407"/>
      <c r="BK98" s="407"/>
      <c r="BL98" s="418"/>
      <c r="BM98" s="414"/>
      <c r="BN98" s="407"/>
      <c r="BO98" s="407"/>
      <c r="BP98" s="407"/>
      <c r="BQ98" s="418"/>
      <c r="BR98" s="414"/>
      <c r="BS98" s="407"/>
      <c r="BT98" s="407"/>
      <c r="BU98" s="407"/>
      <c r="BV98" s="407"/>
      <c r="BW98" s="408"/>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18" customFormat="true" ht="15" customHeight="true" x14ac:dyDescent="0.2">
      <c r="A99" s="80"/>
      <c r="B99" s="146"/>
      <c r="C99" s="110"/>
      <c r="D99" s="109"/>
      <c r="E99" s="109"/>
      <c r="F99" s="109"/>
      <c r="G99" s="108"/>
      <c r="H99" s="107"/>
      <c r="I99" s="109"/>
      <c r="J99" s="109"/>
      <c r="K99" s="109"/>
      <c r="L99" s="106"/>
      <c r="M99" s="110"/>
      <c r="N99" s="109"/>
      <c r="O99" s="109"/>
      <c r="P99" s="109"/>
      <c r="Q99" s="108"/>
      <c r="R99" s="107"/>
      <c r="S99" s="109"/>
      <c r="T99" s="109"/>
      <c r="U99" s="109"/>
      <c r="V99" s="109"/>
      <c r="W99" s="106"/>
      <c r="X99" s="828"/>
      <c r="Y99" s="828"/>
      <c r="Z99" s="828"/>
      <c r="AA99" s="828"/>
      <c r="AB99" s="828"/>
      <c r="AC99" s="828"/>
      <c r="AD99" s="828"/>
      <c r="AE99" s="828"/>
      <c r="AF99" s="828"/>
      <c r="AG99" s="828"/>
      <c r="AH99" s="828"/>
      <c r="AI99" s="828"/>
      <c r="AJ99" s="828"/>
      <c r="AK99" s="828"/>
      <c r="AL99" s="828"/>
      <c r="AM99" s="828"/>
      <c r="AN99" s="828"/>
      <c r="AO99" s="828"/>
      <c r="AP99" s="828"/>
      <c r="AQ99" s="828"/>
      <c r="AR99" s="828"/>
      <c r="AS99" s="828"/>
      <c r="AT99" s="828"/>
      <c r="AU99" s="828"/>
      <c r="AV99" s="828"/>
      <c r="AW99" s="828"/>
      <c r="AX99" s="828"/>
      <c r="AY99" s="828"/>
      <c r="AZ99" s="346"/>
      <c r="BA99" s="884"/>
      <c r="BB99" s="553"/>
      <c r="BC99" s="414"/>
      <c r="BD99" s="407"/>
      <c r="BE99" s="407"/>
      <c r="BF99" s="407"/>
      <c r="BG99" s="418"/>
      <c r="BH99" s="414"/>
      <c r="BI99" s="407"/>
      <c r="BJ99" s="407"/>
      <c r="BK99" s="407"/>
      <c r="BL99" s="418"/>
      <c r="BM99" s="414"/>
      <c r="BN99" s="407"/>
      <c r="BO99" s="407"/>
      <c r="BP99" s="407"/>
      <c r="BQ99" s="418"/>
      <c r="BR99" s="414"/>
      <c r="BS99" s="407"/>
      <c r="BT99" s="407"/>
      <c r="BU99" s="407"/>
      <c r="BV99" s="407"/>
      <c r="BW99" s="408"/>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18" customFormat="true" ht="15" customHeight="true" x14ac:dyDescent="0.2">
      <c r="A100" s="80"/>
      <c r="B100" s="146"/>
      <c r="C100" s="110"/>
      <c r="D100" s="109"/>
      <c r="E100" s="109"/>
      <c r="F100" s="109"/>
      <c r="G100" s="108"/>
      <c r="H100" s="107"/>
      <c r="I100" s="109"/>
      <c r="J100" s="109"/>
      <c r="K100" s="109"/>
      <c r="L100" s="106"/>
      <c r="M100" s="110"/>
      <c r="N100" s="109"/>
      <c r="O100" s="109"/>
      <c r="P100" s="109"/>
      <c r="Q100" s="108"/>
      <c r="R100" s="107"/>
      <c r="S100" s="109"/>
      <c r="T100" s="109"/>
      <c r="U100" s="109"/>
      <c r="V100" s="109"/>
      <c r="W100" s="106"/>
      <c r="X100" s="828"/>
      <c r="Y100" s="828"/>
      <c r="Z100" s="828"/>
      <c r="AA100" s="828"/>
      <c r="AB100" s="828"/>
      <c r="AC100" s="828"/>
      <c r="AD100" s="828"/>
      <c r="AE100" s="828"/>
      <c r="AF100" s="828"/>
      <c r="AG100" s="828"/>
      <c r="AH100" s="828"/>
      <c r="AI100" s="828"/>
      <c r="AJ100" s="828"/>
      <c r="AK100" s="828"/>
      <c r="AL100" s="828"/>
      <c r="AM100" s="828"/>
      <c r="AN100" s="828"/>
      <c r="AO100" s="828"/>
      <c r="AP100" s="828"/>
      <c r="AQ100" s="828"/>
      <c r="AR100" s="828"/>
      <c r="AS100" s="828"/>
      <c r="AT100" s="828"/>
      <c r="AU100" s="828"/>
      <c r="AV100" s="828"/>
      <c r="AW100" s="828"/>
      <c r="AX100" s="828"/>
      <c r="AY100" s="828"/>
      <c r="AZ100" s="346"/>
      <c r="BA100" s="884"/>
      <c r="BB100" s="553"/>
      <c r="BC100" s="414"/>
      <c r="BD100" s="407"/>
      <c r="BE100" s="407"/>
      <c r="BF100" s="407"/>
      <c r="BG100" s="418"/>
      <c r="BH100" s="414"/>
      <c r="BI100" s="407"/>
      <c r="BJ100" s="407"/>
      <c r="BK100" s="407"/>
      <c r="BL100" s="418"/>
      <c r="BM100" s="414"/>
      <c r="BN100" s="407"/>
      <c r="BO100" s="407"/>
      <c r="BP100" s="407"/>
      <c r="BQ100" s="418"/>
      <c r="BR100" s="414"/>
      <c r="BS100" s="407"/>
      <c r="BT100" s="407"/>
      <c r="BU100" s="407"/>
      <c r="BV100" s="407"/>
      <c r="BW100" s="408"/>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18" customFormat="true" ht="15" customHeight="true" x14ac:dyDescent="0.2">
      <c r="A101" s="154"/>
      <c r="B101" s="146"/>
      <c r="C101" s="110"/>
      <c r="D101" s="109"/>
      <c r="E101" s="109"/>
      <c r="F101" s="109"/>
      <c r="G101" s="108"/>
      <c r="H101" s="107"/>
      <c r="I101" s="109"/>
      <c r="J101" s="109"/>
      <c r="K101" s="109"/>
      <c r="L101" s="106"/>
      <c r="M101" s="110"/>
      <c r="N101" s="109"/>
      <c r="O101" s="109"/>
      <c r="P101" s="109"/>
      <c r="Q101" s="108"/>
      <c r="R101" s="107"/>
      <c r="S101" s="109"/>
      <c r="T101" s="109"/>
      <c r="U101" s="109"/>
      <c r="V101" s="109"/>
      <c r="W101" s="106"/>
      <c r="X101" s="828"/>
      <c r="Y101" s="828"/>
      <c r="Z101" s="828"/>
      <c r="AA101" s="828"/>
      <c r="AB101" s="828"/>
      <c r="AC101" s="828"/>
      <c r="AD101" s="828"/>
      <c r="AE101" s="828"/>
      <c r="AF101" s="828"/>
      <c r="AG101" s="828"/>
      <c r="AH101" s="828"/>
      <c r="AI101" s="828"/>
      <c r="AJ101" s="828"/>
      <c r="AK101" s="828"/>
      <c r="AL101" s="828"/>
      <c r="AM101" s="828"/>
      <c r="AN101" s="828"/>
      <c r="AO101" s="828"/>
      <c r="AP101" s="828"/>
      <c r="AQ101" s="828"/>
      <c r="AR101" s="828"/>
      <c r="AS101" s="828"/>
      <c r="AT101" s="828"/>
      <c r="AU101" s="828"/>
      <c r="AV101" s="828"/>
      <c r="AW101" s="828"/>
      <c r="AX101" s="828"/>
      <c r="AY101" s="828"/>
      <c r="AZ101" s="346"/>
      <c r="BA101" s="884"/>
      <c r="BB101" s="553"/>
      <c r="BC101" s="414"/>
      <c r="BD101" s="407"/>
      <c r="BE101" s="407"/>
      <c r="BF101" s="407"/>
      <c r="BG101" s="418"/>
      <c r="BH101" s="414"/>
      <c r="BI101" s="407"/>
      <c r="BJ101" s="407"/>
      <c r="BK101" s="407"/>
      <c r="BL101" s="418"/>
      <c r="BM101" s="414"/>
      <c r="BN101" s="407"/>
      <c r="BO101" s="407"/>
      <c r="BP101" s="407"/>
      <c r="BQ101" s="418"/>
      <c r="BR101" s="414"/>
      <c r="BS101" s="407"/>
      <c r="BT101" s="407"/>
      <c r="BU101" s="407"/>
      <c r="BV101" s="407"/>
      <c r="BW101" s="408"/>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18" customFormat="true" ht="15" customHeight="true" x14ac:dyDescent="0.2">
      <c r="A102" s="80"/>
      <c r="B102" s="146"/>
      <c r="C102" s="110"/>
      <c r="D102" s="109"/>
      <c r="E102" s="109"/>
      <c r="F102" s="109"/>
      <c r="G102" s="108"/>
      <c r="H102" s="107"/>
      <c r="I102" s="109"/>
      <c r="J102" s="109"/>
      <c r="K102" s="109"/>
      <c r="L102" s="106"/>
      <c r="M102" s="110"/>
      <c r="N102" s="109"/>
      <c r="O102" s="109"/>
      <c r="P102" s="109"/>
      <c r="Q102" s="108"/>
      <c r="R102" s="107"/>
      <c r="S102" s="109"/>
      <c r="T102" s="109"/>
      <c r="U102" s="109"/>
      <c r="V102" s="109"/>
      <c r="W102" s="106"/>
      <c r="X102" s="828"/>
      <c r="Y102" s="828"/>
      <c r="Z102" s="828"/>
      <c r="AA102" s="828"/>
      <c r="AB102" s="828"/>
      <c r="AC102" s="828"/>
      <c r="AD102" s="828"/>
      <c r="AE102" s="828"/>
      <c r="AF102" s="828"/>
      <c r="AG102" s="828"/>
      <c r="AH102" s="828"/>
      <c r="AI102" s="828"/>
      <c r="AJ102" s="828"/>
      <c r="AK102" s="828"/>
      <c r="AL102" s="828"/>
      <c r="AM102" s="828"/>
      <c r="AN102" s="828"/>
      <c r="AO102" s="828"/>
      <c r="AP102" s="828"/>
      <c r="AQ102" s="828"/>
      <c r="AR102" s="828"/>
      <c r="AS102" s="828"/>
      <c r="AT102" s="828"/>
      <c r="AU102" s="828"/>
      <c r="AV102" s="828"/>
      <c r="AW102" s="828"/>
      <c r="AX102" s="828"/>
      <c r="AY102" s="828"/>
      <c r="AZ102" s="346"/>
      <c r="BA102" s="884"/>
      <c r="BB102" s="553"/>
      <c r="BC102" s="414"/>
      <c r="BD102" s="407"/>
      <c r="BE102" s="407"/>
      <c r="BF102" s="407"/>
      <c r="BG102" s="418"/>
      <c r="BH102" s="414"/>
      <c r="BI102" s="407"/>
      <c r="BJ102" s="407"/>
      <c r="BK102" s="407"/>
      <c r="BL102" s="418"/>
      <c r="BM102" s="414"/>
      <c r="BN102" s="407"/>
      <c r="BO102" s="407"/>
      <c r="BP102" s="407"/>
      <c r="BQ102" s="418"/>
      <c r="BR102" s="414"/>
      <c r="BS102" s="407"/>
      <c r="BT102" s="407"/>
      <c r="BU102" s="407"/>
      <c r="BV102" s="407"/>
      <c r="BW102" s="408"/>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18" customFormat="true" ht="15" customHeight="true" x14ac:dyDescent="0.2">
      <c r="A103" s="80"/>
      <c r="B103" s="146"/>
      <c r="C103" s="110"/>
      <c r="D103" s="109"/>
      <c r="E103" s="109"/>
      <c r="F103" s="109"/>
      <c r="G103" s="108"/>
      <c r="H103" s="107"/>
      <c r="I103" s="109"/>
      <c r="J103" s="109"/>
      <c r="K103" s="109"/>
      <c r="L103" s="106"/>
      <c r="M103" s="110"/>
      <c r="N103" s="109"/>
      <c r="O103" s="109"/>
      <c r="P103" s="109"/>
      <c r="Q103" s="108"/>
      <c r="R103" s="107"/>
      <c r="S103" s="109"/>
      <c r="T103" s="109"/>
      <c r="U103" s="109"/>
      <c r="V103" s="109"/>
      <c r="W103" s="106"/>
      <c r="X103" s="828"/>
      <c r="Y103" s="828"/>
      <c r="Z103" s="828"/>
      <c r="AA103" s="828"/>
      <c r="AB103" s="828"/>
      <c r="AC103" s="828"/>
      <c r="AD103" s="828"/>
      <c r="AE103" s="828"/>
      <c r="AF103" s="828"/>
      <c r="AG103" s="828"/>
      <c r="AH103" s="828"/>
      <c r="AI103" s="828"/>
      <c r="AJ103" s="828"/>
      <c r="AK103" s="828"/>
      <c r="AL103" s="828"/>
      <c r="AM103" s="828"/>
      <c r="AN103" s="828"/>
      <c r="AO103" s="828"/>
      <c r="AP103" s="828"/>
      <c r="AQ103" s="828"/>
      <c r="AR103" s="828"/>
      <c r="AS103" s="828"/>
      <c r="AT103" s="828"/>
      <c r="AU103" s="828"/>
      <c r="AV103" s="828"/>
      <c r="AW103" s="828"/>
      <c r="AX103" s="828"/>
      <c r="AY103" s="828"/>
      <c r="AZ103" s="346"/>
      <c r="BA103" s="884"/>
      <c r="BB103" s="553"/>
      <c r="BC103" s="414"/>
      <c r="BD103" s="407"/>
      <c r="BE103" s="407"/>
      <c r="BF103" s="407"/>
      <c r="BG103" s="418"/>
      <c r="BH103" s="414"/>
      <c r="BI103" s="407"/>
      <c r="BJ103" s="407"/>
      <c r="BK103" s="407"/>
      <c r="BL103" s="418"/>
      <c r="BM103" s="414"/>
      <c r="BN103" s="407"/>
      <c r="BO103" s="407"/>
      <c r="BP103" s="407"/>
      <c r="BQ103" s="418"/>
      <c r="BR103" s="414"/>
      <c r="BS103" s="407"/>
      <c r="BT103" s="407"/>
      <c r="BU103" s="407"/>
      <c r="BV103" s="407"/>
      <c r="BW103" s="408"/>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18" customFormat="true" ht="15" customHeight="true" x14ac:dyDescent="0.2">
      <c r="A104" s="80"/>
      <c r="B104" s="146"/>
      <c r="C104" s="110"/>
      <c r="D104" s="109"/>
      <c r="E104" s="109"/>
      <c r="F104" s="109"/>
      <c r="G104" s="108"/>
      <c r="H104" s="107"/>
      <c r="I104" s="109"/>
      <c r="J104" s="109"/>
      <c r="K104" s="109"/>
      <c r="L104" s="106"/>
      <c r="M104" s="110"/>
      <c r="N104" s="109"/>
      <c r="O104" s="109"/>
      <c r="P104" s="109"/>
      <c r="Q104" s="108"/>
      <c r="R104" s="107"/>
      <c r="S104" s="109"/>
      <c r="T104" s="109"/>
      <c r="U104" s="109"/>
      <c r="V104" s="109"/>
      <c r="W104" s="106"/>
      <c r="X104" s="828"/>
      <c r="Y104" s="828"/>
      <c r="Z104" s="828"/>
      <c r="AA104" s="828"/>
      <c r="AB104" s="828"/>
      <c r="AC104" s="828"/>
      <c r="AD104" s="828"/>
      <c r="AE104" s="828"/>
      <c r="AF104" s="828"/>
      <c r="AG104" s="828"/>
      <c r="AH104" s="828"/>
      <c r="AI104" s="828"/>
      <c r="AJ104" s="828"/>
      <c r="AK104" s="828"/>
      <c r="AL104" s="828"/>
      <c r="AM104" s="828"/>
      <c r="AN104" s="828"/>
      <c r="AO104" s="828"/>
      <c r="AP104" s="828"/>
      <c r="AQ104" s="828"/>
      <c r="AR104" s="828"/>
      <c r="AS104" s="828"/>
      <c r="AT104" s="828"/>
      <c r="AU104" s="828"/>
      <c r="AV104" s="828"/>
      <c r="AW104" s="828"/>
      <c r="AX104" s="828"/>
      <c r="AY104" s="828"/>
      <c r="AZ104" s="346"/>
      <c r="BA104" s="884"/>
      <c r="BB104" s="553"/>
      <c r="BC104" s="414"/>
      <c r="BD104" s="407"/>
      <c r="BE104" s="407"/>
      <c r="BF104" s="407"/>
      <c r="BG104" s="418"/>
      <c r="BH104" s="414"/>
      <c r="BI104" s="407"/>
      <c r="BJ104" s="407"/>
      <c r="BK104" s="407"/>
      <c r="BL104" s="418"/>
      <c r="BM104" s="414"/>
      <c r="BN104" s="407"/>
      <c r="BO104" s="407"/>
      <c r="BP104" s="407"/>
      <c r="BQ104" s="418"/>
      <c r="BR104" s="414"/>
      <c r="BS104" s="407"/>
      <c r="BT104" s="407"/>
      <c r="BU104" s="407"/>
      <c r="BV104" s="407"/>
      <c r="BW104" s="408"/>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18" customFormat="true" ht="15" customHeight="true" x14ac:dyDescent="0.2">
      <c r="A105" s="150"/>
      <c r="B105" s="145"/>
      <c r="C105" s="105"/>
      <c r="D105" s="104"/>
      <c r="E105" s="104"/>
      <c r="F105" s="104"/>
      <c r="G105" s="103"/>
      <c r="H105" s="102"/>
      <c r="I105" s="104"/>
      <c r="J105" s="104"/>
      <c r="K105" s="104"/>
      <c r="L105" s="101"/>
      <c r="M105" s="105"/>
      <c r="N105" s="104"/>
      <c r="O105" s="104"/>
      <c r="P105" s="104"/>
      <c r="Q105" s="103"/>
      <c r="R105" s="102"/>
      <c r="S105" s="104"/>
      <c r="T105" s="104"/>
      <c r="U105" s="104"/>
      <c r="V105" s="104"/>
      <c r="W105" s="101"/>
      <c r="X105" s="828"/>
      <c r="Y105" s="828"/>
      <c r="Z105" s="828"/>
      <c r="AA105" s="828"/>
      <c r="AB105" s="828"/>
      <c r="AC105" s="828"/>
      <c r="AD105" s="828"/>
      <c r="AE105" s="828"/>
      <c r="AF105" s="828"/>
      <c r="AG105" s="828"/>
      <c r="AH105" s="828"/>
      <c r="AI105" s="828"/>
      <c r="AJ105" s="828"/>
      <c r="AK105" s="828"/>
      <c r="AL105" s="828"/>
      <c r="AM105" s="828"/>
      <c r="AN105" s="828"/>
      <c r="AO105" s="828"/>
      <c r="AP105" s="828"/>
      <c r="AQ105" s="828"/>
      <c r="AR105" s="828"/>
      <c r="AS105" s="828"/>
      <c r="AT105" s="828"/>
      <c r="AU105" s="828"/>
      <c r="AV105" s="828"/>
      <c r="AW105" s="828"/>
      <c r="AX105" s="828"/>
      <c r="AY105" s="828"/>
      <c r="AZ105" s="346"/>
      <c r="BA105" s="884"/>
      <c r="BB105" s="553"/>
      <c r="BC105" s="417"/>
      <c r="BD105" s="416"/>
      <c r="BE105" s="416"/>
      <c r="BF105" s="416"/>
      <c r="BG105" s="420"/>
      <c r="BH105" s="417"/>
      <c r="BI105" s="416"/>
      <c r="BJ105" s="416"/>
      <c r="BK105" s="416"/>
      <c r="BL105" s="420"/>
      <c r="BM105" s="417"/>
      <c r="BN105" s="416"/>
      <c r="BO105" s="416"/>
      <c r="BP105" s="416"/>
      <c r="BQ105" s="420"/>
      <c r="BR105" s="417"/>
      <c r="BS105" s="416"/>
      <c r="BT105" s="416"/>
      <c r="BU105" s="416"/>
      <c r="BV105" s="416"/>
      <c r="BW105" s="419"/>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18" customFormat="true" ht="250.15" customHeight="true" x14ac:dyDescent="0.2">
      <c r="A106" s="438"/>
      <c r="B106" s="181"/>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346"/>
      <c r="Y106" s="346"/>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1"/>
      <c r="BB106" s="402"/>
      <c r="BC106" s="402"/>
      <c r="BD106" s="402"/>
      <c r="BE106" s="402"/>
      <c r="BF106" s="402"/>
      <c r="BG106" s="402"/>
      <c r="BH106" s="402"/>
      <c r="BI106" s="402"/>
      <c r="BJ106" s="402"/>
      <c r="BK106" s="402"/>
      <c r="BL106" s="402"/>
      <c r="BM106" s="402"/>
      <c r="BN106" s="402"/>
      <c r="BO106" s="402"/>
      <c r="BP106" s="402"/>
      <c r="BQ106" s="402"/>
      <c r="BR106" s="402"/>
      <c r="BS106" s="402"/>
      <c r="BT106" s="402"/>
      <c r="BU106" s="402"/>
      <c r="BV106" s="402"/>
      <c r="BW106" s="401"/>
      <c r="BX106" s="345"/>
      <c r="BY106" s="345"/>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38"/>
      <c r="B107" s="299"/>
      <c r="C107" s="391"/>
      <c r="D107" s="391"/>
      <c r="E107" s="391"/>
      <c r="F107" s="391"/>
      <c r="G107" s="391"/>
      <c r="H107" s="391"/>
      <c r="I107" s="391"/>
      <c r="J107" s="391"/>
      <c r="K107" s="391"/>
      <c r="L107" s="391"/>
      <c r="M107" s="391"/>
      <c r="N107" s="391"/>
      <c r="O107" s="391"/>
      <c r="P107" s="391"/>
      <c r="Q107" s="391"/>
      <c r="R107" s="391"/>
      <c r="S107" s="391"/>
      <c r="T107" s="391"/>
      <c r="U107" s="391"/>
      <c r="V107" s="391"/>
      <c r="W107" s="391"/>
      <c r="X107" s="341"/>
      <c r="Y107" s="341"/>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X107" s="341"/>
      <c r="BY107" s="34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Viet Nam</v>
      </c>
      <c r="B108" s="1013"/>
      <c r="C108" s="300"/>
      <c r="D108" s="300"/>
      <c r="E108" s="300"/>
      <c r="F108" s="300"/>
      <c r="G108" s="300"/>
      <c r="H108" s="300"/>
      <c r="I108" s="300"/>
      <c r="J108" s="300"/>
      <c r="K108" s="300"/>
      <c r="L108" s="300"/>
      <c r="M108" s="300"/>
      <c r="N108" s="300"/>
      <c r="O108" s="300"/>
      <c r="P108" s="300"/>
      <c r="Q108" s="300"/>
      <c r="R108" s="300"/>
      <c r="S108" s="300"/>
      <c r="T108" s="300"/>
      <c r="U108" s="300"/>
      <c r="X108" s="341"/>
      <c r="Y108" s="341"/>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X108" s="341"/>
      <c r="BY108" s="34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2011</v>
      </c>
      <c r="B109" s="326"/>
      <c r="C109" s="300"/>
      <c r="D109" s="300"/>
      <c r="E109" s="300"/>
      <c r="F109" s="300"/>
      <c r="G109" s="300"/>
      <c r="H109" s="300"/>
      <c r="I109" s="300"/>
      <c r="J109" s="300"/>
      <c r="K109" s="300"/>
      <c r="L109" s="300"/>
      <c r="M109" s="300"/>
      <c r="N109" s="300"/>
      <c r="O109" s="300"/>
      <c r="P109" s="300"/>
      <c r="Q109" s="300"/>
      <c r="R109" s="300"/>
      <c r="S109" s="300"/>
      <c r="T109" s="300"/>
      <c r="U109" s="300"/>
      <c r="X109" s="341"/>
      <c r="Y109" s="341"/>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X109" s="341"/>
      <c r="BY109" s="34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99</v>
      </c>
      <c r="B110" s="328"/>
      <c r="C110" s="300"/>
      <c r="D110" s="300"/>
      <c r="E110" s="300"/>
      <c r="F110" s="300"/>
      <c r="G110" s="300"/>
      <c r="H110" s="300"/>
      <c r="I110" s="300"/>
      <c r="J110" s="300"/>
      <c r="K110" s="300"/>
      <c r="L110" s="300"/>
      <c r="M110" s="300"/>
      <c r="N110" s="300"/>
      <c r="O110" s="300"/>
      <c r="P110" s="300"/>
      <c r="Q110" s="300"/>
      <c r="R110" s="300"/>
      <c r="S110" s="300"/>
      <c r="T110" s="300"/>
      <c r="U110" s="300"/>
      <c r="X110" s="341"/>
      <c r="Y110" s="341"/>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X110" s="341"/>
      <c r="BY110" s="34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97</v>
      </c>
      <c r="B111" s="326"/>
      <c r="C111" s="300"/>
      <c r="D111" s="300"/>
      <c r="E111" s="300"/>
      <c r="F111" s="300"/>
      <c r="G111" s="300"/>
      <c r="H111" s="300"/>
      <c r="I111" s="300"/>
      <c r="J111" s="300"/>
      <c r="K111" s="300"/>
      <c r="L111" s="300"/>
      <c r="M111" s="300"/>
      <c r="N111" s="300"/>
      <c r="O111" s="300"/>
      <c r="P111" s="300"/>
      <c r="Q111" s="300"/>
      <c r="R111" s="300"/>
      <c r="S111" s="300"/>
      <c r="T111" s="300"/>
      <c r="U111" s="300"/>
      <c r="X111" s="341"/>
      <c r="Y111" s="341"/>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X111" s="341"/>
      <c r="BY111" s="34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1" t="s">
        <v>98</v>
      </c>
      <c r="B112" s="352"/>
      <c r="C112" s="300"/>
      <c r="D112" s="300"/>
      <c r="E112" s="300"/>
      <c r="F112" s="300"/>
      <c r="G112" s="300"/>
      <c r="H112" s="300"/>
      <c r="I112" s="300"/>
      <c r="J112" s="300"/>
      <c r="K112" s="300"/>
      <c r="L112" s="300"/>
      <c r="M112" s="300"/>
      <c r="N112" s="300"/>
      <c r="O112" s="300"/>
      <c r="P112" s="300"/>
      <c r="Q112" s="300"/>
      <c r="R112" s="300"/>
      <c r="S112" s="300"/>
      <c r="T112" s="300"/>
      <c r="U112" s="300"/>
      <c r="X112" s="341"/>
      <c r="Y112" s="341"/>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X112" s="341"/>
      <c r="BY112" s="34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41</v>
      </c>
      <c r="B113" s="332"/>
      <c r="C113" s="300"/>
      <c r="D113" s="300"/>
      <c r="E113" s="300"/>
      <c r="F113" s="300"/>
      <c r="G113" s="300"/>
      <c r="H113" s="300"/>
      <c r="I113" s="300"/>
      <c r="J113" s="300"/>
      <c r="K113" s="300"/>
      <c r="L113" s="300"/>
      <c r="M113" s="300"/>
      <c r="N113" s="300"/>
      <c r="O113" s="300"/>
      <c r="P113" s="300"/>
      <c r="Q113" s="300"/>
      <c r="R113" s="300"/>
      <c r="S113" s="300"/>
      <c r="T113" s="300"/>
      <c r="U113" s="300"/>
      <c r="X113" s="341"/>
      <c r="Y113" s="341"/>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X113" s="341"/>
      <c r="BY113" s="34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40</v>
      </c>
      <c r="B114" s="332"/>
      <c r="C114" s="300"/>
      <c r="D114" s="300"/>
      <c r="E114" s="300"/>
      <c r="F114" s="300"/>
      <c r="G114" s="300"/>
      <c r="H114" s="300"/>
      <c r="I114" s="300"/>
      <c r="J114" s="300"/>
      <c r="K114" s="300"/>
      <c r="L114" s="300"/>
      <c r="M114" s="300"/>
      <c r="N114" s="300"/>
      <c r="O114" s="300"/>
      <c r="P114" s="300"/>
      <c r="Q114" s="300"/>
      <c r="R114" s="300"/>
      <c r="S114" s="300"/>
      <c r="T114" s="300"/>
      <c r="U114" s="300"/>
      <c r="X114" s="341"/>
      <c r="Y114" s="341"/>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X114" s="341"/>
      <c r="BY114" s="34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134</v>
      </c>
      <c r="B115" s="351" t="str">
        <f>A1025</f>
        <v>MICS11</v>
      </c>
      <c r="C115" s="300"/>
      <c r="D115" s="300"/>
      <c r="E115" s="300"/>
      <c r="F115" s="300"/>
      <c r="G115" s="300"/>
      <c r="H115" s="300"/>
      <c r="I115" s="300"/>
      <c r="J115" s="300"/>
      <c r="K115" s="300"/>
      <c r="L115" s="300"/>
      <c r="M115" s="300"/>
      <c r="N115" s="300"/>
      <c r="O115" s="300"/>
      <c r="P115" s="300"/>
      <c r="Q115" s="300"/>
      <c r="R115" s="300"/>
      <c r="S115" s="300"/>
      <c r="T115" s="300"/>
      <c r="U115" s="300"/>
      <c r="X115" s="341"/>
      <c r="Y115" s="341"/>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X115" s="341"/>
      <c r="BY115" s="34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7" t="str">
        <f>B1030</f>
        <v/>
      </c>
      <c r="B116" s="186"/>
      <c r="C116" s="300"/>
      <c r="D116" s="300"/>
      <c r="E116" s="300"/>
      <c r="F116" s="300"/>
      <c r="G116" s="300"/>
      <c r="H116" s="300"/>
      <c r="I116" s="300"/>
      <c r="J116" s="300"/>
      <c r="K116" s="300"/>
      <c r="L116" s="300"/>
      <c r="M116" s="300"/>
      <c r="N116" s="300"/>
      <c r="O116" s="300"/>
      <c r="P116" s="300"/>
      <c r="Q116" s="300"/>
      <c r="R116" s="300"/>
      <c r="S116" s="300"/>
      <c r="T116" s="300"/>
      <c r="U116" s="300"/>
      <c r="X116" s="341"/>
      <c r="Y116" s="341"/>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X116" s="341"/>
      <c r="BY116" s="34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7" t="str">
        <f>B1029</f>
        <v/>
      </c>
      <c r="B117" s="185"/>
      <c r="C117" s="300"/>
      <c r="D117" s="300"/>
      <c r="E117" s="300"/>
      <c r="F117" s="300"/>
      <c r="G117" s="300"/>
      <c r="H117" s="300"/>
      <c r="I117" s="300"/>
      <c r="J117" s="300"/>
      <c r="K117" s="300"/>
      <c r="L117" s="300"/>
      <c r="M117" s="300"/>
      <c r="N117" s="300"/>
      <c r="O117" s="300"/>
      <c r="P117" s="300"/>
      <c r="Q117" s="300"/>
      <c r="R117" s="300"/>
      <c r="S117" s="300"/>
      <c r="T117" s="300"/>
      <c r="U117" s="300"/>
      <c r="X117" s="341"/>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X117" s="341"/>
      <c r="BY117" s="34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84"/>
      <c r="B118" s="186"/>
      <c r="C118" s="300"/>
      <c r="D118" s="300"/>
      <c r="E118" s="300"/>
      <c r="F118" s="300"/>
      <c r="G118" s="300"/>
      <c r="H118" s="300"/>
      <c r="I118" s="300"/>
      <c r="J118" s="300"/>
      <c r="K118" s="300"/>
      <c r="L118" s="300"/>
      <c r="M118" s="300"/>
      <c r="N118" s="300"/>
      <c r="O118" s="300"/>
      <c r="P118" s="300"/>
      <c r="Q118" s="300"/>
      <c r="R118" s="300"/>
      <c r="S118" s="300"/>
      <c r="T118" s="300"/>
      <c r="U118" s="300"/>
      <c r="X118" s="341"/>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X118" s="341"/>
      <c r="BY118" s="34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83"/>
      <c r="B119" s="182"/>
      <c r="C119" s="300"/>
      <c r="D119" s="300"/>
      <c r="E119" s="300"/>
      <c r="F119" s="300"/>
      <c r="G119" s="300"/>
      <c r="H119" s="300"/>
      <c r="I119" s="300"/>
      <c r="J119" s="300"/>
      <c r="K119" s="300"/>
      <c r="L119" s="300"/>
      <c r="M119" s="300"/>
      <c r="N119" s="300"/>
      <c r="O119" s="300"/>
      <c r="P119" s="300"/>
      <c r="Q119" s="300"/>
      <c r="R119" s="300"/>
      <c r="S119" s="300"/>
      <c r="T119" s="300"/>
      <c r="U119" s="300"/>
      <c r="X119" s="341"/>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X119" s="341"/>
      <c r="BY119" s="34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437" customFormat="true" ht="15" customHeight="true" x14ac:dyDescent="0.2">
      <c r="A120" s="303" t="s">
        <v>99</v>
      </c>
      <c r="B120" s="337"/>
      <c r="C120" s="990" t="s">
        <v>115</v>
      </c>
      <c r="D120" s="991"/>
      <c r="E120" s="991"/>
      <c r="F120" s="991"/>
      <c r="G120" s="992"/>
      <c r="H120" s="993" t="s">
        <v>39</v>
      </c>
      <c r="I120" s="981"/>
      <c r="J120" s="981"/>
      <c r="K120" s="981"/>
      <c r="L120" s="983"/>
      <c r="M120" s="976" t="s">
        <v>38</v>
      </c>
      <c r="N120" s="977"/>
      <c r="O120" s="977"/>
      <c r="P120" s="977"/>
      <c r="Q120" s="979"/>
      <c r="R120" s="16" t="s">
        <v>138</v>
      </c>
      <c r="S120" s="400"/>
      <c r="T120" s="400"/>
      <c r="U120" s="400"/>
      <c r="V120" s="400"/>
      <c r="W120" s="400"/>
      <c r="X120" s="828"/>
      <c r="Y120" s="828"/>
      <c r="Z120" s="828"/>
      <c r="AA120" s="828"/>
      <c r="AB120" s="828"/>
      <c r="AC120" s="828"/>
      <c r="AD120" s="828"/>
      <c r="AE120" s="828"/>
      <c r="AF120" s="828"/>
      <c r="AG120" s="828"/>
      <c r="AH120" s="828"/>
      <c r="AI120" s="828"/>
      <c r="AJ120" s="828"/>
      <c r="AK120" s="828"/>
      <c r="AL120" s="828"/>
      <c r="AM120" s="828"/>
      <c r="AN120" s="828"/>
      <c r="AO120" s="828"/>
      <c r="AP120" s="828"/>
      <c r="AQ120" s="828"/>
      <c r="AR120" s="828"/>
      <c r="AS120" s="828"/>
      <c r="AT120" s="828"/>
      <c r="AU120" s="828"/>
      <c r="AV120" s="828"/>
      <c r="AW120" s="828"/>
      <c r="AX120" s="828"/>
      <c r="AY120" s="828"/>
      <c r="AZ120" s="346"/>
      <c r="BA120" s="347" t="s">
        <v>129</v>
      </c>
      <c r="BB120" s="303" t="s">
        <v>99</v>
      </c>
      <c r="BC120" s="976" t="s">
        <v>115</v>
      </c>
      <c r="BD120" s="977"/>
      <c r="BE120" s="977"/>
      <c r="BF120" s="977"/>
      <c r="BG120" s="978"/>
      <c r="BH120" s="976" t="s">
        <v>39</v>
      </c>
      <c r="BI120" s="977"/>
      <c r="BJ120" s="977"/>
      <c r="BK120" s="977"/>
      <c r="BL120" s="978"/>
      <c r="BM120" s="976" t="s">
        <v>38</v>
      </c>
      <c r="BN120" s="977"/>
      <c r="BO120" s="977"/>
      <c r="BP120" s="977"/>
      <c r="BQ120" s="979"/>
      <c r="BR120" s="15" t="s">
        <v>138</v>
      </c>
      <c r="BS120" s="400"/>
      <c r="BT120" s="400"/>
      <c r="BU120" s="400"/>
      <c r="BV120" s="400"/>
      <c r="BW120" s="400"/>
      <c r="BX120" s="5"/>
      <c r="BY120" s="5"/>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437" customFormat="true" ht="36" x14ac:dyDescent="0.2">
      <c r="A121" s="335" t="s">
        <v>88</v>
      </c>
      <c r="B121" s="369"/>
      <c r="C121" s="392" t="s">
        <v>0</v>
      </c>
      <c r="D121" s="546" t="s">
        <v>1</v>
      </c>
      <c r="E121" s="546" t="s">
        <v>2</v>
      </c>
      <c r="F121" s="546" t="s">
        <v>3</v>
      </c>
      <c r="G121" s="547" t="s">
        <v>4</v>
      </c>
      <c r="H121" s="374" t="s">
        <v>0</v>
      </c>
      <c r="I121" s="549" t="s">
        <v>1</v>
      </c>
      <c r="J121" s="549" t="s">
        <v>2</v>
      </c>
      <c r="K121" s="549" t="s">
        <v>3</v>
      </c>
      <c r="L121" s="550" t="s">
        <v>4</v>
      </c>
      <c r="M121" s="375" t="s">
        <v>0</v>
      </c>
      <c r="N121" s="549" t="s">
        <v>1</v>
      </c>
      <c r="O121" s="549" t="s">
        <v>2</v>
      </c>
      <c r="P121" s="549" t="s">
        <v>3</v>
      </c>
      <c r="Q121" s="545" t="s">
        <v>4</v>
      </c>
      <c r="R121" s="374" t="s">
        <v>150</v>
      </c>
      <c r="S121" s="549" t="s">
        <v>151</v>
      </c>
      <c r="T121" s="549" t="s">
        <v>424</v>
      </c>
      <c r="U121" s="549" t="s">
        <v>425</v>
      </c>
      <c r="V121" s="549" t="s">
        <v>154</v>
      </c>
      <c r="W121" s="550" t="s">
        <v>299</v>
      </c>
      <c r="X121" s="828"/>
      <c r="Y121" s="828"/>
      <c r="Z121" s="828"/>
      <c r="AA121" s="828"/>
      <c r="AB121" s="828"/>
      <c r="AC121" s="828"/>
      <c r="AD121" s="828"/>
      <c r="AE121" s="828"/>
      <c r="AF121" s="828"/>
      <c r="AG121" s="828"/>
      <c r="AH121" s="828"/>
      <c r="AI121" s="828"/>
      <c r="AJ121" s="828"/>
      <c r="AK121" s="828"/>
      <c r="AL121" s="828"/>
      <c r="AM121" s="828"/>
      <c r="AN121" s="828"/>
      <c r="AO121" s="828"/>
      <c r="AP121" s="828"/>
      <c r="AQ121" s="828"/>
      <c r="AR121" s="828"/>
      <c r="AS121" s="828"/>
      <c r="AT121" s="828"/>
      <c r="AU121" s="828"/>
      <c r="AV121" s="828"/>
      <c r="AW121" s="828"/>
      <c r="AX121" s="828"/>
      <c r="AY121" s="828"/>
      <c r="AZ121" s="346"/>
      <c r="BA121" s="335" t="s">
        <v>117</v>
      </c>
      <c r="BB121" s="334"/>
      <c r="BC121" s="421" t="s">
        <v>0</v>
      </c>
      <c r="BD121" s="520" t="s">
        <v>1</v>
      </c>
      <c r="BE121" s="520" t="s">
        <v>2</v>
      </c>
      <c r="BF121" s="520" t="s">
        <v>3</v>
      </c>
      <c r="BG121" s="422" t="s">
        <v>4</v>
      </c>
      <c r="BH121" s="421" t="s">
        <v>0</v>
      </c>
      <c r="BI121" s="520" t="s">
        <v>1</v>
      </c>
      <c r="BJ121" s="520" t="s">
        <v>2</v>
      </c>
      <c r="BK121" s="520" t="s">
        <v>3</v>
      </c>
      <c r="BL121" s="422" t="s">
        <v>4</v>
      </c>
      <c r="BM121" s="421" t="s">
        <v>0</v>
      </c>
      <c r="BN121" s="520" t="s">
        <v>1</v>
      </c>
      <c r="BO121" s="520" t="s">
        <v>2</v>
      </c>
      <c r="BP121" s="520" t="s">
        <v>3</v>
      </c>
      <c r="BQ121" s="422" t="s">
        <v>4</v>
      </c>
      <c r="BR121" s="421" t="s">
        <v>150</v>
      </c>
      <c r="BS121" s="520" t="s">
        <v>151</v>
      </c>
      <c r="BT121" s="520" t="s">
        <v>424</v>
      </c>
      <c r="BU121" s="520" t="s">
        <v>425</v>
      </c>
      <c r="BV121" s="520" t="s">
        <v>154</v>
      </c>
      <c r="BW121" s="521" t="s">
        <v>299</v>
      </c>
      <c r="BX121" s="886"/>
      <c r="BY121" s="886"/>
      <c r="BZ121" s="886"/>
      <c r="CA121" s="886"/>
      <c r="CB121" s="886"/>
      <c r="CC121" s="886"/>
      <c r="CD121" s="886"/>
      <c r="CE121" s="886"/>
      <c r="CF121" s="886"/>
      <c r="CG121" s="886"/>
      <c r="CH121" s="886"/>
      <c r="CI121" s="886"/>
      <c r="CJ121" s="886"/>
      <c r="CK121" s="886"/>
      <c r="CL121" s="886"/>
      <c r="CM121" s="886"/>
      <c r="CN121" s="886"/>
      <c r="CO121" s="886"/>
      <c r="CP121" s="886"/>
      <c r="CQ121" s="886"/>
      <c r="CR121" s="886"/>
      <c r="CS121" s="886"/>
      <c r="CT121" s="886"/>
      <c r="CU121" s="886"/>
      <c r="CV121" s="886"/>
      <c r="CW121" s="886"/>
      <c r="CX121" s="886"/>
      <c r="CY121" s="886"/>
      <c r="CZ121" s="886"/>
    </row>
    <row r="122" s="437" customFormat="true" ht="15" customHeight="true" x14ac:dyDescent="0.2">
      <c r="A122" s="985" t="s">
        <v>18</v>
      </c>
      <c r="B122" s="371" t="s">
        <v>14</v>
      </c>
      <c r="C122" s="137">
        <v>38.223038646323737</v>
      </c>
      <c r="D122" s="136">
        <v>71.090312687699523</v>
      </c>
      <c r="E122" s="136">
        <v>86.383325417935296</v>
      </c>
      <c r="F122" s="136">
        <v>95.358199742883556</v>
      </c>
      <c r="G122" s="135">
        <v>99.054235293156921</v>
      </c>
      <c r="H122" s="134">
        <v>73.996644493741925</v>
      </c>
      <c r="I122" s="136">
        <v>96.564103720398492</v>
      </c>
      <c r="J122" s="136">
        <v>98.835993274516781</v>
      </c>
      <c r="K122" s="136">
        <v>99.470835852296034</v>
      </c>
      <c r="L122" s="133">
        <v>100</v>
      </c>
      <c r="M122" s="137">
        <v>31.684379791290944</v>
      </c>
      <c r="N122" s="136">
        <v>64.320063404709643</v>
      </c>
      <c r="O122" s="136">
        <v>76.567691129036035</v>
      </c>
      <c r="P122" s="136">
        <v>88.450265598315454</v>
      </c>
      <c r="Q122" s="135">
        <v>96.053523850947968</v>
      </c>
      <c r="R122" s="134">
        <v>68.540492331263792</v>
      </c>
      <c r="S122" s="136">
        <v>44.292359281729624</v>
      </c>
      <c r="T122" s="136">
        <v>82.208225675180984</v>
      </c>
      <c r="U122" s="136">
        <v>76.271580165505668</v>
      </c>
      <c r="V122" s="136">
        <v>97.414695755230639</v>
      </c>
      <c r="W122" s="133">
        <v>92.484302991399588</v>
      </c>
      <c r="X122" s="828"/>
      <c r="Y122" s="828"/>
      <c r="Z122" s="828"/>
      <c r="AA122" s="828"/>
      <c r="AB122" s="828"/>
      <c r="AC122" s="828"/>
      <c r="AD122" s="828"/>
      <c r="AE122" s="828"/>
      <c r="AF122" s="828"/>
      <c r="AG122" s="828"/>
      <c r="AH122" s="828"/>
      <c r="AI122" s="828"/>
      <c r="AJ122" s="828"/>
      <c r="AK122" s="828"/>
      <c r="AL122" s="828"/>
      <c r="AM122" s="828"/>
      <c r="AN122" s="828"/>
      <c r="AO122" s="828"/>
      <c r="AP122" s="828"/>
      <c r="AQ122" s="828"/>
      <c r="AR122" s="828"/>
      <c r="AS122" s="828"/>
      <c r="AT122" s="828"/>
      <c r="AU122" s="828"/>
      <c r="AV122" s="828"/>
      <c r="AW122" s="828"/>
      <c r="AX122" s="828"/>
      <c r="AY122" s="828"/>
      <c r="AZ122" s="346"/>
      <c r="BA122" s="975" t="s">
        <v>18</v>
      </c>
      <c r="BB122" s="554" t="s">
        <v>14</v>
      </c>
      <c r="BC122" s="425">
        <v>3363.8360721575391</v>
      </c>
      <c r="BD122" s="423">
        <v>6254.7282979681713</v>
      </c>
      <c r="BE122" s="423">
        <v>7599.8379813170195</v>
      </c>
      <c r="BF122" s="423">
        <v>8393.0602206078693</v>
      </c>
      <c r="BG122" s="429">
        <v>8716.5051727017308</v>
      </c>
      <c r="BH122" s="425">
        <v>1924.0588659125485</v>
      </c>
      <c r="BI122" s="423">
        <v>2511.4114719952709</v>
      </c>
      <c r="BJ122" s="423">
        <v>2570.7052376627653</v>
      </c>
      <c r="BK122" s="423">
        <v>2587.8732556393306</v>
      </c>
      <c r="BL122" s="429">
        <v>2599.4680247808806</v>
      </c>
      <c r="BM122" s="425">
        <v>1964.3383115869901</v>
      </c>
      <c r="BN122" s="423">
        <v>3987.7135935775991</v>
      </c>
      <c r="BO122" s="423">
        <v>4745.7700914182687</v>
      </c>
      <c r="BP122" s="423">
        <v>5483.8793922641744</v>
      </c>
      <c r="BQ122" s="429">
        <v>5952.7494999145119</v>
      </c>
      <c r="BR122" s="425">
        <v>1748.5377493049691</v>
      </c>
      <c r="BS122" s="423">
        <v>3735.5979182808746</v>
      </c>
      <c r="BT122" s="423">
        <v>7763.0706974999366</v>
      </c>
      <c r="BU122" s="423">
        <v>5523.7999286069426</v>
      </c>
      <c r="BV122" s="423">
        <v>9021.8722283159004</v>
      </c>
      <c r="BW122" s="427">
        <v>6535.089222743647</v>
      </c>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437" customFormat="true" ht="15" customHeight="true" x14ac:dyDescent="0.2">
      <c r="A123" s="984"/>
      <c r="B123" s="372" t="s">
        <v>52</v>
      </c>
      <c r="C123" s="132">
        <v>61.776961353676455</v>
      </c>
      <c r="D123" s="131">
        <v>28.909687312300658</v>
      </c>
      <c r="E123" s="131">
        <v>13.616674582064931</v>
      </c>
      <c r="F123" s="131">
        <v>4.6418002571166488</v>
      </c>
      <c r="G123" s="130">
        <v>0.94576470684313119</v>
      </c>
      <c r="H123" s="129">
        <v>26.003355506258053</v>
      </c>
      <c r="I123" s="131">
        <v>3.4358962796014643</v>
      </c>
      <c r="J123" s="131">
        <v>1.1640067254832349</v>
      </c>
      <c r="K123" s="131">
        <v>0.52916414770398235</v>
      </c>
      <c r="L123" s="128">
        <v>0</v>
      </c>
      <c r="M123" s="132">
        <v>68.315620208709078</v>
      </c>
      <c r="N123" s="131">
        <v>35.679936595290215</v>
      </c>
      <c r="O123" s="131">
        <v>23.432308870963915</v>
      </c>
      <c r="P123" s="131">
        <v>11.549734401684612</v>
      </c>
      <c r="Q123" s="130">
        <v>3.9464761490520326</v>
      </c>
      <c r="R123" s="129">
        <v>31.459507668736293</v>
      </c>
      <c r="S123" s="131">
        <v>55.707640718270326</v>
      </c>
      <c r="T123" s="131">
        <v>17.791774324818654</v>
      </c>
      <c r="U123" s="131">
        <v>23.728419834494257</v>
      </c>
      <c r="V123" s="131">
        <v>2.5853042447693948</v>
      </c>
      <c r="W123" s="128">
        <v>7.5156970086004593</v>
      </c>
      <c r="X123" s="828"/>
      <c r="Y123" s="828"/>
      <c r="Z123" s="828"/>
      <c r="AA123" s="828"/>
      <c r="AB123" s="828"/>
      <c r="AC123" s="828"/>
      <c r="AD123" s="828"/>
      <c r="AE123" s="828"/>
      <c r="AF123" s="828"/>
      <c r="AG123" s="828"/>
      <c r="AH123" s="828"/>
      <c r="AI123" s="828"/>
      <c r="AJ123" s="828"/>
      <c r="AK123" s="828"/>
      <c r="AL123" s="828"/>
      <c r="AM123" s="828"/>
      <c r="AN123" s="828"/>
      <c r="AO123" s="828"/>
      <c r="AP123" s="828"/>
      <c r="AQ123" s="828"/>
      <c r="AR123" s="828"/>
      <c r="AS123" s="828"/>
      <c r="AT123" s="828"/>
      <c r="AU123" s="828"/>
      <c r="AV123" s="828"/>
      <c r="AW123" s="828"/>
      <c r="AX123" s="828"/>
      <c r="AY123" s="828"/>
      <c r="AZ123" s="346"/>
      <c r="BA123" s="972"/>
      <c r="BB123" s="553" t="s">
        <v>52</v>
      </c>
      <c r="BC123" s="426">
        <v>5436.7098584865089</v>
      </c>
      <c r="BD123" s="424">
        <v>2543.5566743391933</v>
      </c>
      <c r="BE123" s="424">
        <v>1197.9687071241783</v>
      </c>
      <c r="BF123" s="424">
        <v>408.55331995632156</v>
      </c>
      <c r="BG123" s="430">
        <v>83.224739810054373</v>
      </c>
      <c r="BH123" s="426">
        <v>676.13858773721859</v>
      </c>
      <c r="BI123" s="424">
        <v>89.359803495532077</v>
      </c>
      <c r="BJ123" s="424">
        <v>30.275591783281616</v>
      </c>
      <c r="BK123" s="424">
        <v>13.766947205709112</v>
      </c>
      <c r="BL123" s="430">
        <v>0</v>
      </c>
      <c r="BM123" s="426">
        <v>4235.3674252029923</v>
      </c>
      <c r="BN123" s="424">
        <v>2212.0837674517516</v>
      </c>
      <c r="BO123" s="424">
        <v>1452.3665135113963</v>
      </c>
      <c r="BP123" s="424">
        <v>716.07869171541631</v>
      </c>
      <c r="BQ123" s="430">
        <v>244.57597161295803</v>
      </c>
      <c r="BR123" s="426">
        <v>802.56407362051266</v>
      </c>
      <c r="BS123" s="424">
        <v>4698.357686838106</v>
      </c>
      <c r="BT123" s="424">
        <v>1680.1092686668953</v>
      </c>
      <c r="BU123" s="424">
        <v>1718.4781474740271</v>
      </c>
      <c r="BV123" s="424">
        <v>239.43291499095841</v>
      </c>
      <c r="BW123" s="428">
        <v>531.07120812576125</v>
      </c>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437" customFormat="true" ht="15" customHeight="true" x14ac:dyDescent="0.2">
      <c r="A124" s="984" t="s">
        <v>51</v>
      </c>
      <c r="B124" s="372" t="s">
        <v>15</v>
      </c>
      <c r="C124" s="132">
        <f>C122*C129/100</f>
        <v>33.221028355343371</v>
      </c>
      <c r="D124" s="131">
        <f>D122*D129/100</f>
        <v>65.137002603725577</v>
      </c>
      <c r="E124" s="131">
        <f t="shared" ref="E124:W124" si="3">E122*E129/100</f>
        <v>80.351759976373629</v>
      </c>
      <c r="F124" s="131">
        <f t="shared" si="3"/>
        <v>92.44041214194209</v>
      </c>
      <c r="G124" s="130">
        <f t="shared" si="3"/>
        <v>97.753585289071438</v>
      </c>
      <c r="H124" s="129">
        <f t="shared" si="3"/>
        <v>63.253493174076141</v>
      </c>
      <c r="I124" s="131">
        <f t="shared" si="3"/>
        <v>88.947512102865019</v>
      </c>
      <c r="J124" s="131">
        <f t="shared" si="3"/>
        <v>94.752035136031949</v>
      </c>
      <c r="K124" s="131">
        <f t="shared" si="3"/>
        <v>97.591636717656513</v>
      </c>
      <c r="L124" s="128">
        <f t="shared" si="3"/>
        <v>99.784954055262276</v>
      </c>
      <c r="M124" s="132">
        <f t="shared" si="3"/>
        <v>27.909112884269124</v>
      </c>
      <c r="N124" s="131">
        <f t="shared" si="3"/>
        <v>58.156677130044727</v>
      </c>
      <c r="O124" s="131">
        <f t="shared" si="3"/>
        <v>71.54700491287285</v>
      </c>
      <c r="P124" s="131">
        <f t="shared" si="3"/>
        <v>84.634754051759089</v>
      </c>
      <c r="Q124" s="130">
        <f t="shared" si="3"/>
        <v>95.028758735018542</v>
      </c>
      <c r="R124" s="129">
        <f t="shared" si="3"/>
        <v>65.510921006903288</v>
      </c>
      <c r="S124" s="131">
        <f t="shared" si="3"/>
        <v>41.398751098630271</v>
      </c>
      <c r="T124" s="131">
        <f t="shared" si="3"/>
        <v>78.983681533035778</v>
      </c>
      <c r="U124" s="131">
        <f t="shared" si="3"/>
        <v>71.466578760445813</v>
      </c>
      <c r="V124" s="131">
        <f t="shared" si="3"/>
        <v>91.580241261231009</v>
      </c>
      <c r="W124" s="128">
        <f t="shared" si="3"/>
        <v>87.513533959750589</v>
      </c>
      <c r="X124" s="828"/>
      <c r="Y124" s="828"/>
      <c r="Z124" s="828"/>
      <c r="AA124" s="828"/>
      <c r="AB124" s="828"/>
      <c r="AC124" s="828"/>
      <c r="AD124" s="828"/>
      <c r="AE124" s="828"/>
      <c r="AF124" s="828"/>
      <c r="AG124" s="828"/>
      <c r="AH124" s="828"/>
      <c r="AI124" s="828"/>
      <c r="AJ124" s="828"/>
      <c r="AK124" s="828"/>
      <c r="AL124" s="828"/>
      <c r="AM124" s="828"/>
      <c r="AN124" s="828"/>
      <c r="AO124" s="828"/>
      <c r="AP124" s="828"/>
      <c r="AQ124" s="828"/>
      <c r="AR124" s="828"/>
      <c r="AS124" s="828"/>
      <c r="AT124" s="828"/>
      <c r="AU124" s="828"/>
      <c r="AV124" s="828"/>
      <c r="AW124" s="828"/>
      <c r="AX124" s="828"/>
      <c r="AY124" s="828"/>
      <c r="AZ124" s="346"/>
      <c r="BA124" s="972" t="s">
        <v>51</v>
      </c>
      <c r="BB124" s="553" t="s">
        <v>15</v>
      </c>
      <c r="BC124" s="426">
        <v>2918.7148777259531</v>
      </c>
      <c r="BD124" s="424">
        <v>5730.939111495034</v>
      </c>
      <c r="BE124" s="424">
        <v>7065.0239275698304</v>
      </c>
      <c r="BF124" s="424">
        <v>8136.2478320385017</v>
      </c>
      <c r="BG124" s="430">
        <v>8600.182951565057</v>
      </c>
      <c r="BH124" s="426">
        <v>1644.7157188568574</v>
      </c>
      <c r="BI124" s="424">
        <v>2313.3213450350199</v>
      </c>
      <c r="BJ124" s="424">
        <v>2464.4822693981737</v>
      </c>
      <c r="BK124" s="424">
        <v>2538.9832554610325</v>
      </c>
      <c r="BL124" s="430">
        <v>2591.9886506310672</v>
      </c>
      <c r="BM124" s="426">
        <v>1730.2828725732245</v>
      </c>
      <c r="BN124" s="424">
        <v>3600.4809198655976</v>
      </c>
      <c r="BO124" s="424">
        <v>4434.5811012355998</v>
      </c>
      <c r="BP124" s="424">
        <v>5243.0310969761395</v>
      </c>
      <c r="BQ124" s="430">
        <v>5889.2414703616905</v>
      </c>
      <c r="BR124" s="426">
        <v>1671.2503000223805</v>
      </c>
      <c r="BS124" s="424">
        <v>3489.7825884982776</v>
      </c>
      <c r="BT124" s="424">
        <v>7453.1357749995359</v>
      </c>
      <c r="BU124" s="424">
        <v>5175.808365292909</v>
      </c>
      <c r="BV124" s="424">
        <v>8481.5255941792147</v>
      </c>
      <c r="BW124" s="428">
        <v>6179.6060774020252</v>
      </c>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437" customFormat="true" ht="15" customHeight="true" x14ac:dyDescent="0.2">
      <c r="A125" s="984"/>
      <c r="B125" s="372" t="s">
        <v>16</v>
      </c>
      <c r="C125" s="132">
        <f>C122*C128/100</f>
        <v>5.0020102909803645</v>
      </c>
      <c r="D125" s="131">
        <f>D122*D128/100</f>
        <v>5.9533100839739541</v>
      </c>
      <c r="E125" s="131">
        <f t="shared" ref="E125:W125" si="4">E122*E128/100</f>
        <v>6.0315654415615576</v>
      </c>
      <c r="F125" s="131">
        <f t="shared" si="4"/>
        <v>2.9177876009414541</v>
      </c>
      <c r="G125" s="130">
        <f t="shared" si="4"/>
        <v>1.3006500040855533</v>
      </c>
      <c r="H125" s="129">
        <f t="shared" si="4"/>
        <v>10.74315131966582</v>
      </c>
      <c r="I125" s="131">
        <f t="shared" si="4"/>
        <v>7.6165916175335768</v>
      </c>
      <c r="J125" s="131">
        <f t="shared" si="4"/>
        <v>4.0839581384848449</v>
      </c>
      <c r="K125" s="131">
        <f t="shared" si="4"/>
        <v>1.8791991346395251</v>
      </c>
      <c r="L125" s="128">
        <f t="shared" si="4"/>
        <v>0.21504594473772584</v>
      </c>
      <c r="M125" s="132">
        <f t="shared" si="4"/>
        <v>3.7752669070218179</v>
      </c>
      <c r="N125" s="131">
        <f t="shared" si="4"/>
        <v>6.163386274664969</v>
      </c>
      <c r="O125" s="131">
        <f t="shared" si="4"/>
        <v>5.020686216163174</v>
      </c>
      <c r="P125" s="131">
        <f t="shared" si="4"/>
        <v>3.8155115465564338</v>
      </c>
      <c r="Q125" s="130">
        <f t="shared" si="4"/>
        <v>1.0247651159294382</v>
      </c>
      <c r="R125" s="129">
        <f t="shared" si="4"/>
        <v>3.0295713243605138</v>
      </c>
      <c r="S125" s="131">
        <f t="shared" si="4"/>
        <v>2.8936081830993512</v>
      </c>
      <c r="T125" s="131">
        <f t="shared" si="4"/>
        <v>3.2245441421452203</v>
      </c>
      <c r="U125" s="131">
        <f t="shared" si="4"/>
        <v>4.8050014050599028</v>
      </c>
      <c r="V125" s="131">
        <f t="shared" si="4"/>
        <v>5.8344544939998375</v>
      </c>
      <c r="W125" s="128">
        <f t="shared" si="4"/>
        <v>4.9707690316490298</v>
      </c>
      <c r="X125" s="828"/>
      <c r="Y125" s="828"/>
      <c r="Z125" s="828"/>
      <c r="AA125" s="828"/>
      <c r="AB125" s="828"/>
      <c r="AC125" s="828"/>
      <c r="AD125" s="828"/>
      <c r="AE125" s="828"/>
      <c r="AF125" s="828"/>
      <c r="AG125" s="828"/>
      <c r="AH125" s="828"/>
      <c r="AI125" s="828"/>
      <c r="AJ125" s="828"/>
      <c r="AK125" s="828"/>
      <c r="AL125" s="828"/>
      <c r="AM125" s="828"/>
      <c r="AN125" s="828"/>
      <c r="AO125" s="828"/>
      <c r="AP125" s="828"/>
      <c r="AQ125" s="828"/>
      <c r="AR125" s="828"/>
      <c r="AS125" s="828"/>
      <c r="AT125" s="828"/>
      <c r="AU125" s="828"/>
      <c r="AV125" s="828"/>
      <c r="AW125" s="828"/>
      <c r="AX125" s="828"/>
      <c r="AY125" s="828"/>
      <c r="AZ125" s="346"/>
      <c r="BA125" s="972"/>
      <c r="BB125" s="553" t="s">
        <v>16</v>
      </c>
      <c r="BC125" s="426">
        <v>439.46387506919223</v>
      </c>
      <c r="BD125" s="424">
        <v>523.78918647313844</v>
      </c>
      <c r="BE125" s="424">
        <v>530.33255497907612</v>
      </c>
      <c r="BF125" s="424">
        <v>256.81238856936557</v>
      </c>
      <c r="BG125" s="430">
        <v>114.42882588921412</v>
      </c>
      <c r="BH125" s="426">
        <v>279.34314705569204</v>
      </c>
      <c r="BI125" s="424">
        <v>198.09012696025368</v>
      </c>
      <c r="BJ125" s="424">
        <v>106.22296826459244</v>
      </c>
      <c r="BK125" s="424">
        <v>48.890000178297967</v>
      </c>
      <c r="BL125" s="430">
        <v>5.5859789023476134</v>
      </c>
      <c r="BM125" s="426">
        <v>234.05543901376535</v>
      </c>
      <c r="BN125" s="424">
        <v>381.57535434961085</v>
      </c>
      <c r="BO125" s="424">
        <v>311.18899018266796</v>
      </c>
      <c r="BP125" s="424">
        <v>236.36679651993526</v>
      </c>
      <c r="BQ125" s="430">
        <v>63.508029552823075</v>
      </c>
      <c r="BR125" s="426">
        <v>77.287449282588653</v>
      </c>
      <c r="BS125" s="424">
        <v>243.92193453513039</v>
      </c>
      <c r="BT125" s="424">
        <v>304.27760313800621</v>
      </c>
      <c r="BU125" s="424">
        <v>347.99156331403611</v>
      </c>
      <c r="BV125" s="424">
        <v>540.34663413670501</v>
      </c>
      <c r="BW125" s="428">
        <v>351.00164657352013</v>
      </c>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437" customFormat="true" ht="15" customHeight="true" x14ac:dyDescent="0.2">
      <c r="A126" s="984"/>
      <c r="B126" s="372" t="s">
        <v>22</v>
      </c>
      <c r="C126" s="132">
        <f>100-C124-C125-C127</f>
        <v>39.599774183716669</v>
      </c>
      <c r="D126" s="131">
        <f>100-D124-D125-D127</f>
        <v>22.480694583908765</v>
      </c>
      <c r="E126" s="131">
        <f t="shared" ref="E126:W126" si="5">100-E124-E125-E127</f>
        <v>11.410944665233387</v>
      </c>
      <c r="F126" s="131">
        <f t="shared" si="5"/>
        <v>3.7095809642733109</v>
      </c>
      <c r="G126" s="130">
        <f t="shared" si="5"/>
        <v>0.89457550976666256</v>
      </c>
      <c r="H126" s="129">
        <f t="shared" si="5"/>
        <v>20.981848764230513</v>
      </c>
      <c r="I126" s="131">
        <f t="shared" si="5"/>
        <v>3.2467391461788297</v>
      </c>
      <c r="J126" s="131">
        <f t="shared" si="5"/>
        <v>1.062788756807056</v>
      </c>
      <c r="K126" s="131">
        <f t="shared" si="5"/>
        <v>0.5291641477039617</v>
      </c>
      <c r="L126" s="128">
        <f t="shared" si="5"/>
        <v>-1.4155343563970746E-15</v>
      </c>
      <c r="M126" s="132">
        <f t="shared" si="5"/>
        <v>41.534639967998217</v>
      </c>
      <c r="N126" s="131">
        <f t="shared" si="5"/>
        <v>26.963287052229887</v>
      </c>
      <c r="O126" s="131">
        <f t="shared" si="5"/>
        <v>18.514068622919837</v>
      </c>
      <c r="P126" s="131">
        <f t="shared" si="5"/>
        <v>9.8699690388044292</v>
      </c>
      <c r="Q126" s="130">
        <f t="shared" si="5"/>
        <v>3.1506903839641063</v>
      </c>
      <c r="R126" s="129">
        <f t="shared" si="5"/>
        <v>13.245033382935752</v>
      </c>
      <c r="S126" s="131">
        <f t="shared" si="5"/>
        <v>52.769691275349189</v>
      </c>
      <c r="T126" s="131">
        <f t="shared" si="5"/>
        <v>8.7855658666132435</v>
      </c>
      <c r="U126" s="131">
        <f t="shared" si="5"/>
        <v>8.919448172359381</v>
      </c>
      <c r="V126" s="131">
        <f t="shared" si="5"/>
        <v>2.3320481132216093</v>
      </c>
      <c r="W126" s="128">
        <f t="shared" si="5"/>
        <v>5.5574276980379436</v>
      </c>
      <c r="X126" s="828"/>
      <c r="Y126" s="828"/>
      <c r="Z126" s="828"/>
      <c r="AA126" s="828"/>
      <c r="AB126" s="828"/>
      <c r="AC126" s="828"/>
      <c r="AD126" s="828"/>
      <c r="AE126" s="828"/>
      <c r="AF126" s="828"/>
      <c r="AG126" s="828"/>
      <c r="AH126" s="828"/>
      <c r="AI126" s="828"/>
      <c r="AJ126" s="828"/>
      <c r="AK126" s="828"/>
      <c r="AL126" s="828"/>
      <c r="AM126" s="828"/>
      <c r="AN126" s="828"/>
      <c r="AO126" s="828"/>
      <c r="AP126" s="828"/>
      <c r="AQ126" s="828"/>
      <c r="AR126" s="828"/>
      <c r="AS126" s="828"/>
      <c r="AT126" s="828"/>
      <c r="AU126" s="828"/>
      <c r="AV126" s="828"/>
      <c r="AW126" s="828"/>
      <c r="AX126" s="828"/>
      <c r="AY126" s="828"/>
      <c r="AZ126" s="346"/>
      <c r="BA126" s="972"/>
      <c r="BB126" s="553" t="s">
        <v>22</v>
      </c>
      <c r="BC126" s="426">
        <v>3486.2509497731221</v>
      </c>
      <c r="BD126" s="424">
        <v>1977.9155732463744</v>
      </c>
      <c r="BE126" s="424">
        <v>1004.0117027312851</v>
      </c>
      <c r="BF126" s="424">
        <v>326.50298044968781</v>
      </c>
      <c r="BG126" s="430">
        <v>78.721197936777216</v>
      </c>
      <c r="BH126" s="426">
        <v>545.56949729616724</v>
      </c>
      <c r="BI126" s="424">
        <v>84.440259103935958</v>
      </c>
      <c r="BJ126" s="424">
        <v>27.642931822060259</v>
      </c>
      <c r="BK126" s="424">
        <v>13.766947205709112</v>
      </c>
      <c r="BL126" s="430">
        <v>0</v>
      </c>
      <c r="BM126" s="426">
        <v>2575.0254568510527</v>
      </c>
      <c r="BN126" s="424">
        <v>1672.1622878132678</v>
      </c>
      <c r="BO126" s="424">
        <v>1147.527264378989</v>
      </c>
      <c r="BP126" s="424">
        <v>612.00922197169018</v>
      </c>
      <c r="BQ126" s="430">
        <v>195.25853769437501</v>
      </c>
      <c r="BR126" s="426">
        <v>337.89428807916408</v>
      </c>
      <c r="BS126" s="424">
        <v>4450.6279621164103</v>
      </c>
      <c r="BT126" s="424">
        <v>830.14630580530661</v>
      </c>
      <c r="BU126" s="424">
        <v>645.97123949418733</v>
      </c>
      <c r="BV126" s="424">
        <v>215.97809185420573</v>
      </c>
      <c r="BW126" s="428">
        <v>392.78451678796802</v>
      </c>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437" customFormat="true" ht="15" customHeight="true" x14ac:dyDescent="0.2">
      <c r="A127" s="984"/>
      <c r="B127" s="372" t="s">
        <v>19</v>
      </c>
      <c r="C127" s="132">
        <v>22.177187169959588</v>
      </c>
      <c r="D127" s="131">
        <v>6.4289927283917043</v>
      </c>
      <c r="E127" s="131">
        <v>2.2057299168314266</v>
      </c>
      <c r="F127" s="131">
        <v>0.9322192928431452</v>
      </c>
      <c r="G127" s="130">
        <v>5.118919707634606E-2</v>
      </c>
      <c r="H127" s="129">
        <v>5.0215067420275279</v>
      </c>
      <c r="I127" s="131">
        <v>0.18915713342257393</v>
      </c>
      <c r="J127" s="131">
        <v>0.10121796867614966</v>
      </c>
      <c r="K127" s="131">
        <v>0</v>
      </c>
      <c r="L127" s="128">
        <v>0</v>
      </c>
      <c r="M127" s="132">
        <v>26.78098024071085</v>
      </c>
      <c r="N127" s="131">
        <v>8.7166495430604112</v>
      </c>
      <c r="O127" s="131">
        <v>4.918240248044139</v>
      </c>
      <c r="P127" s="131">
        <v>1.6797653628800497</v>
      </c>
      <c r="Q127" s="130">
        <v>0.79578576508791388</v>
      </c>
      <c r="R127" s="129">
        <v>18.214474285800446</v>
      </c>
      <c r="S127" s="131">
        <v>2.9379494429211888</v>
      </c>
      <c r="T127" s="131">
        <v>9.0062084582057587</v>
      </c>
      <c r="U127" s="131">
        <v>14.808971662134901</v>
      </c>
      <c r="V127" s="131">
        <v>0.25325613154754389</v>
      </c>
      <c r="W127" s="128">
        <v>1.9582693105624376</v>
      </c>
      <c r="X127" s="828"/>
      <c r="Y127" s="828"/>
      <c r="Z127" s="828"/>
      <c r="AA127" s="828"/>
      <c r="AB127" s="828"/>
      <c r="AC127" s="828"/>
      <c r="AD127" s="828"/>
      <c r="AE127" s="828"/>
      <c r="AF127" s="828"/>
      <c r="AG127" s="828"/>
      <c r="AH127" s="828"/>
      <c r="AI127" s="828"/>
      <c r="AJ127" s="828"/>
      <c r="AK127" s="828"/>
      <c r="AL127" s="828"/>
      <c r="AM127" s="828"/>
      <c r="AN127" s="828"/>
      <c r="AO127" s="828"/>
      <c r="AP127" s="828"/>
      <c r="AQ127" s="828"/>
      <c r="AR127" s="828"/>
      <c r="AS127" s="828"/>
      <c r="AT127" s="828"/>
      <c r="AU127" s="828"/>
      <c r="AV127" s="828"/>
      <c r="AW127" s="828"/>
      <c r="AX127" s="828"/>
      <c r="AY127" s="828"/>
      <c r="AZ127" s="346"/>
      <c r="BA127" s="972"/>
      <c r="BB127" s="553" t="s">
        <v>19</v>
      </c>
      <c r="BC127" s="426">
        <v>1950.4589087133886</v>
      </c>
      <c r="BD127" s="424">
        <v>565.64110109281944</v>
      </c>
      <c r="BE127" s="424">
        <v>193.95700439289283</v>
      </c>
      <c r="BF127" s="424">
        <v>82.050339506633833</v>
      </c>
      <c r="BG127" s="430">
        <v>4.5035418732771708</v>
      </c>
      <c r="BH127" s="426">
        <v>130.5690904410512</v>
      </c>
      <c r="BI127" s="424">
        <v>4.9195443915961174</v>
      </c>
      <c r="BJ127" s="424">
        <v>2.632659961221357</v>
      </c>
      <c r="BK127" s="424">
        <v>0</v>
      </c>
      <c r="BL127" s="430">
        <v>0</v>
      </c>
      <c r="BM127" s="426">
        <v>1660.3419683519417</v>
      </c>
      <c r="BN127" s="424">
        <v>539.92147963848549</v>
      </c>
      <c r="BO127" s="424">
        <v>304.83924913240747</v>
      </c>
      <c r="BP127" s="424">
        <v>104.06946974372619</v>
      </c>
      <c r="BQ127" s="430">
        <v>49.317433918583042</v>
      </c>
      <c r="BR127" s="426">
        <v>464.66978554134784</v>
      </c>
      <c r="BS127" s="424">
        <v>247.72972472168837</v>
      </c>
      <c r="BT127" s="424">
        <v>849.96296286158838</v>
      </c>
      <c r="BU127" s="424">
        <v>1072.5069079798402</v>
      </c>
      <c r="BV127" s="424">
        <v>23.454823136752658</v>
      </c>
      <c r="BW127" s="428">
        <v>138.28669133779306</v>
      </c>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437" customFormat="true" ht="15" customHeight="true" x14ac:dyDescent="0.2">
      <c r="A128" s="984" t="s">
        <v>168</v>
      </c>
      <c r="B128" s="372" t="s">
        <v>50</v>
      </c>
      <c r="C128" s="132">
        <v>13.08637530695497</v>
      </c>
      <c r="D128" s="131">
        <v>8.374291600216905</v>
      </c>
      <c r="E128" s="131">
        <v>6.9823260593175274</v>
      </c>
      <c r="F128" s="131">
        <v>3.0598182524510218</v>
      </c>
      <c r="G128" s="130">
        <v>1.3130685429413513</v>
      </c>
      <c r="H128" s="129">
        <v>14.518430387170318</v>
      </c>
      <c r="I128" s="131">
        <v>7.8876014213184531</v>
      </c>
      <c r="J128" s="131">
        <v>4.1320555429049612</v>
      </c>
      <c r="K128" s="131">
        <v>1.8891960829905388</v>
      </c>
      <c r="L128" s="128">
        <v>0.21504594473772584</v>
      </c>
      <c r="M128" s="132">
        <v>11.915230570678622</v>
      </c>
      <c r="N128" s="131">
        <v>9.5823697123620573</v>
      </c>
      <c r="O128" s="131">
        <v>6.5571863825723051</v>
      </c>
      <c r="P128" s="131">
        <v>4.3137366753470783</v>
      </c>
      <c r="Q128" s="130">
        <v>1.0668688402516371</v>
      </c>
      <c r="R128" s="129">
        <v>4.4201190001937247</v>
      </c>
      <c r="S128" s="131">
        <v>6.5329737002583865</v>
      </c>
      <c r="T128" s="131">
        <v>3.9224105807683478</v>
      </c>
      <c r="U128" s="131">
        <v>6.299858210139714</v>
      </c>
      <c r="V128" s="131">
        <v>5.9892960181899042</v>
      </c>
      <c r="W128" s="128">
        <v>5.3747164338917894</v>
      </c>
      <c r="X128" s="828"/>
      <c r="Y128" s="828"/>
      <c r="Z128" s="828"/>
      <c r="AA128" s="828"/>
      <c r="AB128" s="828"/>
      <c r="AC128" s="828"/>
      <c r="AD128" s="828"/>
      <c r="AE128" s="828"/>
      <c r="AF128" s="828"/>
      <c r="AG128" s="828"/>
      <c r="AH128" s="828"/>
      <c r="AI128" s="828"/>
      <c r="AJ128" s="828"/>
      <c r="AK128" s="828"/>
      <c r="AL128" s="828"/>
      <c r="AM128" s="828"/>
      <c r="AN128" s="828"/>
      <c r="AO128" s="828"/>
      <c r="AP128" s="828"/>
      <c r="AQ128" s="828"/>
      <c r="AR128" s="828"/>
      <c r="AS128" s="828"/>
      <c r="AT128" s="828"/>
      <c r="AU128" s="828"/>
      <c r="AV128" s="828"/>
      <c r="AW128" s="828"/>
      <c r="AX128" s="828"/>
      <c r="AY128" s="828"/>
      <c r="AZ128" s="346"/>
      <c r="BA128" s="972" t="s">
        <v>109</v>
      </c>
      <c r="BB128" s="553" t="s">
        <v>50</v>
      </c>
      <c r="BC128" s="53" t="s">
        <v>36</v>
      </c>
      <c r="BD128" s="49" t="s">
        <v>36</v>
      </c>
      <c r="BE128" s="49" t="s">
        <v>36</v>
      </c>
      <c r="BF128" s="49" t="s">
        <v>36</v>
      </c>
      <c r="BG128" s="44" t="s">
        <v>36</v>
      </c>
      <c r="BH128" s="53" t="s">
        <v>36</v>
      </c>
      <c r="BI128" s="49" t="s">
        <v>36</v>
      </c>
      <c r="BJ128" s="49" t="s">
        <v>36</v>
      </c>
      <c r="BK128" s="49" t="s">
        <v>36</v>
      </c>
      <c r="BL128" s="44" t="s">
        <v>36</v>
      </c>
      <c r="BM128" s="53" t="s">
        <v>36</v>
      </c>
      <c r="BN128" s="49" t="s">
        <v>36</v>
      </c>
      <c r="BO128" s="49" t="s">
        <v>36</v>
      </c>
      <c r="BP128" s="49" t="s">
        <v>36</v>
      </c>
      <c r="BQ128" s="44" t="s">
        <v>36</v>
      </c>
      <c r="BR128" s="53" t="s">
        <v>36</v>
      </c>
      <c r="BS128" s="49" t="s">
        <v>36</v>
      </c>
      <c r="BT128" s="49" t="s">
        <v>36</v>
      </c>
      <c r="BU128" s="49" t="s">
        <v>36</v>
      </c>
      <c r="BV128" s="49" t="s">
        <v>36</v>
      </c>
      <c r="BW128" s="39" t="s">
        <v>36</v>
      </c>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37" customFormat="true" ht="15" customHeight="true" x14ac:dyDescent="0.2">
      <c r="A129" s="986"/>
      <c r="B129" s="373" t="s">
        <v>49</v>
      </c>
      <c r="C129" s="127">
        <v>86.913624693045037</v>
      </c>
      <c r="D129" s="126">
        <v>91.625708399783107</v>
      </c>
      <c r="E129" s="126">
        <v>93.017673940682343</v>
      </c>
      <c r="F129" s="126">
        <v>96.940181747548962</v>
      </c>
      <c r="G129" s="125">
        <v>98.686931457058719</v>
      </c>
      <c r="H129" s="124">
        <v>85.48156961282973</v>
      </c>
      <c r="I129" s="126">
        <v>92.112398578681649</v>
      </c>
      <c r="J129" s="126">
        <v>95.867944457095064</v>
      </c>
      <c r="K129" s="126">
        <v>98.110803917009463</v>
      </c>
      <c r="L129" s="123">
        <v>99.784954055262276</v>
      </c>
      <c r="M129" s="127">
        <v>88.084769429321369</v>
      </c>
      <c r="N129" s="126">
        <v>90.417630287638019</v>
      </c>
      <c r="O129" s="126">
        <v>93.442813617427674</v>
      </c>
      <c r="P129" s="126">
        <v>95.686263324652984</v>
      </c>
      <c r="Q129" s="125">
        <v>98.933131159748385</v>
      </c>
      <c r="R129" s="124">
        <v>95.579880999806278</v>
      </c>
      <c r="S129" s="126">
        <v>93.467026299741605</v>
      </c>
      <c r="T129" s="126">
        <v>96.077589419231671</v>
      </c>
      <c r="U129" s="126">
        <v>93.700141789860339</v>
      </c>
      <c r="V129" s="126">
        <v>94.010703981810309</v>
      </c>
      <c r="W129" s="123">
        <v>94.625283566108237</v>
      </c>
      <c r="X129" s="828"/>
      <c r="Y129" s="828"/>
      <c r="Z129" s="828"/>
      <c r="AA129" s="828"/>
      <c r="AB129" s="828"/>
      <c r="AC129" s="828"/>
      <c r="AD129" s="828"/>
      <c r="AE129" s="828"/>
      <c r="AF129" s="828"/>
      <c r="AG129" s="828"/>
      <c r="AH129" s="828"/>
      <c r="AI129" s="828"/>
      <c r="AJ129" s="828"/>
      <c r="AK129" s="828"/>
      <c r="AL129" s="828"/>
      <c r="AM129" s="828"/>
      <c r="AN129" s="828"/>
      <c r="AO129" s="828"/>
      <c r="AP129" s="828"/>
      <c r="AQ129" s="828"/>
      <c r="AR129" s="828"/>
      <c r="AS129" s="828"/>
      <c r="AT129" s="828"/>
      <c r="AU129" s="828"/>
      <c r="AV129" s="828"/>
      <c r="AW129" s="828"/>
      <c r="AX129" s="828"/>
      <c r="AY129" s="828"/>
      <c r="AZ129" s="346"/>
      <c r="BA129" s="974"/>
      <c r="BB129" s="555" t="s">
        <v>49</v>
      </c>
      <c r="BC129" s="52" t="s">
        <v>36</v>
      </c>
      <c r="BD129" s="48" t="s">
        <v>36</v>
      </c>
      <c r="BE129" s="48" t="s">
        <v>36</v>
      </c>
      <c r="BF129" s="48" t="s">
        <v>36</v>
      </c>
      <c r="BG129" s="43" t="s">
        <v>36</v>
      </c>
      <c r="BH129" s="52" t="s">
        <v>36</v>
      </c>
      <c r="BI129" s="48" t="s">
        <v>36</v>
      </c>
      <c r="BJ129" s="48" t="s">
        <v>36</v>
      </c>
      <c r="BK129" s="48" t="s">
        <v>36</v>
      </c>
      <c r="BL129" s="43" t="s">
        <v>36</v>
      </c>
      <c r="BM129" s="52" t="s">
        <v>36</v>
      </c>
      <c r="BN129" s="48" t="s">
        <v>36</v>
      </c>
      <c r="BO129" s="48" t="s">
        <v>36</v>
      </c>
      <c r="BP129" s="48" t="s">
        <v>36</v>
      </c>
      <c r="BQ129" s="43" t="s">
        <v>36</v>
      </c>
      <c r="BR129" s="52" t="s">
        <v>36</v>
      </c>
      <c r="BS129" s="48" t="s">
        <v>36</v>
      </c>
      <c r="BT129" s="48" t="s">
        <v>36</v>
      </c>
      <c r="BU129" s="48" t="s">
        <v>36</v>
      </c>
      <c r="BV129" s="48" t="s">
        <v>36</v>
      </c>
      <c r="BW129" s="38" t="s">
        <v>36</v>
      </c>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18" customFormat="true" ht="15" hidden="true" customHeight="true" x14ac:dyDescent="0.2">
      <c r="A130" s="987" t="s">
        <v>48</v>
      </c>
      <c r="B130" s="370" t="s">
        <v>43</v>
      </c>
      <c r="C130" s="376"/>
      <c r="D130" s="377"/>
      <c r="E130" s="377"/>
      <c r="F130" s="377"/>
      <c r="G130" s="378"/>
      <c r="H130" s="379"/>
      <c r="I130" s="377"/>
      <c r="J130" s="377"/>
      <c r="K130" s="377"/>
      <c r="L130" s="380"/>
      <c r="M130" s="376"/>
      <c r="N130" s="377"/>
      <c r="O130" s="377"/>
      <c r="P130" s="377"/>
      <c r="Q130" s="378"/>
      <c r="R130" s="379"/>
      <c r="S130" s="377"/>
      <c r="T130" s="377"/>
      <c r="U130" s="377"/>
      <c r="V130" s="377"/>
      <c r="W130" s="380"/>
      <c r="X130" s="828"/>
      <c r="Y130" s="828"/>
      <c r="Z130" s="828"/>
      <c r="AA130" s="828"/>
      <c r="AB130" s="828"/>
      <c r="AC130" s="828"/>
      <c r="AD130" s="828"/>
      <c r="AE130" s="828"/>
      <c r="AF130" s="828"/>
      <c r="AG130" s="828"/>
      <c r="AH130" s="828"/>
      <c r="AI130" s="828"/>
      <c r="AJ130" s="828"/>
      <c r="AK130" s="828"/>
      <c r="AL130" s="828"/>
      <c r="AM130" s="828"/>
      <c r="AN130" s="828"/>
      <c r="AO130" s="828"/>
      <c r="AP130" s="828"/>
      <c r="AQ130" s="828"/>
      <c r="AR130" s="828"/>
      <c r="AS130" s="828"/>
      <c r="AT130" s="828"/>
      <c r="AU130" s="828"/>
      <c r="AV130" s="828"/>
      <c r="AW130" s="828"/>
      <c r="AX130" s="828"/>
      <c r="AY130" s="828"/>
      <c r="AZ130" s="346"/>
      <c r="BB130" s="320"/>
      <c r="BX130" s="346"/>
      <c r="BY130" s="346"/>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hidden="true" customHeight="true" x14ac:dyDescent="0.2">
      <c r="A131" s="988"/>
      <c r="B131" s="367" t="s">
        <v>47</v>
      </c>
      <c r="C131" s="381"/>
      <c r="D131" s="382"/>
      <c r="E131" s="382"/>
      <c r="F131" s="382"/>
      <c r="G131" s="383"/>
      <c r="H131" s="384"/>
      <c r="I131" s="382"/>
      <c r="J131" s="382"/>
      <c r="K131" s="382"/>
      <c r="L131" s="385"/>
      <c r="M131" s="381"/>
      <c r="N131" s="382"/>
      <c r="O131" s="382"/>
      <c r="P131" s="382"/>
      <c r="Q131" s="383"/>
      <c r="R131" s="384"/>
      <c r="S131" s="382"/>
      <c r="T131" s="382"/>
      <c r="U131" s="382"/>
      <c r="V131" s="382"/>
      <c r="W131" s="385"/>
      <c r="X131" s="828"/>
      <c r="Y131" s="828"/>
      <c r="Z131" s="828"/>
      <c r="AA131" s="828"/>
      <c r="AB131" s="828"/>
      <c r="AC131" s="828"/>
      <c r="AD131" s="828"/>
      <c r="AE131" s="828"/>
      <c r="AF131" s="828"/>
      <c r="AG131" s="828"/>
      <c r="AH131" s="828"/>
      <c r="AI131" s="828"/>
      <c r="AJ131" s="828"/>
      <c r="AK131" s="828"/>
      <c r="AL131" s="828"/>
      <c r="AM131" s="828"/>
      <c r="AN131" s="828"/>
      <c r="AO131" s="828"/>
      <c r="AP131" s="828"/>
      <c r="AQ131" s="828"/>
      <c r="AR131" s="828"/>
      <c r="AS131" s="828"/>
      <c r="AT131" s="828"/>
      <c r="AU131" s="828"/>
      <c r="AV131" s="828"/>
      <c r="AW131" s="828"/>
      <c r="AX131" s="828"/>
      <c r="AY131" s="828"/>
      <c r="AZ131" s="346"/>
      <c r="BB131" s="320"/>
      <c r="BX131" s="346"/>
      <c r="BY131" s="346"/>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hidden="true" customHeight="true" x14ac:dyDescent="0.2">
      <c r="A132" s="989"/>
      <c r="B132" s="368" t="s">
        <v>47</v>
      </c>
      <c r="C132" s="386"/>
      <c r="D132" s="387"/>
      <c r="E132" s="387"/>
      <c r="F132" s="387"/>
      <c r="G132" s="388"/>
      <c r="H132" s="389"/>
      <c r="I132" s="387"/>
      <c r="J132" s="387"/>
      <c r="K132" s="387"/>
      <c r="L132" s="390"/>
      <c r="M132" s="386"/>
      <c r="N132" s="387"/>
      <c r="O132" s="387"/>
      <c r="P132" s="387"/>
      <c r="Q132" s="388"/>
      <c r="R132" s="14"/>
      <c r="S132" s="13"/>
      <c r="T132" s="13"/>
      <c r="U132" s="13"/>
      <c r="V132" s="13"/>
      <c r="W132" s="8"/>
      <c r="X132" s="828"/>
      <c r="Y132" s="828"/>
      <c r="Z132" s="828"/>
      <c r="AA132" s="828"/>
      <c r="AB132" s="828"/>
      <c r="AC132" s="828"/>
      <c r="AD132" s="828"/>
      <c r="AE132" s="828"/>
      <c r="AF132" s="828"/>
      <c r="AG132" s="828"/>
      <c r="AH132" s="828"/>
      <c r="AI132" s="828"/>
      <c r="AJ132" s="828"/>
      <c r="AK132" s="828"/>
      <c r="AL132" s="828"/>
      <c r="AM132" s="828"/>
      <c r="AN132" s="828"/>
      <c r="AO132" s="828"/>
      <c r="AP132" s="828"/>
      <c r="AQ132" s="828"/>
      <c r="AR132" s="828"/>
      <c r="AS132" s="828"/>
      <c r="AT132" s="828"/>
      <c r="AU132" s="828"/>
      <c r="AV132" s="828"/>
      <c r="AW132" s="828"/>
      <c r="AX132" s="828"/>
      <c r="AY132" s="828"/>
      <c r="AZ132" s="346"/>
      <c r="BB132" s="320"/>
      <c r="BX132" s="346"/>
      <c r="BY132" s="346"/>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437" customFormat="true" ht="15" customHeight="true" x14ac:dyDescent="0.2">
      <c r="A133" s="317"/>
      <c r="B133" s="369"/>
      <c r="C133" s="1014" t="s">
        <v>115</v>
      </c>
      <c r="D133" s="1015"/>
      <c r="E133" s="1015"/>
      <c r="F133" s="1015"/>
      <c r="G133" s="1016"/>
      <c r="H133" s="993" t="s">
        <v>39</v>
      </c>
      <c r="I133" s="981"/>
      <c r="J133" s="981"/>
      <c r="K133" s="981"/>
      <c r="L133" s="983"/>
      <c r="M133" s="980" t="s">
        <v>38</v>
      </c>
      <c r="N133" s="981"/>
      <c r="O133" s="981"/>
      <c r="P133" s="981"/>
      <c r="Q133" s="983"/>
      <c r="R133" s="16" t="s">
        <v>138</v>
      </c>
      <c r="S133" s="400"/>
      <c r="T133" s="400"/>
      <c r="U133" s="400"/>
      <c r="V133" s="400"/>
      <c r="W133" s="400"/>
      <c r="X133" s="828"/>
      <c r="Y133" s="828"/>
      <c r="Z133" s="828"/>
      <c r="AA133" s="828"/>
      <c r="AB133" s="828"/>
      <c r="AC133" s="828"/>
      <c r="AD133" s="828"/>
      <c r="AE133" s="828"/>
      <c r="AF133" s="828"/>
      <c r="AG133" s="828"/>
      <c r="AH133" s="828"/>
      <c r="AI133" s="828"/>
      <c r="AJ133" s="828"/>
      <c r="AK133" s="828"/>
      <c r="AL133" s="828"/>
      <c r="AM133" s="828"/>
      <c r="AN133" s="828"/>
      <c r="AO133" s="828"/>
      <c r="AP133" s="828"/>
      <c r="AQ133" s="828"/>
      <c r="AR133" s="828"/>
      <c r="AS133" s="828"/>
      <c r="AT133" s="828"/>
      <c r="AU133" s="828"/>
      <c r="AV133" s="828"/>
      <c r="AW133" s="828"/>
      <c r="AX133" s="828"/>
      <c r="AY133" s="828"/>
      <c r="AZ133" s="346"/>
      <c r="BA133" s="347" t="s">
        <v>129</v>
      </c>
      <c r="BB133" s="303" t="s">
        <v>99</v>
      </c>
      <c r="BC133" s="976" t="s">
        <v>115</v>
      </c>
      <c r="BD133" s="977"/>
      <c r="BE133" s="977"/>
      <c r="BF133" s="977"/>
      <c r="BG133" s="978"/>
      <c r="BH133" s="976" t="s">
        <v>39</v>
      </c>
      <c r="BI133" s="977"/>
      <c r="BJ133" s="977"/>
      <c r="BK133" s="977"/>
      <c r="BL133" s="978"/>
      <c r="BM133" s="976" t="s">
        <v>38</v>
      </c>
      <c r="BN133" s="977"/>
      <c r="BO133" s="977"/>
      <c r="BP133" s="977"/>
      <c r="BQ133" s="979"/>
      <c r="BR133" s="15" t="s">
        <v>138</v>
      </c>
      <c r="BS133" s="400"/>
      <c r="BT133" s="400"/>
      <c r="BU133" s="400"/>
      <c r="BV133" s="400"/>
      <c r="BW133" s="400"/>
      <c r="BX133" s="5"/>
      <c r="BY133" s="5"/>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437" customFormat="true" ht="36" x14ac:dyDescent="0.2">
      <c r="A134" s="335" t="s">
        <v>70</v>
      </c>
      <c r="B134" s="369"/>
      <c r="C134" s="392" t="s">
        <v>0</v>
      </c>
      <c r="D134" s="546" t="s">
        <v>1</v>
      </c>
      <c r="E134" s="546" t="s">
        <v>2</v>
      </c>
      <c r="F134" s="546" t="s">
        <v>3</v>
      </c>
      <c r="G134" s="547" t="s">
        <v>4</v>
      </c>
      <c r="H134" s="374" t="s">
        <v>0</v>
      </c>
      <c r="I134" s="549" t="s">
        <v>1</v>
      </c>
      <c r="J134" s="549" t="s">
        <v>2</v>
      </c>
      <c r="K134" s="549" t="s">
        <v>3</v>
      </c>
      <c r="L134" s="550" t="s">
        <v>4</v>
      </c>
      <c r="M134" s="375" t="s">
        <v>0</v>
      </c>
      <c r="N134" s="549" t="s">
        <v>1</v>
      </c>
      <c r="O134" s="549" t="s">
        <v>2</v>
      </c>
      <c r="P134" s="549" t="s">
        <v>3</v>
      </c>
      <c r="Q134" s="545" t="s">
        <v>4</v>
      </c>
      <c r="R134" s="374" t="s">
        <v>150</v>
      </c>
      <c r="S134" s="549" t="s">
        <v>151</v>
      </c>
      <c r="T134" s="549" t="s">
        <v>424</v>
      </c>
      <c r="U134" s="549" t="s">
        <v>425</v>
      </c>
      <c r="V134" s="549" t="s">
        <v>154</v>
      </c>
      <c r="W134" s="550" t="s">
        <v>299</v>
      </c>
      <c r="X134" s="828"/>
      <c r="Y134" s="828"/>
      <c r="Z134" s="828"/>
      <c r="AA134" s="828"/>
      <c r="AB134" s="828"/>
      <c r="AC134" s="828"/>
      <c r="AD134" s="828"/>
      <c r="AE134" s="828"/>
      <c r="AF134" s="828"/>
      <c r="AG134" s="828"/>
      <c r="AH134" s="828"/>
      <c r="AI134" s="828"/>
      <c r="AJ134" s="828"/>
      <c r="AK134" s="828"/>
      <c r="AL134" s="828"/>
      <c r="AM134" s="828"/>
      <c r="AN134" s="828"/>
      <c r="AO134" s="828"/>
      <c r="AP134" s="828"/>
      <c r="AQ134" s="828"/>
      <c r="AR134" s="828"/>
      <c r="AS134" s="828"/>
      <c r="AT134" s="828"/>
      <c r="AU134" s="828"/>
      <c r="AV134" s="828"/>
      <c r="AW134" s="828"/>
      <c r="AX134" s="828"/>
      <c r="AY134" s="828"/>
      <c r="AZ134" s="346"/>
      <c r="BA134" s="335" t="s">
        <v>117</v>
      </c>
      <c r="BB134" s="334"/>
      <c r="BC134" s="421" t="s">
        <v>0</v>
      </c>
      <c r="BD134" s="520" t="s">
        <v>1</v>
      </c>
      <c r="BE134" s="520" t="s">
        <v>2</v>
      </c>
      <c r="BF134" s="520" t="s">
        <v>3</v>
      </c>
      <c r="BG134" s="422" t="s">
        <v>4</v>
      </c>
      <c r="BH134" s="421" t="s">
        <v>0</v>
      </c>
      <c r="BI134" s="520" t="s">
        <v>1</v>
      </c>
      <c r="BJ134" s="520" t="s">
        <v>2</v>
      </c>
      <c r="BK134" s="520" t="s">
        <v>3</v>
      </c>
      <c r="BL134" s="422" t="s">
        <v>4</v>
      </c>
      <c r="BM134" s="421" t="s">
        <v>0</v>
      </c>
      <c r="BN134" s="520" t="s">
        <v>1</v>
      </c>
      <c r="BO134" s="520" t="s">
        <v>2</v>
      </c>
      <c r="BP134" s="520" t="s">
        <v>3</v>
      </c>
      <c r="BQ134" s="422" t="s">
        <v>4</v>
      </c>
      <c r="BR134" s="421" t="s">
        <v>150</v>
      </c>
      <c r="BS134" s="520" t="s">
        <v>151</v>
      </c>
      <c r="BT134" s="520" t="s">
        <v>424</v>
      </c>
      <c r="BU134" s="520" t="s">
        <v>425</v>
      </c>
      <c r="BV134" s="520" t="s">
        <v>154</v>
      </c>
      <c r="BW134" s="521" t="s">
        <v>299</v>
      </c>
      <c r="BX134" s="886"/>
      <c r="BY134" s="886"/>
      <c r="BZ134" s="886"/>
      <c r="CA134" s="886"/>
      <c r="CB134" s="886"/>
      <c r="CC134" s="886"/>
      <c r="CD134" s="886"/>
      <c r="CE134" s="886"/>
      <c r="CF134" s="886"/>
      <c r="CG134" s="886"/>
      <c r="CH134" s="886"/>
      <c r="CI134" s="886"/>
      <c r="CJ134" s="886"/>
      <c r="CK134" s="886"/>
      <c r="CL134" s="886"/>
      <c r="CM134" s="886"/>
      <c r="CN134" s="886"/>
      <c r="CO134" s="886"/>
      <c r="CP134" s="886"/>
      <c r="CQ134" s="886"/>
      <c r="CR134" s="886"/>
      <c r="CS134" s="886"/>
      <c r="CT134" s="886"/>
      <c r="CU134" s="886"/>
      <c r="CV134" s="886"/>
      <c r="CW134" s="886"/>
      <c r="CX134" s="886"/>
      <c r="CY134" s="886"/>
      <c r="CZ134" s="886"/>
    </row>
    <row r="135" s="437" customFormat="true" ht="15" customHeight="true" x14ac:dyDescent="0.2">
      <c r="A135" s="985" t="s">
        <v>46</v>
      </c>
      <c r="B135" s="371" t="s">
        <v>45</v>
      </c>
      <c r="C135" s="137">
        <v>0.82632278735921616</v>
      </c>
      <c r="D135" s="136">
        <v>0.48273033926870534</v>
      </c>
      <c r="E135" s="136">
        <v>1.445938171357223</v>
      </c>
      <c r="F135" s="136">
        <v>2.9350662442323667</v>
      </c>
      <c r="G135" s="135">
        <v>2.9119374444266146</v>
      </c>
      <c r="H135" s="134">
        <v>2.540057743401154</v>
      </c>
      <c r="I135" s="136">
        <v>4.5771013103561726</v>
      </c>
      <c r="J135" s="136">
        <v>4.8687475624233567</v>
      </c>
      <c r="K135" s="136">
        <v>3.869717823318676</v>
      </c>
      <c r="L135" s="133">
        <v>3.4302959083689237</v>
      </c>
      <c r="M135" s="137">
        <v>0.53626868664017868</v>
      </c>
      <c r="N135" s="136">
        <v>0.66947042007517632</v>
      </c>
      <c r="O135" s="136">
        <v>0.58320866722142628</v>
      </c>
      <c r="P135" s="136">
        <v>0.82702063430792794</v>
      </c>
      <c r="Q135" s="135">
        <v>1.5044627742191297</v>
      </c>
      <c r="R135" s="134">
        <v>0.7684610580643022</v>
      </c>
      <c r="S135" s="136">
        <v>1.1304604835332097</v>
      </c>
      <c r="T135" s="136">
        <v>0.42398362140640639</v>
      </c>
      <c r="U135" s="136">
        <v>1.5956447876110984</v>
      </c>
      <c r="V135" s="136">
        <v>3.1254944554202373</v>
      </c>
      <c r="W135" s="133">
        <v>2.7875487058071973</v>
      </c>
      <c r="X135" s="828"/>
      <c r="Y135" s="828"/>
      <c r="Z135" s="828"/>
      <c r="AA135" s="828"/>
      <c r="AB135" s="828"/>
      <c r="AC135" s="828"/>
      <c r="AD135" s="828"/>
      <c r="AE135" s="828"/>
      <c r="AF135" s="828"/>
      <c r="AG135" s="828"/>
      <c r="AH135" s="828"/>
      <c r="AI135" s="828"/>
      <c r="AJ135" s="828"/>
      <c r="AK135" s="828"/>
      <c r="AL135" s="828"/>
      <c r="AM135" s="828"/>
      <c r="AN135" s="828"/>
      <c r="AO135" s="828"/>
      <c r="AP135" s="828"/>
      <c r="AQ135" s="828"/>
      <c r="AR135" s="828"/>
      <c r="AS135" s="828"/>
      <c r="AT135" s="828"/>
      <c r="AU135" s="828"/>
      <c r="AV135" s="828"/>
      <c r="AW135" s="828"/>
      <c r="AX135" s="828"/>
      <c r="AY135" s="828"/>
      <c r="AZ135" s="346"/>
      <c r="BA135" s="975" t="s">
        <v>46</v>
      </c>
      <c r="BB135" s="554" t="s">
        <v>45</v>
      </c>
      <c r="BC135" s="54" t="s">
        <v>36</v>
      </c>
      <c r="BD135" s="50" t="s">
        <v>36</v>
      </c>
      <c r="BE135" s="50" t="s">
        <v>36</v>
      </c>
      <c r="BF135" s="50" t="s">
        <v>36</v>
      </c>
      <c r="BG135" s="45" t="s">
        <v>36</v>
      </c>
      <c r="BH135" s="54" t="s">
        <v>36</v>
      </c>
      <c r="BI135" s="50" t="s">
        <v>36</v>
      </c>
      <c r="BJ135" s="50" t="s">
        <v>36</v>
      </c>
      <c r="BK135" s="50" t="s">
        <v>36</v>
      </c>
      <c r="BL135" s="45" t="s">
        <v>36</v>
      </c>
      <c r="BM135" s="54" t="s">
        <v>36</v>
      </c>
      <c r="BN135" s="50" t="s">
        <v>36</v>
      </c>
      <c r="BO135" s="50" t="s">
        <v>36</v>
      </c>
      <c r="BP135" s="50" t="s">
        <v>36</v>
      </c>
      <c r="BQ135" s="45" t="s">
        <v>36</v>
      </c>
      <c r="BR135" s="54" t="s">
        <v>36</v>
      </c>
      <c r="BS135" s="50" t="s">
        <v>36</v>
      </c>
      <c r="BT135" s="50" t="s">
        <v>36</v>
      </c>
      <c r="BU135" s="50" t="s">
        <v>36</v>
      </c>
      <c r="BV135" s="50" t="s">
        <v>36</v>
      </c>
      <c r="BW135" s="40" t="s">
        <v>36</v>
      </c>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37" customFormat="true" ht="15" customHeight="true" x14ac:dyDescent="0.2">
      <c r="A136" s="984"/>
      <c r="B136" s="372" t="s">
        <v>44</v>
      </c>
      <c r="C136" s="132">
        <v>8.9545606755819378</v>
      </c>
      <c r="D136" s="131">
        <v>26.292696607062606</v>
      </c>
      <c r="E136" s="131">
        <v>52.005835783800478</v>
      </c>
      <c r="F136" s="131">
        <v>76.320486021712924</v>
      </c>
      <c r="G136" s="130">
        <v>92.206957072956698</v>
      </c>
      <c r="H136" s="129">
        <v>49.832533019934097</v>
      </c>
      <c r="I136" s="131">
        <v>81.681772075923845</v>
      </c>
      <c r="J136" s="131">
        <v>88.382296869998768</v>
      </c>
      <c r="K136" s="131">
        <v>92.43258667592977</v>
      </c>
      <c r="L136" s="128">
        <v>93.29569065256679</v>
      </c>
      <c r="M136" s="132">
        <v>5.686141276022207</v>
      </c>
      <c r="N136" s="131">
        <v>18.152071101926325</v>
      </c>
      <c r="O136" s="131">
        <v>31.610206725040612</v>
      </c>
      <c r="P136" s="131">
        <v>55.150129963904668</v>
      </c>
      <c r="Q136" s="130">
        <v>82.339077542248802</v>
      </c>
      <c r="R136" s="129">
        <v>39.598244242947857</v>
      </c>
      <c r="S136" s="131">
        <v>42.234336001904246</v>
      </c>
      <c r="T136" s="131">
        <v>48.33883898868563</v>
      </c>
      <c r="U136" s="131">
        <v>23.539882523921555</v>
      </c>
      <c r="V136" s="131">
        <v>65.433599023210462</v>
      </c>
      <c r="W136" s="128">
        <v>79.340933549035057</v>
      </c>
      <c r="X136" s="828"/>
      <c r="Y136" s="828"/>
      <c r="Z136" s="828"/>
      <c r="AA136" s="828"/>
      <c r="AB136" s="828"/>
      <c r="AC136" s="828"/>
      <c r="AD136" s="828"/>
      <c r="AE136" s="828"/>
      <c r="AF136" s="828"/>
      <c r="AG136" s="828"/>
      <c r="AH136" s="828"/>
      <c r="AI136" s="828"/>
      <c r="AJ136" s="828"/>
      <c r="AK136" s="828"/>
      <c r="AL136" s="828"/>
      <c r="AM136" s="828"/>
      <c r="AN136" s="828"/>
      <c r="AO136" s="828"/>
      <c r="AP136" s="828"/>
      <c r="AQ136" s="828"/>
      <c r="AR136" s="828"/>
      <c r="AS136" s="828"/>
      <c r="AT136" s="828"/>
      <c r="AU136" s="828"/>
      <c r="AV136" s="828"/>
      <c r="AW136" s="828"/>
      <c r="AX136" s="828"/>
      <c r="AY136" s="828"/>
      <c r="AZ136" s="346"/>
      <c r="BA136" s="972"/>
      <c r="BB136" s="553" t="s">
        <v>44</v>
      </c>
      <c r="BC136" s="53" t="s">
        <v>36</v>
      </c>
      <c r="BD136" s="49" t="s">
        <v>36</v>
      </c>
      <c r="BE136" s="49" t="s">
        <v>36</v>
      </c>
      <c r="BF136" s="49" t="s">
        <v>36</v>
      </c>
      <c r="BG136" s="44" t="s">
        <v>36</v>
      </c>
      <c r="BH136" s="53" t="s">
        <v>36</v>
      </c>
      <c r="BI136" s="49" t="s">
        <v>36</v>
      </c>
      <c r="BJ136" s="49" t="s">
        <v>36</v>
      </c>
      <c r="BK136" s="49" t="s">
        <v>36</v>
      </c>
      <c r="BL136" s="44" t="s">
        <v>36</v>
      </c>
      <c r="BM136" s="53" t="s">
        <v>36</v>
      </c>
      <c r="BN136" s="49" t="s">
        <v>36</v>
      </c>
      <c r="BO136" s="49" t="s">
        <v>36</v>
      </c>
      <c r="BP136" s="49" t="s">
        <v>36</v>
      </c>
      <c r="BQ136" s="44" t="s">
        <v>36</v>
      </c>
      <c r="BR136" s="53" t="s">
        <v>36</v>
      </c>
      <c r="BS136" s="49" t="s">
        <v>36</v>
      </c>
      <c r="BT136" s="49" t="s">
        <v>36</v>
      </c>
      <c r="BU136" s="49" t="s">
        <v>36</v>
      </c>
      <c r="BV136" s="49" t="s">
        <v>36</v>
      </c>
      <c r="BW136" s="39" t="s">
        <v>36</v>
      </c>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37" customFormat="true" ht="15" customHeight="true" x14ac:dyDescent="0.2">
      <c r="A137" s="984"/>
      <c r="B137" s="372" t="s">
        <v>43</v>
      </c>
      <c r="C137" s="132">
        <v>28.442155183382596</v>
      </c>
      <c r="D137" s="131">
        <v>44.314885741368258</v>
      </c>
      <c r="E137" s="131">
        <v>32.931551462777399</v>
      </c>
      <c r="F137" s="131">
        <v>16.102647476938373</v>
      </c>
      <c r="G137" s="130">
        <v>3.9353407757738066</v>
      </c>
      <c r="H137" s="129">
        <v>21.624053730406651</v>
      </c>
      <c r="I137" s="131">
        <v>10.305230334118519</v>
      </c>
      <c r="J137" s="131">
        <v>5.5849488420947386</v>
      </c>
      <c r="K137" s="131">
        <v>3.1685313530476211</v>
      </c>
      <c r="L137" s="128">
        <v>3.2740134390642743</v>
      </c>
      <c r="M137" s="132">
        <v>25.461969828628561</v>
      </c>
      <c r="N137" s="131">
        <v>45.498521882708189</v>
      </c>
      <c r="O137" s="131">
        <v>44.374275736774059</v>
      </c>
      <c r="P137" s="131">
        <v>32.473115000102716</v>
      </c>
      <c r="Q137" s="130">
        <v>12.209983534480207</v>
      </c>
      <c r="R137" s="129">
        <v>28.173787030251674</v>
      </c>
      <c r="S137" s="131">
        <v>0.92756279629215255</v>
      </c>
      <c r="T137" s="131">
        <v>33.445403065089231</v>
      </c>
      <c r="U137" s="131">
        <v>51.136052853973155</v>
      </c>
      <c r="V137" s="131">
        <v>28.855602276600262</v>
      </c>
      <c r="W137" s="128">
        <v>10.355820736557416</v>
      </c>
      <c r="X137" s="828"/>
      <c r="Y137" s="828"/>
      <c r="Z137" s="828"/>
      <c r="AA137" s="828"/>
      <c r="AB137" s="828"/>
      <c r="AC137" s="828"/>
      <c r="AD137" s="828"/>
      <c r="AE137" s="828"/>
      <c r="AF137" s="828"/>
      <c r="AG137" s="828"/>
      <c r="AH137" s="828"/>
      <c r="AI137" s="828"/>
      <c r="AJ137" s="828"/>
      <c r="AK137" s="828"/>
      <c r="AL137" s="828"/>
      <c r="AM137" s="828"/>
      <c r="AN137" s="828"/>
      <c r="AO137" s="828"/>
      <c r="AP137" s="828"/>
      <c r="AQ137" s="828"/>
      <c r="AR137" s="828"/>
      <c r="AS137" s="828"/>
      <c r="AT137" s="828"/>
      <c r="AU137" s="828"/>
      <c r="AV137" s="828"/>
      <c r="AW137" s="828"/>
      <c r="AX137" s="828"/>
      <c r="AY137" s="828"/>
      <c r="AZ137" s="346"/>
      <c r="BA137" s="972"/>
      <c r="BB137" s="553" t="s">
        <v>43</v>
      </c>
      <c r="BC137" s="53" t="s">
        <v>36</v>
      </c>
      <c r="BD137" s="49" t="s">
        <v>36</v>
      </c>
      <c r="BE137" s="49" t="s">
        <v>36</v>
      </c>
      <c r="BF137" s="49" t="s">
        <v>36</v>
      </c>
      <c r="BG137" s="44" t="s">
        <v>36</v>
      </c>
      <c r="BH137" s="53" t="s">
        <v>36</v>
      </c>
      <c r="BI137" s="49" t="s">
        <v>36</v>
      </c>
      <c r="BJ137" s="49" t="s">
        <v>36</v>
      </c>
      <c r="BK137" s="49" t="s">
        <v>36</v>
      </c>
      <c r="BL137" s="44" t="s">
        <v>36</v>
      </c>
      <c r="BM137" s="53" t="s">
        <v>36</v>
      </c>
      <c r="BN137" s="49" t="s">
        <v>36</v>
      </c>
      <c r="BO137" s="49" t="s">
        <v>36</v>
      </c>
      <c r="BP137" s="49" t="s">
        <v>36</v>
      </c>
      <c r="BQ137" s="44" t="s">
        <v>36</v>
      </c>
      <c r="BR137" s="53" t="s">
        <v>36</v>
      </c>
      <c r="BS137" s="49" t="s">
        <v>36</v>
      </c>
      <c r="BT137" s="49" t="s">
        <v>36</v>
      </c>
      <c r="BU137" s="49" t="s">
        <v>36</v>
      </c>
      <c r="BV137" s="49" t="s">
        <v>36</v>
      </c>
      <c r="BW137" s="39" t="s">
        <v>36</v>
      </c>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37" customFormat="true" ht="15" customHeight="true" x14ac:dyDescent="0.2">
      <c r="A138" s="984"/>
      <c r="B138" s="372" t="s">
        <v>42</v>
      </c>
      <c r="C138" s="132">
        <v>39.614030507286898</v>
      </c>
      <c r="D138" s="131">
        <v>22.480694583908964</v>
      </c>
      <c r="E138" s="131">
        <v>11.4120682379892</v>
      </c>
      <c r="F138" s="131">
        <v>3.7095809642735045</v>
      </c>
      <c r="G138" s="130">
        <v>0.89458652389829052</v>
      </c>
      <c r="H138" s="129">
        <v>20.98184876423052</v>
      </c>
      <c r="I138" s="131">
        <v>3.2467391461788906</v>
      </c>
      <c r="J138" s="131">
        <v>1.0627887568070853</v>
      </c>
      <c r="K138" s="131">
        <v>0.52916414770398235</v>
      </c>
      <c r="L138" s="128">
        <v>0</v>
      </c>
      <c r="M138" s="132">
        <v>41.534639967998267</v>
      </c>
      <c r="N138" s="131">
        <v>26.971241000941948</v>
      </c>
      <c r="O138" s="131">
        <v>18.51406862291978</v>
      </c>
      <c r="P138" s="131">
        <v>9.8711832190139255</v>
      </c>
      <c r="Q138" s="130">
        <v>3.1506903839641192</v>
      </c>
      <c r="R138" s="129">
        <v>13.245033382935823</v>
      </c>
      <c r="S138" s="131">
        <v>52.770350835319832</v>
      </c>
      <c r="T138" s="131">
        <v>8.7909614004981833</v>
      </c>
      <c r="U138" s="131">
        <v>8.9194481723593633</v>
      </c>
      <c r="V138" s="131">
        <v>2.3320481132218505</v>
      </c>
      <c r="W138" s="128">
        <v>5.5586696711843642</v>
      </c>
      <c r="X138" s="828"/>
      <c r="Y138" s="828"/>
      <c r="Z138" s="828"/>
      <c r="AA138" s="828"/>
      <c r="AB138" s="828"/>
      <c r="AC138" s="828"/>
      <c r="AD138" s="828"/>
      <c r="AE138" s="828"/>
      <c r="AF138" s="828"/>
      <c r="AG138" s="828"/>
      <c r="AH138" s="828"/>
      <c r="AI138" s="828"/>
      <c r="AJ138" s="828"/>
      <c r="AK138" s="828"/>
      <c r="AL138" s="828"/>
      <c r="AM138" s="828"/>
      <c r="AN138" s="828"/>
      <c r="AO138" s="828"/>
      <c r="AP138" s="828"/>
      <c r="AQ138" s="828"/>
      <c r="AR138" s="828"/>
      <c r="AS138" s="828"/>
      <c r="AT138" s="828"/>
      <c r="AU138" s="828"/>
      <c r="AV138" s="828"/>
      <c r="AW138" s="828"/>
      <c r="AX138" s="828"/>
      <c r="AY138" s="828"/>
      <c r="AZ138" s="346"/>
      <c r="BA138" s="972"/>
      <c r="BB138" s="553" t="s">
        <v>42</v>
      </c>
      <c r="BC138" s="53" t="s">
        <v>36</v>
      </c>
      <c r="BD138" s="49" t="s">
        <v>36</v>
      </c>
      <c r="BE138" s="49" t="s">
        <v>36</v>
      </c>
      <c r="BF138" s="49" t="s">
        <v>36</v>
      </c>
      <c r="BG138" s="44" t="s">
        <v>36</v>
      </c>
      <c r="BH138" s="53" t="s">
        <v>36</v>
      </c>
      <c r="BI138" s="49" t="s">
        <v>36</v>
      </c>
      <c r="BJ138" s="49" t="s">
        <v>36</v>
      </c>
      <c r="BK138" s="49" t="s">
        <v>36</v>
      </c>
      <c r="BL138" s="44" t="s">
        <v>36</v>
      </c>
      <c r="BM138" s="53" t="s">
        <v>36</v>
      </c>
      <c r="BN138" s="49" t="s">
        <v>36</v>
      </c>
      <c r="BO138" s="49" t="s">
        <v>36</v>
      </c>
      <c r="BP138" s="49" t="s">
        <v>36</v>
      </c>
      <c r="BQ138" s="44" t="s">
        <v>36</v>
      </c>
      <c r="BR138" s="53" t="s">
        <v>36</v>
      </c>
      <c r="BS138" s="49" t="s">
        <v>36</v>
      </c>
      <c r="BT138" s="49" t="s">
        <v>36</v>
      </c>
      <c r="BU138" s="49" t="s">
        <v>36</v>
      </c>
      <c r="BV138" s="49" t="s">
        <v>36</v>
      </c>
      <c r="BW138" s="39" t="s">
        <v>36</v>
      </c>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37" customFormat="true" ht="15" customHeight="true" x14ac:dyDescent="0.2">
      <c r="A139" s="984"/>
      <c r="B139" s="372" t="s">
        <v>19</v>
      </c>
      <c r="C139" s="132">
        <v>22.162930846389575</v>
      </c>
      <c r="D139" s="131">
        <v>6.4289927283917043</v>
      </c>
      <c r="E139" s="131">
        <v>2.2046063440757271</v>
      </c>
      <c r="F139" s="131">
        <v>0.9322192928431452</v>
      </c>
      <c r="G139" s="130">
        <v>5.1178182944840937E-2</v>
      </c>
      <c r="H139" s="129">
        <v>5.0215067420275279</v>
      </c>
      <c r="I139" s="131">
        <v>0.18915713342257393</v>
      </c>
      <c r="J139" s="131">
        <v>0.10121796867614966</v>
      </c>
      <c r="K139" s="131">
        <v>0</v>
      </c>
      <c r="L139" s="128">
        <v>0</v>
      </c>
      <c r="M139" s="132">
        <v>26.78098024071085</v>
      </c>
      <c r="N139" s="131">
        <v>8.7086955943482902</v>
      </c>
      <c r="O139" s="131">
        <v>4.918240248044139</v>
      </c>
      <c r="P139" s="131">
        <v>1.6785511826706865</v>
      </c>
      <c r="Q139" s="130">
        <v>0.79578576508791388</v>
      </c>
      <c r="R139" s="129">
        <v>18.214474285800446</v>
      </c>
      <c r="S139" s="131">
        <v>2.9372898829504028</v>
      </c>
      <c r="T139" s="131">
        <v>9.0008129243204671</v>
      </c>
      <c r="U139" s="131">
        <v>14.808971662134901</v>
      </c>
      <c r="V139" s="131">
        <v>0.25325613154754389</v>
      </c>
      <c r="W139" s="128">
        <v>1.9570273374160934</v>
      </c>
      <c r="X139" s="828"/>
      <c r="Y139" s="828"/>
      <c r="Z139" s="828"/>
      <c r="AA139" s="828"/>
      <c r="AB139" s="828"/>
      <c r="AC139" s="828"/>
      <c r="AD139" s="828"/>
      <c r="AE139" s="828"/>
      <c r="AF139" s="828"/>
      <c r="AG139" s="828"/>
      <c r="AH139" s="828"/>
      <c r="AI139" s="828"/>
      <c r="AJ139" s="828"/>
      <c r="AK139" s="828"/>
      <c r="AL139" s="828"/>
      <c r="AM139" s="828"/>
      <c r="AN139" s="828"/>
      <c r="AO139" s="828"/>
      <c r="AP139" s="828"/>
      <c r="AQ139" s="828"/>
      <c r="AR139" s="828"/>
      <c r="AS139" s="828"/>
      <c r="AT139" s="828"/>
      <c r="AU139" s="828"/>
      <c r="AV139" s="828"/>
      <c r="AW139" s="828"/>
      <c r="AX139" s="828"/>
      <c r="AY139" s="828"/>
      <c r="AZ139" s="346"/>
      <c r="BA139" s="972"/>
      <c r="BB139" s="553" t="s">
        <v>19</v>
      </c>
      <c r="BC139" s="53" t="s">
        <v>36</v>
      </c>
      <c r="BD139" s="49" t="s">
        <v>36</v>
      </c>
      <c r="BE139" s="49" t="s">
        <v>36</v>
      </c>
      <c r="BF139" s="49" t="s">
        <v>36</v>
      </c>
      <c r="BG139" s="44" t="s">
        <v>36</v>
      </c>
      <c r="BH139" s="53" t="s">
        <v>36</v>
      </c>
      <c r="BI139" s="49" t="s">
        <v>36</v>
      </c>
      <c r="BJ139" s="49" t="s">
        <v>36</v>
      </c>
      <c r="BK139" s="49" t="s">
        <v>36</v>
      </c>
      <c r="BL139" s="44" t="s">
        <v>36</v>
      </c>
      <c r="BM139" s="53" t="s">
        <v>36</v>
      </c>
      <c r="BN139" s="49" t="s">
        <v>36</v>
      </c>
      <c r="BO139" s="49" t="s">
        <v>36</v>
      </c>
      <c r="BP139" s="49" t="s">
        <v>36</v>
      </c>
      <c r="BQ139" s="44" t="s">
        <v>36</v>
      </c>
      <c r="BR139" s="53" t="s">
        <v>36</v>
      </c>
      <c r="BS139" s="49" t="s">
        <v>36</v>
      </c>
      <c r="BT139" s="49" t="s">
        <v>36</v>
      </c>
      <c r="BU139" s="49" t="s">
        <v>36</v>
      </c>
      <c r="BV139" s="49" t="s">
        <v>36</v>
      </c>
      <c r="BW139" s="39" t="s">
        <v>36</v>
      </c>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17" customFormat="true" ht="15" customHeight="true" x14ac:dyDescent="0.2">
      <c r="A140" s="984" t="s">
        <v>107</v>
      </c>
      <c r="B140" s="372" t="s">
        <v>65</v>
      </c>
      <c r="C140" s="79" t="s">
        <v>36</v>
      </c>
      <c r="D140" s="74" t="s">
        <v>36</v>
      </c>
      <c r="E140" s="74" t="s">
        <v>36</v>
      </c>
      <c r="F140" s="74" t="s">
        <v>36</v>
      </c>
      <c r="G140" s="69" t="s">
        <v>36</v>
      </c>
      <c r="H140" s="64" t="s">
        <v>36</v>
      </c>
      <c r="I140" s="74" t="s">
        <v>36</v>
      </c>
      <c r="J140" s="74" t="s">
        <v>36</v>
      </c>
      <c r="K140" s="74" t="s">
        <v>36</v>
      </c>
      <c r="L140" s="59" t="s">
        <v>36</v>
      </c>
      <c r="M140" s="79" t="s">
        <v>36</v>
      </c>
      <c r="N140" s="74" t="s">
        <v>36</v>
      </c>
      <c r="O140" s="74" t="s">
        <v>36</v>
      </c>
      <c r="P140" s="74" t="s">
        <v>36</v>
      </c>
      <c r="Q140" s="69" t="s">
        <v>36</v>
      </c>
      <c r="R140" s="64" t="s">
        <v>36</v>
      </c>
      <c r="S140" s="74" t="s">
        <v>36</v>
      </c>
      <c r="T140" s="74" t="s">
        <v>36</v>
      </c>
      <c r="U140" s="74" t="s">
        <v>36</v>
      </c>
      <c r="V140" s="74" t="s">
        <v>36</v>
      </c>
      <c r="W140" s="59" t="s">
        <v>36</v>
      </c>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5"/>
      <c r="BA140" s="972" t="s">
        <v>107</v>
      </c>
      <c r="BB140" s="553" t="s">
        <v>65</v>
      </c>
      <c r="BC140" s="53" t="s">
        <v>36</v>
      </c>
      <c r="BD140" s="49" t="s">
        <v>36</v>
      </c>
      <c r="BE140" s="49" t="s">
        <v>36</v>
      </c>
      <c r="BF140" s="49" t="s">
        <v>36</v>
      </c>
      <c r="BG140" s="44" t="s">
        <v>36</v>
      </c>
      <c r="BH140" s="53" t="s">
        <v>36</v>
      </c>
      <c r="BI140" s="49" t="s">
        <v>36</v>
      </c>
      <c r="BJ140" s="49" t="s">
        <v>36</v>
      </c>
      <c r="BK140" s="49" t="s">
        <v>36</v>
      </c>
      <c r="BL140" s="44" t="s">
        <v>36</v>
      </c>
      <c r="BM140" s="53" t="s">
        <v>36</v>
      </c>
      <c r="BN140" s="49" t="s">
        <v>36</v>
      </c>
      <c r="BO140" s="49" t="s">
        <v>36</v>
      </c>
      <c r="BP140" s="49" t="s">
        <v>36</v>
      </c>
      <c r="BQ140" s="44" t="s">
        <v>36</v>
      </c>
      <c r="BR140" s="53" t="s">
        <v>36</v>
      </c>
      <c r="BS140" s="49" t="s">
        <v>36</v>
      </c>
      <c r="BT140" s="49" t="s">
        <v>36</v>
      </c>
      <c r="BU140" s="49" t="s">
        <v>36</v>
      </c>
      <c r="BV140" s="49" t="s">
        <v>36</v>
      </c>
      <c r="BW140" s="39" t="s">
        <v>36</v>
      </c>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17" customFormat="true" ht="15" customHeight="true" x14ac:dyDescent="0.2">
      <c r="A141" s="984"/>
      <c r="B141" s="372" t="s">
        <v>66</v>
      </c>
      <c r="C141" s="79" t="s">
        <v>36</v>
      </c>
      <c r="D141" s="74" t="s">
        <v>36</v>
      </c>
      <c r="E141" s="74" t="s">
        <v>36</v>
      </c>
      <c r="F141" s="74" t="s">
        <v>36</v>
      </c>
      <c r="G141" s="69" t="s">
        <v>36</v>
      </c>
      <c r="H141" s="64" t="s">
        <v>36</v>
      </c>
      <c r="I141" s="74" t="s">
        <v>36</v>
      </c>
      <c r="J141" s="74" t="s">
        <v>36</v>
      </c>
      <c r="K141" s="74" t="s">
        <v>36</v>
      </c>
      <c r="L141" s="59" t="s">
        <v>36</v>
      </c>
      <c r="M141" s="79" t="s">
        <v>36</v>
      </c>
      <c r="N141" s="74" t="s">
        <v>36</v>
      </c>
      <c r="O141" s="74" t="s">
        <v>36</v>
      </c>
      <c r="P141" s="74" t="s">
        <v>36</v>
      </c>
      <c r="Q141" s="69" t="s">
        <v>36</v>
      </c>
      <c r="R141" s="64" t="s">
        <v>36</v>
      </c>
      <c r="S141" s="74" t="s">
        <v>36</v>
      </c>
      <c r="T141" s="74" t="s">
        <v>36</v>
      </c>
      <c r="U141" s="74" t="s">
        <v>36</v>
      </c>
      <c r="V141" s="74" t="s">
        <v>36</v>
      </c>
      <c r="W141" s="59" t="s">
        <v>36</v>
      </c>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5"/>
      <c r="BA141" s="972"/>
      <c r="BB141" s="553" t="s">
        <v>66</v>
      </c>
      <c r="BC141" s="53" t="s">
        <v>36</v>
      </c>
      <c r="BD141" s="49" t="s">
        <v>36</v>
      </c>
      <c r="BE141" s="49" t="s">
        <v>36</v>
      </c>
      <c r="BF141" s="49" t="s">
        <v>36</v>
      </c>
      <c r="BG141" s="44" t="s">
        <v>36</v>
      </c>
      <c r="BH141" s="53" t="s">
        <v>36</v>
      </c>
      <c r="BI141" s="49" t="s">
        <v>36</v>
      </c>
      <c r="BJ141" s="49" t="s">
        <v>36</v>
      </c>
      <c r="BK141" s="49" t="s">
        <v>36</v>
      </c>
      <c r="BL141" s="44" t="s">
        <v>36</v>
      </c>
      <c r="BM141" s="53" t="s">
        <v>36</v>
      </c>
      <c r="BN141" s="49" t="s">
        <v>36</v>
      </c>
      <c r="BO141" s="49" t="s">
        <v>36</v>
      </c>
      <c r="BP141" s="49" t="s">
        <v>36</v>
      </c>
      <c r="BQ141" s="44" t="s">
        <v>36</v>
      </c>
      <c r="BR141" s="53" t="s">
        <v>36</v>
      </c>
      <c r="BS141" s="49" t="s">
        <v>36</v>
      </c>
      <c r="BT141" s="49" t="s">
        <v>36</v>
      </c>
      <c r="BU141" s="49" t="s">
        <v>36</v>
      </c>
      <c r="BV141" s="49" t="s">
        <v>36</v>
      </c>
      <c r="BW141" s="39" t="s">
        <v>36</v>
      </c>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17" customFormat="true" ht="15" customHeight="true" x14ac:dyDescent="0.2">
      <c r="A142" s="984"/>
      <c r="B142" s="372" t="s">
        <v>67</v>
      </c>
      <c r="C142" s="79" t="s">
        <v>36</v>
      </c>
      <c r="D142" s="74" t="s">
        <v>36</v>
      </c>
      <c r="E142" s="74" t="s">
        <v>36</v>
      </c>
      <c r="F142" s="74" t="s">
        <v>36</v>
      </c>
      <c r="G142" s="69" t="s">
        <v>36</v>
      </c>
      <c r="H142" s="64" t="s">
        <v>36</v>
      </c>
      <c r="I142" s="74" t="s">
        <v>36</v>
      </c>
      <c r="J142" s="74" t="s">
        <v>36</v>
      </c>
      <c r="K142" s="74" t="s">
        <v>36</v>
      </c>
      <c r="L142" s="59" t="s">
        <v>36</v>
      </c>
      <c r="M142" s="79" t="s">
        <v>36</v>
      </c>
      <c r="N142" s="74" t="s">
        <v>36</v>
      </c>
      <c r="O142" s="74" t="s">
        <v>36</v>
      </c>
      <c r="P142" s="74" t="s">
        <v>36</v>
      </c>
      <c r="Q142" s="69" t="s">
        <v>36</v>
      </c>
      <c r="R142" s="64" t="s">
        <v>36</v>
      </c>
      <c r="S142" s="74" t="s">
        <v>36</v>
      </c>
      <c r="T142" s="74" t="s">
        <v>36</v>
      </c>
      <c r="U142" s="74" t="s">
        <v>36</v>
      </c>
      <c r="V142" s="74" t="s">
        <v>36</v>
      </c>
      <c r="W142" s="59" t="s">
        <v>36</v>
      </c>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5"/>
      <c r="BA142" s="972"/>
      <c r="BB142" s="553" t="s">
        <v>67</v>
      </c>
      <c r="BC142" s="53" t="s">
        <v>36</v>
      </c>
      <c r="BD142" s="49" t="s">
        <v>36</v>
      </c>
      <c r="BE142" s="49" t="s">
        <v>36</v>
      </c>
      <c r="BF142" s="49" t="s">
        <v>36</v>
      </c>
      <c r="BG142" s="44" t="s">
        <v>36</v>
      </c>
      <c r="BH142" s="53" t="s">
        <v>36</v>
      </c>
      <c r="BI142" s="49" t="s">
        <v>36</v>
      </c>
      <c r="BJ142" s="49" t="s">
        <v>36</v>
      </c>
      <c r="BK142" s="49" t="s">
        <v>36</v>
      </c>
      <c r="BL142" s="44" t="s">
        <v>36</v>
      </c>
      <c r="BM142" s="53" t="s">
        <v>36</v>
      </c>
      <c r="BN142" s="49" t="s">
        <v>36</v>
      </c>
      <c r="BO142" s="49" t="s">
        <v>36</v>
      </c>
      <c r="BP142" s="49" t="s">
        <v>36</v>
      </c>
      <c r="BQ142" s="44" t="s">
        <v>36</v>
      </c>
      <c r="BR142" s="53" t="s">
        <v>36</v>
      </c>
      <c r="BS142" s="49" t="s">
        <v>36</v>
      </c>
      <c r="BT142" s="49" t="s">
        <v>36</v>
      </c>
      <c r="BU142" s="49" t="s">
        <v>36</v>
      </c>
      <c r="BV142" s="49" t="s">
        <v>36</v>
      </c>
      <c r="BW142" s="39" t="s">
        <v>36</v>
      </c>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17" customFormat="true" ht="15" customHeight="true" x14ac:dyDescent="0.2">
      <c r="A143" s="984"/>
      <c r="B143" s="372" t="s">
        <v>68</v>
      </c>
      <c r="C143" s="79" t="s">
        <v>36</v>
      </c>
      <c r="D143" s="74" t="s">
        <v>36</v>
      </c>
      <c r="E143" s="74" t="s">
        <v>36</v>
      </c>
      <c r="F143" s="74" t="s">
        <v>36</v>
      </c>
      <c r="G143" s="69" t="s">
        <v>36</v>
      </c>
      <c r="H143" s="64" t="s">
        <v>36</v>
      </c>
      <c r="I143" s="74" t="s">
        <v>36</v>
      </c>
      <c r="J143" s="74" t="s">
        <v>36</v>
      </c>
      <c r="K143" s="74" t="s">
        <v>36</v>
      </c>
      <c r="L143" s="59" t="s">
        <v>36</v>
      </c>
      <c r="M143" s="79" t="s">
        <v>36</v>
      </c>
      <c r="N143" s="74" t="s">
        <v>36</v>
      </c>
      <c r="O143" s="74" t="s">
        <v>36</v>
      </c>
      <c r="P143" s="74" t="s">
        <v>36</v>
      </c>
      <c r="Q143" s="69" t="s">
        <v>36</v>
      </c>
      <c r="R143" s="64" t="s">
        <v>36</v>
      </c>
      <c r="S143" s="74" t="s">
        <v>36</v>
      </c>
      <c r="T143" s="74" t="s">
        <v>36</v>
      </c>
      <c r="U143" s="74" t="s">
        <v>36</v>
      </c>
      <c r="V143" s="74" t="s">
        <v>36</v>
      </c>
      <c r="W143" s="59" t="s">
        <v>36</v>
      </c>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5"/>
      <c r="BA143" s="972"/>
      <c r="BB143" s="553" t="s">
        <v>68</v>
      </c>
      <c r="BC143" s="53" t="s">
        <v>36</v>
      </c>
      <c r="BD143" s="49" t="s">
        <v>36</v>
      </c>
      <c r="BE143" s="49" t="s">
        <v>36</v>
      </c>
      <c r="BF143" s="49" t="s">
        <v>36</v>
      </c>
      <c r="BG143" s="44" t="s">
        <v>36</v>
      </c>
      <c r="BH143" s="53" t="s">
        <v>36</v>
      </c>
      <c r="BI143" s="49" t="s">
        <v>36</v>
      </c>
      <c r="BJ143" s="49" t="s">
        <v>36</v>
      </c>
      <c r="BK143" s="49" t="s">
        <v>36</v>
      </c>
      <c r="BL143" s="44" t="s">
        <v>36</v>
      </c>
      <c r="BM143" s="53" t="s">
        <v>36</v>
      </c>
      <c r="BN143" s="49" t="s">
        <v>36</v>
      </c>
      <c r="BO143" s="49" t="s">
        <v>36</v>
      </c>
      <c r="BP143" s="49" t="s">
        <v>36</v>
      </c>
      <c r="BQ143" s="44" t="s">
        <v>36</v>
      </c>
      <c r="BR143" s="53" t="s">
        <v>36</v>
      </c>
      <c r="BS143" s="49" t="s">
        <v>36</v>
      </c>
      <c r="BT143" s="49" t="s">
        <v>36</v>
      </c>
      <c r="BU143" s="49" t="s">
        <v>36</v>
      </c>
      <c r="BV143" s="49" t="s">
        <v>36</v>
      </c>
      <c r="BW143" s="39" t="s">
        <v>36</v>
      </c>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17" customFormat="true" ht="15" customHeight="true" x14ac:dyDescent="0.2">
      <c r="A144" s="984" t="s">
        <v>108</v>
      </c>
      <c r="B144" s="372" t="s">
        <v>65</v>
      </c>
      <c r="C144" s="79" t="s">
        <v>36</v>
      </c>
      <c r="D144" s="74" t="s">
        <v>36</v>
      </c>
      <c r="E144" s="74" t="s">
        <v>36</v>
      </c>
      <c r="F144" s="74" t="s">
        <v>36</v>
      </c>
      <c r="G144" s="69" t="s">
        <v>36</v>
      </c>
      <c r="H144" s="64" t="s">
        <v>36</v>
      </c>
      <c r="I144" s="74" t="s">
        <v>36</v>
      </c>
      <c r="J144" s="74" t="s">
        <v>36</v>
      </c>
      <c r="K144" s="74" t="s">
        <v>36</v>
      </c>
      <c r="L144" s="59" t="s">
        <v>36</v>
      </c>
      <c r="M144" s="79" t="s">
        <v>36</v>
      </c>
      <c r="N144" s="74" t="s">
        <v>36</v>
      </c>
      <c r="O144" s="74" t="s">
        <v>36</v>
      </c>
      <c r="P144" s="74" t="s">
        <v>36</v>
      </c>
      <c r="Q144" s="69" t="s">
        <v>36</v>
      </c>
      <c r="R144" s="64" t="s">
        <v>36</v>
      </c>
      <c r="S144" s="74" t="s">
        <v>36</v>
      </c>
      <c r="T144" s="74" t="s">
        <v>36</v>
      </c>
      <c r="U144" s="74" t="s">
        <v>36</v>
      </c>
      <c r="V144" s="74" t="s">
        <v>36</v>
      </c>
      <c r="W144" s="59" t="s">
        <v>36</v>
      </c>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5"/>
      <c r="BA144" s="972" t="s">
        <v>108</v>
      </c>
      <c r="BB144" s="553" t="s">
        <v>65</v>
      </c>
      <c r="BC144" s="53" t="s">
        <v>36</v>
      </c>
      <c r="BD144" s="49" t="s">
        <v>36</v>
      </c>
      <c r="BE144" s="49" t="s">
        <v>36</v>
      </c>
      <c r="BF144" s="49" t="s">
        <v>36</v>
      </c>
      <c r="BG144" s="44" t="s">
        <v>36</v>
      </c>
      <c r="BH144" s="53" t="s">
        <v>36</v>
      </c>
      <c r="BI144" s="49" t="s">
        <v>36</v>
      </c>
      <c r="BJ144" s="49" t="s">
        <v>36</v>
      </c>
      <c r="BK144" s="49" t="s">
        <v>36</v>
      </c>
      <c r="BL144" s="44" t="s">
        <v>36</v>
      </c>
      <c r="BM144" s="53" t="s">
        <v>36</v>
      </c>
      <c r="BN144" s="49" t="s">
        <v>36</v>
      </c>
      <c r="BO144" s="49" t="s">
        <v>36</v>
      </c>
      <c r="BP144" s="49" t="s">
        <v>36</v>
      </c>
      <c r="BQ144" s="44" t="s">
        <v>36</v>
      </c>
      <c r="BR144" s="53" t="s">
        <v>36</v>
      </c>
      <c r="BS144" s="49" t="s">
        <v>36</v>
      </c>
      <c r="BT144" s="49" t="s">
        <v>36</v>
      </c>
      <c r="BU144" s="49" t="s">
        <v>36</v>
      </c>
      <c r="BV144" s="49" t="s">
        <v>36</v>
      </c>
      <c r="BW144" s="39" t="s">
        <v>36</v>
      </c>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17" customFormat="true" ht="15" customHeight="true" x14ac:dyDescent="0.2">
      <c r="A145" s="984"/>
      <c r="B145" s="372" t="s">
        <v>66</v>
      </c>
      <c r="C145" s="79" t="s">
        <v>36</v>
      </c>
      <c r="D145" s="74" t="s">
        <v>36</v>
      </c>
      <c r="E145" s="74" t="s">
        <v>36</v>
      </c>
      <c r="F145" s="74" t="s">
        <v>36</v>
      </c>
      <c r="G145" s="69" t="s">
        <v>36</v>
      </c>
      <c r="H145" s="64" t="s">
        <v>36</v>
      </c>
      <c r="I145" s="74" t="s">
        <v>36</v>
      </c>
      <c r="J145" s="74" t="s">
        <v>36</v>
      </c>
      <c r="K145" s="74" t="s">
        <v>36</v>
      </c>
      <c r="L145" s="59" t="s">
        <v>36</v>
      </c>
      <c r="M145" s="79" t="s">
        <v>36</v>
      </c>
      <c r="N145" s="74" t="s">
        <v>36</v>
      </c>
      <c r="O145" s="74" t="s">
        <v>36</v>
      </c>
      <c r="P145" s="74" t="s">
        <v>36</v>
      </c>
      <c r="Q145" s="69" t="s">
        <v>36</v>
      </c>
      <c r="R145" s="64" t="s">
        <v>36</v>
      </c>
      <c r="S145" s="74" t="s">
        <v>36</v>
      </c>
      <c r="T145" s="74" t="s">
        <v>36</v>
      </c>
      <c r="U145" s="74" t="s">
        <v>36</v>
      </c>
      <c r="V145" s="74" t="s">
        <v>36</v>
      </c>
      <c r="W145" s="59" t="s">
        <v>36</v>
      </c>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5"/>
      <c r="BA145" s="972"/>
      <c r="BB145" s="553" t="s">
        <v>66</v>
      </c>
      <c r="BC145" s="53" t="s">
        <v>36</v>
      </c>
      <c r="BD145" s="49" t="s">
        <v>36</v>
      </c>
      <c r="BE145" s="49" t="s">
        <v>36</v>
      </c>
      <c r="BF145" s="49" t="s">
        <v>36</v>
      </c>
      <c r="BG145" s="44" t="s">
        <v>36</v>
      </c>
      <c r="BH145" s="53" t="s">
        <v>36</v>
      </c>
      <c r="BI145" s="49" t="s">
        <v>36</v>
      </c>
      <c r="BJ145" s="49" t="s">
        <v>36</v>
      </c>
      <c r="BK145" s="49" t="s">
        <v>36</v>
      </c>
      <c r="BL145" s="44" t="s">
        <v>36</v>
      </c>
      <c r="BM145" s="53" t="s">
        <v>36</v>
      </c>
      <c r="BN145" s="49" t="s">
        <v>36</v>
      </c>
      <c r="BO145" s="49" t="s">
        <v>36</v>
      </c>
      <c r="BP145" s="49" t="s">
        <v>36</v>
      </c>
      <c r="BQ145" s="44" t="s">
        <v>36</v>
      </c>
      <c r="BR145" s="53" t="s">
        <v>36</v>
      </c>
      <c r="BS145" s="49" t="s">
        <v>36</v>
      </c>
      <c r="BT145" s="49" t="s">
        <v>36</v>
      </c>
      <c r="BU145" s="49" t="s">
        <v>36</v>
      </c>
      <c r="BV145" s="49" t="s">
        <v>36</v>
      </c>
      <c r="BW145" s="39" t="s">
        <v>36</v>
      </c>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17" customFormat="true" ht="15" customHeight="true" x14ac:dyDescent="0.2">
      <c r="A146" s="984"/>
      <c r="B146" s="372" t="s">
        <v>67</v>
      </c>
      <c r="C146" s="79" t="s">
        <v>36</v>
      </c>
      <c r="D146" s="74" t="s">
        <v>36</v>
      </c>
      <c r="E146" s="74" t="s">
        <v>36</v>
      </c>
      <c r="F146" s="74" t="s">
        <v>36</v>
      </c>
      <c r="G146" s="69" t="s">
        <v>36</v>
      </c>
      <c r="H146" s="64" t="s">
        <v>36</v>
      </c>
      <c r="I146" s="74" t="s">
        <v>36</v>
      </c>
      <c r="J146" s="74" t="s">
        <v>36</v>
      </c>
      <c r="K146" s="74" t="s">
        <v>36</v>
      </c>
      <c r="L146" s="59" t="s">
        <v>36</v>
      </c>
      <c r="M146" s="79" t="s">
        <v>36</v>
      </c>
      <c r="N146" s="74" t="s">
        <v>36</v>
      </c>
      <c r="O146" s="74" t="s">
        <v>36</v>
      </c>
      <c r="P146" s="74" t="s">
        <v>36</v>
      </c>
      <c r="Q146" s="69" t="s">
        <v>36</v>
      </c>
      <c r="R146" s="64" t="s">
        <v>36</v>
      </c>
      <c r="S146" s="74" t="s">
        <v>36</v>
      </c>
      <c r="T146" s="74" t="s">
        <v>36</v>
      </c>
      <c r="U146" s="74" t="s">
        <v>36</v>
      </c>
      <c r="V146" s="74" t="s">
        <v>36</v>
      </c>
      <c r="W146" s="59" t="s">
        <v>36</v>
      </c>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5"/>
      <c r="BA146" s="972"/>
      <c r="BB146" s="553" t="s">
        <v>67</v>
      </c>
      <c r="BC146" s="53" t="s">
        <v>36</v>
      </c>
      <c r="BD146" s="49" t="s">
        <v>36</v>
      </c>
      <c r="BE146" s="49" t="s">
        <v>36</v>
      </c>
      <c r="BF146" s="49" t="s">
        <v>36</v>
      </c>
      <c r="BG146" s="44" t="s">
        <v>36</v>
      </c>
      <c r="BH146" s="53" t="s">
        <v>36</v>
      </c>
      <c r="BI146" s="49" t="s">
        <v>36</v>
      </c>
      <c r="BJ146" s="49" t="s">
        <v>36</v>
      </c>
      <c r="BK146" s="49" t="s">
        <v>36</v>
      </c>
      <c r="BL146" s="44" t="s">
        <v>36</v>
      </c>
      <c r="BM146" s="53" t="s">
        <v>36</v>
      </c>
      <c r="BN146" s="49" t="s">
        <v>36</v>
      </c>
      <c r="BO146" s="49" t="s">
        <v>36</v>
      </c>
      <c r="BP146" s="49" t="s">
        <v>36</v>
      </c>
      <c r="BQ146" s="44" t="s">
        <v>36</v>
      </c>
      <c r="BR146" s="53" t="s">
        <v>36</v>
      </c>
      <c r="BS146" s="49" t="s">
        <v>36</v>
      </c>
      <c r="BT146" s="49" t="s">
        <v>36</v>
      </c>
      <c r="BU146" s="49" t="s">
        <v>36</v>
      </c>
      <c r="BV146" s="49" t="s">
        <v>36</v>
      </c>
      <c r="BW146" s="39" t="s">
        <v>36</v>
      </c>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17" customFormat="true" ht="15" customHeight="true" x14ac:dyDescent="0.2">
      <c r="A147" s="984"/>
      <c r="B147" s="372" t="s">
        <v>68</v>
      </c>
      <c r="C147" s="79" t="s">
        <v>36</v>
      </c>
      <c r="D147" s="74" t="s">
        <v>36</v>
      </c>
      <c r="E147" s="74" t="s">
        <v>36</v>
      </c>
      <c r="F147" s="74" t="s">
        <v>36</v>
      </c>
      <c r="G147" s="69" t="s">
        <v>36</v>
      </c>
      <c r="H147" s="64" t="s">
        <v>36</v>
      </c>
      <c r="I147" s="74" t="s">
        <v>36</v>
      </c>
      <c r="J147" s="74" t="s">
        <v>36</v>
      </c>
      <c r="K147" s="74" t="s">
        <v>36</v>
      </c>
      <c r="L147" s="59" t="s">
        <v>36</v>
      </c>
      <c r="M147" s="79" t="s">
        <v>36</v>
      </c>
      <c r="N147" s="74" t="s">
        <v>36</v>
      </c>
      <c r="O147" s="74" t="s">
        <v>36</v>
      </c>
      <c r="P147" s="74" t="s">
        <v>36</v>
      </c>
      <c r="Q147" s="69" t="s">
        <v>36</v>
      </c>
      <c r="R147" s="64" t="s">
        <v>36</v>
      </c>
      <c r="S147" s="74" t="s">
        <v>36</v>
      </c>
      <c r="T147" s="74" t="s">
        <v>36</v>
      </c>
      <c r="U147" s="74" t="s">
        <v>36</v>
      </c>
      <c r="V147" s="74" t="s">
        <v>36</v>
      </c>
      <c r="W147" s="59" t="s">
        <v>36</v>
      </c>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5"/>
      <c r="BA147" s="972"/>
      <c r="BB147" s="553" t="s">
        <v>68</v>
      </c>
      <c r="BC147" s="53" t="s">
        <v>36</v>
      </c>
      <c r="BD147" s="49" t="s">
        <v>36</v>
      </c>
      <c r="BE147" s="49" t="s">
        <v>36</v>
      </c>
      <c r="BF147" s="49" t="s">
        <v>36</v>
      </c>
      <c r="BG147" s="44" t="s">
        <v>36</v>
      </c>
      <c r="BH147" s="53" t="s">
        <v>36</v>
      </c>
      <c r="BI147" s="49" t="s">
        <v>36</v>
      </c>
      <c r="BJ147" s="49" t="s">
        <v>36</v>
      </c>
      <c r="BK147" s="49" t="s">
        <v>36</v>
      </c>
      <c r="BL147" s="44" t="s">
        <v>36</v>
      </c>
      <c r="BM147" s="53" t="s">
        <v>36</v>
      </c>
      <c r="BN147" s="49" t="s">
        <v>36</v>
      </c>
      <c r="BO147" s="49" t="s">
        <v>36</v>
      </c>
      <c r="BP147" s="49" t="s">
        <v>36</v>
      </c>
      <c r="BQ147" s="44" t="s">
        <v>36</v>
      </c>
      <c r="BR147" s="53" t="s">
        <v>36</v>
      </c>
      <c r="BS147" s="49" t="s">
        <v>36</v>
      </c>
      <c r="BT147" s="49" t="s">
        <v>36</v>
      </c>
      <c r="BU147" s="49" t="s">
        <v>36</v>
      </c>
      <c r="BV147" s="49" t="s">
        <v>36</v>
      </c>
      <c r="BW147" s="39" t="s">
        <v>36</v>
      </c>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17" customFormat="true" ht="15" customHeight="true" x14ac:dyDescent="0.2">
      <c r="A148" s="984" t="s">
        <v>109</v>
      </c>
      <c r="B148" s="372" t="s">
        <v>50</v>
      </c>
      <c r="C148" s="173">
        <v>4.9935978805468473</v>
      </c>
      <c r="D148" s="172">
        <v>5.953310083973955</v>
      </c>
      <c r="E148" s="172">
        <v>6.028008727173364</v>
      </c>
      <c r="F148" s="172">
        <v>2.9177876009414545</v>
      </c>
      <c r="G148" s="171">
        <v>1.3003674774894511</v>
      </c>
      <c r="H148" s="161">
        <v>10.743151319665818</v>
      </c>
      <c r="I148" s="172">
        <v>7.6165916175335777</v>
      </c>
      <c r="J148" s="172">
        <v>4.083958138484844</v>
      </c>
      <c r="K148" s="172">
        <v>1.8791991346395254</v>
      </c>
      <c r="L148" s="165">
        <v>0.21488931000866909</v>
      </c>
      <c r="M148" s="173">
        <v>3.7752669070218188</v>
      </c>
      <c r="N148" s="172">
        <v>6.1546423557020482</v>
      </c>
      <c r="O148" s="172">
        <v>5.0206862161631731</v>
      </c>
      <c r="P148" s="172">
        <v>3.812393460057359</v>
      </c>
      <c r="Q148" s="171">
        <v>1.0247651159294382</v>
      </c>
      <c r="R148" s="161">
        <v>3.0295713243605134</v>
      </c>
      <c r="S148" s="172">
        <v>2.892141552026692</v>
      </c>
      <c r="T148" s="172">
        <v>3.2221942632479261</v>
      </c>
      <c r="U148" s="172">
        <v>4.8050014050599028</v>
      </c>
      <c r="V148" s="172">
        <v>5.8344544939998384</v>
      </c>
      <c r="W148" s="165">
        <v>4.9673602801335441</v>
      </c>
      <c r="X148" s="882"/>
      <c r="Y148" s="882"/>
      <c r="Z148" s="882"/>
      <c r="AA148" s="882"/>
      <c r="AB148" s="882"/>
      <c r="AC148" s="882"/>
      <c r="AD148" s="882"/>
      <c r="AE148" s="882"/>
      <c r="AF148" s="882"/>
      <c r="AG148" s="882"/>
      <c r="AH148" s="882"/>
      <c r="AI148" s="882"/>
      <c r="AJ148" s="882"/>
      <c r="AK148" s="882"/>
      <c r="AL148" s="882"/>
      <c r="AM148" s="882"/>
      <c r="AN148" s="882"/>
      <c r="AO148" s="882"/>
      <c r="AP148" s="882"/>
      <c r="AQ148" s="882"/>
      <c r="AR148" s="882"/>
      <c r="AS148" s="882"/>
      <c r="AT148" s="882"/>
      <c r="AU148" s="882"/>
      <c r="AV148" s="882"/>
      <c r="AW148" s="882"/>
      <c r="AX148" s="882"/>
      <c r="AY148" s="882"/>
      <c r="AZ148" s="345"/>
      <c r="BA148" s="972" t="s">
        <v>109</v>
      </c>
      <c r="BB148" s="553" t="s">
        <v>50</v>
      </c>
      <c r="BC148" s="53" t="s">
        <v>36</v>
      </c>
      <c r="BD148" s="49" t="s">
        <v>36</v>
      </c>
      <c r="BE148" s="49" t="s">
        <v>36</v>
      </c>
      <c r="BF148" s="49" t="s">
        <v>36</v>
      </c>
      <c r="BG148" s="44" t="s">
        <v>36</v>
      </c>
      <c r="BH148" s="53" t="s">
        <v>36</v>
      </c>
      <c r="BI148" s="49" t="s">
        <v>36</v>
      </c>
      <c r="BJ148" s="49" t="s">
        <v>36</v>
      </c>
      <c r="BK148" s="49" t="s">
        <v>36</v>
      </c>
      <c r="BL148" s="44" t="s">
        <v>36</v>
      </c>
      <c r="BM148" s="53" t="s">
        <v>36</v>
      </c>
      <c r="BN148" s="49" t="s">
        <v>36</v>
      </c>
      <c r="BO148" s="49" t="s">
        <v>36</v>
      </c>
      <c r="BP148" s="49" t="s">
        <v>36</v>
      </c>
      <c r="BQ148" s="44" t="s">
        <v>36</v>
      </c>
      <c r="BR148" s="53" t="s">
        <v>36</v>
      </c>
      <c r="BS148" s="49" t="s">
        <v>36</v>
      </c>
      <c r="BT148" s="49" t="s">
        <v>36</v>
      </c>
      <c r="BU148" s="49" t="s">
        <v>36</v>
      </c>
      <c r="BV148" s="49" t="s">
        <v>36</v>
      </c>
      <c r="BW148" s="39" t="s">
        <v>36</v>
      </c>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17" customFormat="true" ht="15" customHeight="true" x14ac:dyDescent="0.2">
      <c r="A149" s="984"/>
      <c r="B149" s="372" t="s">
        <v>49</v>
      </c>
      <c r="C149" s="173">
        <v>33.165157033756415</v>
      </c>
      <c r="D149" s="172">
        <v>65.137002603725577</v>
      </c>
      <c r="E149" s="172">
        <v>80.304377872408466</v>
      </c>
      <c r="F149" s="172">
        <v>92.44041214194209</v>
      </c>
      <c r="G149" s="171">
        <v>97.732351300202964</v>
      </c>
      <c r="H149" s="161">
        <v>63.253493174076134</v>
      </c>
      <c r="I149" s="172">
        <v>88.947512102865019</v>
      </c>
      <c r="J149" s="172">
        <v>94.752035136031949</v>
      </c>
      <c r="K149" s="172">
        <v>97.591636717656499</v>
      </c>
      <c r="L149" s="165">
        <v>99.712272892818376</v>
      </c>
      <c r="M149" s="173">
        <v>27.909112884269121</v>
      </c>
      <c r="N149" s="172">
        <v>58.074170980127079</v>
      </c>
      <c r="O149" s="172">
        <v>71.547004912872836</v>
      </c>
      <c r="P149" s="172">
        <v>84.565589411384849</v>
      </c>
      <c r="Q149" s="171">
        <v>95.028758735018556</v>
      </c>
      <c r="R149" s="161">
        <v>65.510921006903274</v>
      </c>
      <c r="S149" s="172">
        <v>41.377768059155493</v>
      </c>
      <c r="T149" s="172">
        <v>78.926122362410936</v>
      </c>
      <c r="U149" s="172">
        <v>71.466578760445813</v>
      </c>
      <c r="V149" s="172">
        <v>91.580241261231009</v>
      </c>
      <c r="W149" s="165">
        <v>87.453520732499129</v>
      </c>
      <c r="X149" s="882"/>
      <c r="Y149" s="882"/>
      <c r="Z149" s="882"/>
      <c r="AA149" s="882"/>
      <c r="AB149" s="882"/>
      <c r="AC149" s="882"/>
      <c r="AD149" s="882"/>
      <c r="AE149" s="882"/>
      <c r="AF149" s="882"/>
      <c r="AG149" s="882"/>
      <c r="AH149" s="882"/>
      <c r="AI149" s="882"/>
      <c r="AJ149" s="882"/>
      <c r="AK149" s="882"/>
      <c r="AL149" s="882"/>
      <c r="AM149" s="882"/>
      <c r="AN149" s="882"/>
      <c r="AO149" s="882"/>
      <c r="AP149" s="882"/>
      <c r="AQ149" s="882"/>
      <c r="AR149" s="882"/>
      <c r="AS149" s="882"/>
      <c r="AT149" s="882"/>
      <c r="AU149" s="882"/>
      <c r="AV149" s="882"/>
      <c r="AW149" s="882"/>
      <c r="AX149" s="882"/>
      <c r="AY149" s="882"/>
      <c r="AZ149" s="345"/>
      <c r="BA149" s="972"/>
      <c r="BB149" s="553" t="s">
        <v>49</v>
      </c>
      <c r="BC149" s="53" t="s">
        <v>36</v>
      </c>
      <c r="BD149" s="49" t="s">
        <v>36</v>
      </c>
      <c r="BE149" s="49" t="s">
        <v>36</v>
      </c>
      <c r="BF149" s="49" t="s">
        <v>36</v>
      </c>
      <c r="BG149" s="44" t="s">
        <v>36</v>
      </c>
      <c r="BH149" s="53" t="s">
        <v>36</v>
      </c>
      <c r="BI149" s="49" t="s">
        <v>36</v>
      </c>
      <c r="BJ149" s="49" t="s">
        <v>36</v>
      </c>
      <c r="BK149" s="49" t="s">
        <v>36</v>
      </c>
      <c r="BL149" s="44" t="s">
        <v>36</v>
      </c>
      <c r="BM149" s="53" t="s">
        <v>36</v>
      </c>
      <c r="BN149" s="49" t="s">
        <v>36</v>
      </c>
      <c r="BO149" s="49" t="s">
        <v>36</v>
      </c>
      <c r="BP149" s="49" t="s">
        <v>36</v>
      </c>
      <c r="BQ149" s="44" t="s">
        <v>36</v>
      </c>
      <c r="BR149" s="53" t="s">
        <v>36</v>
      </c>
      <c r="BS149" s="49" t="s">
        <v>36</v>
      </c>
      <c r="BT149" s="49" t="s">
        <v>36</v>
      </c>
      <c r="BU149" s="49" t="s">
        <v>36</v>
      </c>
      <c r="BV149" s="49" t="s">
        <v>36</v>
      </c>
      <c r="BW149" s="39" t="s">
        <v>36</v>
      </c>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17" customFormat="true" ht="15" customHeight="true" x14ac:dyDescent="0.2">
      <c r="A150" s="984"/>
      <c r="B150" s="372" t="s">
        <v>111</v>
      </c>
      <c r="C150" s="173">
        <v>61.841245085696904</v>
      </c>
      <c r="D150" s="172">
        <v>28.909687312300658</v>
      </c>
      <c r="E150" s="172">
        <v>13.667613400418269</v>
      </c>
      <c r="F150" s="172">
        <v>4.6418002571166488</v>
      </c>
      <c r="G150" s="171">
        <v>0.96728122230770186</v>
      </c>
      <c r="H150" s="161">
        <v>26.003355506258053</v>
      </c>
      <c r="I150" s="172">
        <v>3.4358962796014643</v>
      </c>
      <c r="J150" s="172">
        <v>1.1640067254832349</v>
      </c>
      <c r="K150" s="172">
        <v>0.52916414770398235</v>
      </c>
      <c r="L150" s="165">
        <v>7.2837797172967053E-2</v>
      </c>
      <c r="M150" s="173">
        <v>68.315620208709078</v>
      </c>
      <c r="N150" s="172">
        <v>35.77118666417077</v>
      </c>
      <c r="O150" s="172">
        <v>23.432308870963915</v>
      </c>
      <c r="P150" s="172">
        <v>11.622017128557925</v>
      </c>
      <c r="Q150" s="171">
        <v>3.9464761490520326</v>
      </c>
      <c r="R150" s="161">
        <v>31.459507668736293</v>
      </c>
      <c r="S150" s="172">
        <v>55.730090388817779</v>
      </c>
      <c r="T150" s="172">
        <v>17.851683374340773</v>
      </c>
      <c r="U150" s="172">
        <v>23.728419834494257</v>
      </c>
      <c r="V150" s="172">
        <v>2.5853042447693948</v>
      </c>
      <c r="W150" s="165">
        <v>7.5791189873673863</v>
      </c>
      <c r="X150" s="882"/>
      <c r="Y150" s="882"/>
      <c r="Z150" s="882"/>
      <c r="AA150" s="882"/>
      <c r="AB150" s="882"/>
      <c r="AC150" s="882"/>
      <c r="AD150" s="882"/>
      <c r="AE150" s="882"/>
      <c r="AF150" s="882"/>
      <c r="AG150" s="882"/>
      <c r="AH150" s="882"/>
      <c r="AI150" s="882"/>
      <c r="AJ150" s="882"/>
      <c r="AK150" s="882"/>
      <c r="AL150" s="882"/>
      <c r="AM150" s="882"/>
      <c r="AN150" s="882"/>
      <c r="AO150" s="882"/>
      <c r="AP150" s="882"/>
      <c r="AQ150" s="882"/>
      <c r="AR150" s="882"/>
      <c r="AS150" s="882"/>
      <c r="AT150" s="882"/>
      <c r="AU150" s="882"/>
      <c r="AV150" s="882"/>
      <c r="AW150" s="882"/>
      <c r="AX150" s="882"/>
      <c r="AY150" s="882"/>
      <c r="AZ150" s="345"/>
      <c r="BA150" s="972"/>
      <c r="BB150" s="553" t="s">
        <v>111</v>
      </c>
      <c r="BC150" s="53" t="s">
        <v>36</v>
      </c>
      <c r="BD150" s="49" t="s">
        <v>36</v>
      </c>
      <c r="BE150" s="49" t="s">
        <v>36</v>
      </c>
      <c r="BF150" s="49" t="s">
        <v>36</v>
      </c>
      <c r="BG150" s="44" t="s">
        <v>36</v>
      </c>
      <c r="BH150" s="53" t="s">
        <v>36</v>
      </c>
      <c r="BI150" s="49" t="s">
        <v>36</v>
      </c>
      <c r="BJ150" s="49" t="s">
        <v>36</v>
      </c>
      <c r="BK150" s="49" t="s">
        <v>36</v>
      </c>
      <c r="BL150" s="44" t="s">
        <v>36</v>
      </c>
      <c r="BM150" s="53" t="s">
        <v>36</v>
      </c>
      <c r="BN150" s="49" t="s">
        <v>36</v>
      </c>
      <c r="BO150" s="49" t="s">
        <v>36</v>
      </c>
      <c r="BP150" s="49" t="s">
        <v>36</v>
      </c>
      <c r="BQ150" s="44" t="s">
        <v>36</v>
      </c>
      <c r="BR150" s="53" t="s">
        <v>36</v>
      </c>
      <c r="BS150" s="49" t="s">
        <v>36</v>
      </c>
      <c r="BT150" s="49" t="s">
        <v>36</v>
      </c>
      <c r="BU150" s="49" t="s">
        <v>36</v>
      </c>
      <c r="BV150" s="49" t="s">
        <v>36</v>
      </c>
      <c r="BW150" s="39" t="s">
        <v>36</v>
      </c>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17" customFormat="true" ht="15" customHeight="true" x14ac:dyDescent="0.2">
      <c r="A151" s="984" t="s">
        <v>110</v>
      </c>
      <c r="B151" s="372" t="s">
        <v>50</v>
      </c>
      <c r="C151" s="173">
        <v>25.652817116731953</v>
      </c>
      <c r="D151" s="172">
        <v>12.562270181492572</v>
      </c>
      <c r="E151" s="172">
        <v>9.0584314899358827</v>
      </c>
      <c r="F151" s="172">
        <v>3.6009287580950984</v>
      </c>
      <c r="G151" s="171">
        <v>1.4055288153959637</v>
      </c>
      <c r="H151" s="161">
        <v>20.629721079395502</v>
      </c>
      <c r="I151" s="172">
        <v>8.5461072806494389</v>
      </c>
      <c r="J151" s="172">
        <v>4.1411405096604437</v>
      </c>
      <c r="K151" s="172">
        <v>1.8791991346395254</v>
      </c>
      <c r="L151" s="165">
        <v>0.21488931000866909</v>
      </c>
      <c r="M151" s="173">
        <v>27.44202476908243</v>
      </c>
      <c r="N151" s="172">
        <v>14.811691727227519</v>
      </c>
      <c r="O151" s="172">
        <v>9.7844155414734129</v>
      </c>
      <c r="P151" s="172">
        <v>5.9415256909003809</v>
      </c>
      <c r="Q151" s="171">
        <v>1.4996183856943508</v>
      </c>
      <c r="R151" s="161">
        <v>5.2923121377171087</v>
      </c>
      <c r="S151" s="172">
        <v>26.444938772189076</v>
      </c>
      <c r="T151" s="172">
        <v>4.1282929157469788</v>
      </c>
      <c r="U151" s="172">
        <v>6.4811158774971389</v>
      </c>
      <c r="V151" s="172">
        <v>5.9726262506329615</v>
      </c>
      <c r="W151" s="165">
        <v>6.1605830124780105</v>
      </c>
      <c r="X151" s="882"/>
      <c r="Y151" s="882"/>
      <c r="Z151" s="882"/>
      <c r="AA151" s="882"/>
      <c r="AB151" s="882"/>
      <c r="AC151" s="882"/>
      <c r="AD151" s="882"/>
      <c r="AE151" s="882"/>
      <c r="AF151" s="882"/>
      <c r="AG151" s="882"/>
      <c r="AH151" s="882"/>
      <c r="AI151" s="882"/>
      <c r="AJ151" s="882"/>
      <c r="AK151" s="882"/>
      <c r="AL151" s="882"/>
      <c r="AM151" s="882"/>
      <c r="AN151" s="882"/>
      <c r="AO151" s="882"/>
      <c r="AP151" s="882"/>
      <c r="AQ151" s="882"/>
      <c r="AR151" s="882"/>
      <c r="AS151" s="882"/>
      <c r="AT151" s="882"/>
      <c r="AU151" s="882"/>
      <c r="AV151" s="882"/>
      <c r="AW151" s="882"/>
      <c r="AX151" s="882"/>
      <c r="AY151" s="882"/>
      <c r="AZ151" s="345"/>
      <c r="BA151" s="972" t="s">
        <v>110</v>
      </c>
      <c r="BB151" s="553" t="s">
        <v>50</v>
      </c>
      <c r="BC151" s="53" t="s">
        <v>36</v>
      </c>
      <c r="BD151" s="49" t="s">
        <v>36</v>
      </c>
      <c r="BE151" s="49" t="s">
        <v>36</v>
      </c>
      <c r="BF151" s="49" t="s">
        <v>36</v>
      </c>
      <c r="BG151" s="44" t="s">
        <v>36</v>
      </c>
      <c r="BH151" s="53" t="s">
        <v>36</v>
      </c>
      <c r="BI151" s="49" t="s">
        <v>36</v>
      </c>
      <c r="BJ151" s="49" t="s">
        <v>36</v>
      </c>
      <c r="BK151" s="49" t="s">
        <v>36</v>
      </c>
      <c r="BL151" s="44" t="s">
        <v>36</v>
      </c>
      <c r="BM151" s="53" t="s">
        <v>36</v>
      </c>
      <c r="BN151" s="49" t="s">
        <v>36</v>
      </c>
      <c r="BO151" s="49" t="s">
        <v>36</v>
      </c>
      <c r="BP151" s="49" t="s">
        <v>36</v>
      </c>
      <c r="BQ151" s="44" t="s">
        <v>36</v>
      </c>
      <c r="BR151" s="53" t="s">
        <v>36</v>
      </c>
      <c r="BS151" s="49" t="s">
        <v>36</v>
      </c>
      <c r="BT151" s="49" t="s">
        <v>36</v>
      </c>
      <c r="BU151" s="49" t="s">
        <v>36</v>
      </c>
      <c r="BV151" s="49" t="s">
        <v>36</v>
      </c>
      <c r="BW151" s="39" t="s">
        <v>36</v>
      </c>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17" customFormat="true" ht="15" customHeight="true" x14ac:dyDescent="0.2">
      <c r="A152" s="1020"/>
      <c r="B152" s="399" t="s">
        <v>49</v>
      </c>
      <c r="C152" s="173">
        <v>74.264595328624097</v>
      </c>
      <c r="D152" s="172">
        <v>87.437729818507421</v>
      </c>
      <c r="E152" s="172">
        <v>90.889481375436347</v>
      </c>
      <c r="F152" s="172">
        <v>96.399071241904991</v>
      </c>
      <c r="G152" s="171">
        <v>98.572943651739394</v>
      </c>
      <c r="H152" s="161">
        <v>79.370278920604491</v>
      </c>
      <c r="I152" s="172">
        <v>91.45389271935062</v>
      </c>
      <c r="J152" s="172">
        <v>95.858859490339626</v>
      </c>
      <c r="K152" s="172">
        <v>98.120800865360508</v>
      </c>
      <c r="L152" s="165">
        <v>99.712272892818376</v>
      </c>
      <c r="M152" s="173">
        <v>72.557975230917535</v>
      </c>
      <c r="N152" s="172">
        <v>85.088353441942985</v>
      </c>
      <c r="O152" s="172">
        <v>90.215584458526507</v>
      </c>
      <c r="P152" s="172">
        <v>93.984957566066782</v>
      </c>
      <c r="Q152" s="171">
        <v>98.500381614305667</v>
      </c>
      <c r="R152" s="161">
        <v>94.707687862282881</v>
      </c>
      <c r="S152" s="172">
        <v>73.531932190387224</v>
      </c>
      <c r="T152" s="172">
        <v>95.805872375782016</v>
      </c>
      <c r="U152" s="172">
        <v>93.518884122502826</v>
      </c>
      <c r="V152" s="172">
        <v>94.027373749367229</v>
      </c>
      <c r="W152" s="165">
        <v>93.774729048096603</v>
      </c>
      <c r="X152" s="882"/>
      <c r="Y152" s="882"/>
      <c r="Z152" s="882"/>
      <c r="AA152" s="882"/>
      <c r="AB152" s="882"/>
      <c r="AC152" s="882"/>
      <c r="AD152" s="882"/>
      <c r="AE152" s="882"/>
      <c r="AF152" s="882"/>
      <c r="AG152" s="882"/>
      <c r="AH152" s="882"/>
      <c r="AI152" s="882"/>
      <c r="AJ152" s="882"/>
      <c r="AK152" s="882"/>
      <c r="AL152" s="882"/>
      <c r="AM152" s="882"/>
      <c r="AN152" s="882"/>
      <c r="AO152" s="882"/>
      <c r="AP152" s="882"/>
      <c r="AQ152" s="882"/>
      <c r="AR152" s="882"/>
      <c r="AS152" s="882"/>
      <c r="AT152" s="882"/>
      <c r="AU152" s="882"/>
      <c r="AV152" s="882"/>
      <c r="AW152" s="882"/>
      <c r="AX152" s="882"/>
      <c r="AY152" s="882"/>
      <c r="AZ152" s="345"/>
      <c r="BA152" s="972"/>
      <c r="BB152" s="553" t="s">
        <v>49</v>
      </c>
      <c r="BC152" s="53" t="s">
        <v>36</v>
      </c>
      <c r="BD152" s="49" t="s">
        <v>36</v>
      </c>
      <c r="BE152" s="49" t="s">
        <v>36</v>
      </c>
      <c r="BF152" s="49" t="s">
        <v>36</v>
      </c>
      <c r="BG152" s="44" t="s">
        <v>36</v>
      </c>
      <c r="BH152" s="53" t="s">
        <v>36</v>
      </c>
      <c r="BI152" s="49" t="s">
        <v>36</v>
      </c>
      <c r="BJ152" s="49" t="s">
        <v>36</v>
      </c>
      <c r="BK152" s="49" t="s">
        <v>36</v>
      </c>
      <c r="BL152" s="44" t="s">
        <v>36</v>
      </c>
      <c r="BM152" s="53" t="s">
        <v>36</v>
      </c>
      <c r="BN152" s="49" t="s">
        <v>36</v>
      </c>
      <c r="BO152" s="49" t="s">
        <v>36</v>
      </c>
      <c r="BP152" s="49" t="s">
        <v>36</v>
      </c>
      <c r="BQ152" s="44" t="s">
        <v>36</v>
      </c>
      <c r="BR152" s="53" t="s">
        <v>36</v>
      </c>
      <c r="BS152" s="49" t="s">
        <v>36</v>
      </c>
      <c r="BT152" s="49" t="s">
        <v>36</v>
      </c>
      <c r="BU152" s="49" t="s">
        <v>36</v>
      </c>
      <c r="BV152" s="49" t="s">
        <v>36</v>
      </c>
      <c r="BW152" s="39" t="s">
        <v>36</v>
      </c>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37" customFormat="true" ht="15" customHeight="true" x14ac:dyDescent="0.2">
      <c r="A153" s="985" t="s">
        <v>63</v>
      </c>
      <c r="B153" s="371" t="s">
        <v>314</v>
      </c>
      <c r="C153" s="132">
        <v>0.82632278735921616</v>
      </c>
      <c r="D153" s="131">
        <v>0.48273033926870534</v>
      </c>
      <c r="E153" s="131">
        <v>1.445938171357223</v>
      </c>
      <c r="F153" s="131">
        <v>2.9350662442323667</v>
      </c>
      <c r="G153" s="130">
        <v>2.9119374444266146</v>
      </c>
      <c r="H153" s="129">
        <v>2.540057743401154</v>
      </c>
      <c r="I153" s="131">
        <v>4.5771013103561726</v>
      </c>
      <c r="J153" s="131">
        <v>4.8687475624233567</v>
      </c>
      <c r="K153" s="131">
        <v>3.869717823318676</v>
      </c>
      <c r="L153" s="128">
        <v>3.4302959083689237</v>
      </c>
      <c r="M153" s="132">
        <v>0.53626868664017868</v>
      </c>
      <c r="N153" s="131">
        <v>0.66947042007517632</v>
      </c>
      <c r="O153" s="131">
        <v>0.58320866722142628</v>
      </c>
      <c r="P153" s="131">
        <v>0.82702063430792794</v>
      </c>
      <c r="Q153" s="130">
        <v>1.5044627742191297</v>
      </c>
      <c r="R153" s="129">
        <v>0.7684610580643022</v>
      </c>
      <c r="S153" s="131">
        <v>1.1304604835332097</v>
      </c>
      <c r="T153" s="131">
        <v>0.42398362140640639</v>
      </c>
      <c r="U153" s="131">
        <v>1.5956447876110984</v>
      </c>
      <c r="V153" s="131">
        <v>3.1254944554202373</v>
      </c>
      <c r="W153" s="128">
        <v>2.7875487058071973</v>
      </c>
      <c r="X153" s="828"/>
      <c r="Y153" s="828"/>
      <c r="Z153" s="828"/>
      <c r="AA153" s="828"/>
      <c r="AB153" s="828"/>
      <c r="AC153" s="828"/>
      <c r="AD153" s="828"/>
      <c r="AE153" s="828"/>
      <c r="AF153" s="828"/>
      <c r="AG153" s="828"/>
      <c r="AH153" s="828"/>
      <c r="AI153" s="828"/>
      <c r="AJ153" s="828"/>
      <c r="AK153" s="828"/>
      <c r="AL153" s="828"/>
      <c r="AM153" s="828"/>
      <c r="AN153" s="828"/>
      <c r="AO153" s="828"/>
      <c r="AP153" s="828"/>
      <c r="AQ153" s="828"/>
      <c r="AR153" s="828"/>
      <c r="AS153" s="828"/>
      <c r="AT153" s="828"/>
      <c r="AU153" s="828"/>
      <c r="AV153" s="828"/>
      <c r="AW153" s="828"/>
      <c r="AX153" s="828"/>
      <c r="AY153" s="828"/>
      <c r="AZ153" s="346"/>
      <c r="BA153" s="972" t="s">
        <v>63</v>
      </c>
      <c r="BB153" s="364" t="s">
        <v>314</v>
      </c>
      <c r="BC153" s="413">
        <v>72.720916436925833</v>
      </c>
      <c r="BD153" s="405">
        <v>42.471990896646787</v>
      </c>
      <c r="BE153" s="405">
        <v>127.21084515038983</v>
      </c>
      <c r="BF153" s="405">
        <v>258.33318797688429</v>
      </c>
      <c r="BG153" s="415">
        <v>256.24263033083992</v>
      </c>
      <c r="BH153" s="413">
        <v>66.046516765150557</v>
      </c>
      <c r="BI153" s="405">
        <v>119.03993612985653</v>
      </c>
      <c r="BJ153" s="405">
        <v>126.63519073275322</v>
      </c>
      <c r="BK153" s="405">
        <v>100.67613462811865</v>
      </c>
      <c r="BL153" s="415">
        <v>89.169445293417027</v>
      </c>
      <c r="BM153" s="413">
        <v>33.247080530239444</v>
      </c>
      <c r="BN153" s="405">
        <v>41.505809436692957</v>
      </c>
      <c r="BO153" s="405">
        <v>36.14806988617368</v>
      </c>
      <c r="BP153" s="405">
        <v>51.274932672953625</v>
      </c>
      <c r="BQ153" s="415">
        <v>93.236454716330925</v>
      </c>
      <c r="BR153" s="413">
        <v>19.604224060750841</v>
      </c>
      <c r="BS153" s="405">
        <v>95.342535314604319</v>
      </c>
      <c r="BT153" s="405">
        <v>40.037536396478536</v>
      </c>
      <c r="BU153" s="405">
        <v>115.56103262528742</v>
      </c>
      <c r="BV153" s="405">
        <v>289.46157875360501</v>
      </c>
      <c r="BW153" s="406">
        <v>196.97266364096038</v>
      </c>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37" customFormat="true" ht="15" customHeight="true" x14ac:dyDescent="0.2">
      <c r="A154" s="984"/>
      <c r="B154" s="372" t="s">
        <v>236</v>
      </c>
      <c r="C154" s="132">
        <v>8.9545606755819378</v>
      </c>
      <c r="D154" s="131">
        <v>26.292696607062606</v>
      </c>
      <c r="E154" s="131">
        <v>52.005835783800478</v>
      </c>
      <c r="F154" s="131">
        <v>76.320486021712924</v>
      </c>
      <c r="G154" s="130">
        <v>92.206957072956698</v>
      </c>
      <c r="H154" s="129">
        <v>49.832533019934097</v>
      </c>
      <c r="I154" s="131">
        <v>81.681772075923845</v>
      </c>
      <c r="J154" s="131">
        <v>88.382296869998768</v>
      </c>
      <c r="K154" s="131">
        <v>92.43258667592977</v>
      </c>
      <c r="L154" s="128">
        <v>93.29569065256679</v>
      </c>
      <c r="M154" s="132">
        <v>5.686141276022207</v>
      </c>
      <c r="N154" s="131">
        <v>18.152071101926325</v>
      </c>
      <c r="O154" s="131">
        <v>31.610206725040612</v>
      </c>
      <c r="P154" s="131">
        <v>55.150129963904668</v>
      </c>
      <c r="Q154" s="130">
        <v>82.339077542248802</v>
      </c>
      <c r="R154" s="129">
        <v>39.598244242947857</v>
      </c>
      <c r="S154" s="131">
        <v>42.234336001904246</v>
      </c>
      <c r="T154" s="131">
        <v>48.33883898868563</v>
      </c>
      <c r="U154" s="131">
        <v>23.539882523921555</v>
      </c>
      <c r="V154" s="131">
        <v>65.433599023210462</v>
      </c>
      <c r="W154" s="128">
        <v>79.340933549035057</v>
      </c>
      <c r="X154" s="828"/>
      <c r="Y154" s="828"/>
      <c r="Z154" s="828"/>
      <c r="AA154" s="828"/>
      <c r="AB154" s="828"/>
      <c r="AC154" s="828"/>
      <c r="AD154" s="828"/>
      <c r="AE154" s="828"/>
      <c r="AF154" s="828"/>
      <c r="AG154" s="828"/>
      <c r="AH154" s="828"/>
      <c r="AI154" s="828"/>
      <c r="AJ154" s="828"/>
      <c r="AK154" s="828"/>
      <c r="AL154" s="828"/>
      <c r="AM154" s="828"/>
      <c r="AN154" s="828"/>
      <c r="AO154" s="828"/>
      <c r="AP154" s="828"/>
      <c r="AQ154" s="828"/>
      <c r="AR154" s="828"/>
      <c r="AS154" s="828"/>
      <c r="AT154" s="828"/>
      <c r="AU154" s="828"/>
      <c r="AV154" s="828"/>
      <c r="AW154" s="828"/>
      <c r="AX154" s="828"/>
      <c r="AY154" s="828"/>
      <c r="AZ154" s="346"/>
      <c r="BA154" s="972"/>
      <c r="BB154" s="553" t="s">
        <v>236</v>
      </c>
      <c r="BC154" s="414">
        <v>788.05022514197697</v>
      </c>
      <c r="BD154" s="407">
        <v>2313.3063743935531</v>
      </c>
      <c r="BE154" s="407">
        <v>4575.3728989669344</v>
      </c>
      <c r="BF154" s="407">
        <v>6717.4342319114712</v>
      </c>
      <c r="BG154" s="418">
        <v>8113.9631829658674</v>
      </c>
      <c r="BH154" s="414">
        <v>1295.7442546735062</v>
      </c>
      <c r="BI154" s="407">
        <v>2124.3560654624957</v>
      </c>
      <c r="BJ154" s="407">
        <v>2298.8065982127614</v>
      </c>
      <c r="BK154" s="407">
        <v>2404.7633354905761</v>
      </c>
      <c r="BL154" s="418">
        <v>2425.1916470119586</v>
      </c>
      <c r="BM154" s="414">
        <v>352.52402689153178</v>
      </c>
      <c r="BN154" s="407">
        <v>1125.3916251494015</v>
      </c>
      <c r="BO154" s="407">
        <v>1959.2437939186821</v>
      </c>
      <c r="BP154" s="407">
        <v>3419.2849410223557</v>
      </c>
      <c r="BQ154" s="418">
        <v>5102.8206255465393</v>
      </c>
      <c r="BR154" s="414">
        <v>1010.1915307283265</v>
      </c>
      <c r="BS154" s="407">
        <v>3562.025148517389</v>
      </c>
      <c r="BT154" s="407">
        <v>4564.7235592572197</v>
      </c>
      <c r="BU154" s="407">
        <v>1704.8237511651876</v>
      </c>
      <c r="BV154" s="407">
        <v>6060.005271787375</v>
      </c>
      <c r="BW154" s="408">
        <v>5606.3576519243034</v>
      </c>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37" customFormat="true" ht="15" customHeight="true" x14ac:dyDescent="0.2">
      <c r="A155" s="984"/>
      <c r="B155" s="372" t="s">
        <v>315</v>
      </c>
      <c r="C155" s="132">
        <v>1.9079272295470979</v>
      </c>
      <c r="D155" s="131">
        <v>5.1811503153062786</v>
      </c>
      <c r="E155" s="131">
        <v>5.113139460879081</v>
      </c>
      <c r="F155" s="131">
        <v>4.4125965227634447</v>
      </c>
      <c r="G155" s="130">
        <v>2.4648626992230929</v>
      </c>
      <c r="H155" s="129">
        <v>4.0142002446015477</v>
      </c>
      <c r="I155" s="131">
        <v>3.9369606013589449</v>
      </c>
      <c r="J155" s="131">
        <v>2.7091405416620979</v>
      </c>
      <c r="K155" s="131">
        <v>2.17147024219594</v>
      </c>
      <c r="L155" s="128">
        <v>2.7425551105750685</v>
      </c>
      <c r="M155" s="132">
        <v>1.1413851157792103</v>
      </c>
      <c r="N155" s="131">
        <v>4.0452089110961378</v>
      </c>
      <c r="O155" s="131">
        <v>6.3952879199602126</v>
      </c>
      <c r="P155" s="131">
        <v>5.4364629069907719</v>
      </c>
      <c r="Q155" s="130">
        <v>3.5315669565979828</v>
      </c>
      <c r="R155" s="129">
        <v>10.332064952503456</v>
      </c>
      <c r="S155" s="131">
        <v>0.82288094632705344</v>
      </c>
      <c r="T155" s="131">
        <v>4.8884495477463847</v>
      </c>
      <c r="U155" s="131">
        <v>1.6659833269468527</v>
      </c>
      <c r="V155" s="131">
        <v>3.3736157076525863</v>
      </c>
      <c r="W155" s="128">
        <v>6.3851008654430679</v>
      </c>
      <c r="X155" s="828"/>
      <c r="Y155" s="828"/>
      <c r="Z155" s="828"/>
      <c r="AA155" s="828"/>
      <c r="AB155" s="828"/>
      <c r="AC155" s="828"/>
      <c r="AD155" s="828"/>
      <c r="AE155" s="828"/>
      <c r="AF155" s="828"/>
      <c r="AG155" s="828"/>
      <c r="AH155" s="828"/>
      <c r="AI155" s="828"/>
      <c r="AJ155" s="828"/>
      <c r="AK155" s="828"/>
      <c r="AL155" s="828"/>
      <c r="AM155" s="828"/>
      <c r="AN155" s="828"/>
      <c r="AO155" s="828"/>
      <c r="AP155" s="828"/>
      <c r="AQ155" s="828"/>
      <c r="AR155" s="828"/>
      <c r="AS155" s="828"/>
      <c r="AT155" s="828"/>
      <c r="AU155" s="828"/>
      <c r="AV155" s="828"/>
      <c r="AW155" s="828"/>
      <c r="AX155" s="828"/>
      <c r="AY155" s="828"/>
      <c r="AZ155" s="346"/>
      <c r="BA155" s="972"/>
      <c r="BB155" s="553" t="s">
        <v>315</v>
      </c>
      <c r="BC155" s="414">
        <v>167.90801215955653</v>
      </c>
      <c r="BD155" s="407">
        <v>455.85236958424713</v>
      </c>
      <c r="BE155" s="407">
        <v>449.84412547854504</v>
      </c>
      <c r="BF155" s="407">
        <v>388.37969303801123</v>
      </c>
      <c r="BG155" s="418">
        <v>216.9012602458798</v>
      </c>
      <c r="BH155" s="414">
        <v>104.37713254453219</v>
      </c>
      <c r="BI155" s="407">
        <v>102.39134044753347</v>
      </c>
      <c r="BJ155" s="407">
        <v>70.464226131381963</v>
      </c>
      <c r="BK155" s="407">
        <v>56.493842813786124</v>
      </c>
      <c r="BL155" s="418">
        <v>71.291843161392833</v>
      </c>
      <c r="BM155" s="414">
        <v>70.762518501830669</v>
      </c>
      <c r="BN155" s="407">
        <v>250.79475531826287</v>
      </c>
      <c r="BO155" s="407">
        <v>396.38868155769916</v>
      </c>
      <c r="BP155" s="407">
        <v>337.05842148452598</v>
      </c>
      <c r="BQ155" s="418">
        <v>218.86269854529422</v>
      </c>
      <c r="BR155" s="414">
        <v>263.58149734916026</v>
      </c>
      <c r="BS155" s="407">
        <v>69.401413696206674</v>
      </c>
      <c r="BT155" s="407">
        <v>461.62508834896141</v>
      </c>
      <c r="BU155" s="407">
        <v>120.65514523863634</v>
      </c>
      <c r="BV155" s="407">
        <v>312.44084504823695</v>
      </c>
      <c r="BW155" s="408">
        <v>451.18147082503799</v>
      </c>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37" customFormat="true" ht="15" customHeight="true" x14ac:dyDescent="0.2">
      <c r="A156" s="984"/>
      <c r="B156" s="372" t="s">
        <v>316</v>
      </c>
      <c r="C156" s="132">
        <v>0.25765676311079011</v>
      </c>
      <c r="D156" s="131">
        <v>0.6339367416239664</v>
      </c>
      <c r="E156" s="131">
        <v>0.93536016801664379</v>
      </c>
      <c r="F156" s="131">
        <v>0.47620703333438041</v>
      </c>
      <c r="G156" s="130">
        <v>0.39494760325301137</v>
      </c>
      <c r="H156" s="129">
        <v>1.1559158487648591</v>
      </c>
      <c r="I156" s="131">
        <v>1.1013846929385795</v>
      </c>
      <c r="J156" s="131">
        <v>0.49058084545859387</v>
      </c>
      <c r="K156" s="131">
        <v>0.37389336963838993</v>
      </c>
      <c r="L156" s="128">
        <v>0</v>
      </c>
      <c r="M156" s="132">
        <v>0.13092920491615043</v>
      </c>
      <c r="N156" s="131">
        <v>0.60410605270095274</v>
      </c>
      <c r="O156" s="131">
        <v>0.66012764024369153</v>
      </c>
      <c r="P156" s="131">
        <v>0.62536539467049734</v>
      </c>
      <c r="Q156" s="130">
        <v>0.49963037409347777</v>
      </c>
      <c r="R156" s="129">
        <v>0.4603659741329813</v>
      </c>
      <c r="S156" s="131">
        <v>1.057771691512956</v>
      </c>
      <c r="T156" s="131">
        <v>0.20916133419258864</v>
      </c>
      <c r="U156" s="131">
        <v>0.67162509916213942</v>
      </c>
      <c r="V156" s="131">
        <v>0.32402882075105294</v>
      </c>
      <c r="W156" s="128">
        <v>0.53851071984659327</v>
      </c>
      <c r="X156" s="828"/>
      <c r="Y156" s="828"/>
      <c r="Z156" s="828"/>
      <c r="AA156" s="828"/>
      <c r="AB156" s="828"/>
      <c r="AC156" s="828"/>
      <c r="AD156" s="828"/>
      <c r="AE156" s="828"/>
      <c r="AF156" s="828"/>
      <c r="AG156" s="828"/>
      <c r="AH156" s="828"/>
      <c r="AI156" s="828"/>
      <c r="AJ156" s="828"/>
      <c r="AK156" s="828"/>
      <c r="AL156" s="828"/>
      <c r="AM156" s="828"/>
      <c r="AN156" s="828"/>
      <c r="AO156" s="828"/>
      <c r="AP156" s="828"/>
      <c r="AQ156" s="828"/>
      <c r="AR156" s="828"/>
      <c r="AS156" s="828"/>
      <c r="AT156" s="828"/>
      <c r="AU156" s="828"/>
      <c r="AV156" s="828"/>
      <c r="AW156" s="828"/>
      <c r="AX156" s="828"/>
      <c r="AY156" s="828"/>
      <c r="AZ156" s="346"/>
      <c r="BA156" s="972"/>
      <c r="BB156" s="553" t="s">
        <v>316</v>
      </c>
      <c r="BC156" s="414">
        <v>22.675201780975772</v>
      </c>
      <c r="BD156" s="407">
        <v>55.7755610722363</v>
      </c>
      <c r="BE156" s="407">
        <v>82.291179422782932</v>
      </c>
      <c r="BF156" s="407">
        <v>41.913902727077769</v>
      </c>
      <c r="BG156" s="418">
        <v>34.75432238220359</v>
      </c>
      <c r="BH156" s="414">
        <v>30.056094465917969</v>
      </c>
      <c r="BI156" s="407">
        <v>28.644496726599169</v>
      </c>
      <c r="BJ156" s="407">
        <v>12.759913743312364</v>
      </c>
      <c r="BK156" s="407">
        <v>9.7273602202843605</v>
      </c>
      <c r="BL156" s="418">
        <v>0</v>
      </c>
      <c r="BM156" s="414">
        <v>8.1172254283200882</v>
      </c>
      <c r="BN156" s="407">
        <v>37.453351113172303</v>
      </c>
      <c r="BO156" s="407">
        <v>40.915612909202679</v>
      </c>
      <c r="BP156" s="407">
        <v>38.772392341284345</v>
      </c>
      <c r="BQ156" s="418">
        <v>30.963720437183081</v>
      </c>
      <c r="BR156" s="414">
        <v>11.744404758235127</v>
      </c>
      <c r="BS156" s="407">
        <v>89.21199486571885</v>
      </c>
      <c r="BT156" s="407">
        <v>19.751481207441859</v>
      </c>
      <c r="BU156" s="407">
        <v>48.640957310076729</v>
      </c>
      <c r="BV156" s="407">
        <v>30.009297842013819</v>
      </c>
      <c r="BW156" s="408">
        <v>38.052031401789968</v>
      </c>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37" customFormat="true" ht="15" customHeight="true" x14ac:dyDescent="0.2">
      <c r="A157" s="984"/>
      <c r="B157" s="372" t="s">
        <v>432</v>
      </c>
      <c r="C157" s="132">
        <v>3.6074489579640275E-2</v>
      </c>
      <c r="D157" s="131">
        <v>0.26500709095635611</v>
      </c>
      <c r="E157" s="131">
        <v>0.13199868438106879</v>
      </c>
      <c r="F157" s="131">
        <v>0.20564711175784506</v>
      </c>
      <c r="G157" s="130">
        <v>0.32936543565647747</v>
      </c>
      <c r="H157" s="129">
        <v>0.56863452919263002</v>
      </c>
      <c r="I157" s="131">
        <v>0.53995246967067112</v>
      </c>
      <c r="J157" s="131">
        <v>0.15548964986247071</v>
      </c>
      <c r="K157" s="131">
        <v>0.25608239221720119</v>
      </c>
      <c r="L157" s="128">
        <v>0.53145832848920604</v>
      </c>
      <c r="M157" s="132">
        <v>0</v>
      </c>
      <c r="N157" s="131">
        <v>8.4531792831064739E-2</v>
      </c>
      <c r="O157" s="131">
        <v>0.17662705713141288</v>
      </c>
      <c r="P157" s="131">
        <v>0</v>
      </c>
      <c r="Q157" s="130">
        <v>0.25250779298856341</v>
      </c>
      <c r="R157" s="129">
        <v>0</v>
      </c>
      <c r="S157" s="131">
        <v>2.0468817263836609E-2</v>
      </c>
      <c r="T157" s="131">
        <v>0</v>
      </c>
      <c r="U157" s="131">
        <v>6.2910663507238548E-2</v>
      </c>
      <c r="V157" s="131">
        <v>3.588997204634365E-2</v>
      </c>
      <c r="W157" s="128">
        <v>1.0696187515828248</v>
      </c>
      <c r="X157" s="828"/>
      <c r="Y157" s="828"/>
      <c r="Z157" s="828"/>
      <c r="AA157" s="828"/>
      <c r="AB157" s="828"/>
      <c r="AC157" s="828"/>
      <c r="AD157" s="828"/>
      <c r="AE157" s="828"/>
      <c r="AF157" s="828"/>
      <c r="AG157" s="828"/>
      <c r="AH157" s="828"/>
      <c r="AI157" s="828"/>
      <c r="AJ157" s="828"/>
      <c r="AK157" s="828"/>
      <c r="AL157" s="828"/>
      <c r="AM157" s="828"/>
      <c r="AN157" s="828"/>
      <c r="AO157" s="828"/>
      <c r="AP157" s="828"/>
      <c r="AQ157" s="828"/>
      <c r="AR157" s="828"/>
      <c r="AS157" s="828"/>
      <c r="AT157" s="828"/>
      <c r="AU157" s="828"/>
      <c r="AV157" s="828"/>
      <c r="AW157" s="828"/>
      <c r="AX157" s="828"/>
      <c r="AY157" s="828"/>
      <c r="AZ157" s="346"/>
      <c r="BA157" s="972"/>
      <c r="BB157" s="553" t="s">
        <v>432</v>
      </c>
      <c r="BC157" s="414">
        <v>3.1747520247016374</v>
      </c>
      <c r="BD157" s="407">
        <v>23.316079059161943</v>
      </c>
      <c r="BE157" s="407">
        <v>11.612989083132032</v>
      </c>
      <c r="BF157" s="407">
        <v>18.100264034257627</v>
      </c>
      <c r="BG157" s="418">
        <v>28.98326876293779</v>
      </c>
      <c r="BH157" s="414">
        <v>14.785620548640111</v>
      </c>
      <c r="BI157" s="407">
        <v>14.042928732498009</v>
      </c>
      <c r="BJ157" s="407">
        <v>4.0442559846956447</v>
      </c>
      <c r="BK157" s="407">
        <v>6.6623424683300234</v>
      </c>
      <c r="BL157" s="418">
        <v>13.815089314111846</v>
      </c>
      <c r="BM157" s="414">
        <v>0</v>
      </c>
      <c r="BN157" s="407">
        <v>5.2407998611711575</v>
      </c>
      <c r="BO157" s="407">
        <v>10.947586282272139</v>
      </c>
      <c r="BP157" s="407">
        <v>0</v>
      </c>
      <c r="BQ157" s="418">
        <v>15.648729772472095</v>
      </c>
      <c r="BR157" s="414">
        <v>0</v>
      </c>
      <c r="BS157" s="407">
        <v>1.7263309609249102</v>
      </c>
      <c r="BT157" s="407">
        <v>0</v>
      </c>
      <c r="BU157" s="407">
        <v>4.5561651907018117</v>
      </c>
      <c r="BV157" s="407">
        <v>3.3238798270594172</v>
      </c>
      <c r="BW157" s="408">
        <v>75.58097698550489</v>
      </c>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37" customFormat="true" ht="15" customHeight="true" x14ac:dyDescent="0.2">
      <c r="A158" s="984"/>
      <c r="B158" s="372" t="s">
        <v>318</v>
      </c>
      <c r="C158" s="132">
        <v>0.72587663575463357</v>
      </c>
      <c r="D158" s="131">
        <v>0.28726897307679328</v>
      </c>
      <c r="E158" s="131">
        <v>0.64000952300753511</v>
      </c>
      <c r="F158" s="131">
        <v>0.49562926784358563</v>
      </c>
      <c r="G158" s="130">
        <v>0.24355289595506513</v>
      </c>
      <c r="H158" s="129">
        <v>1.1592835710854721</v>
      </c>
      <c r="I158" s="131">
        <v>1.45344004566283</v>
      </c>
      <c r="J158" s="131">
        <v>0.7085574466330945</v>
      </c>
      <c r="K158" s="131">
        <v>0.40960924581401298</v>
      </c>
      <c r="L158" s="128">
        <v>0</v>
      </c>
      <c r="M158" s="132">
        <v>0.85466997188206972</v>
      </c>
      <c r="N158" s="131">
        <v>0.23823041232897829</v>
      </c>
      <c r="O158" s="131">
        <v>0.30796617221670486</v>
      </c>
      <c r="P158" s="131">
        <v>0.42972410853412923</v>
      </c>
      <c r="Q158" s="130">
        <v>0</v>
      </c>
      <c r="R158" s="129">
        <v>0.34143338028000741</v>
      </c>
      <c r="S158" s="131">
        <v>3.532521689081479E-2</v>
      </c>
      <c r="T158" s="131">
        <v>7.6561099995884549E-2</v>
      </c>
      <c r="U158" s="131">
        <v>1.3257305795674383</v>
      </c>
      <c r="V158" s="131">
        <v>0</v>
      </c>
      <c r="W158" s="128">
        <v>1.352721850789566</v>
      </c>
      <c r="X158" s="828"/>
      <c r="Y158" s="828"/>
      <c r="Z158" s="828"/>
      <c r="AA158" s="828"/>
      <c r="AB158" s="828"/>
      <c r="AC158" s="828"/>
      <c r="AD158" s="828"/>
      <c r="AE158" s="828"/>
      <c r="AF158" s="828"/>
      <c r="AG158" s="828"/>
      <c r="AH158" s="828"/>
      <c r="AI158" s="828"/>
      <c r="AJ158" s="828"/>
      <c r="AK158" s="828"/>
      <c r="AL158" s="828"/>
      <c r="AM158" s="828"/>
      <c r="AN158" s="828"/>
      <c r="AO158" s="828"/>
      <c r="AP158" s="828"/>
      <c r="AQ158" s="828"/>
      <c r="AR158" s="828"/>
      <c r="AS158" s="828"/>
      <c r="AT158" s="828"/>
      <c r="AU158" s="828"/>
      <c r="AV158" s="828"/>
      <c r="AW158" s="828"/>
      <c r="AX158" s="828"/>
      <c r="AY158" s="828"/>
      <c r="AZ158" s="346"/>
      <c r="BA158" s="972"/>
      <c r="BB158" s="553" t="s">
        <v>318</v>
      </c>
      <c r="BC158" s="414">
        <v>63.881106729400202</v>
      </c>
      <c r="BD158" s="407">
        <v>25.274742888317146</v>
      </c>
      <c r="BE158" s="407">
        <v>56.306800621817402</v>
      </c>
      <c r="BF158" s="407">
        <v>43.623372749520101</v>
      </c>
      <c r="BG158" s="418">
        <v>21.431997038146562</v>
      </c>
      <c r="BH158" s="414">
        <v>30.14366189594454</v>
      </c>
      <c r="BI158" s="407">
        <v>37.800651214079309</v>
      </c>
      <c r="BJ158" s="407">
        <v>18.429443352539192</v>
      </c>
      <c r="BK158" s="407">
        <v>10.656558813667724</v>
      </c>
      <c r="BL158" s="418">
        <v>0</v>
      </c>
      <c r="BM158" s="414">
        <v>52.987023277393995</v>
      </c>
      <c r="BN158" s="407">
        <v>14.769802816741359</v>
      </c>
      <c r="BO158" s="407">
        <v>19.088164050964327</v>
      </c>
      <c r="BP158" s="407">
        <v>26.642714605870957</v>
      </c>
      <c r="BQ158" s="418">
        <v>0</v>
      </c>
      <c r="BR158" s="414">
        <v>8.7103131883993541</v>
      </c>
      <c r="BS158" s="407">
        <v>2.9793131099833126</v>
      </c>
      <c r="BT158" s="407">
        <v>7.2298024566883523</v>
      </c>
      <c r="BU158" s="407">
        <v>96.013095111913827</v>
      </c>
      <c r="BV158" s="407">
        <v>0</v>
      </c>
      <c r="BW158" s="408">
        <v>95.585496160216593</v>
      </c>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37" customFormat="true" ht="15" customHeight="true" x14ac:dyDescent="0.2">
      <c r="A159" s="984"/>
      <c r="B159" s="372" t="s">
        <v>319</v>
      </c>
      <c r="C159" s="132">
        <v>11.317043989970129</v>
      </c>
      <c r="D159" s="131">
        <v>16.84157162062229</v>
      </c>
      <c r="E159" s="131">
        <v>13.258713098135264</v>
      </c>
      <c r="F159" s="131">
        <v>5.0045371925873559</v>
      </c>
      <c r="G159" s="130">
        <v>0.37748538116215702</v>
      </c>
      <c r="H159" s="129">
        <v>8.4959416622387121</v>
      </c>
      <c r="I159" s="131">
        <v>2.4975955106740915</v>
      </c>
      <c r="J159" s="131">
        <v>0.87812309380241504</v>
      </c>
      <c r="K159" s="131">
        <v>0.22758745017558935</v>
      </c>
      <c r="L159" s="128">
        <v>0</v>
      </c>
      <c r="M159" s="132">
        <v>10.501133433604283</v>
      </c>
      <c r="N159" s="131">
        <v>17.343490804719149</v>
      </c>
      <c r="O159" s="131">
        <v>17.212342496735559</v>
      </c>
      <c r="P159" s="131">
        <v>12.42365354217208</v>
      </c>
      <c r="Q159" s="130">
        <v>3.8705323763953983</v>
      </c>
      <c r="R159" s="129">
        <v>12.473125768329808</v>
      </c>
      <c r="S159" s="131">
        <v>4.8887815810447655E-2</v>
      </c>
      <c r="T159" s="131">
        <v>15.564021155544239</v>
      </c>
      <c r="U159" s="131">
        <v>19.886022761928675</v>
      </c>
      <c r="V159" s="131">
        <v>8.4865868215444831</v>
      </c>
      <c r="W159" s="128">
        <v>1.4105421682218364</v>
      </c>
      <c r="X159" s="828"/>
      <c r="Y159" s="828"/>
      <c r="Z159" s="828"/>
      <c r="AA159" s="828"/>
      <c r="AB159" s="828"/>
      <c r="AC159" s="828"/>
      <c r="AD159" s="828"/>
      <c r="AE159" s="828"/>
      <c r="AF159" s="828"/>
      <c r="AG159" s="828"/>
      <c r="AH159" s="828"/>
      <c r="AI159" s="828"/>
      <c r="AJ159" s="828"/>
      <c r="AK159" s="828"/>
      <c r="AL159" s="828"/>
      <c r="AM159" s="828"/>
      <c r="AN159" s="828"/>
      <c r="AO159" s="828"/>
      <c r="AP159" s="828"/>
      <c r="AQ159" s="828"/>
      <c r="AR159" s="828"/>
      <c r="AS159" s="828"/>
      <c r="AT159" s="828"/>
      <c r="AU159" s="828"/>
      <c r="AV159" s="828"/>
      <c r="AW159" s="828"/>
      <c r="AX159" s="828"/>
      <c r="AY159" s="828"/>
      <c r="AZ159" s="346"/>
      <c r="BA159" s="972"/>
      <c r="BB159" s="553" t="s">
        <v>319</v>
      </c>
      <c r="BC159" s="414">
        <v>995.96165432851114</v>
      </c>
      <c r="BD159" s="407">
        <v>1481.7694649975901</v>
      </c>
      <c r="BE159" s="407">
        <v>1166.4759477489708</v>
      </c>
      <c r="BF159" s="407">
        <v>440.48002318533878</v>
      </c>
      <c r="BG159" s="418">
        <v>33.217694001485441</v>
      </c>
      <c r="BH159" s="414">
        <v>220.91125876510074</v>
      </c>
      <c r="BI159" s="407">
        <v>64.956746619559624</v>
      </c>
      <c r="BJ159" s="407">
        <v>22.839813328739343</v>
      </c>
      <c r="BK159" s="407">
        <v>5.9210066003980559</v>
      </c>
      <c r="BL159" s="418">
        <v>0</v>
      </c>
      <c r="BM159" s="414">
        <v>651.03937191113539</v>
      </c>
      <c r="BN159" s="407">
        <v>1075.2612852213476</v>
      </c>
      <c r="BO159" s="407">
        <v>1066.8445008560318</v>
      </c>
      <c r="BP159" s="407">
        <v>770.26131211351401</v>
      </c>
      <c r="BQ159" s="418">
        <v>239.86948884606949</v>
      </c>
      <c r="BR159" s="414">
        <v>318.20213885164947</v>
      </c>
      <c r="BS159" s="407">
        <v>4.1231766817654956</v>
      </c>
      <c r="BT159" s="407">
        <v>1469.7385276903265</v>
      </c>
      <c r="BU159" s="407">
        <v>1440.2010666916328</v>
      </c>
      <c r="BV159" s="407">
        <v>785.96870179490099</v>
      </c>
      <c r="BW159" s="408">
        <v>99.671172551618753</v>
      </c>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37" customFormat="true" ht="15" customHeight="true" x14ac:dyDescent="0.2">
      <c r="A160" s="984"/>
      <c r="B160" s="372" t="s">
        <v>433</v>
      </c>
      <c r="C160" s="132">
        <v>12.939369307225784</v>
      </c>
      <c r="D160" s="131">
        <v>5.7137823764948088</v>
      </c>
      <c r="E160" s="131">
        <v>3.2257376475565591</v>
      </c>
      <c r="F160" s="131">
        <v>0.72496145050136274</v>
      </c>
      <c r="G160" s="130">
        <v>0</v>
      </c>
      <c r="H160" s="129">
        <v>4.7551390615571609</v>
      </c>
      <c r="I160" s="131">
        <v>0.69628744015631727</v>
      </c>
      <c r="J160" s="131">
        <v>0</v>
      </c>
      <c r="K160" s="131">
        <v>0</v>
      </c>
      <c r="L160" s="128">
        <v>0</v>
      </c>
      <c r="M160" s="132">
        <v>13.122073156365566</v>
      </c>
      <c r="N160" s="131">
        <v>8.5814999674084991</v>
      </c>
      <c r="O160" s="131">
        <v>4.6772258690656807</v>
      </c>
      <c r="P160" s="131">
        <v>2.9746107827460051</v>
      </c>
      <c r="Q160" s="130">
        <v>0.4422813249962656</v>
      </c>
      <c r="R160" s="129">
        <v>11.964728434503334</v>
      </c>
      <c r="S160" s="131">
        <v>3.0104602367486175E-2</v>
      </c>
      <c r="T160" s="131">
        <v>7.5324178559798529</v>
      </c>
      <c r="U160" s="131">
        <v>7.7876736573633618</v>
      </c>
      <c r="V160" s="131">
        <v>1.2827027350177553</v>
      </c>
      <c r="W160" s="128">
        <v>4.064177164809692</v>
      </c>
      <c r="X160" s="828"/>
      <c r="Y160" s="828"/>
      <c r="Z160" s="828"/>
      <c r="AA160" s="828"/>
      <c r="AB160" s="828"/>
      <c r="AC160" s="828"/>
      <c r="AD160" s="828"/>
      <c r="AE160" s="828"/>
      <c r="AF160" s="828"/>
      <c r="AG160" s="828"/>
      <c r="AH160" s="828"/>
      <c r="AI160" s="828"/>
      <c r="AJ160" s="828"/>
      <c r="AK160" s="828"/>
      <c r="AL160" s="828"/>
      <c r="AM160" s="828"/>
      <c r="AN160" s="828"/>
      <c r="AO160" s="828"/>
      <c r="AP160" s="828"/>
      <c r="AQ160" s="828"/>
      <c r="AR160" s="828"/>
      <c r="AS160" s="828"/>
      <c r="AT160" s="828"/>
      <c r="AU160" s="828"/>
      <c r="AV160" s="828"/>
      <c r="AW160" s="828"/>
      <c r="AX160" s="828"/>
      <c r="AY160" s="828"/>
      <c r="AZ160" s="346"/>
      <c r="BA160" s="972"/>
      <c r="BB160" s="553" t="s">
        <v>433</v>
      </c>
      <c r="BC160" s="414">
        <v>1138.7351390180615</v>
      </c>
      <c r="BD160" s="407">
        <v>502.71485618148847</v>
      </c>
      <c r="BE160" s="407">
        <v>283.7941625082961</v>
      </c>
      <c r="BF160" s="407">
        <v>63.808305191198379</v>
      </c>
      <c r="BG160" s="418">
        <v>0</v>
      </c>
      <c r="BH160" s="414">
        <v>123.64300479611475</v>
      </c>
      <c r="BI160" s="407">
        <v>18.10884373843572</v>
      </c>
      <c r="BJ160" s="407">
        <v>0</v>
      </c>
      <c r="BK160" s="407">
        <v>0</v>
      </c>
      <c r="BL160" s="418">
        <v>0</v>
      </c>
      <c r="BM160" s="414">
        <v>813.5299222609741</v>
      </c>
      <c r="BN160" s="407">
        <v>532.03560851612758</v>
      </c>
      <c r="BO160" s="407">
        <v>289.90084868579976</v>
      </c>
      <c r="BP160" s="407">
        <v>184.42462169178941</v>
      </c>
      <c r="BQ160" s="418">
        <v>27.409613209802757</v>
      </c>
      <c r="BR160" s="414">
        <v>305.23240520069777</v>
      </c>
      <c r="BS160" s="407">
        <v>2.5390087987713827</v>
      </c>
      <c r="BT160" s="407">
        <v>711.29977394386526</v>
      </c>
      <c r="BU160" s="407">
        <v>564.00498192396014</v>
      </c>
      <c r="BV160" s="407">
        <v>118.79501437153708</v>
      </c>
      <c r="BW160" s="408">
        <v>287.18127866021251</v>
      </c>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37" customFormat="true" ht="15" customHeight="true" x14ac:dyDescent="0.2">
      <c r="A161" s="984"/>
      <c r="B161" s="372" t="s">
        <v>321</v>
      </c>
      <c r="C161" s="132">
        <v>14.45523283853106</v>
      </c>
      <c r="D161" s="131">
        <v>21.739887741406552</v>
      </c>
      <c r="E161" s="131">
        <v>13.787690696374492</v>
      </c>
      <c r="F161" s="131">
        <v>5.9842373819861416</v>
      </c>
      <c r="G161" s="130">
        <v>0.52007436377701377</v>
      </c>
      <c r="H161" s="129">
        <v>7.3859937232882613</v>
      </c>
      <c r="I161" s="131">
        <v>1.8772817067519745</v>
      </c>
      <c r="J161" s="131">
        <v>1.1336381101346589</v>
      </c>
      <c r="K161" s="131">
        <v>0.10378202264487794</v>
      </c>
      <c r="L161" s="128">
        <v>0</v>
      </c>
      <c r="M161" s="132">
        <v>12.964781307363026</v>
      </c>
      <c r="N161" s="131">
        <v>23.78705996173283</v>
      </c>
      <c r="O161" s="131">
        <v>20.282052090730197</v>
      </c>
      <c r="P161" s="131">
        <v>14.183274442405727</v>
      </c>
      <c r="Q161" s="130">
        <v>4.5553764084982689</v>
      </c>
      <c r="R161" s="129">
        <v>5.0271629291383579</v>
      </c>
      <c r="S161" s="131">
        <v>0</v>
      </c>
      <c r="T161" s="131">
        <v>12.916371261802709</v>
      </c>
      <c r="U161" s="131">
        <v>28.195405522023066</v>
      </c>
      <c r="V161" s="131">
        <v>16.959509775356832</v>
      </c>
      <c r="W161" s="128">
        <v>0.13783710052012021</v>
      </c>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346"/>
      <c r="BA161" s="972"/>
      <c r="BB161" s="553" t="s">
        <v>321</v>
      </c>
      <c r="BC161" s="414">
        <v>1272.139405336465</v>
      </c>
      <c r="BD161" s="407">
        <v>1912.7372761486602</v>
      </c>
      <c r="BE161" s="407">
        <v>1213.0143742672171</v>
      </c>
      <c r="BF161" s="407">
        <v>526.70944771239522</v>
      </c>
      <c r="BG161" s="418">
        <v>45.765139356591213</v>
      </c>
      <c r="BH161" s="414">
        <v>192.05042071967304</v>
      </c>
      <c r="BI161" s="407">
        <v>48.823803389248859</v>
      </c>
      <c r="BJ161" s="407">
        <v>29.485709919896941</v>
      </c>
      <c r="BK161" s="407">
        <v>2.7000348244548875</v>
      </c>
      <c r="BL161" s="418">
        <v>0</v>
      </c>
      <c r="BM161" s="414">
        <v>803.77829047486068</v>
      </c>
      <c r="BN161" s="407">
        <v>1474.7495157739834</v>
      </c>
      <c r="BO161" s="407">
        <v>1257.1092948664514</v>
      </c>
      <c r="BP161" s="407">
        <v>879.35707036494443</v>
      </c>
      <c r="BQ161" s="418">
        <v>282.31150248781643</v>
      </c>
      <c r="BR161" s="414">
        <v>128.2480451266826</v>
      </c>
      <c r="BS161" s="407">
        <v>0</v>
      </c>
      <c r="BT161" s="407">
        <v>1219.7161833502878</v>
      </c>
      <c r="BU161" s="407">
        <v>2041.9896725836008</v>
      </c>
      <c r="BV161" s="407">
        <v>1570.6719511047513</v>
      </c>
      <c r="BW161" s="408">
        <v>9.7397906560104204</v>
      </c>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37" customFormat="true" ht="15" customHeight="true" x14ac:dyDescent="0.2">
      <c r="A162" s="984"/>
      <c r="B162" s="372" t="s">
        <v>322</v>
      </c>
      <c r="C162" s="132">
        <v>0.171526280170928</v>
      </c>
      <c r="D162" s="131">
        <v>0.28816531665992101</v>
      </c>
      <c r="E162" s="131">
        <v>0</v>
      </c>
      <c r="F162" s="131">
        <v>0</v>
      </c>
      <c r="G162" s="130">
        <v>0</v>
      </c>
      <c r="H162" s="129">
        <v>0.5788179897429252</v>
      </c>
      <c r="I162" s="131">
        <v>0</v>
      </c>
      <c r="J162" s="131">
        <v>0</v>
      </c>
      <c r="K162" s="131">
        <v>0</v>
      </c>
      <c r="L162" s="128">
        <v>0</v>
      </c>
      <c r="M162" s="132">
        <v>0.13852787197251706</v>
      </c>
      <c r="N162" s="131">
        <v>4.0787189841496659E-2</v>
      </c>
      <c r="O162" s="131">
        <v>0.23041442219221267</v>
      </c>
      <c r="P162" s="131">
        <v>0</v>
      </c>
      <c r="Q162" s="130">
        <v>0</v>
      </c>
      <c r="R162" s="129">
        <v>1.5017034834103363E-2</v>
      </c>
      <c r="S162" s="131">
        <v>0.26363161286064246</v>
      </c>
      <c r="T162" s="131">
        <v>2.7306979765502767E-2</v>
      </c>
      <c r="U162" s="131">
        <v>0.16140919370019483</v>
      </c>
      <c r="V162" s="131">
        <v>3.8470084245057837E-2</v>
      </c>
      <c r="W162" s="128">
        <v>0</v>
      </c>
      <c r="X162" s="828"/>
      <c r="Y162" s="828"/>
      <c r="Z162" s="828"/>
      <c r="AA162" s="828"/>
      <c r="AB162" s="828"/>
      <c r="AC162" s="828"/>
      <c r="AD162" s="828"/>
      <c r="AE162" s="828"/>
      <c r="AF162" s="828"/>
      <c r="AG162" s="828"/>
      <c r="AH162" s="828"/>
      <c r="AI162" s="828"/>
      <c r="AJ162" s="828"/>
      <c r="AK162" s="828"/>
      <c r="AL162" s="828"/>
      <c r="AM162" s="828"/>
      <c r="AN162" s="828"/>
      <c r="AO162" s="828"/>
      <c r="AP162" s="828"/>
      <c r="AQ162" s="828"/>
      <c r="AR162" s="828"/>
      <c r="AS162" s="828"/>
      <c r="AT162" s="828"/>
      <c r="AU162" s="828"/>
      <c r="AV162" s="828"/>
      <c r="AW162" s="828"/>
      <c r="AX162" s="828"/>
      <c r="AY162" s="828"/>
      <c r="AZ162" s="346"/>
      <c r="BA162" s="972"/>
      <c r="BB162" s="553" t="s">
        <v>322</v>
      </c>
      <c r="BC162" s="414">
        <v>15.095249069567686</v>
      </c>
      <c r="BD162" s="407">
        <v>25.353605751091717</v>
      </c>
      <c r="BE162" s="407">
        <v>0</v>
      </c>
      <c r="BF162" s="407">
        <v>0</v>
      </c>
      <c r="BG162" s="418">
        <v>0</v>
      </c>
      <c r="BH162" s="414">
        <v>15.050410630562316</v>
      </c>
      <c r="BI162" s="407">
        <v>0</v>
      </c>
      <c r="BJ162" s="407">
        <v>0</v>
      </c>
      <c r="BK162" s="407">
        <v>0</v>
      </c>
      <c r="BL162" s="418">
        <v>0</v>
      </c>
      <c r="BM162" s="414">
        <v>8.5883204257332189</v>
      </c>
      <c r="BN162" s="407">
        <v>2.5287231194311452</v>
      </c>
      <c r="BO162" s="407">
        <v>14.281400644932722</v>
      </c>
      <c r="BP162" s="407">
        <v>0</v>
      </c>
      <c r="BQ162" s="418">
        <v>0</v>
      </c>
      <c r="BR162" s="414">
        <v>0.38309984940216518</v>
      </c>
      <c r="BS162" s="407">
        <v>22.234573189725737</v>
      </c>
      <c r="BT162" s="407">
        <v>2.5786472425811975</v>
      </c>
      <c r="BU162" s="407">
        <v>11.689702648128284</v>
      </c>
      <c r="BV162" s="407">
        <v>3.562831890822022</v>
      </c>
      <c r="BW162" s="408">
        <v>0</v>
      </c>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37" customFormat="true" ht="15" customHeight="true" x14ac:dyDescent="0.2">
      <c r="A163" s="984"/>
      <c r="B163" s="372" t="s">
        <v>434</v>
      </c>
      <c r="C163" s="132">
        <v>25.461053579227794</v>
      </c>
      <c r="D163" s="131">
        <v>15.277420387704435</v>
      </c>
      <c r="E163" s="131">
        <v>6.8530450060640513</v>
      </c>
      <c r="F163" s="131">
        <v>2.4346068725928682</v>
      </c>
      <c r="G163" s="130">
        <v>0.44441067511760873</v>
      </c>
      <c r="H163" s="129">
        <v>13.967643061816643</v>
      </c>
      <c r="I163" s="131">
        <v>1.4490670130839931</v>
      </c>
      <c r="J163" s="131">
        <v>0.50421542308218648</v>
      </c>
      <c r="K163" s="131">
        <v>0.15527077806559259</v>
      </c>
      <c r="L163" s="128">
        <v>0</v>
      </c>
      <c r="M163" s="132">
        <v>27.270507447604412</v>
      </c>
      <c r="N163" s="131">
        <v>17.100845458343922</v>
      </c>
      <c r="O163" s="131">
        <v>12.511142238088052</v>
      </c>
      <c r="P163" s="131">
        <v>5.959400014108029</v>
      </c>
      <c r="Q163" s="130">
        <v>2.0540740582672394</v>
      </c>
      <c r="R163" s="129">
        <v>0.10511924383872354</v>
      </c>
      <c r="S163" s="131">
        <v>50.695527560177844</v>
      </c>
      <c r="T163" s="131">
        <v>0.99184161145677718</v>
      </c>
      <c r="U163" s="131">
        <v>0.20721206504108439</v>
      </c>
      <c r="V163" s="131">
        <v>6.9258805016594802E-2</v>
      </c>
      <c r="W163" s="128">
        <v>0.67603131441190512</v>
      </c>
      <c r="X163" s="828"/>
      <c r="Y163" s="828"/>
      <c r="Z163" s="828"/>
      <c r="AA163" s="828"/>
      <c r="AB163" s="828"/>
      <c r="AC163" s="828"/>
      <c r="AD163" s="828"/>
      <c r="AE163" s="828"/>
      <c r="AF163" s="828"/>
      <c r="AG163" s="828"/>
      <c r="AH163" s="828"/>
      <c r="AI163" s="828"/>
      <c r="AJ163" s="828"/>
      <c r="AK163" s="828"/>
      <c r="AL163" s="828"/>
      <c r="AM163" s="828"/>
      <c r="AN163" s="828"/>
      <c r="AO163" s="828"/>
      <c r="AP163" s="828"/>
      <c r="AQ163" s="828"/>
      <c r="AR163" s="828"/>
      <c r="AS163" s="828"/>
      <c r="AT163" s="828"/>
      <c r="AU163" s="828"/>
      <c r="AV163" s="828"/>
      <c r="AW163" s="828"/>
      <c r="AX163" s="828"/>
      <c r="AY163" s="828"/>
      <c r="AZ163" s="346"/>
      <c r="BA163" s="972"/>
      <c r="BB163" s="553" t="s">
        <v>434</v>
      </c>
      <c r="BC163" s="414">
        <v>2240.7117146658279</v>
      </c>
      <c r="BD163" s="407">
        <v>1344.1509821276184</v>
      </c>
      <c r="BE163" s="407">
        <v>602.91765190538729</v>
      </c>
      <c r="BF163" s="407">
        <v>214.28468815763983</v>
      </c>
      <c r="BG163" s="418">
        <v>39.106939112719765</v>
      </c>
      <c r="BH163" s="414">
        <v>363.18629922824482</v>
      </c>
      <c r="BI163" s="407">
        <v>37.686918638901062</v>
      </c>
      <c r="BJ163" s="407">
        <v>13.114546493477945</v>
      </c>
      <c r="BK163" s="407">
        <v>4.0395869854247533</v>
      </c>
      <c r="BL163" s="418">
        <v>0</v>
      </c>
      <c r="BM163" s="414">
        <v>1690.6912146808697</v>
      </c>
      <c r="BN163" s="407">
        <v>1060.2177654401157</v>
      </c>
      <c r="BO163" s="407">
        <v>775.45768675375245</v>
      </c>
      <c r="BP163" s="407">
        <v>369.48030293137134</v>
      </c>
      <c r="BQ163" s="418">
        <v>127.29765481703363</v>
      </c>
      <c r="BR163" s="414">
        <v>2.6816989458151563</v>
      </c>
      <c r="BS163" s="407">
        <v>4275.6382882062589</v>
      </c>
      <c r="BT163" s="407">
        <v>93.66138834919299</v>
      </c>
      <c r="BU163" s="407">
        <v>15.006873957465105</v>
      </c>
      <c r="BV163" s="407">
        <v>6.41426927119476</v>
      </c>
      <c r="BW163" s="408">
        <v>47.769457239260376</v>
      </c>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37" customFormat="true" ht="15" customHeight="true" x14ac:dyDescent="0.2">
      <c r="A164" s="984"/>
      <c r="B164" s="372" t="s">
        <v>435</v>
      </c>
      <c r="C164" s="132">
        <v>22.162930846389575</v>
      </c>
      <c r="D164" s="131">
        <v>6.4289927283917043</v>
      </c>
      <c r="E164" s="131">
        <v>2.2046063440757271</v>
      </c>
      <c r="F164" s="131">
        <v>0.9322192928431452</v>
      </c>
      <c r="G164" s="130">
        <v>5.1178182944840937E-2</v>
      </c>
      <c r="H164" s="129">
        <v>5.0215067420275279</v>
      </c>
      <c r="I164" s="131">
        <v>0.18915713342257393</v>
      </c>
      <c r="J164" s="131">
        <v>0.10121796867614966</v>
      </c>
      <c r="K164" s="131">
        <v>0</v>
      </c>
      <c r="L164" s="128">
        <v>0</v>
      </c>
      <c r="M164" s="132">
        <v>26.78098024071085</v>
      </c>
      <c r="N164" s="131">
        <v>8.7086955943482902</v>
      </c>
      <c r="O164" s="131">
        <v>4.918240248044139</v>
      </c>
      <c r="P164" s="131">
        <v>1.6785511826706865</v>
      </c>
      <c r="Q164" s="130">
        <v>0.79578576508791388</v>
      </c>
      <c r="R164" s="129">
        <v>18.214474285800446</v>
      </c>
      <c r="S164" s="131">
        <v>2.9372898829504028</v>
      </c>
      <c r="T164" s="131">
        <v>9.0008129243204671</v>
      </c>
      <c r="U164" s="131">
        <v>14.808971662134901</v>
      </c>
      <c r="V164" s="131">
        <v>0.25325613154754389</v>
      </c>
      <c r="W164" s="128">
        <v>1.9570273374160934</v>
      </c>
      <c r="X164" s="828"/>
      <c r="Y164" s="828"/>
      <c r="Z164" s="828"/>
      <c r="AA164" s="828"/>
      <c r="AB164" s="828"/>
      <c r="AC164" s="828"/>
      <c r="AD164" s="828"/>
      <c r="AE164" s="828"/>
      <c r="AF164" s="828"/>
      <c r="AG164" s="828"/>
      <c r="AH164" s="828"/>
      <c r="AI164" s="828"/>
      <c r="AJ164" s="828"/>
      <c r="AK164" s="828"/>
      <c r="AL164" s="828"/>
      <c r="AM164" s="828"/>
      <c r="AN164" s="828"/>
      <c r="AO164" s="828"/>
      <c r="AP164" s="828"/>
      <c r="AQ164" s="828"/>
      <c r="AR164" s="828"/>
      <c r="AS164" s="828"/>
      <c r="AT164" s="828"/>
      <c r="AU164" s="828"/>
      <c r="AV164" s="828"/>
      <c r="AW164" s="828"/>
      <c r="AX164" s="828"/>
      <c r="AY164" s="828"/>
      <c r="AZ164" s="346"/>
      <c r="BA164" s="972"/>
      <c r="BB164" s="553" t="s">
        <v>435</v>
      </c>
      <c r="BC164" s="414">
        <v>1950.4589087133886</v>
      </c>
      <c r="BD164" s="407">
        <v>565.64110109281944</v>
      </c>
      <c r="BE164" s="407">
        <v>193.95700439289283</v>
      </c>
      <c r="BF164" s="407">
        <v>82.050339506633833</v>
      </c>
      <c r="BG164" s="418">
        <v>4.5035418732771708</v>
      </c>
      <c r="BH164" s="414">
        <v>130.5690904410512</v>
      </c>
      <c r="BI164" s="407">
        <v>4.9195443915961174</v>
      </c>
      <c r="BJ164" s="407">
        <v>2.632659961221357</v>
      </c>
      <c r="BK164" s="407">
        <v>0</v>
      </c>
      <c r="BL164" s="418">
        <v>0</v>
      </c>
      <c r="BM164" s="414">
        <v>1660.3419683519417</v>
      </c>
      <c r="BN164" s="407">
        <v>539.92147963848549</v>
      </c>
      <c r="BO164" s="407">
        <v>304.83924913240747</v>
      </c>
      <c r="BP164" s="407">
        <v>104.06946974372619</v>
      </c>
      <c r="BQ164" s="418">
        <v>49.317433918583042</v>
      </c>
      <c r="BR164" s="414">
        <v>464.66978554134784</v>
      </c>
      <c r="BS164" s="407">
        <v>247.72972472168837</v>
      </c>
      <c r="BT164" s="407">
        <v>849.96296286158838</v>
      </c>
      <c r="BU164" s="407">
        <v>1072.5069079798402</v>
      </c>
      <c r="BV164" s="407">
        <v>23.454823136752658</v>
      </c>
      <c r="BW164" s="408">
        <v>138.28669133779306</v>
      </c>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37" customFormat="true" ht="15" customHeight="true" x14ac:dyDescent="0.2">
      <c r="A165" s="984"/>
      <c r="B165" s="372" t="s">
        <v>47</v>
      </c>
      <c r="C165" s="132">
        <v>0.76667193941243583</v>
      </c>
      <c r="D165" s="131">
        <v>0.51222943949117161</v>
      </c>
      <c r="E165" s="131">
        <v>0.39792541635194451</v>
      </c>
      <c r="F165" s="131">
        <v>6.0266828134849668E-2</v>
      </c>
      <c r="G165" s="130">
        <v>5.5228245527670507E-2</v>
      </c>
      <c r="H165" s="129">
        <v>0.3846498894076063</v>
      </c>
      <c r="I165" s="131">
        <v>0</v>
      </c>
      <c r="J165" s="131">
        <v>2.2177807331498663E-2</v>
      </c>
      <c r="K165" s="131">
        <v>0</v>
      </c>
      <c r="L165" s="128">
        <v>0</v>
      </c>
      <c r="M165" s="132">
        <v>0.84740223507791512</v>
      </c>
      <c r="N165" s="131">
        <v>0.64400233264709761</v>
      </c>
      <c r="O165" s="131">
        <v>0.41545687448792201</v>
      </c>
      <c r="P165" s="131">
        <v>0.31180702748939754</v>
      </c>
      <c r="Q165" s="130">
        <v>0.15470462660713721</v>
      </c>
      <c r="R165" s="129">
        <v>0.54398410478187165</v>
      </c>
      <c r="S165" s="131">
        <v>0.72331536840094479</v>
      </c>
      <c r="T165" s="131">
        <v>3.0233619103460459E-2</v>
      </c>
      <c r="U165" s="131">
        <v>9.1528157092581122E-2</v>
      </c>
      <c r="V165" s="131">
        <v>0.61758766819138899</v>
      </c>
      <c r="W165" s="128">
        <v>0.22855011712823486</v>
      </c>
      <c r="X165" s="828"/>
      <c r="Y165" s="828"/>
      <c r="Z165" s="828"/>
      <c r="AA165" s="828"/>
      <c r="AB165" s="828"/>
      <c r="AC165" s="828"/>
      <c r="AD165" s="828"/>
      <c r="AE165" s="828"/>
      <c r="AF165" s="828"/>
      <c r="AG165" s="828"/>
      <c r="AH165" s="828"/>
      <c r="AI165" s="828"/>
      <c r="AJ165" s="828"/>
      <c r="AK165" s="828"/>
      <c r="AL165" s="828"/>
      <c r="AM165" s="828"/>
      <c r="AN165" s="828"/>
      <c r="AO165" s="828"/>
      <c r="AP165" s="828"/>
      <c r="AQ165" s="828"/>
      <c r="AR165" s="828"/>
      <c r="AS165" s="828"/>
      <c r="AT165" s="828"/>
      <c r="AU165" s="828"/>
      <c r="AV165" s="828"/>
      <c r="AW165" s="828"/>
      <c r="AX165" s="828"/>
      <c r="AY165" s="828"/>
      <c r="AZ165" s="346"/>
      <c r="BA165" s="972"/>
      <c r="BB165" s="553" t="s">
        <v>47</v>
      </c>
      <c r="BC165" s="414">
        <v>67.4713161653508</v>
      </c>
      <c r="BD165" s="407">
        <v>45.067405798485908</v>
      </c>
      <c r="BE165" s="407">
        <v>35.008708894818781</v>
      </c>
      <c r="BF165" s="407">
        <v>5.3044533055854668</v>
      </c>
      <c r="BG165" s="418">
        <v>4.8599364418538711</v>
      </c>
      <c r="BH165" s="414">
        <v>10.001656629843227</v>
      </c>
      <c r="BI165" s="407">
        <v>0</v>
      </c>
      <c r="BJ165" s="407">
        <v>0.57684051708376005</v>
      </c>
      <c r="BK165" s="407">
        <v>0</v>
      </c>
      <c r="BL165" s="418">
        <v>0</v>
      </c>
      <c r="BM165" s="414">
        <v>52.536444981812025</v>
      </c>
      <c r="BN165" s="407">
        <v>39.926839624422279</v>
      </c>
      <c r="BO165" s="407">
        <v>25.750584615332603</v>
      </c>
      <c r="BP165" s="407">
        <v>19.331905007245354</v>
      </c>
      <c r="BQ165" s="418">
        <v>9.5875492303555774</v>
      </c>
      <c r="BR165" s="414">
        <v>13.877588413515181</v>
      </c>
      <c r="BS165" s="407">
        <v>61.004097055938516</v>
      </c>
      <c r="BT165" s="407">
        <v>2.8550150622251769</v>
      </c>
      <c r="BU165" s="407">
        <v>6.628723654556957</v>
      </c>
      <c r="BV165" s="407">
        <v>57.196678478637992</v>
      </c>
      <c r="BW165" s="408">
        <v>16.149717941221009</v>
      </c>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437" customFormat="true" ht="15" customHeight="true" x14ac:dyDescent="0.2">
      <c r="A166" s="986"/>
      <c r="B166" s="373" t="s">
        <v>189</v>
      </c>
      <c r="C166" s="132">
        <v>1.7752638139221347E-2</v>
      </c>
      <c r="D166" s="131">
        <v>5.5160321934661131E-2</v>
      </c>
      <c r="E166" s="131">
        <v>0</v>
      </c>
      <c r="F166" s="131">
        <v>1.3538779710041741E-2</v>
      </c>
      <c r="G166" s="130">
        <v>0</v>
      </c>
      <c r="H166" s="129">
        <v>0.1396829129413284</v>
      </c>
      <c r="I166" s="131">
        <v>0</v>
      </c>
      <c r="J166" s="131">
        <v>4.5814680934806444E-2</v>
      </c>
      <c r="K166" s="131">
        <v>0</v>
      </c>
      <c r="L166" s="128">
        <v>0</v>
      </c>
      <c r="M166" s="132">
        <v>2.5200052061698838E-2</v>
      </c>
      <c r="N166" s="131">
        <v>0</v>
      </c>
      <c r="O166" s="131">
        <v>1.9701578842231053E-2</v>
      </c>
      <c r="P166" s="131">
        <v>0</v>
      </c>
      <c r="Q166" s="130">
        <v>0</v>
      </c>
      <c r="R166" s="129">
        <v>0.15581859084481206</v>
      </c>
      <c r="S166" s="131">
        <v>0</v>
      </c>
      <c r="T166" s="131">
        <v>0</v>
      </c>
      <c r="U166" s="131">
        <v>0</v>
      </c>
      <c r="V166" s="131">
        <v>0</v>
      </c>
      <c r="W166" s="128">
        <v>5.1400354987940253E-2</v>
      </c>
      <c r="X166" s="828"/>
      <c r="Y166" s="828"/>
      <c r="Z166" s="828"/>
      <c r="AA166" s="828"/>
      <c r="AB166" s="828"/>
      <c r="AC166" s="828"/>
      <c r="AD166" s="828"/>
      <c r="AE166" s="828"/>
      <c r="AF166" s="828"/>
      <c r="AG166" s="828"/>
      <c r="AH166" s="828"/>
      <c r="AI166" s="828"/>
      <c r="AJ166" s="828"/>
      <c r="AK166" s="828"/>
      <c r="AL166" s="828"/>
      <c r="AM166" s="828"/>
      <c r="AN166" s="828"/>
      <c r="AO166" s="828"/>
      <c r="AP166" s="828"/>
      <c r="AQ166" s="828"/>
      <c r="AR166" s="828"/>
      <c r="AS166" s="828"/>
      <c r="AT166" s="828"/>
      <c r="AU166" s="828"/>
      <c r="AV166" s="828"/>
      <c r="AW166" s="828"/>
      <c r="AX166" s="828"/>
      <c r="AY166" s="828"/>
      <c r="AZ166" s="346"/>
      <c r="BA166" s="972"/>
      <c r="BB166" s="553" t="s">
        <v>189</v>
      </c>
      <c r="BC166" s="414">
        <v>1.5623290733432047</v>
      </c>
      <c r="BD166" s="407">
        <v>4.8531623154536447</v>
      </c>
      <c r="BE166" s="407">
        <v>0</v>
      </c>
      <c r="BF166" s="407">
        <v>1.1916310681861886</v>
      </c>
      <c r="BG166" s="418">
        <v>0</v>
      </c>
      <c r="BH166" s="414">
        <v>3.6320315454842427</v>
      </c>
      <c r="BI166" s="407">
        <v>0</v>
      </c>
      <c r="BJ166" s="407">
        <v>1.1916310681861886</v>
      </c>
      <c r="BK166" s="407">
        <v>0</v>
      </c>
      <c r="BL166" s="418">
        <v>0</v>
      </c>
      <c r="BM166" s="414">
        <v>1.5623290733432047</v>
      </c>
      <c r="BN166" s="407">
        <v>0</v>
      </c>
      <c r="BO166" s="407">
        <v>1.2211307699694016</v>
      </c>
      <c r="BP166" s="407">
        <v>0</v>
      </c>
      <c r="BQ166" s="418">
        <v>0</v>
      </c>
      <c r="BR166" s="414">
        <v>3.9750909114987949</v>
      </c>
      <c r="BS166" s="407">
        <v>0</v>
      </c>
      <c r="BT166" s="407">
        <v>0</v>
      </c>
      <c r="BU166" s="407">
        <v>0</v>
      </c>
      <c r="BV166" s="407">
        <v>0</v>
      </c>
      <c r="BW166" s="408">
        <v>3.6320315454842427</v>
      </c>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66" customFormat="true" ht="15" customHeight="true" x14ac:dyDescent="0.2">
      <c r="A167" s="35"/>
      <c r="B167" s="17"/>
      <c r="C167" s="113"/>
      <c r="D167" s="120"/>
      <c r="E167" s="120"/>
      <c r="F167" s="120"/>
      <c r="G167" s="119"/>
      <c r="H167" s="112"/>
      <c r="I167" s="120"/>
      <c r="J167" s="120"/>
      <c r="K167" s="120"/>
      <c r="L167" s="111"/>
      <c r="M167" s="113"/>
      <c r="N167" s="120"/>
      <c r="O167" s="120"/>
      <c r="P167" s="120"/>
      <c r="Q167" s="119"/>
      <c r="R167" s="112"/>
      <c r="S167" s="120"/>
      <c r="T167" s="120"/>
      <c r="U167" s="120"/>
      <c r="V167" s="120"/>
      <c r="W167" s="111"/>
      <c r="X167" s="828"/>
      <c r="Y167" s="828"/>
      <c r="Z167" s="828"/>
      <c r="AA167" s="828"/>
      <c r="AB167" s="828"/>
      <c r="AC167" s="828"/>
      <c r="AD167" s="828"/>
      <c r="AE167" s="828"/>
      <c r="AF167" s="828"/>
      <c r="AG167" s="828"/>
      <c r="AH167" s="828"/>
      <c r="AI167" s="828"/>
      <c r="AJ167" s="828"/>
      <c r="AK167" s="828"/>
      <c r="AL167" s="828"/>
      <c r="AM167" s="828"/>
      <c r="AN167" s="828"/>
      <c r="AO167" s="828"/>
      <c r="AP167" s="828"/>
      <c r="AQ167" s="828"/>
      <c r="AR167" s="828"/>
      <c r="AS167" s="828"/>
      <c r="AT167" s="828"/>
      <c r="AU167" s="828"/>
      <c r="AV167" s="828"/>
      <c r="AW167" s="828"/>
      <c r="AX167" s="828"/>
      <c r="AY167" s="828"/>
      <c r="AZ167" s="346"/>
      <c r="BA167" s="974"/>
      <c r="BB167" s="553" t="s">
        <v>175</v>
      </c>
      <c r="BC167" s="414">
        <v>8800.5459306440316</v>
      </c>
      <c r="BD167" s="407">
        <v>8798.2849723073487</v>
      </c>
      <c r="BE167" s="407">
        <v>8797.8066884411783</v>
      </c>
      <c r="BF167" s="407">
        <v>8801.6135405641726</v>
      </c>
      <c r="BG167" s="418">
        <v>8799.7299125117806</v>
      </c>
      <c r="BH167" s="414">
        <v>2600.1974536497678</v>
      </c>
      <c r="BI167" s="407">
        <v>2600.7712754908039</v>
      </c>
      <c r="BJ167" s="407">
        <v>2600.9808294460468</v>
      </c>
      <c r="BK167" s="407">
        <v>2601.6402028450393</v>
      </c>
      <c r="BL167" s="418">
        <v>2599.4680247808806</v>
      </c>
      <c r="BM167" s="414">
        <v>6199.7057367899806</v>
      </c>
      <c r="BN167" s="407">
        <v>6199.7973610293602</v>
      </c>
      <c r="BO167" s="407">
        <v>6198.1366049296685</v>
      </c>
      <c r="BP167" s="407">
        <v>6199.9580839795863</v>
      </c>
      <c r="BQ167" s="418">
        <v>6197.3254715274697</v>
      </c>
      <c r="BR167" s="414">
        <v>2551.1018229254796</v>
      </c>
      <c r="BS167" s="407">
        <v>8433.9556051189847</v>
      </c>
      <c r="BT167" s="407">
        <v>9443.1799661668665</v>
      </c>
      <c r="BU167" s="407">
        <v>7242.2780760809746</v>
      </c>
      <c r="BV167" s="407">
        <v>9261.3051433068558</v>
      </c>
      <c r="BW167" s="408">
        <v>7066.160430869405</v>
      </c>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66" customFormat="true" ht="15" customHeight="true" x14ac:dyDescent="0.2">
      <c r="A168" s="36"/>
      <c r="B168" s="24"/>
      <c r="C168" s="113"/>
      <c r="D168" s="120"/>
      <c r="E168" s="120"/>
      <c r="F168" s="120"/>
      <c r="G168" s="119"/>
      <c r="H168" s="112"/>
      <c r="I168" s="120"/>
      <c r="J168" s="120"/>
      <c r="K168" s="120"/>
      <c r="L168" s="111"/>
      <c r="M168" s="113"/>
      <c r="N168" s="120"/>
      <c r="O168" s="120"/>
      <c r="P168" s="120"/>
      <c r="Q168" s="119"/>
      <c r="R168" s="112"/>
      <c r="S168" s="120"/>
      <c r="T168" s="120"/>
      <c r="U168" s="120"/>
      <c r="V168" s="120"/>
      <c r="W168" s="111"/>
      <c r="X168" s="828"/>
      <c r="Y168" s="828"/>
      <c r="Z168" s="828"/>
      <c r="AA168" s="828"/>
      <c r="AB168" s="828"/>
      <c r="AC168" s="828"/>
      <c r="AD168" s="828"/>
      <c r="AE168" s="828"/>
      <c r="AF168" s="828"/>
      <c r="AG168" s="828"/>
      <c r="AH168" s="828"/>
      <c r="AI168" s="828"/>
      <c r="AJ168" s="828"/>
      <c r="AK168" s="828"/>
      <c r="AL168" s="828"/>
      <c r="AM168" s="828"/>
      <c r="AN168" s="828"/>
      <c r="AO168" s="828"/>
      <c r="AP168" s="828"/>
      <c r="AQ168" s="828"/>
      <c r="AR168" s="828"/>
      <c r="AS168" s="828"/>
      <c r="AT168" s="828"/>
      <c r="AU168" s="828"/>
      <c r="AV168" s="828"/>
      <c r="AW168" s="828"/>
      <c r="AX168" s="828"/>
      <c r="AY168" s="828"/>
      <c r="AZ168" s="346"/>
      <c r="BA168" s="884"/>
      <c r="BB168" s="553"/>
      <c r="BC168" s="414"/>
      <c r="BD168" s="407"/>
      <c r="BE168" s="407"/>
      <c r="BF168" s="407"/>
      <c r="BG168" s="418"/>
      <c r="BH168" s="414"/>
      <c r="BI168" s="407"/>
      <c r="BJ168" s="407"/>
      <c r="BK168" s="407"/>
      <c r="BL168" s="418"/>
      <c r="BM168" s="414"/>
      <c r="BN168" s="407"/>
      <c r="BO168" s="407"/>
      <c r="BP168" s="407"/>
      <c r="BQ168" s="418"/>
      <c r="BR168" s="414"/>
      <c r="BS168" s="407"/>
      <c r="BT168" s="407"/>
      <c r="BU168" s="407"/>
      <c r="BV168" s="407"/>
      <c r="BW168" s="408"/>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66" customFormat="true" ht="15" customHeight="true" x14ac:dyDescent="0.2">
      <c r="A169" s="36"/>
      <c r="B169" s="24"/>
      <c r="C169" s="113"/>
      <c r="D169" s="120"/>
      <c r="E169" s="120"/>
      <c r="F169" s="120"/>
      <c r="G169" s="119"/>
      <c r="H169" s="112"/>
      <c r="I169" s="120"/>
      <c r="J169" s="120"/>
      <c r="K169" s="120"/>
      <c r="L169" s="111"/>
      <c r="M169" s="113"/>
      <c r="N169" s="120"/>
      <c r="O169" s="120"/>
      <c r="P169" s="120"/>
      <c r="Q169" s="119"/>
      <c r="R169" s="112"/>
      <c r="S169" s="120"/>
      <c r="T169" s="120"/>
      <c r="U169" s="120"/>
      <c r="V169" s="120"/>
      <c r="W169" s="111"/>
      <c r="X169" s="828"/>
      <c r="Y169" s="828"/>
      <c r="Z169" s="828"/>
      <c r="AA169" s="828"/>
      <c r="AB169" s="828"/>
      <c r="AC169" s="828"/>
      <c r="AD169" s="828"/>
      <c r="AE169" s="828"/>
      <c r="AF169" s="828"/>
      <c r="AG169" s="828"/>
      <c r="AH169" s="828"/>
      <c r="AI169" s="828"/>
      <c r="AJ169" s="828"/>
      <c r="AK169" s="828"/>
      <c r="AL169" s="828"/>
      <c r="AM169" s="828"/>
      <c r="AN169" s="828"/>
      <c r="AO169" s="828"/>
      <c r="AP169" s="828"/>
      <c r="AQ169" s="828"/>
      <c r="AR169" s="828"/>
      <c r="AS169" s="828"/>
      <c r="AT169" s="828"/>
      <c r="AU169" s="828"/>
      <c r="AV169" s="828"/>
      <c r="AW169" s="828"/>
      <c r="AX169" s="828"/>
      <c r="AY169" s="828"/>
      <c r="AZ169" s="346"/>
      <c r="BA169" s="884"/>
      <c r="BB169" s="553"/>
      <c r="BC169" s="414"/>
      <c r="BD169" s="407"/>
      <c r="BE169" s="407"/>
      <c r="BF169" s="407"/>
      <c r="BG169" s="418"/>
      <c r="BH169" s="414"/>
      <c r="BI169" s="407"/>
      <c r="BJ169" s="407"/>
      <c r="BK169" s="407"/>
      <c r="BL169" s="418"/>
      <c r="BM169" s="414"/>
      <c r="BN169" s="407"/>
      <c r="BO169" s="407"/>
      <c r="BP169" s="407"/>
      <c r="BQ169" s="418"/>
      <c r="BR169" s="414"/>
      <c r="BS169" s="407"/>
      <c r="BT169" s="407"/>
      <c r="BU169" s="407"/>
      <c r="BV169" s="407"/>
      <c r="BW169" s="408"/>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66" customFormat="true" ht="15" customHeight="true" x14ac:dyDescent="0.2">
      <c r="A170" s="36"/>
      <c r="B170" s="24"/>
      <c r="C170" s="113"/>
      <c r="D170" s="120"/>
      <c r="E170" s="120"/>
      <c r="F170" s="120"/>
      <c r="G170" s="119"/>
      <c r="H170" s="112"/>
      <c r="I170" s="120"/>
      <c r="J170" s="120"/>
      <c r="K170" s="120"/>
      <c r="L170" s="111"/>
      <c r="M170" s="113"/>
      <c r="N170" s="120"/>
      <c r="O170" s="120"/>
      <c r="P170" s="120"/>
      <c r="Q170" s="119"/>
      <c r="R170" s="112"/>
      <c r="S170" s="120"/>
      <c r="T170" s="120"/>
      <c r="U170" s="120"/>
      <c r="V170" s="120"/>
      <c r="W170" s="111"/>
      <c r="X170" s="828"/>
      <c r="Y170" s="828"/>
      <c r="Z170" s="828"/>
      <c r="AA170" s="828"/>
      <c r="AB170" s="828"/>
      <c r="AC170" s="828"/>
      <c r="AD170" s="828"/>
      <c r="AE170" s="828"/>
      <c r="AF170" s="828"/>
      <c r="AG170" s="828"/>
      <c r="AH170" s="828"/>
      <c r="AI170" s="828"/>
      <c r="AJ170" s="828"/>
      <c r="AK170" s="828"/>
      <c r="AL170" s="828"/>
      <c r="AM170" s="828"/>
      <c r="AN170" s="828"/>
      <c r="AO170" s="828"/>
      <c r="AP170" s="828"/>
      <c r="AQ170" s="828"/>
      <c r="AR170" s="828"/>
      <c r="AS170" s="828"/>
      <c r="AT170" s="828"/>
      <c r="AU170" s="828"/>
      <c r="AV170" s="828"/>
      <c r="AW170" s="828"/>
      <c r="AX170" s="828"/>
      <c r="AY170" s="828"/>
      <c r="AZ170" s="346"/>
      <c r="BA170" s="884"/>
      <c r="BB170" s="553"/>
      <c r="BC170" s="414"/>
      <c r="BD170" s="407"/>
      <c r="BE170" s="407"/>
      <c r="BF170" s="407"/>
      <c r="BG170" s="418"/>
      <c r="BH170" s="414"/>
      <c r="BI170" s="407"/>
      <c r="BJ170" s="407"/>
      <c r="BK170" s="407"/>
      <c r="BL170" s="418"/>
      <c r="BM170" s="414"/>
      <c r="BN170" s="407"/>
      <c r="BO170" s="407"/>
      <c r="BP170" s="407"/>
      <c r="BQ170" s="418"/>
      <c r="BR170" s="414"/>
      <c r="BS170" s="407"/>
      <c r="BT170" s="407"/>
      <c r="BU170" s="407"/>
      <c r="BV170" s="407"/>
      <c r="BW170" s="408"/>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66" customFormat="true" ht="15" customHeight="true" x14ac:dyDescent="0.2">
      <c r="A171" s="36"/>
      <c r="B171" s="24"/>
      <c r="C171" s="113"/>
      <c r="D171" s="120"/>
      <c r="E171" s="120"/>
      <c r="F171" s="120"/>
      <c r="G171" s="119"/>
      <c r="H171" s="112"/>
      <c r="I171" s="120"/>
      <c r="J171" s="120"/>
      <c r="K171" s="120"/>
      <c r="L171" s="111"/>
      <c r="M171" s="113"/>
      <c r="N171" s="120"/>
      <c r="O171" s="120"/>
      <c r="P171" s="120"/>
      <c r="Q171" s="119"/>
      <c r="R171" s="112"/>
      <c r="S171" s="120"/>
      <c r="T171" s="120"/>
      <c r="U171" s="120"/>
      <c r="V171" s="120"/>
      <c r="W171" s="111"/>
      <c r="X171" s="828"/>
      <c r="Y171" s="828"/>
      <c r="Z171" s="828"/>
      <c r="AA171" s="828"/>
      <c r="AB171" s="828"/>
      <c r="AC171" s="828"/>
      <c r="AD171" s="828"/>
      <c r="AE171" s="828"/>
      <c r="AF171" s="828"/>
      <c r="AG171" s="828"/>
      <c r="AH171" s="828"/>
      <c r="AI171" s="828"/>
      <c r="AJ171" s="828"/>
      <c r="AK171" s="828"/>
      <c r="AL171" s="828"/>
      <c r="AM171" s="828"/>
      <c r="AN171" s="828"/>
      <c r="AO171" s="828"/>
      <c r="AP171" s="828"/>
      <c r="AQ171" s="828"/>
      <c r="AR171" s="828"/>
      <c r="AS171" s="828"/>
      <c r="AT171" s="828"/>
      <c r="AU171" s="828"/>
      <c r="AV171" s="828"/>
      <c r="AW171" s="828"/>
      <c r="AX171" s="828"/>
      <c r="AY171" s="828"/>
      <c r="AZ171" s="346"/>
      <c r="BA171" s="884"/>
      <c r="BB171" s="553"/>
      <c r="BC171" s="414"/>
      <c r="BD171" s="407"/>
      <c r="BE171" s="407"/>
      <c r="BF171" s="407"/>
      <c r="BG171" s="418"/>
      <c r="BH171" s="414"/>
      <c r="BI171" s="407"/>
      <c r="BJ171" s="407"/>
      <c r="BK171" s="407"/>
      <c r="BL171" s="418"/>
      <c r="BM171" s="414"/>
      <c r="BN171" s="407"/>
      <c r="BO171" s="407"/>
      <c r="BP171" s="407"/>
      <c r="BQ171" s="418"/>
      <c r="BR171" s="414"/>
      <c r="BS171" s="407"/>
      <c r="BT171" s="407"/>
      <c r="BU171" s="407"/>
      <c r="BV171" s="407"/>
      <c r="BW171" s="408"/>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66" customFormat="true" ht="15" customHeight="true" x14ac:dyDescent="0.2">
      <c r="A172" s="36"/>
      <c r="B172" s="24"/>
      <c r="C172" s="113"/>
      <c r="D172" s="120"/>
      <c r="E172" s="120"/>
      <c r="F172" s="120"/>
      <c r="G172" s="119"/>
      <c r="H172" s="112"/>
      <c r="I172" s="120"/>
      <c r="J172" s="120"/>
      <c r="K172" s="120"/>
      <c r="L172" s="111"/>
      <c r="M172" s="113"/>
      <c r="N172" s="120"/>
      <c r="O172" s="120"/>
      <c r="P172" s="120"/>
      <c r="Q172" s="119"/>
      <c r="R172" s="112"/>
      <c r="S172" s="120"/>
      <c r="T172" s="120"/>
      <c r="U172" s="120"/>
      <c r="V172" s="120"/>
      <c r="W172" s="111"/>
      <c r="X172" s="828"/>
      <c r="Y172" s="828"/>
      <c r="Z172" s="828"/>
      <c r="AA172" s="828"/>
      <c r="AB172" s="828"/>
      <c r="AC172" s="828"/>
      <c r="AD172" s="828"/>
      <c r="AE172" s="828"/>
      <c r="AF172" s="828"/>
      <c r="AG172" s="828"/>
      <c r="AH172" s="828"/>
      <c r="AI172" s="828"/>
      <c r="AJ172" s="828"/>
      <c r="AK172" s="828"/>
      <c r="AL172" s="828"/>
      <c r="AM172" s="828"/>
      <c r="AN172" s="828"/>
      <c r="AO172" s="828"/>
      <c r="AP172" s="828"/>
      <c r="AQ172" s="828"/>
      <c r="AR172" s="828"/>
      <c r="AS172" s="828"/>
      <c r="AT172" s="828"/>
      <c r="AU172" s="828"/>
      <c r="AV172" s="828"/>
      <c r="AW172" s="828"/>
      <c r="AX172" s="828"/>
      <c r="AY172" s="828"/>
      <c r="AZ172" s="346"/>
      <c r="BA172" s="884"/>
      <c r="BB172" s="553"/>
      <c r="BC172" s="414"/>
      <c r="BD172" s="407"/>
      <c r="BE172" s="407"/>
      <c r="BF172" s="407"/>
      <c r="BG172" s="418"/>
      <c r="BH172" s="414"/>
      <c r="BI172" s="407"/>
      <c r="BJ172" s="407"/>
      <c r="BK172" s="407"/>
      <c r="BL172" s="418"/>
      <c r="BM172" s="414"/>
      <c r="BN172" s="407"/>
      <c r="BO172" s="407"/>
      <c r="BP172" s="407"/>
      <c r="BQ172" s="418"/>
      <c r="BR172" s="414"/>
      <c r="BS172" s="407"/>
      <c r="BT172" s="407"/>
      <c r="BU172" s="407"/>
      <c r="BV172" s="407"/>
      <c r="BW172" s="408"/>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37" customFormat="true" ht="15" customHeight="true" x14ac:dyDescent="0.2">
      <c r="A173" s="155"/>
      <c r="B173" s="149"/>
      <c r="C173" s="93"/>
      <c r="D173" s="92"/>
      <c r="E173" s="92"/>
      <c r="F173" s="92"/>
      <c r="G173" s="91"/>
      <c r="H173" s="90"/>
      <c r="I173" s="92"/>
      <c r="J173" s="92"/>
      <c r="K173" s="92"/>
      <c r="L173" s="89"/>
      <c r="M173" s="93"/>
      <c r="N173" s="92"/>
      <c r="O173" s="92"/>
      <c r="P173" s="92"/>
      <c r="Q173" s="91"/>
      <c r="R173" s="90"/>
      <c r="S173" s="92"/>
      <c r="T173" s="92"/>
      <c r="U173" s="92"/>
      <c r="V173" s="92"/>
      <c r="W173" s="89"/>
      <c r="X173" s="828"/>
      <c r="Y173" s="828"/>
      <c r="Z173" s="828"/>
      <c r="AA173" s="828"/>
      <c r="AB173" s="828"/>
      <c r="AC173" s="828"/>
      <c r="AD173" s="828"/>
      <c r="AE173" s="828"/>
      <c r="AF173" s="828"/>
      <c r="AG173" s="828"/>
      <c r="AH173" s="828"/>
      <c r="AI173" s="828"/>
      <c r="AJ173" s="828"/>
      <c r="AK173" s="828"/>
      <c r="AL173" s="828"/>
      <c r="AM173" s="828"/>
      <c r="AN173" s="828"/>
      <c r="AO173" s="828"/>
      <c r="AP173" s="828"/>
      <c r="AQ173" s="828"/>
      <c r="AR173" s="828"/>
      <c r="AS173" s="828"/>
      <c r="AT173" s="828"/>
      <c r="AU173" s="828"/>
      <c r="AV173" s="828"/>
      <c r="AW173" s="828"/>
      <c r="AX173" s="828"/>
      <c r="AY173" s="828"/>
      <c r="AZ173" s="346"/>
      <c r="BA173" s="884"/>
      <c r="BB173" s="553"/>
      <c r="BC173" s="414"/>
      <c r="BD173" s="407"/>
      <c r="BE173" s="407"/>
      <c r="BF173" s="407"/>
      <c r="BG173" s="418"/>
      <c r="BH173" s="414"/>
      <c r="BI173" s="407"/>
      <c r="BJ173" s="407"/>
      <c r="BK173" s="407"/>
      <c r="BL173" s="418"/>
      <c r="BM173" s="414"/>
      <c r="BN173" s="407"/>
      <c r="BO173" s="407"/>
      <c r="BP173" s="407"/>
      <c r="BQ173" s="418"/>
      <c r="BR173" s="414"/>
      <c r="BS173" s="407"/>
      <c r="BT173" s="407"/>
      <c r="BU173" s="407"/>
      <c r="BV173" s="407"/>
      <c r="BW173" s="408"/>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37" customFormat="true" ht="15" customHeight="true" x14ac:dyDescent="0.2">
      <c r="A174" s="155"/>
      <c r="B174" s="149"/>
      <c r="C174" s="167"/>
      <c r="D174" s="166"/>
      <c r="E174" s="166"/>
      <c r="F174" s="166"/>
      <c r="G174" s="156"/>
      <c r="H174" s="159"/>
      <c r="I174" s="166"/>
      <c r="J174" s="166"/>
      <c r="K174" s="166"/>
      <c r="L174" s="162"/>
      <c r="M174" s="167"/>
      <c r="N174" s="166"/>
      <c r="O174" s="166"/>
      <c r="P174" s="166"/>
      <c r="Q174" s="156"/>
      <c r="R174" s="159"/>
      <c r="S174" s="166"/>
      <c r="T174" s="166"/>
      <c r="U174" s="166"/>
      <c r="V174" s="166"/>
      <c r="W174" s="162"/>
      <c r="X174" s="828"/>
      <c r="Y174" s="828"/>
      <c r="Z174" s="828"/>
      <c r="AA174" s="828"/>
      <c r="AB174" s="828"/>
      <c r="AC174" s="828"/>
      <c r="AD174" s="828"/>
      <c r="AE174" s="828"/>
      <c r="AF174" s="828"/>
      <c r="AG174" s="828"/>
      <c r="AH174" s="828"/>
      <c r="AI174" s="828"/>
      <c r="AJ174" s="828"/>
      <c r="AK174" s="828"/>
      <c r="AL174" s="828"/>
      <c r="AM174" s="828"/>
      <c r="AN174" s="828"/>
      <c r="AO174" s="828"/>
      <c r="AP174" s="828"/>
      <c r="AQ174" s="828"/>
      <c r="AR174" s="828"/>
      <c r="AS174" s="828"/>
      <c r="AT174" s="828"/>
      <c r="AU174" s="828"/>
      <c r="AV174" s="828"/>
      <c r="AW174" s="828"/>
      <c r="AX174" s="828"/>
      <c r="AY174" s="828"/>
      <c r="AZ174" s="346"/>
      <c r="BA174" s="884"/>
      <c r="BB174" s="553"/>
      <c r="BC174" s="414"/>
      <c r="BD174" s="407"/>
      <c r="BE174" s="407"/>
      <c r="BF174" s="407"/>
      <c r="BG174" s="418"/>
      <c r="BH174" s="414"/>
      <c r="BI174" s="407"/>
      <c r="BJ174" s="407"/>
      <c r="BK174" s="407"/>
      <c r="BL174" s="418"/>
      <c r="BM174" s="414"/>
      <c r="BN174" s="407"/>
      <c r="BO174" s="407"/>
      <c r="BP174" s="407"/>
      <c r="BQ174" s="418"/>
      <c r="BR174" s="414"/>
      <c r="BS174" s="407"/>
      <c r="BT174" s="407"/>
      <c r="BU174" s="407"/>
      <c r="BV174" s="407"/>
      <c r="BW174" s="408"/>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37" customFormat="true" ht="15" customHeight="true" x14ac:dyDescent="0.2">
      <c r="A175" s="155"/>
      <c r="B175" s="149"/>
      <c r="C175" s="167"/>
      <c r="D175" s="166"/>
      <c r="E175" s="166"/>
      <c r="F175" s="166"/>
      <c r="G175" s="156"/>
      <c r="H175" s="159"/>
      <c r="I175" s="166"/>
      <c r="J175" s="166"/>
      <c r="K175" s="166"/>
      <c r="L175" s="162"/>
      <c r="M175" s="167"/>
      <c r="N175" s="166"/>
      <c r="O175" s="166"/>
      <c r="P175" s="166"/>
      <c r="Q175" s="156"/>
      <c r="R175" s="159"/>
      <c r="S175" s="166"/>
      <c r="T175" s="166"/>
      <c r="U175" s="166"/>
      <c r="V175" s="166"/>
      <c r="W175" s="162"/>
      <c r="X175" s="828"/>
      <c r="Y175" s="828"/>
      <c r="Z175" s="828"/>
      <c r="AA175" s="828"/>
      <c r="AB175" s="828"/>
      <c r="AC175" s="828"/>
      <c r="AD175" s="828"/>
      <c r="AE175" s="828"/>
      <c r="AF175" s="828"/>
      <c r="AG175" s="828"/>
      <c r="AH175" s="828"/>
      <c r="AI175" s="828"/>
      <c r="AJ175" s="828"/>
      <c r="AK175" s="828"/>
      <c r="AL175" s="828"/>
      <c r="AM175" s="828"/>
      <c r="AN175" s="828"/>
      <c r="AO175" s="828"/>
      <c r="AP175" s="828"/>
      <c r="AQ175" s="828"/>
      <c r="AR175" s="828"/>
      <c r="AS175" s="828"/>
      <c r="AT175" s="828"/>
      <c r="AU175" s="828"/>
      <c r="AV175" s="828"/>
      <c r="AW175" s="828"/>
      <c r="AX175" s="828"/>
      <c r="AY175" s="828"/>
      <c r="AZ175" s="346"/>
      <c r="BA175" s="884"/>
      <c r="BB175" s="553"/>
      <c r="BC175" s="414"/>
      <c r="BD175" s="407"/>
      <c r="BE175" s="407"/>
      <c r="BF175" s="407"/>
      <c r="BG175" s="418"/>
      <c r="BH175" s="414"/>
      <c r="BI175" s="407"/>
      <c r="BJ175" s="407"/>
      <c r="BK175" s="407"/>
      <c r="BL175" s="418"/>
      <c r="BM175" s="414"/>
      <c r="BN175" s="407"/>
      <c r="BO175" s="407"/>
      <c r="BP175" s="407"/>
      <c r="BQ175" s="418"/>
      <c r="BR175" s="414"/>
      <c r="BS175" s="407"/>
      <c r="BT175" s="407"/>
      <c r="BU175" s="407"/>
      <c r="BV175" s="407"/>
      <c r="BW175" s="408"/>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37" customFormat="true" ht="15" customHeight="true" x14ac:dyDescent="0.2">
      <c r="A176" s="155"/>
      <c r="B176" s="149"/>
      <c r="C176" s="118"/>
      <c r="D176" s="117"/>
      <c r="E176" s="117"/>
      <c r="F176" s="117"/>
      <c r="G176" s="116"/>
      <c r="H176" s="115"/>
      <c r="I176" s="117"/>
      <c r="J176" s="117"/>
      <c r="K176" s="117"/>
      <c r="L176" s="114"/>
      <c r="M176" s="118"/>
      <c r="N176" s="117"/>
      <c r="O176" s="117"/>
      <c r="P176" s="117"/>
      <c r="Q176" s="116"/>
      <c r="R176" s="115"/>
      <c r="S176" s="117"/>
      <c r="T176" s="117"/>
      <c r="U176" s="117"/>
      <c r="V176" s="117"/>
      <c r="W176" s="114"/>
      <c r="X176" s="828"/>
      <c r="Y176" s="828"/>
      <c r="Z176" s="828"/>
      <c r="AA176" s="828"/>
      <c r="AB176" s="828"/>
      <c r="AC176" s="828"/>
      <c r="AD176" s="828"/>
      <c r="AE176" s="828"/>
      <c r="AF176" s="828"/>
      <c r="AG176" s="828"/>
      <c r="AH176" s="828"/>
      <c r="AI176" s="828"/>
      <c r="AJ176" s="828"/>
      <c r="AK176" s="828"/>
      <c r="AL176" s="828"/>
      <c r="AM176" s="828"/>
      <c r="AN176" s="828"/>
      <c r="AO176" s="828"/>
      <c r="AP176" s="828"/>
      <c r="AQ176" s="828"/>
      <c r="AR176" s="828"/>
      <c r="AS176" s="828"/>
      <c r="AT176" s="828"/>
      <c r="AU176" s="828"/>
      <c r="AV176" s="828"/>
      <c r="AW176" s="828"/>
      <c r="AX176" s="828"/>
      <c r="AY176" s="828"/>
      <c r="AZ176" s="346"/>
      <c r="BA176" s="884"/>
      <c r="BB176" s="553"/>
      <c r="BC176" s="414"/>
      <c r="BD176" s="407"/>
      <c r="BE176" s="407"/>
      <c r="BF176" s="407"/>
      <c r="BG176" s="418"/>
      <c r="BH176" s="414"/>
      <c r="BI176" s="407"/>
      <c r="BJ176" s="407"/>
      <c r="BK176" s="407"/>
      <c r="BL176" s="418"/>
      <c r="BM176" s="414"/>
      <c r="BN176" s="407"/>
      <c r="BO176" s="407"/>
      <c r="BP176" s="407"/>
      <c r="BQ176" s="418"/>
      <c r="BR176" s="414"/>
      <c r="BS176" s="407"/>
      <c r="BT176" s="407"/>
      <c r="BU176" s="407"/>
      <c r="BV176" s="407"/>
      <c r="BW176" s="408"/>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37" customFormat="true" ht="15" customHeight="true" x14ac:dyDescent="0.2">
      <c r="A177" s="155"/>
      <c r="B177" s="149"/>
      <c r="C177" s="118"/>
      <c r="D177" s="117"/>
      <c r="E177" s="117"/>
      <c r="F177" s="117"/>
      <c r="G177" s="116"/>
      <c r="H177" s="115"/>
      <c r="I177" s="117"/>
      <c r="J177" s="117"/>
      <c r="K177" s="117"/>
      <c r="L177" s="114"/>
      <c r="M177" s="118"/>
      <c r="N177" s="117"/>
      <c r="O177" s="117"/>
      <c r="P177" s="117"/>
      <c r="Q177" s="116"/>
      <c r="R177" s="115"/>
      <c r="S177" s="117"/>
      <c r="T177" s="117"/>
      <c r="U177" s="117"/>
      <c r="V177" s="117"/>
      <c r="W177" s="114"/>
      <c r="X177" s="828"/>
      <c r="Y177" s="828"/>
      <c r="Z177" s="828"/>
      <c r="AA177" s="828"/>
      <c r="AB177" s="828"/>
      <c r="AC177" s="828"/>
      <c r="AD177" s="828"/>
      <c r="AE177" s="828"/>
      <c r="AF177" s="828"/>
      <c r="AG177" s="828"/>
      <c r="AH177" s="828"/>
      <c r="AI177" s="828"/>
      <c r="AJ177" s="828"/>
      <c r="AK177" s="828"/>
      <c r="AL177" s="828"/>
      <c r="AM177" s="828"/>
      <c r="AN177" s="828"/>
      <c r="AO177" s="828"/>
      <c r="AP177" s="828"/>
      <c r="AQ177" s="828"/>
      <c r="AR177" s="828"/>
      <c r="AS177" s="828"/>
      <c r="AT177" s="828"/>
      <c r="AU177" s="828"/>
      <c r="AV177" s="828"/>
      <c r="AW177" s="828"/>
      <c r="AX177" s="828"/>
      <c r="AY177" s="828"/>
      <c r="AZ177" s="346"/>
      <c r="BA177" s="884"/>
      <c r="BB177" s="553"/>
      <c r="BC177" s="414"/>
      <c r="BD177" s="407"/>
      <c r="BE177" s="407"/>
      <c r="BF177" s="407"/>
      <c r="BG177" s="418"/>
      <c r="BH177" s="414"/>
      <c r="BI177" s="407"/>
      <c r="BJ177" s="407"/>
      <c r="BK177" s="407"/>
      <c r="BL177" s="418"/>
      <c r="BM177" s="414"/>
      <c r="BN177" s="407"/>
      <c r="BO177" s="407"/>
      <c r="BP177" s="407"/>
      <c r="BQ177" s="418"/>
      <c r="BR177" s="414"/>
      <c r="BS177" s="407"/>
      <c r="BT177" s="407"/>
      <c r="BU177" s="407"/>
      <c r="BV177" s="407"/>
      <c r="BW177" s="408"/>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37" customFormat="true" ht="15" customHeight="true" x14ac:dyDescent="0.2">
      <c r="A178" s="155"/>
      <c r="B178" s="149"/>
      <c r="C178" s="118"/>
      <c r="D178" s="117"/>
      <c r="E178" s="117"/>
      <c r="F178" s="117"/>
      <c r="G178" s="116"/>
      <c r="H178" s="115"/>
      <c r="I178" s="117"/>
      <c r="J178" s="117"/>
      <c r="K178" s="117"/>
      <c r="L178" s="114"/>
      <c r="M178" s="118"/>
      <c r="N178" s="117"/>
      <c r="O178" s="117"/>
      <c r="P178" s="117"/>
      <c r="Q178" s="116"/>
      <c r="R178" s="115"/>
      <c r="S178" s="117"/>
      <c r="T178" s="117"/>
      <c r="U178" s="117"/>
      <c r="V178" s="117"/>
      <c r="W178" s="114"/>
      <c r="X178" s="828"/>
      <c r="Y178" s="828"/>
      <c r="Z178" s="828"/>
      <c r="AA178" s="828"/>
      <c r="AB178" s="828"/>
      <c r="AC178" s="828"/>
      <c r="AD178" s="828"/>
      <c r="AE178" s="828"/>
      <c r="AF178" s="828"/>
      <c r="AG178" s="828"/>
      <c r="AH178" s="828"/>
      <c r="AI178" s="828"/>
      <c r="AJ178" s="828"/>
      <c r="AK178" s="828"/>
      <c r="AL178" s="828"/>
      <c r="AM178" s="828"/>
      <c r="AN178" s="828"/>
      <c r="AO178" s="828"/>
      <c r="AP178" s="828"/>
      <c r="AQ178" s="828"/>
      <c r="AR178" s="828"/>
      <c r="AS178" s="828"/>
      <c r="AT178" s="828"/>
      <c r="AU178" s="828"/>
      <c r="AV178" s="828"/>
      <c r="AW178" s="828"/>
      <c r="AX178" s="828"/>
      <c r="AY178" s="828"/>
      <c r="AZ178" s="346"/>
      <c r="BA178" s="884"/>
      <c r="BB178" s="553"/>
      <c r="BC178" s="414"/>
      <c r="BD178" s="407"/>
      <c r="BE178" s="407"/>
      <c r="BF178" s="407"/>
      <c r="BG178" s="418"/>
      <c r="BH178" s="414"/>
      <c r="BI178" s="407"/>
      <c r="BJ178" s="407"/>
      <c r="BK178" s="407"/>
      <c r="BL178" s="418"/>
      <c r="BM178" s="414"/>
      <c r="BN178" s="407"/>
      <c r="BO178" s="407"/>
      <c r="BP178" s="407"/>
      <c r="BQ178" s="418"/>
      <c r="BR178" s="414"/>
      <c r="BS178" s="407"/>
      <c r="BT178" s="407"/>
      <c r="BU178" s="407"/>
      <c r="BV178" s="407"/>
      <c r="BW178" s="408"/>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37" customFormat="true" ht="15" customHeight="true" x14ac:dyDescent="0.2">
      <c r="A179" s="155"/>
      <c r="B179" s="149"/>
      <c r="C179" s="118"/>
      <c r="D179" s="117"/>
      <c r="E179" s="117"/>
      <c r="F179" s="117"/>
      <c r="G179" s="116"/>
      <c r="H179" s="115"/>
      <c r="I179" s="117"/>
      <c r="J179" s="117"/>
      <c r="K179" s="117"/>
      <c r="L179" s="114"/>
      <c r="M179" s="118"/>
      <c r="N179" s="117"/>
      <c r="O179" s="117"/>
      <c r="P179" s="117"/>
      <c r="Q179" s="116"/>
      <c r="R179" s="115"/>
      <c r="S179" s="117"/>
      <c r="T179" s="117"/>
      <c r="U179" s="117"/>
      <c r="V179" s="117"/>
      <c r="W179" s="114"/>
      <c r="X179" s="828"/>
      <c r="Y179" s="828"/>
      <c r="Z179" s="828"/>
      <c r="AA179" s="828"/>
      <c r="AB179" s="828"/>
      <c r="AC179" s="828"/>
      <c r="AD179" s="828"/>
      <c r="AE179" s="828"/>
      <c r="AF179" s="828"/>
      <c r="AG179" s="828"/>
      <c r="AH179" s="828"/>
      <c r="AI179" s="828"/>
      <c r="AJ179" s="828"/>
      <c r="AK179" s="828"/>
      <c r="AL179" s="828"/>
      <c r="AM179" s="828"/>
      <c r="AN179" s="828"/>
      <c r="AO179" s="828"/>
      <c r="AP179" s="828"/>
      <c r="AQ179" s="828"/>
      <c r="AR179" s="828"/>
      <c r="AS179" s="828"/>
      <c r="AT179" s="828"/>
      <c r="AU179" s="828"/>
      <c r="AV179" s="828"/>
      <c r="AW179" s="828"/>
      <c r="AX179" s="828"/>
      <c r="AY179" s="828"/>
      <c r="AZ179" s="346"/>
      <c r="BA179" s="884"/>
      <c r="BB179" s="553"/>
      <c r="BC179" s="414"/>
      <c r="BD179" s="407"/>
      <c r="BE179" s="407"/>
      <c r="BF179" s="407"/>
      <c r="BG179" s="418"/>
      <c r="BH179" s="414"/>
      <c r="BI179" s="407"/>
      <c r="BJ179" s="407"/>
      <c r="BK179" s="407"/>
      <c r="BL179" s="418"/>
      <c r="BM179" s="414"/>
      <c r="BN179" s="407"/>
      <c r="BO179" s="407"/>
      <c r="BP179" s="407"/>
      <c r="BQ179" s="418"/>
      <c r="BR179" s="414"/>
      <c r="BS179" s="407"/>
      <c r="BT179" s="407"/>
      <c r="BU179" s="407"/>
      <c r="BV179" s="407"/>
      <c r="BW179" s="408"/>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37" customFormat="true" ht="15" customHeight="true" x14ac:dyDescent="0.2">
      <c r="A180" s="155"/>
      <c r="B180" s="149"/>
      <c r="C180" s="118"/>
      <c r="D180" s="117"/>
      <c r="E180" s="117"/>
      <c r="F180" s="117"/>
      <c r="G180" s="116"/>
      <c r="H180" s="115"/>
      <c r="I180" s="117"/>
      <c r="J180" s="117"/>
      <c r="K180" s="117"/>
      <c r="L180" s="114"/>
      <c r="M180" s="118"/>
      <c r="N180" s="117"/>
      <c r="O180" s="117"/>
      <c r="P180" s="117"/>
      <c r="Q180" s="116"/>
      <c r="R180" s="115"/>
      <c r="S180" s="117"/>
      <c r="T180" s="117"/>
      <c r="U180" s="117"/>
      <c r="V180" s="117"/>
      <c r="W180" s="114"/>
      <c r="X180" s="828"/>
      <c r="Y180" s="828"/>
      <c r="Z180" s="828"/>
      <c r="AA180" s="828"/>
      <c r="AB180" s="828"/>
      <c r="AC180" s="828"/>
      <c r="AD180" s="828"/>
      <c r="AE180" s="828"/>
      <c r="AF180" s="828"/>
      <c r="AG180" s="828"/>
      <c r="AH180" s="828"/>
      <c r="AI180" s="828"/>
      <c r="AJ180" s="828"/>
      <c r="AK180" s="828"/>
      <c r="AL180" s="828"/>
      <c r="AM180" s="828"/>
      <c r="AN180" s="828"/>
      <c r="AO180" s="828"/>
      <c r="AP180" s="828"/>
      <c r="AQ180" s="828"/>
      <c r="AR180" s="828"/>
      <c r="AS180" s="828"/>
      <c r="AT180" s="828"/>
      <c r="AU180" s="828"/>
      <c r="AV180" s="828"/>
      <c r="AW180" s="828"/>
      <c r="AX180" s="828"/>
      <c r="AY180" s="828"/>
      <c r="AZ180" s="346"/>
      <c r="BA180" s="884"/>
      <c r="BB180" s="553"/>
      <c r="BC180" s="414"/>
      <c r="BD180" s="407"/>
      <c r="BE180" s="407"/>
      <c r="BF180" s="407"/>
      <c r="BG180" s="418"/>
      <c r="BH180" s="414"/>
      <c r="BI180" s="407"/>
      <c r="BJ180" s="407"/>
      <c r="BK180" s="407"/>
      <c r="BL180" s="418"/>
      <c r="BM180" s="414"/>
      <c r="BN180" s="407"/>
      <c r="BO180" s="407"/>
      <c r="BP180" s="407"/>
      <c r="BQ180" s="418"/>
      <c r="BR180" s="414"/>
      <c r="BS180" s="407"/>
      <c r="BT180" s="407"/>
      <c r="BU180" s="407"/>
      <c r="BV180" s="407"/>
      <c r="BW180" s="408"/>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37" customFormat="true" ht="15" customHeight="true" x14ac:dyDescent="0.2">
      <c r="A181" s="155"/>
      <c r="B181" s="149"/>
      <c r="C181" s="118"/>
      <c r="D181" s="117"/>
      <c r="E181" s="117"/>
      <c r="F181" s="117"/>
      <c r="G181" s="116"/>
      <c r="H181" s="115"/>
      <c r="I181" s="117"/>
      <c r="J181" s="117"/>
      <c r="K181" s="117"/>
      <c r="L181" s="114"/>
      <c r="M181" s="118"/>
      <c r="N181" s="117"/>
      <c r="O181" s="117"/>
      <c r="P181" s="117"/>
      <c r="Q181" s="116"/>
      <c r="R181" s="115"/>
      <c r="S181" s="117"/>
      <c r="T181" s="117"/>
      <c r="U181" s="117"/>
      <c r="V181" s="117"/>
      <c r="W181" s="114"/>
      <c r="X181" s="828"/>
      <c r="Y181" s="828"/>
      <c r="Z181" s="828"/>
      <c r="AA181" s="828"/>
      <c r="AB181" s="828"/>
      <c r="AC181" s="828"/>
      <c r="AD181" s="828"/>
      <c r="AE181" s="828"/>
      <c r="AF181" s="828"/>
      <c r="AG181" s="828"/>
      <c r="AH181" s="828"/>
      <c r="AI181" s="828"/>
      <c r="AJ181" s="828"/>
      <c r="AK181" s="828"/>
      <c r="AL181" s="828"/>
      <c r="AM181" s="828"/>
      <c r="AN181" s="828"/>
      <c r="AO181" s="828"/>
      <c r="AP181" s="828"/>
      <c r="AQ181" s="828"/>
      <c r="AR181" s="828"/>
      <c r="AS181" s="828"/>
      <c r="AT181" s="828"/>
      <c r="AU181" s="828"/>
      <c r="AV181" s="828"/>
      <c r="AW181" s="828"/>
      <c r="AX181" s="828"/>
      <c r="AY181" s="828"/>
      <c r="AZ181" s="346"/>
      <c r="BA181" s="884"/>
      <c r="BB181" s="553"/>
      <c r="BC181" s="414"/>
      <c r="BD181" s="407"/>
      <c r="BE181" s="407"/>
      <c r="BF181" s="407"/>
      <c r="BG181" s="418"/>
      <c r="BH181" s="414"/>
      <c r="BI181" s="407"/>
      <c r="BJ181" s="407"/>
      <c r="BK181" s="407"/>
      <c r="BL181" s="418"/>
      <c r="BM181" s="414"/>
      <c r="BN181" s="407"/>
      <c r="BO181" s="407"/>
      <c r="BP181" s="407"/>
      <c r="BQ181" s="418"/>
      <c r="BR181" s="414"/>
      <c r="BS181" s="407"/>
      <c r="BT181" s="407"/>
      <c r="BU181" s="407"/>
      <c r="BV181" s="407"/>
      <c r="BW181" s="408"/>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37" customFormat="true" ht="15" customHeight="true" x14ac:dyDescent="0.2">
      <c r="A182" s="155"/>
      <c r="B182" s="149"/>
      <c r="C182" s="118"/>
      <c r="D182" s="117"/>
      <c r="E182" s="117"/>
      <c r="F182" s="117"/>
      <c r="G182" s="116"/>
      <c r="H182" s="115"/>
      <c r="I182" s="117"/>
      <c r="J182" s="117"/>
      <c r="K182" s="117"/>
      <c r="L182" s="114"/>
      <c r="M182" s="118"/>
      <c r="N182" s="117"/>
      <c r="O182" s="117"/>
      <c r="P182" s="117"/>
      <c r="Q182" s="116"/>
      <c r="R182" s="115"/>
      <c r="S182" s="117"/>
      <c r="T182" s="117"/>
      <c r="U182" s="117"/>
      <c r="V182" s="117"/>
      <c r="W182" s="114"/>
      <c r="X182" s="828"/>
      <c r="Y182" s="828"/>
      <c r="Z182" s="828"/>
      <c r="AA182" s="828"/>
      <c r="AB182" s="828"/>
      <c r="AC182" s="828"/>
      <c r="AD182" s="828"/>
      <c r="AE182" s="828"/>
      <c r="AF182" s="828"/>
      <c r="AG182" s="828"/>
      <c r="AH182" s="828"/>
      <c r="AI182" s="828"/>
      <c r="AJ182" s="828"/>
      <c r="AK182" s="828"/>
      <c r="AL182" s="828"/>
      <c r="AM182" s="828"/>
      <c r="AN182" s="828"/>
      <c r="AO182" s="828"/>
      <c r="AP182" s="828"/>
      <c r="AQ182" s="828"/>
      <c r="AR182" s="828"/>
      <c r="AS182" s="828"/>
      <c r="AT182" s="828"/>
      <c r="AU182" s="828"/>
      <c r="AV182" s="828"/>
      <c r="AW182" s="828"/>
      <c r="AX182" s="828"/>
      <c r="AY182" s="828"/>
      <c r="AZ182" s="346"/>
      <c r="BA182" s="884"/>
      <c r="BB182" s="553"/>
      <c r="BC182" s="414"/>
      <c r="BD182" s="407"/>
      <c r="BE182" s="407"/>
      <c r="BF182" s="407"/>
      <c r="BG182" s="418"/>
      <c r="BH182" s="414"/>
      <c r="BI182" s="407"/>
      <c r="BJ182" s="407"/>
      <c r="BK182" s="407"/>
      <c r="BL182" s="418"/>
      <c r="BM182" s="414"/>
      <c r="BN182" s="407"/>
      <c r="BO182" s="407"/>
      <c r="BP182" s="407"/>
      <c r="BQ182" s="418"/>
      <c r="BR182" s="414"/>
      <c r="BS182" s="407"/>
      <c r="BT182" s="407"/>
      <c r="BU182" s="407"/>
      <c r="BV182" s="407"/>
      <c r="BW182" s="408"/>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37" customFormat="true" ht="15" customHeight="true" x14ac:dyDescent="0.2">
      <c r="A183" s="155"/>
      <c r="B183" s="149"/>
      <c r="C183" s="118"/>
      <c r="D183" s="117"/>
      <c r="E183" s="117"/>
      <c r="F183" s="117"/>
      <c r="G183" s="116"/>
      <c r="H183" s="115"/>
      <c r="I183" s="117"/>
      <c r="J183" s="117"/>
      <c r="K183" s="117"/>
      <c r="L183" s="114"/>
      <c r="M183" s="118"/>
      <c r="N183" s="117"/>
      <c r="O183" s="117"/>
      <c r="P183" s="117"/>
      <c r="Q183" s="116"/>
      <c r="R183" s="115"/>
      <c r="S183" s="117"/>
      <c r="T183" s="117"/>
      <c r="U183" s="117"/>
      <c r="V183" s="117"/>
      <c r="W183" s="114"/>
      <c r="X183" s="828"/>
      <c r="Y183" s="828"/>
      <c r="Z183" s="828"/>
      <c r="AA183" s="828"/>
      <c r="AB183" s="828"/>
      <c r="AC183" s="828"/>
      <c r="AD183" s="828"/>
      <c r="AE183" s="828"/>
      <c r="AF183" s="828"/>
      <c r="AG183" s="828"/>
      <c r="AH183" s="828"/>
      <c r="AI183" s="828"/>
      <c r="AJ183" s="828"/>
      <c r="AK183" s="828"/>
      <c r="AL183" s="828"/>
      <c r="AM183" s="828"/>
      <c r="AN183" s="828"/>
      <c r="AO183" s="828"/>
      <c r="AP183" s="828"/>
      <c r="AQ183" s="828"/>
      <c r="AR183" s="828"/>
      <c r="AS183" s="828"/>
      <c r="AT183" s="828"/>
      <c r="AU183" s="828"/>
      <c r="AV183" s="828"/>
      <c r="AW183" s="828"/>
      <c r="AX183" s="828"/>
      <c r="AY183" s="828"/>
      <c r="AZ183" s="346"/>
      <c r="BA183" s="884"/>
      <c r="BB183" s="553"/>
      <c r="BC183" s="414"/>
      <c r="BD183" s="407"/>
      <c r="BE183" s="407"/>
      <c r="BF183" s="407"/>
      <c r="BG183" s="418"/>
      <c r="BH183" s="414"/>
      <c r="BI183" s="407"/>
      <c r="BJ183" s="407"/>
      <c r="BK183" s="407"/>
      <c r="BL183" s="418"/>
      <c r="BM183" s="414"/>
      <c r="BN183" s="407"/>
      <c r="BO183" s="407"/>
      <c r="BP183" s="407"/>
      <c r="BQ183" s="418"/>
      <c r="BR183" s="414"/>
      <c r="BS183" s="407"/>
      <c r="BT183" s="407"/>
      <c r="BU183" s="407"/>
      <c r="BV183" s="407"/>
      <c r="BW183" s="408"/>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37" customFormat="true" ht="15" customHeight="true" x14ac:dyDescent="0.2">
      <c r="A184" s="155"/>
      <c r="B184" s="149"/>
      <c r="C184" s="118"/>
      <c r="D184" s="117"/>
      <c r="E184" s="117"/>
      <c r="F184" s="117"/>
      <c r="G184" s="116"/>
      <c r="H184" s="115"/>
      <c r="I184" s="117"/>
      <c r="J184" s="117"/>
      <c r="K184" s="117"/>
      <c r="L184" s="114"/>
      <c r="M184" s="118"/>
      <c r="N184" s="117"/>
      <c r="O184" s="117"/>
      <c r="P184" s="117"/>
      <c r="Q184" s="116"/>
      <c r="R184" s="115"/>
      <c r="S184" s="117"/>
      <c r="T184" s="117"/>
      <c r="U184" s="117"/>
      <c r="V184" s="117"/>
      <c r="W184" s="114"/>
      <c r="X184" s="828"/>
      <c r="Y184" s="828"/>
      <c r="Z184" s="828"/>
      <c r="AA184" s="828"/>
      <c r="AB184" s="828"/>
      <c r="AC184" s="828"/>
      <c r="AD184" s="828"/>
      <c r="AE184" s="828"/>
      <c r="AF184" s="828"/>
      <c r="AG184" s="828"/>
      <c r="AH184" s="828"/>
      <c r="AI184" s="828"/>
      <c r="AJ184" s="828"/>
      <c r="AK184" s="828"/>
      <c r="AL184" s="828"/>
      <c r="AM184" s="828"/>
      <c r="AN184" s="828"/>
      <c r="AO184" s="828"/>
      <c r="AP184" s="828"/>
      <c r="AQ184" s="828"/>
      <c r="AR184" s="828"/>
      <c r="AS184" s="828"/>
      <c r="AT184" s="828"/>
      <c r="AU184" s="828"/>
      <c r="AV184" s="828"/>
      <c r="AW184" s="828"/>
      <c r="AX184" s="828"/>
      <c r="AY184" s="828"/>
      <c r="AZ184" s="346"/>
      <c r="BA184" s="884"/>
      <c r="BB184" s="553"/>
      <c r="BC184" s="414"/>
      <c r="BD184" s="407"/>
      <c r="BE184" s="407"/>
      <c r="BF184" s="407"/>
      <c r="BG184" s="418"/>
      <c r="BH184" s="414"/>
      <c r="BI184" s="407"/>
      <c r="BJ184" s="407"/>
      <c r="BK184" s="407"/>
      <c r="BL184" s="418"/>
      <c r="BM184" s="414"/>
      <c r="BN184" s="407"/>
      <c r="BO184" s="407"/>
      <c r="BP184" s="407"/>
      <c r="BQ184" s="418"/>
      <c r="BR184" s="414"/>
      <c r="BS184" s="407"/>
      <c r="BT184" s="407"/>
      <c r="BU184" s="407"/>
      <c r="BV184" s="407"/>
      <c r="BW184" s="408"/>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37" customFormat="true" ht="15" customHeight="true" x14ac:dyDescent="0.2">
      <c r="A185" s="155"/>
      <c r="B185" s="149"/>
      <c r="C185" s="118"/>
      <c r="D185" s="117"/>
      <c r="E185" s="117"/>
      <c r="F185" s="117"/>
      <c r="G185" s="116"/>
      <c r="H185" s="115"/>
      <c r="I185" s="117"/>
      <c r="J185" s="117"/>
      <c r="K185" s="117"/>
      <c r="L185" s="114"/>
      <c r="M185" s="118"/>
      <c r="N185" s="117"/>
      <c r="O185" s="117"/>
      <c r="P185" s="117"/>
      <c r="Q185" s="116"/>
      <c r="R185" s="115"/>
      <c r="S185" s="117"/>
      <c r="T185" s="117"/>
      <c r="U185" s="117"/>
      <c r="V185" s="117"/>
      <c r="W185" s="114"/>
      <c r="X185" s="828"/>
      <c r="Y185" s="828"/>
      <c r="Z185" s="828"/>
      <c r="AA185" s="828"/>
      <c r="AB185" s="828"/>
      <c r="AC185" s="828"/>
      <c r="AD185" s="828"/>
      <c r="AE185" s="828"/>
      <c r="AF185" s="828"/>
      <c r="AG185" s="828"/>
      <c r="AH185" s="828"/>
      <c r="AI185" s="828"/>
      <c r="AJ185" s="828"/>
      <c r="AK185" s="828"/>
      <c r="AL185" s="828"/>
      <c r="AM185" s="828"/>
      <c r="AN185" s="828"/>
      <c r="AO185" s="828"/>
      <c r="AP185" s="828"/>
      <c r="AQ185" s="828"/>
      <c r="AR185" s="828"/>
      <c r="AS185" s="828"/>
      <c r="AT185" s="828"/>
      <c r="AU185" s="828"/>
      <c r="AV185" s="828"/>
      <c r="AW185" s="828"/>
      <c r="AX185" s="828"/>
      <c r="AY185" s="828"/>
      <c r="AZ185" s="346"/>
      <c r="BA185" s="884"/>
      <c r="BB185" s="553"/>
      <c r="BC185" s="414"/>
      <c r="BD185" s="407"/>
      <c r="BE185" s="407"/>
      <c r="BF185" s="407"/>
      <c r="BG185" s="418"/>
      <c r="BH185" s="414"/>
      <c r="BI185" s="407"/>
      <c r="BJ185" s="407"/>
      <c r="BK185" s="407"/>
      <c r="BL185" s="418"/>
      <c r="BM185" s="414"/>
      <c r="BN185" s="407"/>
      <c r="BO185" s="407"/>
      <c r="BP185" s="407"/>
      <c r="BQ185" s="418"/>
      <c r="BR185" s="414"/>
      <c r="BS185" s="407"/>
      <c r="BT185" s="407"/>
      <c r="BU185" s="407"/>
      <c r="BV185" s="407"/>
      <c r="BW185" s="408"/>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37" customFormat="true" ht="15" customHeight="true" x14ac:dyDescent="0.2">
      <c r="A186" s="155"/>
      <c r="B186" s="149"/>
      <c r="C186" s="118"/>
      <c r="D186" s="117"/>
      <c r="E186" s="117"/>
      <c r="F186" s="117"/>
      <c r="G186" s="116"/>
      <c r="H186" s="115"/>
      <c r="I186" s="117"/>
      <c r="J186" s="117"/>
      <c r="K186" s="117"/>
      <c r="L186" s="114"/>
      <c r="M186" s="118"/>
      <c r="N186" s="117"/>
      <c r="O186" s="117"/>
      <c r="P186" s="117"/>
      <c r="Q186" s="116"/>
      <c r="R186" s="115"/>
      <c r="S186" s="117"/>
      <c r="T186" s="117"/>
      <c r="U186" s="117"/>
      <c r="V186" s="117"/>
      <c r="W186" s="114"/>
      <c r="X186" s="828"/>
      <c r="Y186" s="828"/>
      <c r="Z186" s="828"/>
      <c r="AA186" s="828"/>
      <c r="AB186" s="828"/>
      <c r="AC186" s="828"/>
      <c r="AD186" s="828"/>
      <c r="AE186" s="828"/>
      <c r="AF186" s="828"/>
      <c r="AG186" s="828"/>
      <c r="AH186" s="828"/>
      <c r="AI186" s="828"/>
      <c r="AJ186" s="828"/>
      <c r="AK186" s="828"/>
      <c r="AL186" s="828"/>
      <c r="AM186" s="828"/>
      <c r="AN186" s="828"/>
      <c r="AO186" s="828"/>
      <c r="AP186" s="828"/>
      <c r="AQ186" s="828"/>
      <c r="AR186" s="828"/>
      <c r="AS186" s="828"/>
      <c r="AT186" s="828"/>
      <c r="AU186" s="828"/>
      <c r="AV186" s="828"/>
      <c r="AW186" s="828"/>
      <c r="AX186" s="828"/>
      <c r="AY186" s="828"/>
      <c r="AZ186" s="346"/>
      <c r="BA186" s="884"/>
      <c r="BB186" s="553"/>
      <c r="BC186" s="414"/>
      <c r="BD186" s="407"/>
      <c r="BE186" s="407"/>
      <c r="BF186" s="407"/>
      <c r="BG186" s="418"/>
      <c r="BH186" s="414"/>
      <c r="BI186" s="407"/>
      <c r="BJ186" s="407"/>
      <c r="BK186" s="407"/>
      <c r="BL186" s="418"/>
      <c r="BM186" s="414"/>
      <c r="BN186" s="407"/>
      <c r="BO186" s="407"/>
      <c r="BP186" s="407"/>
      <c r="BQ186" s="418"/>
      <c r="BR186" s="414"/>
      <c r="BS186" s="407"/>
      <c r="BT186" s="407"/>
      <c r="BU186" s="407"/>
      <c r="BV186" s="407"/>
      <c r="BW186" s="408"/>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37" customFormat="true" ht="15" customHeight="true" x14ac:dyDescent="0.2">
      <c r="A187" s="155"/>
      <c r="B187" s="149"/>
      <c r="C187" s="118"/>
      <c r="D187" s="117"/>
      <c r="E187" s="117"/>
      <c r="F187" s="117"/>
      <c r="G187" s="116"/>
      <c r="H187" s="115"/>
      <c r="I187" s="117"/>
      <c r="J187" s="117"/>
      <c r="K187" s="117"/>
      <c r="L187" s="114"/>
      <c r="M187" s="118"/>
      <c r="N187" s="117"/>
      <c r="O187" s="117"/>
      <c r="P187" s="117"/>
      <c r="Q187" s="116"/>
      <c r="R187" s="115"/>
      <c r="S187" s="117"/>
      <c r="T187" s="117"/>
      <c r="U187" s="117"/>
      <c r="V187" s="117"/>
      <c r="W187" s="114"/>
      <c r="X187" s="828"/>
      <c r="Y187" s="828"/>
      <c r="Z187" s="828"/>
      <c r="AA187" s="828"/>
      <c r="AB187" s="828"/>
      <c r="AC187" s="828"/>
      <c r="AD187" s="828"/>
      <c r="AE187" s="828"/>
      <c r="AF187" s="828"/>
      <c r="AG187" s="828"/>
      <c r="AH187" s="828"/>
      <c r="AI187" s="828"/>
      <c r="AJ187" s="828"/>
      <c r="AK187" s="828"/>
      <c r="AL187" s="828"/>
      <c r="AM187" s="828"/>
      <c r="AN187" s="828"/>
      <c r="AO187" s="828"/>
      <c r="AP187" s="828"/>
      <c r="AQ187" s="828"/>
      <c r="AR187" s="828"/>
      <c r="AS187" s="828"/>
      <c r="AT187" s="828"/>
      <c r="AU187" s="828"/>
      <c r="AV187" s="828"/>
      <c r="AW187" s="828"/>
      <c r="AX187" s="828"/>
      <c r="AY187" s="828"/>
      <c r="AZ187" s="346"/>
      <c r="BA187" s="884"/>
      <c r="BB187" s="553"/>
      <c r="BC187" s="414"/>
      <c r="BD187" s="407"/>
      <c r="BE187" s="407"/>
      <c r="BF187" s="407"/>
      <c r="BG187" s="418"/>
      <c r="BH187" s="414"/>
      <c r="BI187" s="407"/>
      <c r="BJ187" s="407"/>
      <c r="BK187" s="407"/>
      <c r="BL187" s="418"/>
      <c r="BM187" s="414"/>
      <c r="BN187" s="407"/>
      <c r="BO187" s="407"/>
      <c r="BP187" s="407"/>
      <c r="BQ187" s="418"/>
      <c r="BR187" s="414"/>
      <c r="BS187" s="407"/>
      <c r="BT187" s="407"/>
      <c r="BU187" s="407"/>
      <c r="BV187" s="407"/>
      <c r="BW187" s="408"/>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37" customFormat="true" ht="15" customHeight="true" x14ac:dyDescent="0.2">
      <c r="A188" s="155"/>
      <c r="B188" s="149"/>
      <c r="C188" s="118"/>
      <c r="D188" s="117"/>
      <c r="E188" s="117"/>
      <c r="F188" s="117"/>
      <c r="G188" s="116"/>
      <c r="H188" s="115"/>
      <c r="I188" s="117"/>
      <c r="J188" s="117"/>
      <c r="K188" s="117"/>
      <c r="L188" s="114"/>
      <c r="M188" s="118"/>
      <c r="N188" s="117"/>
      <c r="O188" s="117"/>
      <c r="P188" s="117"/>
      <c r="Q188" s="116"/>
      <c r="R188" s="115"/>
      <c r="S188" s="117"/>
      <c r="T188" s="117"/>
      <c r="U188" s="117"/>
      <c r="V188" s="117"/>
      <c r="W188" s="114"/>
      <c r="X188" s="828"/>
      <c r="Y188" s="828"/>
      <c r="Z188" s="828"/>
      <c r="AA188" s="828"/>
      <c r="AB188" s="828"/>
      <c r="AC188" s="828"/>
      <c r="AD188" s="828"/>
      <c r="AE188" s="828"/>
      <c r="AF188" s="828"/>
      <c r="AG188" s="828"/>
      <c r="AH188" s="828"/>
      <c r="AI188" s="828"/>
      <c r="AJ188" s="828"/>
      <c r="AK188" s="828"/>
      <c r="AL188" s="828"/>
      <c r="AM188" s="828"/>
      <c r="AN188" s="828"/>
      <c r="AO188" s="828"/>
      <c r="AP188" s="828"/>
      <c r="AQ188" s="828"/>
      <c r="AR188" s="828"/>
      <c r="AS188" s="828"/>
      <c r="AT188" s="828"/>
      <c r="AU188" s="828"/>
      <c r="AV188" s="828"/>
      <c r="AW188" s="828"/>
      <c r="AX188" s="828"/>
      <c r="AY188" s="828"/>
      <c r="AZ188" s="346"/>
      <c r="BA188" s="884"/>
      <c r="BB188" s="553"/>
      <c r="BC188" s="414"/>
      <c r="BD188" s="407"/>
      <c r="BE188" s="407"/>
      <c r="BF188" s="407"/>
      <c r="BG188" s="418"/>
      <c r="BH188" s="414"/>
      <c r="BI188" s="407"/>
      <c r="BJ188" s="407"/>
      <c r="BK188" s="407"/>
      <c r="BL188" s="418"/>
      <c r="BM188" s="414"/>
      <c r="BN188" s="407"/>
      <c r="BO188" s="407"/>
      <c r="BP188" s="407"/>
      <c r="BQ188" s="418"/>
      <c r="BR188" s="414"/>
      <c r="BS188" s="407"/>
      <c r="BT188" s="407"/>
      <c r="BU188" s="407"/>
      <c r="BV188" s="407"/>
      <c r="BW188" s="408"/>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37" customFormat="true" ht="15" customHeight="true" x14ac:dyDescent="0.2">
      <c r="A189" s="155"/>
      <c r="B189" s="149"/>
      <c r="C189" s="118"/>
      <c r="D189" s="117"/>
      <c r="E189" s="117"/>
      <c r="F189" s="117"/>
      <c r="G189" s="116"/>
      <c r="H189" s="115"/>
      <c r="I189" s="117"/>
      <c r="J189" s="117"/>
      <c r="K189" s="117"/>
      <c r="L189" s="114"/>
      <c r="M189" s="118"/>
      <c r="N189" s="117"/>
      <c r="O189" s="117"/>
      <c r="P189" s="117"/>
      <c r="Q189" s="116"/>
      <c r="R189" s="115"/>
      <c r="S189" s="117"/>
      <c r="T189" s="117"/>
      <c r="U189" s="117"/>
      <c r="V189" s="117"/>
      <c r="W189" s="114"/>
      <c r="X189" s="828"/>
      <c r="Y189" s="828"/>
      <c r="Z189" s="828"/>
      <c r="AA189" s="828"/>
      <c r="AB189" s="828"/>
      <c r="AC189" s="828"/>
      <c r="AD189" s="828"/>
      <c r="AE189" s="828"/>
      <c r="AF189" s="828"/>
      <c r="AG189" s="828"/>
      <c r="AH189" s="828"/>
      <c r="AI189" s="828"/>
      <c r="AJ189" s="828"/>
      <c r="AK189" s="828"/>
      <c r="AL189" s="828"/>
      <c r="AM189" s="828"/>
      <c r="AN189" s="828"/>
      <c r="AO189" s="828"/>
      <c r="AP189" s="828"/>
      <c r="AQ189" s="828"/>
      <c r="AR189" s="828"/>
      <c r="AS189" s="828"/>
      <c r="AT189" s="828"/>
      <c r="AU189" s="828"/>
      <c r="AV189" s="828"/>
      <c r="AW189" s="828"/>
      <c r="AX189" s="828"/>
      <c r="AY189" s="828"/>
      <c r="AZ189" s="346"/>
      <c r="BA189" s="884"/>
      <c r="BB189" s="553"/>
      <c r="BC189" s="414"/>
      <c r="BD189" s="407"/>
      <c r="BE189" s="407"/>
      <c r="BF189" s="407"/>
      <c r="BG189" s="418"/>
      <c r="BH189" s="414"/>
      <c r="BI189" s="407"/>
      <c r="BJ189" s="407"/>
      <c r="BK189" s="407"/>
      <c r="BL189" s="418"/>
      <c r="BM189" s="414"/>
      <c r="BN189" s="407"/>
      <c r="BO189" s="407"/>
      <c r="BP189" s="407"/>
      <c r="BQ189" s="418"/>
      <c r="BR189" s="414"/>
      <c r="BS189" s="407"/>
      <c r="BT189" s="407"/>
      <c r="BU189" s="407"/>
      <c r="BV189" s="407"/>
      <c r="BW189" s="408"/>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37" customFormat="true" ht="15" customHeight="true" x14ac:dyDescent="0.2">
      <c r="A190" s="155"/>
      <c r="B190" s="149"/>
      <c r="C190" s="118"/>
      <c r="D190" s="117"/>
      <c r="E190" s="117"/>
      <c r="F190" s="117"/>
      <c r="G190" s="116"/>
      <c r="H190" s="115"/>
      <c r="I190" s="117"/>
      <c r="J190" s="117"/>
      <c r="K190" s="117"/>
      <c r="L190" s="114"/>
      <c r="M190" s="118"/>
      <c r="N190" s="117"/>
      <c r="O190" s="117"/>
      <c r="P190" s="117"/>
      <c r="Q190" s="116"/>
      <c r="R190" s="115"/>
      <c r="S190" s="117"/>
      <c r="T190" s="117"/>
      <c r="U190" s="117"/>
      <c r="V190" s="117"/>
      <c r="W190" s="114"/>
      <c r="X190" s="828"/>
      <c r="Y190" s="828"/>
      <c r="Z190" s="828"/>
      <c r="AA190" s="828"/>
      <c r="AB190" s="828"/>
      <c r="AC190" s="828"/>
      <c r="AD190" s="828"/>
      <c r="AE190" s="828"/>
      <c r="AF190" s="828"/>
      <c r="AG190" s="828"/>
      <c r="AH190" s="828"/>
      <c r="AI190" s="828"/>
      <c r="AJ190" s="828"/>
      <c r="AK190" s="828"/>
      <c r="AL190" s="828"/>
      <c r="AM190" s="828"/>
      <c r="AN190" s="828"/>
      <c r="AO190" s="828"/>
      <c r="AP190" s="828"/>
      <c r="AQ190" s="828"/>
      <c r="AR190" s="828"/>
      <c r="AS190" s="828"/>
      <c r="AT190" s="828"/>
      <c r="AU190" s="828"/>
      <c r="AV190" s="828"/>
      <c r="AW190" s="828"/>
      <c r="AX190" s="828"/>
      <c r="AY190" s="828"/>
      <c r="AZ190" s="346"/>
      <c r="BA190" s="884"/>
      <c r="BB190" s="553"/>
      <c r="BC190" s="414"/>
      <c r="BD190" s="407"/>
      <c r="BE190" s="407"/>
      <c r="BF190" s="407"/>
      <c r="BG190" s="418"/>
      <c r="BH190" s="414"/>
      <c r="BI190" s="407"/>
      <c r="BJ190" s="407"/>
      <c r="BK190" s="407"/>
      <c r="BL190" s="418"/>
      <c r="BM190" s="414"/>
      <c r="BN190" s="407"/>
      <c r="BO190" s="407"/>
      <c r="BP190" s="407"/>
      <c r="BQ190" s="418"/>
      <c r="BR190" s="414"/>
      <c r="BS190" s="407"/>
      <c r="BT190" s="407"/>
      <c r="BU190" s="407"/>
      <c r="BV190" s="407"/>
      <c r="BW190" s="408"/>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37" customFormat="true" ht="15" customHeight="true" x14ac:dyDescent="0.2">
      <c r="A191" s="155"/>
      <c r="B191" s="149"/>
      <c r="C191" s="118"/>
      <c r="D191" s="117"/>
      <c r="E191" s="117"/>
      <c r="F191" s="117"/>
      <c r="G191" s="116"/>
      <c r="H191" s="115"/>
      <c r="I191" s="117"/>
      <c r="J191" s="117"/>
      <c r="K191" s="117"/>
      <c r="L191" s="114"/>
      <c r="M191" s="118"/>
      <c r="N191" s="117"/>
      <c r="O191" s="117"/>
      <c r="P191" s="117"/>
      <c r="Q191" s="116"/>
      <c r="R191" s="115"/>
      <c r="S191" s="117"/>
      <c r="T191" s="117"/>
      <c r="U191" s="117"/>
      <c r="V191" s="117"/>
      <c r="W191" s="114"/>
      <c r="X191" s="828"/>
      <c r="Y191" s="828"/>
      <c r="Z191" s="828"/>
      <c r="AA191" s="828"/>
      <c r="AB191" s="828"/>
      <c r="AC191" s="828"/>
      <c r="AD191" s="828"/>
      <c r="AE191" s="828"/>
      <c r="AF191" s="828"/>
      <c r="AG191" s="828"/>
      <c r="AH191" s="828"/>
      <c r="AI191" s="828"/>
      <c r="AJ191" s="828"/>
      <c r="AK191" s="828"/>
      <c r="AL191" s="828"/>
      <c r="AM191" s="828"/>
      <c r="AN191" s="828"/>
      <c r="AO191" s="828"/>
      <c r="AP191" s="828"/>
      <c r="AQ191" s="828"/>
      <c r="AR191" s="828"/>
      <c r="AS191" s="828"/>
      <c r="AT191" s="828"/>
      <c r="AU191" s="828"/>
      <c r="AV191" s="828"/>
      <c r="AW191" s="828"/>
      <c r="AX191" s="828"/>
      <c r="AY191" s="828"/>
      <c r="AZ191" s="346"/>
      <c r="BA191" s="884"/>
      <c r="BB191" s="553"/>
      <c r="BC191" s="414"/>
      <c r="BD191" s="407"/>
      <c r="BE191" s="407"/>
      <c r="BF191" s="407"/>
      <c r="BG191" s="418"/>
      <c r="BH191" s="414"/>
      <c r="BI191" s="407"/>
      <c r="BJ191" s="407"/>
      <c r="BK191" s="407"/>
      <c r="BL191" s="418"/>
      <c r="BM191" s="414"/>
      <c r="BN191" s="407"/>
      <c r="BO191" s="407"/>
      <c r="BP191" s="407"/>
      <c r="BQ191" s="418"/>
      <c r="BR191" s="414"/>
      <c r="BS191" s="407"/>
      <c r="BT191" s="407"/>
      <c r="BU191" s="407"/>
      <c r="BV191" s="407"/>
      <c r="BW191" s="408"/>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37" customFormat="true" ht="15" customHeight="true" x14ac:dyDescent="0.2">
      <c r="A192" s="155"/>
      <c r="B192" s="149"/>
      <c r="C192" s="118"/>
      <c r="D192" s="117"/>
      <c r="E192" s="117"/>
      <c r="F192" s="117"/>
      <c r="G192" s="116"/>
      <c r="H192" s="115"/>
      <c r="I192" s="117"/>
      <c r="J192" s="117"/>
      <c r="K192" s="117"/>
      <c r="L192" s="114"/>
      <c r="M192" s="118"/>
      <c r="N192" s="117"/>
      <c r="O192" s="117"/>
      <c r="P192" s="117"/>
      <c r="Q192" s="116"/>
      <c r="R192" s="115"/>
      <c r="S192" s="117"/>
      <c r="T192" s="117"/>
      <c r="U192" s="117"/>
      <c r="V192" s="117"/>
      <c r="W192" s="114"/>
      <c r="X192" s="828"/>
      <c r="Y192" s="828"/>
      <c r="Z192" s="828"/>
      <c r="AA192" s="828"/>
      <c r="AB192" s="828"/>
      <c r="AC192" s="828"/>
      <c r="AD192" s="828"/>
      <c r="AE192" s="828"/>
      <c r="AF192" s="828"/>
      <c r="AG192" s="828"/>
      <c r="AH192" s="828"/>
      <c r="AI192" s="828"/>
      <c r="AJ192" s="828"/>
      <c r="AK192" s="828"/>
      <c r="AL192" s="828"/>
      <c r="AM192" s="828"/>
      <c r="AN192" s="828"/>
      <c r="AO192" s="828"/>
      <c r="AP192" s="828"/>
      <c r="AQ192" s="828"/>
      <c r="AR192" s="828"/>
      <c r="AS192" s="828"/>
      <c r="AT192" s="828"/>
      <c r="AU192" s="828"/>
      <c r="AV192" s="828"/>
      <c r="AW192" s="828"/>
      <c r="AX192" s="828"/>
      <c r="AY192" s="828"/>
      <c r="AZ192" s="346"/>
      <c r="BA192" s="884"/>
      <c r="BB192" s="553"/>
      <c r="BC192" s="414"/>
      <c r="BD192" s="407"/>
      <c r="BE192" s="407"/>
      <c r="BF192" s="407"/>
      <c r="BG192" s="418"/>
      <c r="BH192" s="414"/>
      <c r="BI192" s="407"/>
      <c r="BJ192" s="407"/>
      <c r="BK192" s="407"/>
      <c r="BL192" s="418"/>
      <c r="BM192" s="414"/>
      <c r="BN192" s="407"/>
      <c r="BO192" s="407"/>
      <c r="BP192" s="407"/>
      <c r="BQ192" s="418"/>
      <c r="BR192" s="414"/>
      <c r="BS192" s="407"/>
      <c r="BT192" s="407"/>
      <c r="BU192" s="407"/>
      <c r="BV192" s="407"/>
      <c r="BW192" s="408"/>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37" customFormat="true" ht="15" customHeight="true" x14ac:dyDescent="0.2">
      <c r="A193" s="155"/>
      <c r="B193" s="149"/>
      <c r="C193" s="118"/>
      <c r="D193" s="117"/>
      <c r="E193" s="117"/>
      <c r="F193" s="117"/>
      <c r="G193" s="116"/>
      <c r="H193" s="115"/>
      <c r="I193" s="117"/>
      <c r="J193" s="117"/>
      <c r="K193" s="117"/>
      <c r="L193" s="114"/>
      <c r="M193" s="118"/>
      <c r="N193" s="117"/>
      <c r="O193" s="117"/>
      <c r="P193" s="117"/>
      <c r="Q193" s="116"/>
      <c r="R193" s="115"/>
      <c r="S193" s="117"/>
      <c r="T193" s="117"/>
      <c r="U193" s="117"/>
      <c r="V193" s="117"/>
      <c r="W193" s="114"/>
      <c r="X193" s="828"/>
      <c r="Y193" s="828"/>
      <c r="Z193" s="828"/>
      <c r="AA193" s="828"/>
      <c r="AB193" s="828"/>
      <c r="AC193" s="828"/>
      <c r="AD193" s="828"/>
      <c r="AE193" s="828"/>
      <c r="AF193" s="828"/>
      <c r="AG193" s="828"/>
      <c r="AH193" s="828"/>
      <c r="AI193" s="828"/>
      <c r="AJ193" s="828"/>
      <c r="AK193" s="828"/>
      <c r="AL193" s="828"/>
      <c r="AM193" s="828"/>
      <c r="AN193" s="828"/>
      <c r="AO193" s="828"/>
      <c r="AP193" s="828"/>
      <c r="AQ193" s="828"/>
      <c r="AR193" s="828"/>
      <c r="AS193" s="828"/>
      <c r="AT193" s="828"/>
      <c r="AU193" s="828"/>
      <c r="AV193" s="828"/>
      <c r="AW193" s="828"/>
      <c r="AX193" s="828"/>
      <c r="AY193" s="828"/>
      <c r="AZ193" s="346"/>
      <c r="BA193" s="884"/>
      <c r="BB193" s="553"/>
      <c r="BC193" s="414"/>
      <c r="BD193" s="407"/>
      <c r="BE193" s="407"/>
      <c r="BF193" s="407"/>
      <c r="BG193" s="418"/>
      <c r="BH193" s="414"/>
      <c r="BI193" s="407"/>
      <c r="BJ193" s="407"/>
      <c r="BK193" s="407"/>
      <c r="BL193" s="418"/>
      <c r="BM193" s="414"/>
      <c r="BN193" s="407"/>
      <c r="BO193" s="407"/>
      <c r="BP193" s="407"/>
      <c r="BQ193" s="418"/>
      <c r="BR193" s="414"/>
      <c r="BS193" s="407"/>
      <c r="BT193" s="407"/>
      <c r="BU193" s="407"/>
      <c r="BV193" s="407"/>
      <c r="BW193" s="408"/>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37" customFormat="true" ht="15" customHeight="true" x14ac:dyDescent="0.2">
      <c r="A194" s="155"/>
      <c r="B194" s="149"/>
      <c r="C194" s="118"/>
      <c r="D194" s="117"/>
      <c r="E194" s="117"/>
      <c r="F194" s="117"/>
      <c r="G194" s="116"/>
      <c r="H194" s="115"/>
      <c r="I194" s="117"/>
      <c r="J194" s="117"/>
      <c r="K194" s="117"/>
      <c r="L194" s="114"/>
      <c r="M194" s="118"/>
      <c r="N194" s="117"/>
      <c r="O194" s="117"/>
      <c r="P194" s="117"/>
      <c r="Q194" s="116"/>
      <c r="R194" s="115"/>
      <c r="S194" s="117"/>
      <c r="T194" s="117"/>
      <c r="U194" s="117"/>
      <c r="V194" s="117"/>
      <c r="W194" s="114"/>
      <c r="X194" s="828"/>
      <c r="Y194" s="828"/>
      <c r="Z194" s="828"/>
      <c r="AA194" s="828"/>
      <c r="AB194" s="828"/>
      <c r="AC194" s="828"/>
      <c r="AD194" s="828"/>
      <c r="AE194" s="828"/>
      <c r="AF194" s="828"/>
      <c r="AG194" s="828"/>
      <c r="AH194" s="828"/>
      <c r="AI194" s="828"/>
      <c r="AJ194" s="828"/>
      <c r="AK194" s="828"/>
      <c r="AL194" s="828"/>
      <c r="AM194" s="828"/>
      <c r="AN194" s="828"/>
      <c r="AO194" s="828"/>
      <c r="AP194" s="828"/>
      <c r="AQ194" s="828"/>
      <c r="AR194" s="828"/>
      <c r="AS194" s="828"/>
      <c r="AT194" s="828"/>
      <c r="AU194" s="828"/>
      <c r="AV194" s="828"/>
      <c r="AW194" s="828"/>
      <c r="AX194" s="828"/>
      <c r="AY194" s="828"/>
      <c r="AZ194" s="346"/>
      <c r="BA194" s="884"/>
      <c r="BB194" s="553"/>
      <c r="BC194" s="414"/>
      <c r="BD194" s="407"/>
      <c r="BE194" s="407"/>
      <c r="BF194" s="407"/>
      <c r="BG194" s="418"/>
      <c r="BH194" s="414"/>
      <c r="BI194" s="407"/>
      <c r="BJ194" s="407"/>
      <c r="BK194" s="407"/>
      <c r="BL194" s="418"/>
      <c r="BM194" s="414"/>
      <c r="BN194" s="407"/>
      <c r="BO194" s="407"/>
      <c r="BP194" s="407"/>
      <c r="BQ194" s="418"/>
      <c r="BR194" s="414"/>
      <c r="BS194" s="407"/>
      <c r="BT194" s="407"/>
      <c r="BU194" s="407"/>
      <c r="BV194" s="407"/>
      <c r="BW194" s="408"/>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18" customFormat="true" ht="15" customHeight="true" x14ac:dyDescent="0.2">
      <c r="A195" s="155"/>
      <c r="B195" s="149"/>
      <c r="C195" s="118"/>
      <c r="D195" s="117"/>
      <c r="E195" s="117"/>
      <c r="F195" s="117"/>
      <c r="G195" s="116"/>
      <c r="H195" s="115"/>
      <c r="I195" s="117"/>
      <c r="J195" s="117"/>
      <c r="K195" s="117"/>
      <c r="L195" s="114"/>
      <c r="M195" s="118"/>
      <c r="N195" s="117"/>
      <c r="O195" s="117"/>
      <c r="P195" s="117"/>
      <c r="Q195" s="116"/>
      <c r="R195" s="115"/>
      <c r="S195" s="117"/>
      <c r="T195" s="117"/>
      <c r="U195" s="117"/>
      <c r="V195" s="117"/>
      <c r="W195" s="114"/>
      <c r="X195" s="828"/>
      <c r="Y195" s="828"/>
      <c r="Z195" s="828"/>
      <c r="AA195" s="828"/>
      <c r="AB195" s="828"/>
      <c r="AC195" s="828"/>
      <c r="AD195" s="828"/>
      <c r="AE195" s="828"/>
      <c r="AF195" s="828"/>
      <c r="AG195" s="828"/>
      <c r="AH195" s="828"/>
      <c r="AI195" s="828"/>
      <c r="AJ195" s="828"/>
      <c r="AK195" s="828"/>
      <c r="AL195" s="828"/>
      <c r="AM195" s="828"/>
      <c r="AN195" s="828"/>
      <c r="AO195" s="828"/>
      <c r="AP195" s="828"/>
      <c r="AQ195" s="828"/>
      <c r="AR195" s="828"/>
      <c r="AS195" s="828"/>
      <c r="AT195" s="828"/>
      <c r="AU195" s="828"/>
      <c r="AV195" s="828"/>
      <c r="AW195" s="828"/>
      <c r="AX195" s="828"/>
      <c r="AY195" s="828"/>
      <c r="AZ195" s="346"/>
      <c r="BA195" s="884"/>
      <c r="BB195" s="553"/>
      <c r="BC195" s="414"/>
      <c r="BD195" s="407"/>
      <c r="BE195" s="407"/>
      <c r="BF195" s="407"/>
      <c r="BG195" s="418"/>
      <c r="BH195" s="414"/>
      <c r="BI195" s="407"/>
      <c r="BJ195" s="407"/>
      <c r="BK195" s="407"/>
      <c r="BL195" s="418"/>
      <c r="BM195" s="414"/>
      <c r="BN195" s="407"/>
      <c r="BO195" s="407"/>
      <c r="BP195" s="407"/>
      <c r="BQ195" s="418"/>
      <c r="BR195" s="414"/>
      <c r="BS195" s="407"/>
      <c r="BT195" s="407"/>
      <c r="BU195" s="407"/>
      <c r="BV195" s="407"/>
      <c r="BW195" s="408"/>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18" customFormat="true" ht="15" customHeight="true" x14ac:dyDescent="0.2">
      <c r="A196" s="155"/>
      <c r="B196" s="149"/>
      <c r="C196" s="118"/>
      <c r="D196" s="117"/>
      <c r="E196" s="117"/>
      <c r="F196" s="117"/>
      <c r="G196" s="116"/>
      <c r="H196" s="115"/>
      <c r="I196" s="117"/>
      <c r="J196" s="117"/>
      <c r="K196" s="117"/>
      <c r="L196" s="114"/>
      <c r="M196" s="118"/>
      <c r="N196" s="117"/>
      <c r="O196" s="117"/>
      <c r="P196" s="117"/>
      <c r="Q196" s="116"/>
      <c r="R196" s="115"/>
      <c r="S196" s="117"/>
      <c r="T196" s="117"/>
      <c r="U196" s="117"/>
      <c r="V196" s="117"/>
      <c r="W196" s="114"/>
      <c r="X196" s="828"/>
      <c r="Y196" s="828"/>
      <c r="Z196" s="828"/>
      <c r="AA196" s="828"/>
      <c r="AB196" s="828"/>
      <c r="AC196" s="828"/>
      <c r="AD196" s="828"/>
      <c r="AE196" s="828"/>
      <c r="AF196" s="828"/>
      <c r="AG196" s="828"/>
      <c r="AH196" s="828"/>
      <c r="AI196" s="828"/>
      <c r="AJ196" s="828"/>
      <c r="AK196" s="828"/>
      <c r="AL196" s="828"/>
      <c r="AM196" s="828"/>
      <c r="AN196" s="828"/>
      <c r="AO196" s="828"/>
      <c r="AP196" s="828"/>
      <c r="AQ196" s="828"/>
      <c r="AR196" s="828"/>
      <c r="AS196" s="828"/>
      <c r="AT196" s="828"/>
      <c r="AU196" s="828"/>
      <c r="AV196" s="828"/>
      <c r="AW196" s="828"/>
      <c r="AX196" s="828"/>
      <c r="AY196" s="828"/>
      <c r="AZ196" s="346"/>
      <c r="BA196" s="884"/>
      <c r="BB196" s="553"/>
      <c r="BC196" s="414"/>
      <c r="BD196" s="407"/>
      <c r="BE196" s="407"/>
      <c r="BF196" s="407"/>
      <c r="BG196" s="418"/>
      <c r="BH196" s="414"/>
      <c r="BI196" s="407"/>
      <c r="BJ196" s="407"/>
      <c r="BK196" s="407"/>
      <c r="BL196" s="418"/>
      <c r="BM196" s="414"/>
      <c r="BN196" s="407"/>
      <c r="BO196" s="407"/>
      <c r="BP196" s="407"/>
      <c r="BQ196" s="418"/>
      <c r="BR196" s="414"/>
      <c r="BS196" s="407"/>
      <c r="BT196" s="407"/>
      <c r="BU196" s="407"/>
      <c r="BV196" s="407"/>
      <c r="BW196" s="408"/>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18" customFormat="true" ht="15" customHeight="true" x14ac:dyDescent="0.2">
      <c r="A197" s="178"/>
      <c r="B197" s="148"/>
      <c r="C197" s="113"/>
      <c r="D197" s="120"/>
      <c r="E197" s="120"/>
      <c r="F197" s="120"/>
      <c r="G197" s="119"/>
      <c r="H197" s="112"/>
      <c r="I197" s="120"/>
      <c r="J197" s="120"/>
      <c r="K197" s="120"/>
      <c r="L197" s="111"/>
      <c r="M197" s="113"/>
      <c r="N197" s="120"/>
      <c r="O197" s="120"/>
      <c r="P197" s="120"/>
      <c r="Q197" s="119"/>
      <c r="R197" s="112"/>
      <c r="S197" s="120"/>
      <c r="T197" s="120"/>
      <c r="U197" s="120"/>
      <c r="V197" s="120"/>
      <c r="W197" s="111"/>
      <c r="X197" s="828"/>
      <c r="Y197" s="828"/>
      <c r="Z197" s="828"/>
      <c r="AA197" s="828"/>
      <c r="AB197" s="828"/>
      <c r="AC197" s="828"/>
      <c r="AD197" s="828"/>
      <c r="AE197" s="828"/>
      <c r="AF197" s="828"/>
      <c r="AG197" s="828"/>
      <c r="AH197" s="828"/>
      <c r="AI197" s="828"/>
      <c r="AJ197" s="828"/>
      <c r="AK197" s="828"/>
      <c r="AL197" s="828"/>
      <c r="AM197" s="828"/>
      <c r="AN197" s="828"/>
      <c r="AO197" s="828"/>
      <c r="AP197" s="828"/>
      <c r="AQ197" s="828"/>
      <c r="AR197" s="828"/>
      <c r="AS197" s="828"/>
      <c r="AT197" s="828"/>
      <c r="AU197" s="828"/>
      <c r="AV197" s="828"/>
      <c r="AW197" s="828"/>
      <c r="AX197" s="828"/>
      <c r="AY197" s="828"/>
      <c r="AZ197" s="346"/>
      <c r="BA197" s="884"/>
      <c r="BB197" s="553"/>
      <c r="BC197" s="414"/>
      <c r="BD197" s="407"/>
      <c r="BE197" s="407"/>
      <c r="BF197" s="407"/>
      <c r="BG197" s="418"/>
      <c r="BH197" s="414"/>
      <c r="BI197" s="407"/>
      <c r="BJ197" s="407"/>
      <c r="BK197" s="407"/>
      <c r="BL197" s="418"/>
      <c r="BM197" s="414"/>
      <c r="BN197" s="407"/>
      <c r="BO197" s="407"/>
      <c r="BP197" s="407"/>
      <c r="BQ197" s="418"/>
      <c r="BR197" s="414"/>
      <c r="BS197" s="407"/>
      <c r="BT197" s="407"/>
      <c r="BU197" s="407"/>
      <c r="BV197" s="407"/>
      <c r="BW197" s="408"/>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18" customFormat="true" ht="15" customHeight="true" x14ac:dyDescent="0.2">
      <c r="A198" s="178"/>
      <c r="B198" s="148"/>
      <c r="C198" s="113"/>
      <c r="D198" s="120"/>
      <c r="E198" s="120"/>
      <c r="F198" s="120"/>
      <c r="G198" s="119"/>
      <c r="H198" s="112"/>
      <c r="I198" s="120"/>
      <c r="J198" s="120"/>
      <c r="K198" s="120"/>
      <c r="L198" s="111"/>
      <c r="M198" s="113"/>
      <c r="N198" s="120"/>
      <c r="O198" s="120"/>
      <c r="P198" s="120"/>
      <c r="Q198" s="119"/>
      <c r="R198" s="112"/>
      <c r="S198" s="120"/>
      <c r="T198" s="120"/>
      <c r="U198" s="120"/>
      <c r="V198" s="120"/>
      <c r="W198" s="111"/>
      <c r="X198" s="828"/>
      <c r="Y198" s="828"/>
      <c r="Z198" s="828"/>
      <c r="AA198" s="828"/>
      <c r="AB198" s="828"/>
      <c r="AC198" s="828"/>
      <c r="AD198" s="828"/>
      <c r="AE198" s="828"/>
      <c r="AF198" s="828"/>
      <c r="AG198" s="828"/>
      <c r="AH198" s="828"/>
      <c r="AI198" s="828"/>
      <c r="AJ198" s="828"/>
      <c r="AK198" s="828"/>
      <c r="AL198" s="828"/>
      <c r="AM198" s="828"/>
      <c r="AN198" s="828"/>
      <c r="AO198" s="828"/>
      <c r="AP198" s="828"/>
      <c r="AQ198" s="828"/>
      <c r="AR198" s="828"/>
      <c r="AS198" s="828"/>
      <c r="AT198" s="828"/>
      <c r="AU198" s="828"/>
      <c r="AV198" s="828"/>
      <c r="AW198" s="828"/>
      <c r="AX198" s="828"/>
      <c r="AY198" s="828"/>
      <c r="AZ198" s="346"/>
      <c r="BA198" s="884"/>
      <c r="BB198" s="553"/>
      <c r="BC198" s="414"/>
      <c r="BD198" s="407"/>
      <c r="BE198" s="407"/>
      <c r="BF198" s="407"/>
      <c r="BG198" s="418"/>
      <c r="BH198" s="414"/>
      <c r="BI198" s="407"/>
      <c r="BJ198" s="407"/>
      <c r="BK198" s="407"/>
      <c r="BL198" s="418"/>
      <c r="BM198" s="414"/>
      <c r="BN198" s="407"/>
      <c r="BO198" s="407"/>
      <c r="BP198" s="407"/>
      <c r="BQ198" s="418"/>
      <c r="BR198" s="414"/>
      <c r="BS198" s="407"/>
      <c r="BT198" s="407"/>
      <c r="BU198" s="407"/>
      <c r="BV198" s="407"/>
      <c r="BW198" s="408"/>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18" customFormat="true" ht="15" customHeight="true" x14ac:dyDescent="0.2">
      <c r="A199" s="178"/>
      <c r="B199" s="148"/>
      <c r="C199" s="113"/>
      <c r="D199" s="120"/>
      <c r="E199" s="120"/>
      <c r="F199" s="120"/>
      <c r="G199" s="119"/>
      <c r="H199" s="112"/>
      <c r="I199" s="120"/>
      <c r="J199" s="120"/>
      <c r="K199" s="120"/>
      <c r="L199" s="111"/>
      <c r="M199" s="113"/>
      <c r="N199" s="120"/>
      <c r="O199" s="120"/>
      <c r="P199" s="120"/>
      <c r="Q199" s="119"/>
      <c r="R199" s="112"/>
      <c r="S199" s="120"/>
      <c r="T199" s="120"/>
      <c r="U199" s="120"/>
      <c r="V199" s="120"/>
      <c r="W199" s="111"/>
      <c r="X199" s="828"/>
      <c r="Y199" s="828"/>
      <c r="Z199" s="828"/>
      <c r="AA199" s="828"/>
      <c r="AB199" s="828"/>
      <c r="AC199" s="828"/>
      <c r="AD199" s="828"/>
      <c r="AE199" s="828"/>
      <c r="AF199" s="828"/>
      <c r="AG199" s="828"/>
      <c r="AH199" s="828"/>
      <c r="AI199" s="828"/>
      <c r="AJ199" s="828"/>
      <c r="AK199" s="828"/>
      <c r="AL199" s="828"/>
      <c r="AM199" s="828"/>
      <c r="AN199" s="828"/>
      <c r="AO199" s="828"/>
      <c r="AP199" s="828"/>
      <c r="AQ199" s="828"/>
      <c r="AR199" s="828"/>
      <c r="AS199" s="828"/>
      <c r="AT199" s="828"/>
      <c r="AU199" s="828"/>
      <c r="AV199" s="828"/>
      <c r="AW199" s="828"/>
      <c r="AX199" s="828"/>
      <c r="AY199" s="828"/>
      <c r="AZ199" s="346"/>
      <c r="BA199" s="884"/>
      <c r="BB199" s="553"/>
      <c r="BC199" s="414"/>
      <c r="BD199" s="407"/>
      <c r="BE199" s="407"/>
      <c r="BF199" s="407"/>
      <c r="BG199" s="418"/>
      <c r="BH199" s="414"/>
      <c r="BI199" s="407"/>
      <c r="BJ199" s="407"/>
      <c r="BK199" s="407"/>
      <c r="BL199" s="418"/>
      <c r="BM199" s="414"/>
      <c r="BN199" s="407"/>
      <c r="BO199" s="407"/>
      <c r="BP199" s="407"/>
      <c r="BQ199" s="418"/>
      <c r="BR199" s="414"/>
      <c r="BS199" s="407"/>
      <c r="BT199" s="407"/>
      <c r="BU199" s="407"/>
      <c r="BV199" s="407"/>
      <c r="BW199" s="408"/>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18" customFormat="true" ht="15" customHeight="true" x14ac:dyDescent="0.2">
      <c r="A200" s="178"/>
      <c r="B200" s="148"/>
      <c r="C200" s="113"/>
      <c r="D200" s="120"/>
      <c r="E200" s="120"/>
      <c r="F200" s="120"/>
      <c r="G200" s="119"/>
      <c r="H200" s="112"/>
      <c r="I200" s="120"/>
      <c r="J200" s="120"/>
      <c r="K200" s="120"/>
      <c r="L200" s="111"/>
      <c r="M200" s="113"/>
      <c r="N200" s="120"/>
      <c r="O200" s="120"/>
      <c r="P200" s="120"/>
      <c r="Q200" s="119"/>
      <c r="R200" s="112"/>
      <c r="S200" s="120"/>
      <c r="T200" s="120"/>
      <c r="U200" s="120"/>
      <c r="V200" s="120"/>
      <c r="W200" s="111"/>
      <c r="X200" s="828"/>
      <c r="Y200" s="828"/>
      <c r="Z200" s="828"/>
      <c r="AA200" s="828"/>
      <c r="AB200" s="828"/>
      <c r="AC200" s="828"/>
      <c r="AD200" s="828"/>
      <c r="AE200" s="828"/>
      <c r="AF200" s="828"/>
      <c r="AG200" s="828"/>
      <c r="AH200" s="828"/>
      <c r="AI200" s="828"/>
      <c r="AJ200" s="828"/>
      <c r="AK200" s="828"/>
      <c r="AL200" s="828"/>
      <c r="AM200" s="828"/>
      <c r="AN200" s="828"/>
      <c r="AO200" s="828"/>
      <c r="AP200" s="828"/>
      <c r="AQ200" s="828"/>
      <c r="AR200" s="828"/>
      <c r="AS200" s="828"/>
      <c r="AT200" s="828"/>
      <c r="AU200" s="828"/>
      <c r="AV200" s="828"/>
      <c r="AW200" s="828"/>
      <c r="AX200" s="828"/>
      <c r="AY200" s="828"/>
      <c r="AZ200" s="346"/>
      <c r="BA200" s="884"/>
      <c r="BB200" s="553"/>
      <c r="BC200" s="414"/>
      <c r="BD200" s="407"/>
      <c r="BE200" s="407"/>
      <c r="BF200" s="407"/>
      <c r="BG200" s="418"/>
      <c r="BH200" s="414"/>
      <c r="BI200" s="407"/>
      <c r="BJ200" s="407"/>
      <c r="BK200" s="407"/>
      <c r="BL200" s="418"/>
      <c r="BM200" s="414"/>
      <c r="BN200" s="407"/>
      <c r="BO200" s="407"/>
      <c r="BP200" s="407"/>
      <c r="BQ200" s="418"/>
      <c r="BR200" s="414"/>
      <c r="BS200" s="407"/>
      <c r="BT200" s="407"/>
      <c r="BU200" s="407"/>
      <c r="BV200" s="407"/>
      <c r="BW200" s="408"/>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18" customFormat="true" ht="15" customHeight="true" x14ac:dyDescent="0.2">
      <c r="A201" s="178"/>
      <c r="B201" s="148"/>
      <c r="C201" s="113"/>
      <c r="D201" s="120"/>
      <c r="E201" s="120"/>
      <c r="F201" s="120"/>
      <c r="G201" s="119"/>
      <c r="H201" s="112"/>
      <c r="I201" s="120"/>
      <c r="J201" s="120"/>
      <c r="K201" s="120"/>
      <c r="L201" s="111"/>
      <c r="M201" s="113"/>
      <c r="N201" s="120"/>
      <c r="O201" s="120"/>
      <c r="P201" s="120"/>
      <c r="Q201" s="119"/>
      <c r="R201" s="112"/>
      <c r="S201" s="120"/>
      <c r="T201" s="120"/>
      <c r="U201" s="120"/>
      <c r="V201" s="120"/>
      <c r="W201" s="111"/>
      <c r="X201" s="828"/>
      <c r="Y201" s="828"/>
      <c r="Z201" s="828"/>
      <c r="AA201" s="828"/>
      <c r="AB201" s="828"/>
      <c r="AC201" s="828"/>
      <c r="AD201" s="828"/>
      <c r="AE201" s="828"/>
      <c r="AF201" s="828"/>
      <c r="AG201" s="828"/>
      <c r="AH201" s="828"/>
      <c r="AI201" s="828"/>
      <c r="AJ201" s="828"/>
      <c r="AK201" s="828"/>
      <c r="AL201" s="828"/>
      <c r="AM201" s="828"/>
      <c r="AN201" s="828"/>
      <c r="AO201" s="828"/>
      <c r="AP201" s="828"/>
      <c r="AQ201" s="828"/>
      <c r="AR201" s="828"/>
      <c r="AS201" s="828"/>
      <c r="AT201" s="828"/>
      <c r="AU201" s="828"/>
      <c r="AV201" s="828"/>
      <c r="AW201" s="828"/>
      <c r="AX201" s="828"/>
      <c r="AY201" s="828"/>
      <c r="AZ201" s="346"/>
      <c r="BA201" s="884"/>
      <c r="BB201" s="553"/>
      <c r="BC201" s="414"/>
      <c r="BD201" s="407"/>
      <c r="BE201" s="407"/>
      <c r="BF201" s="407"/>
      <c r="BG201" s="418"/>
      <c r="BH201" s="414"/>
      <c r="BI201" s="407"/>
      <c r="BJ201" s="407"/>
      <c r="BK201" s="407"/>
      <c r="BL201" s="418"/>
      <c r="BM201" s="414"/>
      <c r="BN201" s="407"/>
      <c r="BO201" s="407"/>
      <c r="BP201" s="407"/>
      <c r="BQ201" s="418"/>
      <c r="BR201" s="414"/>
      <c r="BS201" s="407"/>
      <c r="BT201" s="407"/>
      <c r="BU201" s="407"/>
      <c r="BV201" s="407"/>
      <c r="BW201" s="408"/>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18" customFormat="true" ht="15" customHeight="true" x14ac:dyDescent="0.2">
      <c r="A202" s="178"/>
      <c r="B202" s="148"/>
      <c r="C202" s="113"/>
      <c r="D202" s="120"/>
      <c r="E202" s="120"/>
      <c r="F202" s="120"/>
      <c r="G202" s="119"/>
      <c r="H202" s="112"/>
      <c r="I202" s="120"/>
      <c r="J202" s="120"/>
      <c r="K202" s="120"/>
      <c r="L202" s="111"/>
      <c r="M202" s="113"/>
      <c r="N202" s="120"/>
      <c r="O202" s="120"/>
      <c r="P202" s="120"/>
      <c r="Q202" s="119"/>
      <c r="R202" s="112"/>
      <c r="S202" s="120"/>
      <c r="T202" s="120"/>
      <c r="U202" s="120"/>
      <c r="V202" s="120"/>
      <c r="W202" s="111"/>
      <c r="X202" s="828"/>
      <c r="Y202" s="828"/>
      <c r="Z202" s="828"/>
      <c r="AA202" s="828"/>
      <c r="AB202" s="828"/>
      <c r="AC202" s="828"/>
      <c r="AD202" s="828"/>
      <c r="AE202" s="828"/>
      <c r="AF202" s="828"/>
      <c r="AG202" s="828"/>
      <c r="AH202" s="828"/>
      <c r="AI202" s="828"/>
      <c r="AJ202" s="828"/>
      <c r="AK202" s="828"/>
      <c r="AL202" s="828"/>
      <c r="AM202" s="828"/>
      <c r="AN202" s="828"/>
      <c r="AO202" s="828"/>
      <c r="AP202" s="828"/>
      <c r="AQ202" s="828"/>
      <c r="AR202" s="828"/>
      <c r="AS202" s="828"/>
      <c r="AT202" s="828"/>
      <c r="AU202" s="828"/>
      <c r="AV202" s="828"/>
      <c r="AW202" s="828"/>
      <c r="AX202" s="828"/>
      <c r="AY202" s="828"/>
      <c r="AZ202" s="346"/>
      <c r="BA202" s="884"/>
      <c r="BB202" s="553"/>
      <c r="BC202" s="414"/>
      <c r="BD202" s="407"/>
      <c r="BE202" s="407"/>
      <c r="BF202" s="407"/>
      <c r="BG202" s="418"/>
      <c r="BH202" s="414"/>
      <c r="BI202" s="407"/>
      <c r="BJ202" s="407"/>
      <c r="BK202" s="407"/>
      <c r="BL202" s="418"/>
      <c r="BM202" s="414"/>
      <c r="BN202" s="407"/>
      <c r="BO202" s="407"/>
      <c r="BP202" s="407"/>
      <c r="BQ202" s="418"/>
      <c r="BR202" s="414"/>
      <c r="BS202" s="407"/>
      <c r="BT202" s="407"/>
      <c r="BU202" s="407"/>
      <c r="BV202" s="407"/>
      <c r="BW202" s="408"/>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37" customFormat="true" ht="15" customHeight="true" x14ac:dyDescent="0.2">
      <c r="A203" s="155"/>
      <c r="B203" s="149"/>
      <c r="C203" s="132"/>
      <c r="D203" s="131"/>
      <c r="E203" s="131"/>
      <c r="F203" s="131"/>
      <c r="G203" s="130"/>
      <c r="H203" s="129"/>
      <c r="I203" s="131"/>
      <c r="J203" s="131"/>
      <c r="K203" s="131"/>
      <c r="L203" s="128"/>
      <c r="M203" s="132"/>
      <c r="N203" s="131"/>
      <c r="O203" s="131"/>
      <c r="P203" s="131"/>
      <c r="Q203" s="130"/>
      <c r="R203" s="129"/>
      <c r="S203" s="131"/>
      <c r="T203" s="131"/>
      <c r="U203" s="131"/>
      <c r="V203" s="131"/>
      <c r="W203" s="128"/>
      <c r="X203" s="828"/>
      <c r="Y203" s="828"/>
      <c r="Z203" s="828"/>
      <c r="AA203" s="828"/>
      <c r="AB203" s="828"/>
      <c r="AC203" s="828"/>
      <c r="AD203" s="828"/>
      <c r="AE203" s="828"/>
      <c r="AF203" s="828"/>
      <c r="AG203" s="828"/>
      <c r="AH203" s="828"/>
      <c r="AI203" s="828"/>
      <c r="AJ203" s="828"/>
      <c r="AK203" s="828"/>
      <c r="AL203" s="828"/>
      <c r="AM203" s="828"/>
      <c r="AN203" s="828"/>
      <c r="AO203" s="828"/>
      <c r="AP203" s="828"/>
      <c r="AQ203" s="828"/>
      <c r="AR203" s="828"/>
      <c r="AS203" s="828"/>
      <c r="AT203" s="828"/>
      <c r="AU203" s="828"/>
      <c r="AV203" s="828"/>
      <c r="AW203" s="828"/>
      <c r="AX203" s="828"/>
      <c r="AY203" s="828"/>
      <c r="AZ203" s="346"/>
      <c r="BA203" s="884"/>
      <c r="BB203" s="553"/>
      <c r="BC203" s="414"/>
      <c r="BD203" s="407"/>
      <c r="BE203" s="407"/>
      <c r="BF203" s="407"/>
      <c r="BG203" s="418"/>
      <c r="BH203" s="414"/>
      <c r="BI203" s="407"/>
      <c r="BJ203" s="407"/>
      <c r="BK203" s="407"/>
      <c r="BL203" s="418"/>
      <c r="BM203" s="414"/>
      <c r="BN203" s="407"/>
      <c r="BO203" s="407"/>
      <c r="BP203" s="407"/>
      <c r="BQ203" s="418"/>
      <c r="BR203" s="414"/>
      <c r="BS203" s="407"/>
      <c r="BT203" s="407"/>
      <c r="BU203" s="407"/>
      <c r="BV203" s="407"/>
      <c r="BW203" s="408"/>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37" customFormat="true" ht="15" customHeight="true" x14ac:dyDescent="0.2">
      <c r="A204" s="155"/>
      <c r="B204" s="149"/>
      <c r="C204" s="132"/>
      <c r="D204" s="131"/>
      <c r="E204" s="131"/>
      <c r="F204" s="131"/>
      <c r="G204" s="130"/>
      <c r="H204" s="129"/>
      <c r="I204" s="131"/>
      <c r="J204" s="131"/>
      <c r="K204" s="131"/>
      <c r="L204" s="128"/>
      <c r="M204" s="132"/>
      <c r="N204" s="131"/>
      <c r="O204" s="131"/>
      <c r="P204" s="131"/>
      <c r="Q204" s="130"/>
      <c r="R204" s="129"/>
      <c r="S204" s="131"/>
      <c r="T204" s="131"/>
      <c r="U204" s="131"/>
      <c r="V204" s="131"/>
      <c r="W204" s="128"/>
      <c r="X204" s="828"/>
      <c r="Y204" s="828"/>
      <c r="Z204" s="828"/>
      <c r="AA204" s="828"/>
      <c r="AB204" s="828"/>
      <c r="AC204" s="828"/>
      <c r="AD204" s="828"/>
      <c r="AE204" s="828"/>
      <c r="AF204" s="828"/>
      <c r="AG204" s="828"/>
      <c r="AH204" s="828"/>
      <c r="AI204" s="828"/>
      <c r="AJ204" s="828"/>
      <c r="AK204" s="828"/>
      <c r="AL204" s="828"/>
      <c r="AM204" s="828"/>
      <c r="AN204" s="828"/>
      <c r="AO204" s="828"/>
      <c r="AP204" s="828"/>
      <c r="AQ204" s="828"/>
      <c r="AR204" s="828"/>
      <c r="AS204" s="828"/>
      <c r="AT204" s="828"/>
      <c r="AU204" s="828"/>
      <c r="AV204" s="828"/>
      <c r="AW204" s="828"/>
      <c r="AX204" s="828"/>
      <c r="AY204" s="828"/>
      <c r="AZ204" s="346"/>
      <c r="BA204" s="884"/>
      <c r="BB204" s="553"/>
      <c r="BC204" s="414"/>
      <c r="BD204" s="407"/>
      <c r="BE204" s="407"/>
      <c r="BF204" s="407"/>
      <c r="BG204" s="418"/>
      <c r="BH204" s="414"/>
      <c r="BI204" s="407"/>
      <c r="BJ204" s="407"/>
      <c r="BK204" s="407"/>
      <c r="BL204" s="418"/>
      <c r="BM204" s="414"/>
      <c r="BN204" s="407"/>
      <c r="BO204" s="407"/>
      <c r="BP204" s="407"/>
      <c r="BQ204" s="418"/>
      <c r="BR204" s="414"/>
      <c r="BS204" s="407"/>
      <c r="BT204" s="407"/>
      <c r="BU204" s="407"/>
      <c r="BV204" s="407"/>
      <c r="BW204" s="408"/>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37" customFormat="true" ht="15" customHeight="true" x14ac:dyDescent="0.2">
      <c r="A205" s="33"/>
      <c r="B205" s="23"/>
      <c r="C205" s="127"/>
      <c r="D205" s="126"/>
      <c r="E205" s="126"/>
      <c r="F205" s="126"/>
      <c r="G205" s="125"/>
      <c r="H205" s="124"/>
      <c r="I205" s="126"/>
      <c r="J205" s="126"/>
      <c r="K205" s="126"/>
      <c r="L205" s="123"/>
      <c r="M205" s="127"/>
      <c r="N205" s="126"/>
      <c r="O205" s="126"/>
      <c r="P205" s="126"/>
      <c r="Q205" s="125"/>
      <c r="R205" s="124"/>
      <c r="S205" s="126"/>
      <c r="T205" s="126"/>
      <c r="U205" s="126"/>
      <c r="V205" s="126"/>
      <c r="W205" s="123"/>
      <c r="X205" s="828"/>
      <c r="Y205" s="828"/>
      <c r="Z205" s="828"/>
      <c r="AA205" s="828"/>
      <c r="AB205" s="828"/>
      <c r="AC205" s="828"/>
      <c r="AD205" s="828"/>
      <c r="AE205" s="828"/>
      <c r="AF205" s="828"/>
      <c r="AG205" s="828"/>
      <c r="AH205" s="828"/>
      <c r="AI205" s="828"/>
      <c r="AJ205" s="828"/>
      <c r="AK205" s="828"/>
      <c r="AL205" s="828"/>
      <c r="AM205" s="828"/>
      <c r="AN205" s="828"/>
      <c r="AO205" s="828"/>
      <c r="AP205" s="828"/>
      <c r="AQ205" s="828"/>
      <c r="AR205" s="828"/>
      <c r="AS205" s="828"/>
      <c r="AT205" s="828"/>
      <c r="AU205" s="828"/>
      <c r="AV205" s="828"/>
      <c r="AW205" s="828"/>
      <c r="AX205" s="828"/>
      <c r="AY205" s="828"/>
      <c r="AZ205" s="346"/>
      <c r="BA205" s="884"/>
      <c r="BB205" s="553"/>
      <c r="BC205" s="417"/>
      <c r="BD205" s="416"/>
      <c r="BE205" s="416"/>
      <c r="BF205" s="416"/>
      <c r="BG205" s="420"/>
      <c r="BH205" s="417"/>
      <c r="BI205" s="416"/>
      <c r="BJ205" s="416"/>
      <c r="BK205" s="416"/>
      <c r="BL205" s="420"/>
      <c r="BM205" s="417"/>
      <c r="BN205" s="416"/>
      <c r="BO205" s="416"/>
      <c r="BP205" s="416"/>
      <c r="BQ205" s="420"/>
      <c r="BR205" s="417"/>
      <c r="BS205" s="416"/>
      <c r="BT205" s="416"/>
      <c r="BU205" s="416"/>
      <c r="BV205" s="416"/>
      <c r="BW205" s="419"/>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37" customFormat="true" ht="250.15" customHeight="true" x14ac:dyDescent="0.2">
      <c r="B206" s="436"/>
      <c r="X206" s="346"/>
      <c r="Y206" s="346"/>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9"/>
      <c r="BX206" s="345"/>
      <c r="BY206" s="345"/>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X207" s="341"/>
      <c r="Y207" s="341"/>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X207" s="341"/>
      <c r="BY207" s="34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Viet Nam</v>
      </c>
      <c r="B208" s="1013"/>
      <c r="X208" s="341"/>
      <c r="Y208" s="341"/>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X208" s="341"/>
      <c r="BY208" s="34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2011</v>
      </c>
      <c r="B209" s="326"/>
      <c r="X209" s="341"/>
      <c r="Y209" s="341"/>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X209" s="341"/>
      <c r="BY209" s="34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48" t="s">
        <v>112</v>
      </c>
      <c r="B210" s="328"/>
      <c r="X210" s="341"/>
      <c r="Y210" s="341"/>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X210" s="341"/>
      <c r="BY210" s="34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97</v>
      </c>
      <c r="B211" s="326"/>
      <c r="X211" s="341"/>
      <c r="Y211" s="341"/>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X211" s="341"/>
      <c r="BY211" s="34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1" t="s">
        <v>98</v>
      </c>
      <c r="B212" s="352"/>
      <c r="X212" s="341"/>
      <c r="Y212" s="341"/>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X212" s="341"/>
      <c r="BY212" s="34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41</v>
      </c>
      <c r="B213" s="332"/>
      <c r="X213" s="341"/>
      <c r="Y213" s="341"/>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X213" s="341"/>
      <c r="BY213" s="34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40</v>
      </c>
      <c r="B214" s="332"/>
      <c r="X214" s="341"/>
      <c r="Y214" s="341"/>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X214" s="341"/>
      <c r="BY214" s="34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134</v>
      </c>
      <c r="B215" s="351" t="str">
        <f>A1025</f>
        <v>MICS11</v>
      </c>
      <c r="X215" s="341"/>
      <c r="Y215" s="341"/>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X215" s="341"/>
      <c r="BY215" s="34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84"/>
      <c r="B216" s="186"/>
      <c r="X216" s="341"/>
      <c r="Y216" s="341"/>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X216" s="341"/>
      <c r="BY216" s="34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84"/>
      <c r="B217" s="185"/>
      <c r="X217" s="341"/>
      <c r="Y217" s="341"/>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X217" s="341"/>
      <c r="BY217" s="34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84"/>
      <c r="B218" s="186"/>
      <c r="X218" s="341"/>
      <c r="Y218" s="341"/>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X218" s="341"/>
      <c r="BY218" s="34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83"/>
      <c r="B219" s="182"/>
      <c r="X219" s="341"/>
      <c r="Y219" s="341"/>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X219" s="341"/>
      <c r="BY219" s="34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437" customFormat="true" ht="15" customHeight="true" x14ac:dyDescent="0.2">
      <c r="A220" s="301" t="s">
        <v>87</v>
      </c>
      <c r="B220" s="336"/>
      <c r="C220" s="990" t="s">
        <v>115</v>
      </c>
      <c r="D220" s="991"/>
      <c r="E220" s="991"/>
      <c r="F220" s="991"/>
      <c r="G220" s="992"/>
      <c r="H220" s="993" t="s">
        <v>39</v>
      </c>
      <c r="I220" s="981"/>
      <c r="J220" s="981"/>
      <c r="K220" s="981"/>
      <c r="L220" s="983"/>
      <c r="M220" s="976" t="s">
        <v>38</v>
      </c>
      <c r="N220" s="977"/>
      <c r="O220" s="977"/>
      <c r="P220" s="977"/>
      <c r="Q220" s="979"/>
      <c r="R220" s="16" t="s">
        <v>138</v>
      </c>
      <c r="S220" s="400"/>
      <c r="T220" s="400"/>
      <c r="U220" s="400"/>
      <c r="V220" s="400"/>
      <c r="W220" s="400"/>
      <c r="X220" s="828"/>
      <c r="Y220" s="828"/>
      <c r="Z220" s="828"/>
      <c r="AA220" s="828"/>
      <c r="AB220" s="828"/>
      <c r="AC220" s="828"/>
      <c r="AD220" s="828"/>
      <c r="AE220" s="828"/>
      <c r="AF220" s="828"/>
      <c r="AG220" s="828"/>
      <c r="AH220" s="828"/>
      <c r="AI220" s="828"/>
      <c r="AJ220" s="828"/>
      <c r="AK220" s="828"/>
      <c r="AL220" s="828"/>
      <c r="AM220" s="828"/>
      <c r="AN220" s="828"/>
      <c r="AO220" s="828"/>
      <c r="AP220" s="828"/>
      <c r="AQ220" s="828"/>
      <c r="AR220" s="828"/>
      <c r="AS220" s="828"/>
      <c r="AT220" s="828"/>
      <c r="AU220" s="828"/>
      <c r="AV220" s="828"/>
      <c r="AW220" s="828"/>
      <c r="AX220" s="828"/>
      <c r="AY220" s="828"/>
      <c r="AZ220" s="346"/>
      <c r="BA220" s="347" t="s">
        <v>129</v>
      </c>
      <c r="BB220" s="301" t="s">
        <v>87</v>
      </c>
      <c r="BC220" s="976" t="s">
        <v>115</v>
      </c>
      <c r="BD220" s="977"/>
      <c r="BE220" s="977"/>
      <c r="BF220" s="977"/>
      <c r="BG220" s="978"/>
      <c r="BH220" s="976" t="s">
        <v>39</v>
      </c>
      <c r="BI220" s="977"/>
      <c r="BJ220" s="977"/>
      <c r="BK220" s="977"/>
      <c r="BL220" s="978"/>
      <c r="BM220" s="976" t="s">
        <v>38</v>
      </c>
      <c r="BN220" s="977"/>
      <c r="BO220" s="977"/>
      <c r="BP220" s="977"/>
      <c r="BQ220" s="979"/>
      <c r="BR220" s="15" t="s">
        <v>138</v>
      </c>
      <c r="BS220" s="400"/>
      <c r="BT220" s="400"/>
      <c r="BU220" s="400"/>
      <c r="BV220" s="400"/>
      <c r="BW220" s="400"/>
      <c r="BX220" s="5"/>
      <c r="BY220" s="5"/>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437" customFormat="true" ht="36" x14ac:dyDescent="0.2">
      <c r="A221" s="335" t="s">
        <v>88</v>
      </c>
      <c r="B221" s="369"/>
      <c r="C221" s="392" t="s">
        <v>0</v>
      </c>
      <c r="D221" s="546" t="s">
        <v>1</v>
      </c>
      <c r="E221" s="546" t="s">
        <v>2</v>
      </c>
      <c r="F221" s="546" t="s">
        <v>3</v>
      </c>
      <c r="G221" s="547" t="s">
        <v>4</v>
      </c>
      <c r="H221" s="374" t="s">
        <v>0</v>
      </c>
      <c r="I221" s="549" t="s">
        <v>1</v>
      </c>
      <c r="J221" s="549" t="s">
        <v>2</v>
      </c>
      <c r="K221" s="549" t="s">
        <v>3</v>
      </c>
      <c r="L221" s="550" t="s">
        <v>4</v>
      </c>
      <c r="M221" s="375" t="s">
        <v>0</v>
      </c>
      <c r="N221" s="549" t="s">
        <v>1</v>
      </c>
      <c r="O221" s="549" t="s">
        <v>2</v>
      </c>
      <c r="P221" s="549" t="s">
        <v>3</v>
      </c>
      <c r="Q221" s="545" t="s">
        <v>4</v>
      </c>
      <c r="R221" s="374" t="s">
        <v>150</v>
      </c>
      <c r="S221" s="549" t="s">
        <v>151</v>
      </c>
      <c r="T221" s="549" t="s">
        <v>424</v>
      </c>
      <c r="U221" s="549" t="s">
        <v>425</v>
      </c>
      <c r="V221" s="549" t="s">
        <v>154</v>
      </c>
      <c r="W221" s="550" t="s">
        <v>299</v>
      </c>
      <c r="X221" s="828"/>
      <c r="Y221" s="828"/>
      <c r="Z221" s="828"/>
      <c r="AA221" s="828"/>
      <c r="AB221" s="828"/>
      <c r="AC221" s="828"/>
      <c r="AD221" s="828"/>
      <c r="AE221" s="828"/>
      <c r="AF221" s="828"/>
      <c r="AG221" s="828"/>
      <c r="AH221" s="828"/>
      <c r="AI221" s="828"/>
      <c r="AJ221" s="828"/>
      <c r="AK221" s="828"/>
      <c r="AL221" s="828"/>
      <c r="AM221" s="828"/>
      <c r="AN221" s="828"/>
      <c r="AO221" s="828"/>
      <c r="AP221" s="828"/>
      <c r="AQ221" s="828"/>
      <c r="AR221" s="828"/>
      <c r="AS221" s="828"/>
      <c r="AT221" s="828"/>
      <c r="AU221" s="828"/>
      <c r="AV221" s="828"/>
      <c r="AW221" s="828"/>
      <c r="AX221" s="828"/>
      <c r="AY221" s="828"/>
      <c r="AZ221" s="346"/>
      <c r="BA221" s="335" t="s">
        <v>118</v>
      </c>
      <c r="BB221" s="334"/>
      <c r="BC221" s="421" t="s">
        <v>0</v>
      </c>
      <c r="BD221" s="520" t="s">
        <v>1</v>
      </c>
      <c r="BE221" s="520" t="s">
        <v>2</v>
      </c>
      <c r="BF221" s="520" t="s">
        <v>3</v>
      </c>
      <c r="BG221" s="422" t="s">
        <v>4</v>
      </c>
      <c r="BH221" s="421" t="s">
        <v>0</v>
      </c>
      <c r="BI221" s="520" t="s">
        <v>1</v>
      </c>
      <c r="BJ221" s="520" t="s">
        <v>2</v>
      </c>
      <c r="BK221" s="520" t="s">
        <v>3</v>
      </c>
      <c r="BL221" s="422" t="s">
        <v>4</v>
      </c>
      <c r="BM221" s="421" t="s">
        <v>0</v>
      </c>
      <c r="BN221" s="520" t="s">
        <v>1</v>
      </c>
      <c r="BO221" s="520" t="s">
        <v>2</v>
      </c>
      <c r="BP221" s="520" t="s">
        <v>3</v>
      </c>
      <c r="BQ221" s="422" t="s">
        <v>4</v>
      </c>
      <c r="BR221" s="421" t="s">
        <v>150</v>
      </c>
      <c r="BS221" s="520" t="s">
        <v>151</v>
      </c>
      <c r="BT221" s="520" t="s">
        <v>424</v>
      </c>
      <c r="BU221" s="520" t="s">
        <v>425</v>
      </c>
      <c r="BV221" s="520" t="s">
        <v>154</v>
      </c>
      <c r="BW221" s="521" t="s">
        <v>299</v>
      </c>
      <c r="BX221" s="886"/>
      <c r="BY221" s="886"/>
      <c r="BZ221" s="886"/>
      <c r="CA221" s="886"/>
      <c r="CB221" s="886"/>
      <c r="CC221" s="886"/>
      <c r="CD221" s="886"/>
      <c r="CE221" s="886"/>
      <c r="CF221" s="886"/>
      <c r="CG221" s="886"/>
      <c r="CH221" s="886"/>
      <c r="CI221" s="886"/>
      <c r="CJ221" s="886"/>
      <c r="CK221" s="886"/>
      <c r="CL221" s="886"/>
      <c r="CM221" s="886"/>
      <c r="CN221" s="886"/>
      <c r="CO221" s="886"/>
      <c r="CP221" s="886"/>
      <c r="CQ221" s="886"/>
      <c r="CR221" s="886"/>
      <c r="CS221" s="886"/>
      <c r="CT221" s="886"/>
      <c r="CU221" s="886"/>
      <c r="CV221" s="886"/>
      <c r="CW221" s="886"/>
      <c r="CX221" s="886"/>
      <c r="CY221" s="886"/>
      <c r="CZ221" s="886"/>
    </row>
    <row r="222" s="437" customFormat="true" ht="15" customHeight="true" x14ac:dyDescent="0.2">
      <c r="A222" s="985" t="s">
        <v>37</v>
      </c>
      <c r="B222" s="371" t="s">
        <v>15</v>
      </c>
      <c r="C222" s="137">
        <v>65.52303811198081</v>
      </c>
      <c r="D222" s="136">
        <v>84.309325619150115</v>
      </c>
      <c r="E222" s="136">
        <v>89.319171015252536</v>
      </c>
      <c r="F222" s="136">
        <v>92.737329797236157</v>
      </c>
      <c r="G222" s="135">
        <v>96.933482510309517</v>
      </c>
      <c r="H222" s="134">
        <v>82.692260585398742</v>
      </c>
      <c r="I222" s="136">
        <v>92.64740329343168</v>
      </c>
      <c r="J222" s="136">
        <v>95.190874360180601</v>
      </c>
      <c r="K222" s="136">
        <v>96.619229650326972</v>
      </c>
      <c r="L222" s="133">
        <v>98.231243607367375</v>
      </c>
      <c r="M222" s="137">
        <v>61.980973464898412</v>
      </c>
      <c r="N222" s="136">
        <v>81.10828366705914</v>
      </c>
      <c r="O222" s="136">
        <v>86.315774472998825</v>
      </c>
      <c r="P222" s="136">
        <v>90.295980693430508</v>
      </c>
      <c r="Q222" s="135">
        <v>93.763178215206679</v>
      </c>
      <c r="R222" s="134">
        <v>79.434047149659264</v>
      </c>
      <c r="S222" s="136">
        <v>85.047331756071344</v>
      </c>
      <c r="T222" s="136">
        <v>80.663718000976942</v>
      </c>
      <c r="U222" s="136">
        <v>78.092614498216392</v>
      </c>
      <c r="V222" s="136">
        <v>93.922930579354272</v>
      </c>
      <c r="W222" s="133">
        <v>92.710858195622592</v>
      </c>
      <c r="X222" s="828"/>
      <c r="Y222" s="828"/>
      <c r="Z222" s="828"/>
      <c r="AA222" s="828"/>
      <c r="AB222" s="828"/>
      <c r="AC222" s="828"/>
      <c r="AD222" s="828"/>
      <c r="AE222" s="828"/>
      <c r="AF222" s="828"/>
      <c r="AG222" s="828"/>
      <c r="AH222" s="828"/>
      <c r="AI222" s="828"/>
      <c r="AJ222" s="828"/>
      <c r="AK222" s="828"/>
      <c r="AL222" s="828"/>
      <c r="AM222" s="828"/>
      <c r="AN222" s="828"/>
      <c r="AO222" s="828"/>
      <c r="AP222" s="828"/>
      <c r="AQ222" s="828"/>
      <c r="AR222" s="828"/>
      <c r="AS222" s="828"/>
      <c r="AT222" s="828"/>
      <c r="AU222" s="828"/>
      <c r="AV222" s="828"/>
      <c r="AW222" s="828"/>
      <c r="AX222" s="828"/>
      <c r="AY222" s="828"/>
      <c r="AZ222" s="346"/>
      <c r="BA222" s="975" t="s">
        <v>37</v>
      </c>
      <c r="BB222" s="554" t="s">
        <v>15</v>
      </c>
      <c r="BC222" s="425">
        <v>5747.9508405756524</v>
      </c>
      <c r="BD222" s="423">
        <v>7387.0686286487244</v>
      </c>
      <c r="BE222" s="423">
        <v>7806.8382926937056</v>
      </c>
      <c r="BF222" s="423">
        <v>8068.8084272473425</v>
      </c>
      <c r="BG222" s="429">
        <v>8355.000529031091</v>
      </c>
      <c r="BH222" s="425">
        <v>2134.4841239500988</v>
      </c>
      <c r="BI222" s="423">
        <v>2352.3348040066039</v>
      </c>
      <c r="BJ222" s="423">
        <v>2443.3255115786596</v>
      </c>
      <c r="BK222" s="423">
        <v>2466.3527472505293</v>
      </c>
      <c r="BL222" s="429">
        <v>2491.1685364356408</v>
      </c>
      <c r="BM222" s="425">
        <v>3826.0310005701722</v>
      </c>
      <c r="BN222" s="423">
        <v>5020.2636974965026</v>
      </c>
      <c r="BO222" s="423">
        <v>5328.8972955018062</v>
      </c>
      <c r="BP222" s="423">
        <v>5570.7590192854859</v>
      </c>
      <c r="BQ222" s="429">
        <v>5732.0499821210424</v>
      </c>
      <c r="BR222" s="425">
        <v>2021.1266501070879</v>
      </c>
      <c r="BS222" s="423">
        <v>7103.6672744071411</v>
      </c>
      <c r="BT222" s="423">
        <v>7546.178053167223</v>
      </c>
      <c r="BU222" s="423">
        <v>5650.8877925988891</v>
      </c>
      <c r="BV222" s="423">
        <v>8632.2459341122376</v>
      </c>
      <c r="BW222" s="427">
        <v>6411.5610138038937</v>
      </c>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37" customFormat="true" ht="15" customHeight="true" x14ac:dyDescent="0.2">
      <c r="A223" s="984"/>
      <c r="B223" s="372" t="s">
        <v>16</v>
      </c>
      <c r="C223" s="132">
        <v>32.102602709290537</v>
      </c>
      <c r="D223" s="131">
        <v>14.905930362978747</v>
      </c>
      <c r="E223" s="131">
        <v>10.231258309435486</v>
      </c>
      <c r="F223" s="131">
        <v>6.0675833596777142</v>
      </c>
      <c r="G223" s="130">
        <v>2.147561172174457</v>
      </c>
      <c r="H223" s="129">
        <v>15.417439426822597</v>
      </c>
      <c r="I223" s="131">
        <v>6.4837469636759941</v>
      </c>
      <c r="J223" s="131">
        <v>4.2932874548428703</v>
      </c>
      <c r="K223" s="131">
        <v>2.6460371090121413</v>
      </c>
      <c r="L223" s="128">
        <v>0.78023072362007229</v>
      </c>
      <c r="M223" s="132">
        <v>35.670816598441228</v>
      </c>
      <c r="N223" s="131">
        <v>17.764002077630401</v>
      </c>
      <c r="O223" s="131">
        <v>13.381532318279474</v>
      </c>
      <c r="P223" s="131">
        <v>8.5897360441303547</v>
      </c>
      <c r="Q223" s="130">
        <v>5.1011826635667283</v>
      </c>
      <c r="R223" s="129">
        <v>19.425106380485321</v>
      </c>
      <c r="S223" s="131">
        <v>13.178276185770857</v>
      </c>
      <c r="T223" s="131">
        <v>17.937663427547726</v>
      </c>
      <c r="U223" s="131">
        <v>21.079149783650433</v>
      </c>
      <c r="V223" s="131">
        <v>5.5980504797108877</v>
      </c>
      <c r="W223" s="128">
        <v>6.0239839357455658</v>
      </c>
      <c r="X223" s="828"/>
      <c r="Y223" s="828"/>
      <c r="Z223" s="828"/>
      <c r="AA223" s="828"/>
      <c r="AB223" s="828"/>
      <c r="AC223" s="828"/>
      <c r="AD223" s="828"/>
      <c r="AE223" s="828"/>
      <c r="AF223" s="828"/>
      <c r="AG223" s="828"/>
      <c r="AH223" s="828"/>
      <c r="AI223" s="828"/>
      <c r="AJ223" s="828"/>
      <c r="AK223" s="828"/>
      <c r="AL223" s="828"/>
      <c r="AM223" s="828"/>
      <c r="AN223" s="828"/>
      <c r="AO223" s="828"/>
      <c r="AP223" s="828"/>
      <c r="AQ223" s="828"/>
      <c r="AR223" s="828"/>
      <c r="AS223" s="828"/>
      <c r="AT223" s="828"/>
      <c r="AU223" s="828"/>
      <c r="AV223" s="828"/>
      <c r="AW223" s="828"/>
      <c r="AX223" s="828"/>
      <c r="AY223" s="828"/>
      <c r="AZ223" s="346"/>
      <c r="BA223" s="972"/>
      <c r="BB223" s="553" t="s">
        <v>16</v>
      </c>
      <c r="BC223" s="426">
        <v>2816.1725637961945</v>
      </c>
      <c r="BD223" s="424">
        <v>1306.0373779122251</v>
      </c>
      <c r="BE223" s="424">
        <v>894.25123682464562</v>
      </c>
      <c r="BF223" s="424">
        <v>527.92298260729501</v>
      </c>
      <c r="BG223" s="430">
        <v>185.10502527066305</v>
      </c>
      <c r="BH223" s="426">
        <v>397.96081828637142</v>
      </c>
      <c r="BI223" s="424">
        <v>164.62354152249063</v>
      </c>
      <c r="BJ223" s="424">
        <v>110.19857562466343</v>
      </c>
      <c r="BK223" s="424">
        <v>67.544120531257605</v>
      </c>
      <c r="BL223" s="430">
        <v>19.786843355172177</v>
      </c>
      <c r="BM223" s="426">
        <v>2201.9281481369499</v>
      </c>
      <c r="BN223" s="424">
        <v>1099.517468753927</v>
      </c>
      <c r="BO223" s="424">
        <v>826.13881200656112</v>
      </c>
      <c r="BP223" s="424">
        <v>529.93886520357853</v>
      </c>
      <c r="BQ223" s="430">
        <v>311.85199299005421</v>
      </c>
      <c r="BR223" s="426">
        <v>494.2540584995553</v>
      </c>
      <c r="BS223" s="424">
        <v>1100.7292920424454</v>
      </c>
      <c r="BT223" s="424">
        <v>1678.0878124217088</v>
      </c>
      <c r="BU223" s="424">
        <v>1525.3159464076377</v>
      </c>
      <c r="BV223" s="424">
        <v>514.50426636348675</v>
      </c>
      <c r="BW223" s="428">
        <v>416.59781067619139</v>
      </c>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37" customFormat="true" ht="15" customHeight="true" x14ac:dyDescent="0.2">
      <c r="A224" s="986"/>
      <c r="B224" s="373" t="s">
        <v>20</v>
      </c>
      <c r="C224" s="132">
        <v>2.37435917872891</v>
      </c>
      <c r="D224" s="131">
        <v>0.784744017871292</v>
      </c>
      <c r="E224" s="131">
        <v>0.44957067531212358</v>
      </c>
      <c r="F224" s="131">
        <v>1.1950868430861246</v>
      </c>
      <c r="G224" s="130">
        <v>0.91895631751603213</v>
      </c>
      <c r="H224" s="129">
        <v>1.8902999877787197</v>
      </c>
      <c r="I224" s="131">
        <v>0.86884974289244443</v>
      </c>
      <c r="J224" s="131">
        <v>0.51583818497654799</v>
      </c>
      <c r="K224" s="131">
        <v>0.73473324066091716</v>
      </c>
      <c r="L224" s="128">
        <v>0.98852566901259864</v>
      </c>
      <c r="M224" s="132">
        <v>2.3482099366604574</v>
      </c>
      <c r="N224" s="131">
        <v>1.1277142553104238</v>
      </c>
      <c r="O224" s="131">
        <v>0.30269320872169714</v>
      </c>
      <c r="P224" s="131">
        <v>1.1142832624392458</v>
      </c>
      <c r="Q224" s="130">
        <v>1.135639121226711</v>
      </c>
      <c r="R224" s="129">
        <v>1.1408464698554299</v>
      </c>
      <c r="S224" s="131">
        <v>1.7743920581577797</v>
      </c>
      <c r="T224" s="131">
        <v>1.3986185714750476</v>
      </c>
      <c r="U224" s="131">
        <v>0.8282357181331359</v>
      </c>
      <c r="V224" s="131">
        <v>0.47901894093495068</v>
      </c>
      <c r="W224" s="128">
        <v>1.2651578686318796</v>
      </c>
      <c r="X224" s="828"/>
      <c r="Y224" s="828"/>
      <c r="Z224" s="828"/>
      <c r="AA224" s="828"/>
      <c r="AB224" s="828"/>
      <c r="AC224" s="828"/>
      <c r="AD224" s="828"/>
      <c r="AE224" s="828"/>
      <c r="AF224" s="828"/>
      <c r="AG224" s="828"/>
      <c r="AH224" s="828"/>
      <c r="AI224" s="828"/>
      <c r="AJ224" s="828"/>
      <c r="AK224" s="828"/>
      <c r="AL224" s="828"/>
      <c r="AM224" s="828"/>
      <c r="AN224" s="828"/>
      <c r="AO224" s="828"/>
      <c r="AP224" s="828"/>
      <c r="AQ224" s="828"/>
      <c r="AR224" s="828"/>
      <c r="AS224" s="828"/>
      <c r="AT224" s="828"/>
      <c r="AU224" s="828"/>
      <c r="AV224" s="828"/>
      <c r="AW224" s="828"/>
      <c r="AX224" s="828"/>
      <c r="AY224" s="828"/>
      <c r="AZ224" s="346"/>
      <c r="BA224" s="972"/>
      <c r="BB224" s="553" t="s">
        <v>20</v>
      </c>
      <c r="BC224" s="426">
        <v>208.28856888288712</v>
      </c>
      <c r="BD224" s="424">
        <v>68.758205256240927</v>
      </c>
      <c r="BE224" s="424">
        <v>39.29420216741061</v>
      </c>
      <c r="BF224" s="424">
        <v>103.9810701027229</v>
      </c>
      <c r="BG224" s="430">
        <v>79.207723896501079</v>
      </c>
      <c r="BH224" s="426">
        <v>48.793143213806204</v>
      </c>
      <c r="BI224" s="424">
        <v>22.060256596560063</v>
      </c>
      <c r="BJ224" s="424">
        <v>13.240351091121548</v>
      </c>
      <c r="BK224" s="424">
        <v>18.755183136509359</v>
      </c>
      <c r="BL224" s="430">
        <v>25.069254482272314</v>
      </c>
      <c r="BM224" s="426">
        <v>144.95293492926353</v>
      </c>
      <c r="BN224" s="424">
        <v>69.800798156742673</v>
      </c>
      <c r="BO224" s="424">
        <v>18.687441909339512</v>
      </c>
      <c r="BP224" s="424">
        <v>68.745070230173653</v>
      </c>
      <c r="BQ224" s="430">
        <v>69.425336559973772</v>
      </c>
      <c r="BR224" s="426">
        <v>29.027794587390517</v>
      </c>
      <c r="BS224" s="424">
        <v>148.20795121069193</v>
      </c>
      <c r="BT224" s="424">
        <v>130.84227990444569</v>
      </c>
      <c r="BU224" s="424">
        <v>59.932262981153066</v>
      </c>
      <c r="BV224" s="424">
        <v>44.025556695708744</v>
      </c>
      <c r="BW224" s="428">
        <v>87.493924926372685</v>
      </c>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37" customFormat="true" ht="15" customHeight="true" x14ac:dyDescent="0.2">
      <c r="A225" s="985" t="s">
        <v>436</v>
      </c>
      <c r="B225" s="371" t="s">
        <v>437</v>
      </c>
      <c r="C225" s="132">
        <v>97.313547044292221</v>
      </c>
      <c r="D225" s="131">
        <v>98.804551499781311</v>
      </c>
      <c r="E225" s="131">
        <v>98.900667378269333</v>
      </c>
      <c r="F225" s="131">
        <v>97.67222078354969</v>
      </c>
      <c r="G225" s="130">
        <v>97.049632650192038</v>
      </c>
      <c r="H225" s="129">
        <v>97.394332060505747</v>
      </c>
      <c r="I225" s="131">
        <v>96.777381742425789</v>
      </c>
      <c r="J225" s="131">
        <v>98.175428987962519</v>
      </c>
      <c r="K225" s="131">
        <v>97.396129757328779</v>
      </c>
      <c r="L225" s="128">
        <v>96.59497081147866</v>
      </c>
      <c r="M225" s="132">
        <v>97.229762260107037</v>
      </c>
      <c r="N225" s="131">
        <v>98.709374030804668</v>
      </c>
      <c r="O225" s="131">
        <v>99.30462169247734</v>
      </c>
      <c r="P225" s="131">
        <v>98.399018216800343</v>
      </c>
      <c r="Q225" s="130">
        <v>97.524359546367918</v>
      </c>
      <c r="R225" s="129">
        <v>98.59977700623989</v>
      </c>
      <c r="S225" s="131">
        <v>97.278156900303529</v>
      </c>
      <c r="T225" s="131">
        <v>97.681775616241183</v>
      </c>
      <c r="U225" s="131">
        <v>99.08765810453113</v>
      </c>
      <c r="V225" s="131">
        <v>98.763079921689695</v>
      </c>
      <c r="W225" s="128">
        <v>96.631811452375445</v>
      </c>
      <c r="X225" s="828"/>
      <c r="Y225" s="828"/>
      <c r="Z225" s="828"/>
      <c r="AA225" s="828"/>
      <c r="AB225" s="828"/>
      <c r="AC225" s="828"/>
      <c r="AD225" s="828"/>
      <c r="AE225" s="828"/>
      <c r="AF225" s="828"/>
      <c r="AG225" s="828"/>
      <c r="AH225" s="828"/>
      <c r="AI225" s="828"/>
      <c r="AJ225" s="828"/>
      <c r="AK225" s="828"/>
      <c r="AL225" s="828"/>
      <c r="AM225" s="828"/>
      <c r="AN225" s="828"/>
      <c r="AO225" s="828"/>
      <c r="AP225" s="828"/>
      <c r="AQ225" s="828"/>
      <c r="AR225" s="828"/>
      <c r="AS225" s="828"/>
      <c r="AT225" s="828"/>
      <c r="AU225" s="828"/>
      <c r="AV225" s="828"/>
      <c r="AW225" s="828"/>
      <c r="AX225" s="828"/>
      <c r="AY225" s="828"/>
      <c r="AZ225" s="346"/>
      <c r="BA225" s="972" t="s">
        <v>71</v>
      </c>
      <c r="BB225" s="553" t="s">
        <v>72</v>
      </c>
      <c r="BC225" s="53" t="s">
        <v>36</v>
      </c>
      <c r="BD225" s="49" t="s">
        <v>36</v>
      </c>
      <c r="BE225" s="49" t="s">
        <v>36</v>
      </c>
      <c r="BF225" s="49" t="s">
        <v>36</v>
      </c>
      <c r="BG225" s="44" t="s">
        <v>36</v>
      </c>
      <c r="BH225" s="53" t="s">
        <v>36</v>
      </c>
      <c r="BI225" s="49" t="s">
        <v>36</v>
      </c>
      <c r="BJ225" s="49" t="s">
        <v>36</v>
      </c>
      <c r="BK225" s="49" t="s">
        <v>36</v>
      </c>
      <c r="BL225" s="44" t="s">
        <v>36</v>
      </c>
      <c r="BM225" s="53" t="s">
        <v>36</v>
      </c>
      <c r="BN225" s="49" t="s">
        <v>36</v>
      </c>
      <c r="BO225" s="49" t="s">
        <v>36</v>
      </c>
      <c r="BP225" s="49" t="s">
        <v>36</v>
      </c>
      <c r="BQ225" s="44" t="s">
        <v>36</v>
      </c>
      <c r="BR225" s="53" t="s">
        <v>36</v>
      </c>
      <c r="BS225" s="49" t="s">
        <v>36</v>
      </c>
      <c r="BT225" s="49" t="s">
        <v>36</v>
      </c>
      <c r="BU225" s="49" t="s">
        <v>36</v>
      </c>
      <c r="BV225" s="49" t="s">
        <v>36</v>
      </c>
      <c r="BW225" s="39" t="s">
        <v>36</v>
      </c>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37" customFormat="true" ht="15" customHeight="true" x14ac:dyDescent="0.2">
      <c r="A226" s="984"/>
      <c r="B226" s="372" t="s">
        <v>438</v>
      </c>
      <c r="C226" s="132">
        <v>1.8087792725162908</v>
      </c>
      <c r="D226" s="131">
        <v>0.60306920914299522</v>
      </c>
      <c r="E226" s="131">
        <v>0.26204828544765219</v>
      </c>
      <c r="F226" s="131">
        <v>0.7827731693245743</v>
      </c>
      <c r="G226" s="130">
        <v>0.25915375277464275</v>
      </c>
      <c r="H226" s="129">
        <v>1.3741657119025068</v>
      </c>
      <c r="I226" s="131">
        <v>0.56772066899570317</v>
      </c>
      <c r="J226" s="131">
        <v>0.19167253374798024</v>
      </c>
      <c r="K226" s="131">
        <v>3.2448642739096208E-2</v>
      </c>
      <c r="L226" s="128">
        <v>0.53425882953113424</v>
      </c>
      <c r="M226" s="132">
        <v>1.920676990621889</v>
      </c>
      <c r="N226" s="131">
        <v>0.69379710956672913</v>
      </c>
      <c r="O226" s="131">
        <v>0.30150096876658883</v>
      </c>
      <c r="P226" s="131">
        <v>0.70230142137899065</v>
      </c>
      <c r="Q226" s="130">
        <v>0.52384596016902241</v>
      </c>
      <c r="R226" s="129">
        <v>0.94227981911266112</v>
      </c>
      <c r="S226" s="131">
        <v>0.99409833303177897</v>
      </c>
      <c r="T226" s="131">
        <v>1.0864799131883345</v>
      </c>
      <c r="U226" s="131">
        <v>0.75595654594352002</v>
      </c>
      <c r="V226" s="131">
        <v>0.42194976124441474</v>
      </c>
      <c r="W226" s="128">
        <v>0.32115158270034411</v>
      </c>
      <c r="X226" s="828"/>
      <c r="Y226" s="828"/>
      <c r="Z226" s="828"/>
      <c r="AA226" s="828"/>
      <c r="AB226" s="828"/>
      <c r="AC226" s="828"/>
      <c r="AD226" s="828"/>
      <c r="AE226" s="828"/>
      <c r="AF226" s="828"/>
      <c r="AG226" s="828"/>
      <c r="AH226" s="828"/>
      <c r="AI226" s="828"/>
      <c r="AJ226" s="828"/>
      <c r="AK226" s="828"/>
      <c r="AL226" s="828"/>
      <c r="AM226" s="828"/>
      <c r="AN226" s="828"/>
      <c r="AO226" s="828"/>
      <c r="AP226" s="828"/>
      <c r="AQ226" s="828"/>
      <c r="AR226" s="828"/>
      <c r="AS226" s="828"/>
      <c r="AT226" s="828"/>
      <c r="AU226" s="828"/>
      <c r="AV226" s="828"/>
      <c r="AW226" s="828"/>
      <c r="AX226" s="828"/>
      <c r="AY226" s="828"/>
      <c r="AZ226" s="346"/>
      <c r="BA226" s="972"/>
      <c r="BB226" s="553" t="s">
        <v>73</v>
      </c>
      <c r="BC226" s="53" t="s">
        <v>36</v>
      </c>
      <c r="BD226" s="49" t="s">
        <v>36</v>
      </c>
      <c r="BE226" s="49" t="s">
        <v>36</v>
      </c>
      <c r="BF226" s="49" t="s">
        <v>36</v>
      </c>
      <c r="BG226" s="44" t="s">
        <v>36</v>
      </c>
      <c r="BH226" s="53" t="s">
        <v>36</v>
      </c>
      <c r="BI226" s="49" t="s">
        <v>36</v>
      </c>
      <c r="BJ226" s="49" t="s">
        <v>36</v>
      </c>
      <c r="BK226" s="49" t="s">
        <v>36</v>
      </c>
      <c r="BL226" s="44" t="s">
        <v>36</v>
      </c>
      <c r="BM226" s="53" t="s">
        <v>36</v>
      </c>
      <c r="BN226" s="49" t="s">
        <v>36</v>
      </c>
      <c r="BO226" s="49" t="s">
        <v>36</v>
      </c>
      <c r="BP226" s="49" t="s">
        <v>36</v>
      </c>
      <c r="BQ226" s="44" t="s">
        <v>36</v>
      </c>
      <c r="BR226" s="53" t="s">
        <v>36</v>
      </c>
      <c r="BS226" s="49" t="s">
        <v>36</v>
      </c>
      <c r="BT226" s="49" t="s">
        <v>36</v>
      </c>
      <c r="BU226" s="49" t="s">
        <v>36</v>
      </c>
      <c r="BV226" s="49" t="s">
        <v>36</v>
      </c>
      <c r="BW226" s="39" t="s">
        <v>36</v>
      </c>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37" customFormat="true" ht="15" customHeight="true" x14ac:dyDescent="0.2">
      <c r="A227" s="984"/>
      <c r="B227" s="372" t="s">
        <v>439</v>
      </c>
      <c r="C227" s="132">
        <v>0.27785329985979701</v>
      </c>
      <c r="D227" s="131">
        <v>0.31231778983941627</v>
      </c>
      <c r="E227" s="131">
        <v>0.65269627748103798</v>
      </c>
      <c r="F227" s="131">
        <v>1.1463927624384114</v>
      </c>
      <c r="G227" s="130">
        <v>2.050251952131144</v>
      </c>
      <c r="H227" s="129">
        <v>0.72915109477091244</v>
      </c>
      <c r="I227" s="131">
        <v>2.3743984696808123</v>
      </c>
      <c r="J227" s="131">
        <v>1.315518775234088</v>
      </c>
      <c r="K227" s="131">
        <v>1.8829718218980624</v>
      </c>
      <c r="L227" s="128">
        <v>2.4406297712834397</v>
      </c>
      <c r="M227" s="132">
        <v>0.37279677487112622</v>
      </c>
      <c r="N227" s="131">
        <v>0.16476984693721775</v>
      </c>
      <c r="O227" s="131">
        <v>0.24960573116069021</v>
      </c>
      <c r="P227" s="131">
        <v>0.49218283167434135</v>
      </c>
      <c r="Q227" s="130">
        <v>1.3553937136643943</v>
      </c>
      <c r="R227" s="129">
        <v>0.11806544094129569</v>
      </c>
      <c r="S227" s="131">
        <v>0.96456622808554993</v>
      </c>
      <c r="T227" s="131">
        <v>0.93265002879331305</v>
      </c>
      <c r="U227" s="131">
        <v>8.4808592389972917E-2</v>
      </c>
      <c r="V227" s="131">
        <v>0.66499520166507431</v>
      </c>
      <c r="W227" s="128">
        <v>2.1299782666331457</v>
      </c>
      <c r="X227" s="828"/>
      <c r="Y227" s="828"/>
      <c r="Z227" s="828"/>
      <c r="AA227" s="828"/>
      <c r="AB227" s="828"/>
      <c r="AC227" s="828"/>
      <c r="AD227" s="828"/>
      <c r="AE227" s="828"/>
      <c r="AF227" s="828"/>
      <c r="AG227" s="828"/>
      <c r="AH227" s="828"/>
      <c r="AI227" s="828"/>
      <c r="AJ227" s="828"/>
      <c r="AK227" s="828"/>
      <c r="AL227" s="828"/>
      <c r="AM227" s="828"/>
      <c r="AN227" s="828"/>
      <c r="AO227" s="828"/>
      <c r="AP227" s="828"/>
      <c r="AQ227" s="828"/>
      <c r="AR227" s="828"/>
      <c r="AS227" s="828"/>
      <c r="AT227" s="828"/>
      <c r="AU227" s="828"/>
      <c r="AV227" s="828"/>
      <c r="AW227" s="828"/>
      <c r="AX227" s="828"/>
      <c r="AY227" s="828"/>
      <c r="AZ227" s="346"/>
      <c r="BA227" s="972" t="s">
        <v>95</v>
      </c>
      <c r="BB227" s="553" t="s">
        <v>62</v>
      </c>
      <c r="BC227" s="53" t="s">
        <v>36</v>
      </c>
      <c r="BD227" s="49" t="s">
        <v>36</v>
      </c>
      <c r="BE227" s="49" t="s">
        <v>36</v>
      </c>
      <c r="BF227" s="49" t="s">
        <v>36</v>
      </c>
      <c r="BG227" s="44" t="s">
        <v>36</v>
      </c>
      <c r="BH227" s="53" t="s">
        <v>36</v>
      </c>
      <c r="BI227" s="49" t="s">
        <v>36</v>
      </c>
      <c r="BJ227" s="49" t="s">
        <v>36</v>
      </c>
      <c r="BK227" s="49" t="s">
        <v>36</v>
      </c>
      <c r="BL227" s="44" t="s">
        <v>36</v>
      </c>
      <c r="BM227" s="53" t="s">
        <v>36</v>
      </c>
      <c r="BN227" s="49" t="s">
        <v>36</v>
      </c>
      <c r="BO227" s="49" t="s">
        <v>36</v>
      </c>
      <c r="BP227" s="49" t="s">
        <v>36</v>
      </c>
      <c r="BQ227" s="44" t="s">
        <v>36</v>
      </c>
      <c r="BR227" s="53" t="s">
        <v>36</v>
      </c>
      <c r="BS227" s="49" t="s">
        <v>36</v>
      </c>
      <c r="BT227" s="49" t="s">
        <v>36</v>
      </c>
      <c r="BU227" s="49" t="s">
        <v>36</v>
      </c>
      <c r="BV227" s="49" t="s">
        <v>36</v>
      </c>
      <c r="BW227" s="39" t="s">
        <v>36</v>
      </c>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37" customFormat="true" ht="15" customHeight="true" x14ac:dyDescent="0.2">
      <c r="A228" s="984"/>
      <c r="B228" s="372" t="s">
        <v>440</v>
      </c>
      <c r="C228" s="132">
        <v>0.55798945438295533</v>
      </c>
      <c r="D228" s="131">
        <v>0.17842633768979949</v>
      </c>
      <c r="E228" s="131">
        <v>0.18458805880206305</v>
      </c>
      <c r="F228" s="131">
        <v>0.39861328468755958</v>
      </c>
      <c r="G228" s="130">
        <v>0.64096164490228613</v>
      </c>
      <c r="H228" s="129">
        <v>0.50235113282086996</v>
      </c>
      <c r="I228" s="131">
        <v>0.28049911889767726</v>
      </c>
      <c r="J228" s="131">
        <v>0.31737970305537444</v>
      </c>
      <c r="K228" s="131">
        <v>0.68844977803405727</v>
      </c>
      <c r="L228" s="128">
        <v>0.43014058770676383</v>
      </c>
      <c r="M228" s="132">
        <v>0.41738454138101205</v>
      </c>
      <c r="N228" s="131">
        <v>0.43205901269133046</v>
      </c>
      <c r="O228" s="131">
        <v>0</v>
      </c>
      <c r="P228" s="131">
        <v>0.40649753014630829</v>
      </c>
      <c r="Q228" s="130">
        <v>0.59640077979866779</v>
      </c>
      <c r="R228" s="129">
        <v>0.19557341459726807</v>
      </c>
      <c r="S228" s="131">
        <v>0.76317853857917906</v>
      </c>
      <c r="T228" s="131">
        <v>0.29909444177714251</v>
      </c>
      <c r="U228" s="131">
        <v>7.157675713539606E-2</v>
      </c>
      <c r="V228" s="131">
        <v>5.342121524831004E-2</v>
      </c>
      <c r="W228" s="128">
        <v>0.91705869829107756</v>
      </c>
      <c r="X228" s="828"/>
      <c r="Y228" s="828"/>
      <c r="Z228" s="828"/>
      <c r="AA228" s="828"/>
      <c r="AB228" s="828"/>
      <c r="AC228" s="828"/>
      <c r="AD228" s="828"/>
      <c r="AE228" s="828"/>
      <c r="AF228" s="828"/>
      <c r="AG228" s="828"/>
      <c r="AH228" s="828"/>
      <c r="AI228" s="828"/>
      <c r="AJ228" s="828"/>
      <c r="AK228" s="828"/>
      <c r="AL228" s="828"/>
      <c r="AM228" s="828"/>
      <c r="AN228" s="828"/>
      <c r="AO228" s="828"/>
      <c r="AP228" s="828"/>
      <c r="AQ228" s="828"/>
      <c r="AR228" s="828"/>
      <c r="AS228" s="828"/>
      <c r="AT228" s="828"/>
      <c r="AU228" s="828"/>
      <c r="AV228" s="828"/>
      <c r="AW228" s="828"/>
      <c r="AX228" s="828"/>
      <c r="AY228" s="828"/>
      <c r="AZ228" s="346"/>
      <c r="BA228" s="972"/>
      <c r="BB228" s="553" t="s">
        <v>92</v>
      </c>
      <c r="BC228" s="53" t="s">
        <v>36</v>
      </c>
      <c r="BD228" s="49" t="s">
        <v>36</v>
      </c>
      <c r="BE228" s="49" t="s">
        <v>36</v>
      </c>
      <c r="BF228" s="49" t="s">
        <v>36</v>
      </c>
      <c r="BG228" s="44" t="s">
        <v>36</v>
      </c>
      <c r="BH228" s="53" t="s">
        <v>36</v>
      </c>
      <c r="BI228" s="49" t="s">
        <v>36</v>
      </c>
      <c r="BJ228" s="49" t="s">
        <v>36</v>
      </c>
      <c r="BK228" s="49" t="s">
        <v>36</v>
      </c>
      <c r="BL228" s="44" t="s">
        <v>36</v>
      </c>
      <c r="BM228" s="53" t="s">
        <v>36</v>
      </c>
      <c r="BN228" s="49" t="s">
        <v>36</v>
      </c>
      <c r="BO228" s="49" t="s">
        <v>36</v>
      </c>
      <c r="BP228" s="49" t="s">
        <v>36</v>
      </c>
      <c r="BQ228" s="44" t="s">
        <v>36</v>
      </c>
      <c r="BR228" s="53" t="s">
        <v>36</v>
      </c>
      <c r="BS228" s="49" t="s">
        <v>36</v>
      </c>
      <c r="BT228" s="49" t="s">
        <v>36</v>
      </c>
      <c r="BU228" s="49" t="s">
        <v>36</v>
      </c>
      <c r="BV228" s="49" t="s">
        <v>36</v>
      </c>
      <c r="BW228" s="39" t="s">
        <v>36</v>
      </c>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37" customFormat="true" ht="15" customHeight="true" x14ac:dyDescent="0.2">
      <c r="A229" s="984"/>
      <c r="B229" s="372" t="s">
        <v>189</v>
      </c>
      <c r="C229" s="132">
        <v>4.1830928948739965E-2</v>
      </c>
      <c r="D229" s="131">
        <v>0.10163516354644597</v>
      </c>
      <c r="E229" s="131">
        <v>0</v>
      </c>
      <c r="F229" s="131">
        <v>0</v>
      </c>
      <c r="G229" s="130">
        <v>0</v>
      </c>
      <c r="H229" s="129">
        <v>0</v>
      </c>
      <c r="I229" s="131">
        <v>0</v>
      </c>
      <c r="J229" s="131">
        <v>0</v>
      </c>
      <c r="K229" s="131">
        <v>0</v>
      </c>
      <c r="L229" s="128">
        <v>0</v>
      </c>
      <c r="M229" s="132">
        <v>5.9379433018945556E-2</v>
      </c>
      <c r="N229" s="131">
        <v>0</v>
      </c>
      <c r="O229" s="131">
        <v>0.144271607595335</v>
      </c>
      <c r="P229" s="131">
        <v>0</v>
      </c>
      <c r="Q229" s="130">
        <v>0</v>
      </c>
      <c r="R229" s="129">
        <v>0.14430431910896202</v>
      </c>
      <c r="S229" s="131">
        <v>0</v>
      </c>
      <c r="T229" s="131">
        <v>0</v>
      </c>
      <c r="U229" s="131">
        <v>0</v>
      </c>
      <c r="V229" s="131">
        <v>9.6553900152501107E-2</v>
      </c>
      <c r="W229" s="128">
        <v>0</v>
      </c>
      <c r="X229" s="828"/>
      <c r="Y229" s="828"/>
      <c r="Z229" s="828"/>
      <c r="AA229" s="828"/>
      <c r="AB229" s="828"/>
      <c r="AC229" s="828"/>
      <c r="AD229" s="828"/>
      <c r="AE229" s="828"/>
      <c r="AF229" s="828"/>
      <c r="AG229" s="828"/>
      <c r="AH229" s="828"/>
      <c r="AI229" s="828"/>
      <c r="AJ229" s="828"/>
      <c r="AK229" s="828"/>
      <c r="AL229" s="828"/>
      <c r="AM229" s="828"/>
      <c r="AN229" s="828"/>
      <c r="AO229" s="828"/>
      <c r="AP229" s="828"/>
      <c r="AQ229" s="828"/>
      <c r="AR229" s="828"/>
      <c r="AS229" s="828"/>
      <c r="AT229" s="828"/>
      <c r="AU229" s="828"/>
      <c r="AV229" s="828"/>
      <c r="AW229" s="828"/>
      <c r="AX229" s="828"/>
      <c r="AY229" s="828"/>
      <c r="AZ229" s="346"/>
      <c r="BA229" s="972"/>
      <c r="BB229" s="553" t="s">
        <v>93</v>
      </c>
      <c r="BC229" s="53" t="s">
        <v>36</v>
      </c>
      <c r="BD229" s="49" t="s">
        <v>36</v>
      </c>
      <c r="BE229" s="49" t="s">
        <v>36</v>
      </c>
      <c r="BF229" s="49" t="s">
        <v>36</v>
      </c>
      <c r="BG229" s="44" t="s">
        <v>36</v>
      </c>
      <c r="BH229" s="53" t="s">
        <v>36</v>
      </c>
      <c r="BI229" s="49" t="s">
        <v>36</v>
      </c>
      <c r="BJ229" s="49" t="s">
        <v>36</v>
      </c>
      <c r="BK229" s="49" t="s">
        <v>36</v>
      </c>
      <c r="BL229" s="44" t="s">
        <v>36</v>
      </c>
      <c r="BM229" s="53" t="s">
        <v>36</v>
      </c>
      <c r="BN229" s="49" t="s">
        <v>36</v>
      </c>
      <c r="BO229" s="49" t="s">
        <v>36</v>
      </c>
      <c r="BP229" s="49" t="s">
        <v>36</v>
      </c>
      <c r="BQ229" s="44" t="s">
        <v>36</v>
      </c>
      <c r="BR229" s="53" t="s">
        <v>36</v>
      </c>
      <c r="BS229" s="49" t="s">
        <v>36</v>
      </c>
      <c r="BT229" s="49" t="s">
        <v>36</v>
      </c>
      <c r="BU229" s="49" t="s">
        <v>36</v>
      </c>
      <c r="BV229" s="49" t="s">
        <v>36</v>
      </c>
      <c r="BW229" s="39" t="s">
        <v>36</v>
      </c>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37" customFormat="true" ht="15" customHeight="true" x14ac:dyDescent="0.2">
      <c r="A230" s="178"/>
      <c r="B230" s="148"/>
      <c r="C230" s="113"/>
      <c r="D230" s="120"/>
      <c r="E230" s="120"/>
      <c r="F230" s="120"/>
      <c r="G230" s="119"/>
      <c r="H230" s="112"/>
      <c r="I230" s="120"/>
      <c r="J230" s="120"/>
      <c r="K230" s="120"/>
      <c r="L230" s="111"/>
      <c r="M230" s="113"/>
      <c r="N230" s="120"/>
      <c r="O230" s="120"/>
      <c r="P230" s="120"/>
      <c r="Q230" s="119"/>
      <c r="R230" s="112"/>
      <c r="S230" s="120"/>
      <c r="T230" s="120"/>
      <c r="U230" s="120"/>
      <c r="V230" s="120"/>
      <c r="W230" s="111"/>
      <c r="X230" s="828"/>
      <c r="Y230" s="828"/>
      <c r="Z230" s="828"/>
      <c r="AA230" s="828"/>
      <c r="AB230" s="828"/>
      <c r="AC230" s="828"/>
      <c r="AD230" s="828"/>
      <c r="AE230" s="828"/>
      <c r="AF230" s="828"/>
      <c r="AG230" s="828"/>
      <c r="AH230" s="828"/>
      <c r="AI230" s="828"/>
      <c r="AJ230" s="828"/>
      <c r="AK230" s="828"/>
      <c r="AL230" s="828"/>
      <c r="AM230" s="828"/>
      <c r="AN230" s="828"/>
      <c r="AO230" s="828"/>
      <c r="AP230" s="828"/>
      <c r="AQ230" s="828"/>
      <c r="AR230" s="828"/>
      <c r="AS230" s="828"/>
      <c r="AT230" s="828"/>
      <c r="AU230" s="828"/>
      <c r="AV230" s="828"/>
      <c r="AW230" s="828"/>
      <c r="AX230" s="828"/>
      <c r="AY230" s="828"/>
      <c r="AZ230" s="346"/>
      <c r="BA230" s="972"/>
      <c r="BB230" s="553" t="s">
        <v>94</v>
      </c>
      <c r="BC230" s="53" t="s">
        <v>36</v>
      </c>
      <c r="BD230" s="49" t="s">
        <v>36</v>
      </c>
      <c r="BE230" s="49" t="s">
        <v>36</v>
      </c>
      <c r="BF230" s="49" t="s">
        <v>36</v>
      </c>
      <c r="BG230" s="44" t="s">
        <v>36</v>
      </c>
      <c r="BH230" s="53" t="s">
        <v>36</v>
      </c>
      <c r="BI230" s="49" t="s">
        <v>36</v>
      </c>
      <c r="BJ230" s="49" t="s">
        <v>36</v>
      </c>
      <c r="BK230" s="49" t="s">
        <v>36</v>
      </c>
      <c r="BL230" s="44" t="s">
        <v>36</v>
      </c>
      <c r="BM230" s="53" t="s">
        <v>36</v>
      </c>
      <c r="BN230" s="49" t="s">
        <v>36</v>
      </c>
      <c r="BO230" s="49" t="s">
        <v>36</v>
      </c>
      <c r="BP230" s="49" t="s">
        <v>36</v>
      </c>
      <c r="BQ230" s="44" t="s">
        <v>36</v>
      </c>
      <c r="BR230" s="53" t="s">
        <v>36</v>
      </c>
      <c r="BS230" s="49" t="s">
        <v>36</v>
      </c>
      <c r="BT230" s="49" t="s">
        <v>36</v>
      </c>
      <c r="BU230" s="49" t="s">
        <v>36</v>
      </c>
      <c r="BV230" s="49" t="s">
        <v>36</v>
      </c>
      <c r="BW230" s="39" t="s">
        <v>36</v>
      </c>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37" customFormat="true" ht="15" customHeight="true" x14ac:dyDescent="0.2">
      <c r="A231" s="155"/>
      <c r="B231" s="149"/>
      <c r="C231" s="167"/>
      <c r="D231" s="166"/>
      <c r="E231" s="166"/>
      <c r="F231" s="166"/>
      <c r="G231" s="156"/>
      <c r="H231" s="159"/>
      <c r="I231" s="166"/>
      <c r="J231" s="166"/>
      <c r="K231" s="166"/>
      <c r="L231" s="162"/>
      <c r="M231" s="167"/>
      <c r="N231" s="166"/>
      <c r="O231" s="166"/>
      <c r="P231" s="166"/>
      <c r="Q231" s="156"/>
      <c r="R231" s="159"/>
      <c r="S231" s="166"/>
      <c r="T231" s="166"/>
      <c r="U231" s="166"/>
      <c r="V231" s="166"/>
      <c r="W231" s="162"/>
      <c r="X231" s="828"/>
      <c r="Y231" s="828"/>
      <c r="Z231" s="828"/>
      <c r="AA231" s="828"/>
      <c r="AB231" s="828"/>
      <c r="AC231" s="828"/>
      <c r="AD231" s="828"/>
      <c r="AE231" s="828"/>
      <c r="AF231" s="828"/>
      <c r="AG231" s="828"/>
      <c r="AH231" s="828"/>
      <c r="AI231" s="828"/>
      <c r="AJ231" s="828"/>
      <c r="AK231" s="828"/>
      <c r="AL231" s="828"/>
      <c r="AM231" s="828"/>
      <c r="AN231" s="828"/>
      <c r="AO231" s="828"/>
      <c r="AP231" s="828"/>
      <c r="AQ231" s="828"/>
      <c r="AR231" s="828"/>
      <c r="AS231" s="828"/>
      <c r="AT231" s="828"/>
      <c r="AU231" s="828"/>
      <c r="AV231" s="828"/>
      <c r="AW231" s="828"/>
      <c r="AX231" s="828"/>
      <c r="AY231" s="828"/>
      <c r="AZ231" s="346"/>
      <c r="BA231" s="972" t="s">
        <v>436</v>
      </c>
      <c r="BB231" s="553" t="s">
        <v>437</v>
      </c>
      <c r="BC231" s="414">
        <v>8564.123404371825</v>
      </c>
      <c r="BD231" s="407">
        <v>8693.1060065609345</v>
      </c>
      <c r="BE231" s="407">
        <v>8701.0895295183418</v>
      </c>
      <c r="BF231" s="407">
        <v>8596.7314098546431</v>
      </c>
      <c r="BG231" s="418">
        <v>8540.1055543017483</v>
      </c>
      <c r="BH231" s="414">
        <v>2532.4449422364696</v>
      </c>
      <c r="BI231" s="407">
        <v>2516.9583455290917</v>
      </c>
      <c r="BJ231" s="407">
        <v>2553.5240872033223</v>
      </c>
      <c r="BK231" s="407">
        <v>2533.8968677817861</v>
      </c>
      <c r="BL231" s="418">
        <v>2510.9553797908125</v>
      </c>
      <c r="BM231" s="414">
        <v>6027.9591487071157</v>
      </c>
      <c r="BN231" s="407">
        <v>6119.7811662504282</v>
      </c>
      <c r="BO231" s="407">
        <v>6155.0361075083656</v>
      </c>
      <c r="BP231" s="407">
        <v>6100.6978844890591</v>
      </c>
      <c r="BQ231" s="418">
        <v>6043.90197511109</v>
      </c>
      <c r="BR231" s="414">
        <v>2515.3807086066436</v>
      </c>
      <c r="BS231" s="407">
        <v>8204.39656644959</v>
      </c>
      <c r="BT231" s="407">
        <v>9224.2658655889591</v>
      </c>
      <c r="BU231" s="407">
        <v>7176.2037390065307</v>
      </c>
      <c r="BV231" s="407">
        <v>9146.750200475708</v>
      </c>
      <c r="BW231" s="408">
        <v>6828.1588244800832</v>
      </c>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37" customFormat="true" ht="15" customHeight="true" x14ac:dyDescent="0.2">
      <c r="A232" s="155"/>
      <c r="B232" s="149"/>
      <c r="C232" s="167"/>
      <c r="D232" s="166"/>
      <c r="E232" s="166"/>
      <c r="F232" s="166"/>
      <c r="G232" s="156"/>
      <c r="H232" s="159"/>
      <c r="I232" s="166"/>
      <c r="J232" s="166"/>
      <c r="K232" s="166"/>
      <c r="L232" s="162"/>
      <c r="M232" s="167"/>
      <c r="N232" s="166"/>
      <c r="O232" s="166"/>
      <c r="P232" s="166"/>
      <c r="Q232" s="156"/>
      <c r="R232" s="159"/>
      <c r="S232" s="166"/>
      <c r="T232" s="166"/>
      <c r="U232" s="166"/>
      <c r="V232" s="166"/>
      <c r="W232" s="162"/>
      <c r="X232" s="828"/>
      <c r="Y232" s="828"/>
      <c r="Z232" s="828"/>
      <c r="AA232" s="828"/>
      <c r="AB232" s="828"/>
      <c r="AC232" s="828"/>
      <c r="AD232" s="828"/>
      <c r="AE232" s="828"/>
      <c r="AF232" s="828"/>
      <c r="AG232" s="828"/>
      <c r="AH232" s="828"/>
      <c r="AI232" s="828"/>
      <c r="AJ232" s="828"/>
      <c r="AK232" s="828"/>
      <c r="AL232" s="828"/>
      <c r="AM232" s="828"/>
      <c r="AN232" s="828"/>
      <c r="AO232" s="828"/>
      <c r="AP232" s="828"/>
      <c r="AQ232" s="828"/>
      <c r="AR232" s="828"/>
      <c r="AS232" s="828"/>
      <c r="AT232" s="828"/>
      <c r="AU232" s="828"/>
      <c r="AV232" s="828"/>
      <c r="AW232" s="828"/>
      <c r="AX232" s="828"/>
      <c r="AY232" s="828"/>
      <c r="AZ232" s="346"/>
      <c r="BA232" s="972"/>
      <c r="BB232" s="553" t="s">
        <v>438</v>
      </c>
      <c r="BC232" s="414">
        <v>159.18245066176513</v>
      </c>
      <c r="BD232" s="407">
        <v>53.059747600640925</v>
      </c>
      <c r="BE232" s="407">
        <v>23.054501584058976</v>
      </c>
      <c r="BF232" s="407">
        <v>68.896669263175056</v>
      </c>
      <c r="BG232" s="418">
        <v>22.804830302307067</v>
      </c>
      <c r="BH232" s="414">
        <v>35.731021849817189</v>
      </c>
      <c r="BI232" s="407">
        <v>14.765116084264474</v>
      </c>
      <c r="BJ232" s="407">
        <v>4.9853658580984703</v>
      </c>
      <c r="BK232" s="407">
        <v>0.8441969347778846</v>
      </c>
      <c r="BL232" s="418">
        <v>13.887887443230426</v>
      </c>
      <c r="BM232" s="414">
        <v>119.07632157279041</v>
      </c>
      <c r="BN232" s="407">
        <v>43.014014889816053</v>
      </c>
      <c r="BO232" s="407">
        <v>18.687441909339512</v>
      </c>
      <c r="BP232" s="407">
        <v>43.542393748690266</v>
      </c>
      <c r="BQ232" s="418">
        <v>32.464439121122474</v>
      </c>
      <c r="BR232" s="414">
        <v>24.03851764244201</v>
      </c>
      <c r="BS232" s="407">
        <v>83.841812079128104</v>
      </c>
      <c r="BT232" s="407">
        <v>102.59825349862797</v>
      </c>
      <c r="BU232" s="407">
        <v>54.748475191566556</v>
      </c>
      <c r="BV232" s="407">
        <v>39.078054940299978</v>
      </c>
      <c r="BW232" s="408">
        <v>22.693086059882546</v>
      </c>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37" customFormat="true" ht="15" customHeight="true" x14ac:dyDescent="0.2">
      <c r="A233" s="155"/>
      <c r="B233" s="149"/>
      <c r="C233" s="118"/>
      <c r="D233" s="117"/>
      <c r="E233" s="117"/>
      <c r="F233" s="117"/>
      <c r="G233" s="116"/>
      <c r="H233" s="115"/>
      <c r="I233" s="117"/>
      <c r="J233" s="117"/>
      <c r="K233" s="117"/>
      <c r="L233" s="114"/>
      <c r="M233" s="118"/>
      <c r="N233" s="117"/>
      <c r="O233" s="117"/>
      <c r="P233" s="117"/>
      <c r="Q233" s="116"/>
      <c r="R233" s="115"/>
      <c r="S233" s="117"/>
      <c r="T233" s="117"/>
      <c r="U233" s="117"/>
      <c r="V233" s="117"/>
      <c r="W233" s="114"/>
      <c r="X233" s="828"/>
      <c r="Y233" s="828"/>
      <c r="Z233" s="828"/>
      <c r="AA233" s="828"/>
      <c r="AB233" s="828"/>
      <c r="AC233" s="828"/>
      <c r="AD233" s="828"/>
      <c r="AE233" s="828"/>
      <c r="AF233" s="828"/>
      <c r="AG233" s="828"/>
      <c r="AH233" s="828"/>
      <c r="AI233" s="828"/>
      <c r="AJ233" s="828"/>
      <c r="AK233" s="828"/>
      <c r="AL233" s="828"/>
      <c r="AM233" s="828"/>
      <c r="AN233" s="828"/>
      <c r="AO233" s="828"/>
      <c r="AP233" s="828"/>
      <c r="AQ233" s="828"/>
      <c r="AR233" s="828"/>
      <c r="AS233" s="828"/>
      <c r="AT233" s="828"/>
      <c r="AU233" s="828"/>
      <c r="AV233" s="828"/>
      <c r="AW233" s="828"/>
      <c r="AX233" s="828"/>
      <c r="AY233" s="828"/>
      <c r="AZ233" s="346"/>
      <c r="BA233" s="972"/>
      <c r="BB233" s="553" t="s">
        <v>439</v>
      </c>
      <c r="BC233" s="414">
        <v>24.452607273971523</v>
      </c>
      <c r="BD233" s="407">
        <v>27.478609169283811</v>
      </c>
      <c r="BE233" s="407">
        <v>57.422956755433354</v>
      </c>
      <c r="BF233" s="407">
        <v>100.90106060682689</v>
      </c>
      <c r="BG233" s="418">
        <v>180.41663431354098</v>
      </c>
      <c r="BH233" s="414">
        <v>18.959368199492673</v>
      </c>
      <c r="BI233" s="407">
        <v>61.752673365151793</v>
      </c>
      <c r="BJ233" s="407">
        <v>34.21639115160206</v>
      </c>
      <c r="BK233" s="407">
        <v>48.988151926743683</v>
      </c>
      <c r="BL233" s="418">
        <v>63.443390507795755</v>
      </c>
      <c r="BM233" s="414">
        <v>23.112303038253241</v>
      </c>
      <c r="BN233" s="407">
        <v>10.215396622185743</v>
      </c>
      <c r="BO233" s="407">
        <v>15.470904191073078</v>
      </c>
      <c r="BP233" s="407">
        <v>30.515129260352964</v>
      </c>
      <c r="BQ233" s="418">
        <v>83.998159856405607</v>
      </c>
      <c r="BR233" s="414">
        <v>3.0119696160983995</v>
      </c>
      <c r="BS233" s="407">
        <v>81.351087458706019</v>
      </c>
      <c r="BT233" s="407">
        <v>88.071820673459655</v>
      </c>
      <c r="BU233" s="407">
        <v>6.1420740932918862</v>
      </c>
      <c r="BV233" s="407">
        <v>61.587234814551323</v>
      </c>
      <c r="BW233" s="408">
        <v>150.50768146294939</v>
      </c>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37" customFormat="true" ht="15" customHeight="true" x14ac:dyDescent="0.2">
      <c r="A234" s="155"/>
      <c r="B234" s="149"/>
      <c r="C234" s="118"/>
      <c r="D234" s="117"/>
      <c r="E234" s="117"/>
      <c r="F234" s="117"/>
      <c r="G234" s="116"/>
      <c r="H234" s="115"/>
      <c r="I234" s="117"/>
      <c r="J234" s="117"/>
      <c r="K234" s="117"/>
      <c r="L234" s="114"/>
      <c r="M234" s="118"/>
      <c r="N234" s="117"/>
      <c r="O234" s="117"/>
      <c r="P234" s="117"/>
      <c r="Q234" s="116"/>
      <c r="R234" s="115"/>
      <c r="S234" s="117"/>
      <c r="T234" s="117"/>
      <c r="U234" s="117"/>
      <c r="V234" s="117"/>
      <c r="W234" s="114"/>
      <c r="X234" s="828"/>
      <c r="Y234" s="828"/>
      <c r="Z234" s="828"/>
      <c r="AA234" s="828"/>
      <c r="AB234" s="828"/>
      <c r="AC234" s="828"/>
      <c r="AD234" s="828"/>
      <c r="AE234" s="828"/>
      <c r="AF234" s="828"/>
      <c r="AG234" s="828"/>
      <c r="AH234" s="828"/>
      <c r="AI234" s="828"/>
      <c r="AJ234" s="828"/>
      <c r="AK234" s="828"/>
      <c r="AL234" s="828"/>
      <c r="AM234" s="828"/>
      <c r="AN234" s="828"/>
      <c r="AO234" s="828"/>
      <c r="AP234" s="828"/>
      <c r="AQ234" s="828"/>
      <c r="AR234" s="828"/>
      <c r="AS234" s="828"/>
      <c r="AT234" s="828"/>
      <c r="AU234" s="828"/>
      <c r="AV234" s="828"/>
      <c r="AW234" s="828"/>
      <c r="AX234" s="828"/>
      <c r="AY234" s="828"/>
      <c r="AZ234" s="346"/>
      <c r="BA234" s="972"/>
      <c r="BB234" s="553" t="s">
        <v>440</v>
      </c>
      <c r="BC234" s="414">
        <v>49.10611822112201</v>
      </c>
      <c r="BD234" s="407">
        <v>15.698457655599992</v>
      </c>
      <c r="BE234" s="407">
        <v>16.239700583351638</v>
      </c>
      <c r="BF234" s="407">
        <v>35.084400839547854</v>
      </c>
      <c r="BG234" s="418">
        <v>56.402893594194012</v>
      </c>
      <c r="BH234" s="414">
        <v>13.062121363989023</v>
      </c>
      <c r="BI234" s="407">
        <v>7.2951405122955872</v>
      </c>
      <c r="BJ234" s="407">
        <v>8.2549852330230777</v>
      </c>
      <c r="BK234" s="407">
        <v>17.910986201731472</v>
      </c>
      <c r="BL234" s="418">
        <v>11.181367039041884</v>
      </c>
      <c r="BM234" s="414">
        <v>25.876613356473154</v>
      </c>
      <c r="BN234" s="407">
        <v>26.786783266926612</v>
      </c>
      <c r="BO234" s="407">
        <v>0</v>
      </c>
      <c r="BP234" s="407">
        <v>25.202676481483397</v>
      </c>
      <c r="BQ234" s="418">
        <v>36.960897438851298</v>
      </c>
      <c r="BR234" s="414">
        <v>4.9892769449485117</v>
      </c>
      <c r="BS234" s="407">
        <v>64.366139131563827</v>
      </c>
      <c r="BT234" s="407">
        <v>28.244026405817742</v>
      </c>
      <c r="BU234" s="407">
        <v>5.1837877895865141</v>
      </c>
      <c r="BV234" s="407">
        <v>4.9475017554087639</v>
      </c>
      <c r="BW234" s="408">
        <v>64.800838866490153</v>
      </c>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37" customFormat="true" ht="15" customHeight="true" x14ac:dyDescent="0.2">
      <c r="A235" s="155"/>
      <c r="B235" s="149"/>
      <c r="C235" s="118"/>
      <c r="D235" s="117"/>
      <c r="E235" s="117"/>
      <c r="F235" s="117"/>
      <c r="G235" s="116"/>
      <c r="H235" s="115"/>
      <c r="I235" s="117"/>
      <c r="J235" s="117"/>
      <c r="K235" s="117"/>
      <c r="L235" s="114"/>
      <c r="M235" s="118"/>
      <c r="N235" s="117"/>
      <c r="O235" s="117"/>
      <c r="P235" s="117"/>
      <c r="Q235" s="116"/>
      <c r="R235" s="115"/>
      <c r="S235" s="117"/>
      <c r="T235" s="117"/>
      <c r="U235" s="117"/>
      <c r="V235" s="117"/>
      <c r="W235" s="114"/>
      <c r="X235" s="828"/>
      <c r="Y235" s="828"/>
      <c r="Z235" s="828"/>
      <c r="AA235" s="828"/>
      <c r="AB235" s="828"/>
      <c r="AC235" s="828"/>
      <c r="AD235" s="828"/>
      <c r="AE235" s="828"/>
      <c r="AF235" s="828"/>
      <c r="AG235" s="828"/>
      <c r="AH235" s="828"/>
      <c r="AI235" s="828"/>
      <c r="AJ235" s="828"/>
      <c r="AK235" s="828"/>
      <c r="AL235" s="828"/>
      <c r="AM235" s="828"/>
      <c r="AN235" s="828"/>
      <c r="AO235" s="828"/>
      <c r="AP235" s="828"/>
      <c r="AQ235" s="828"/>
      <c r="AR235" s="828"/>
      <c r="AS235" s="828"/>
      <c r="AT235" s="828"/>
      <c r="AU235" s="828"/>
      <c r="AV235" s="828"/>
      <c r="AW235" s="828"/>
      <c r="AX235" s="828"/>
      <c r="AY235" s="828"/>
      <c r="AZ235" s="346"/>
      <c r="BA235" s="972"/>
      <c r="BB235" s="553" t="s">
        <v>189</v>
      </c>
      <c r="BC235" s="414">
        <v>3.6813501153489314</v>
      </c>
      <c r="BD235" s="407">
        <v>8.9421513208869516</v>
      </c>
      <c r="BE235" s="407">
        <v>0</v>
      </c>
      <c r="BF235" s="407">
        <v>0</v>
      </c>
      <c r="BG235" s="418">
        <v>0</v>
      </c>
      <c r="BH235" s="414">
        <v>0</v>
      </c>
      <c r="BI235" s="407">
        <v>0</v>
      </c>
      <c r="BJ235" s="407">
        <v>0</v>
      </c>
      <c r="BK235" s="407">
        <v>0</v>
      </c>
      <c r="BL235" s="418">
        <v>0</v>
      </c>
      <c r="BM235" s="414">
        <v>3.6813501153489314</v>
      </c>
      <c r="BN235" s="407">
        <v>0</v>
      </c>
      <c r="BO235" s="407">
        <v>8.9421513208869516</v>
      </c>
      <c r="BP235" s="407">
        <v>0</v>
      </c>
      <c r="BQ235" s="418">
        <v>0</v>
      </c>
      <c r="BR235" s="414">
        <v>3.6813501153489314</v>
      </c>
      <c r="BS235" s="407">
        <v>0</v>
      </c>
      <c r="BT235" s="407">
        <v>0</v>
      </c>
      <c r="BU235" s="407">
        <v>0</v>
      </c>
      <c r="BV235" s="407">
        <v>8.9421513208869516</v>
      </c>
      <c r="BW235" s="408">
        <v>0</v>
      </c>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37" customFormat="true" ht="15" customHeight="true" x14ac:dyDescent="0.2">
      <c r="A236" s="155"/>
      <c r="B236" s="149"/>
      <c r="C236" s="118"/>
      <c r="D236" s="117"/>
      <c r="E236" s="117"/>
      <c r="F236" s="117"/>
      <c r="G236" s="116"/>
      <c r="H236" s="115"/>
      <c r="I236" s="117"/>
      <c r="J236" s="117"/>
      <c r="K236" s="117"/>
      <c r="L236" s="114"/>
      <c r="M236" s="118"/>
      <c r="N236" s="117"/>
      <c r="O236" s="117"/>
      <c r="P236" s="117"/>
      <c r="Q236" s="116"/>
      <c r="R236" s="115"/>
      <c r="S236" s="117"/>
      <c r="T236" s="117"/>
      <c r="U236" s="117"/>
      <c r="V236" s="117"/>
      <c r="W236" s="114"/>
      <c r="X236" s="828"/>
      <c r="Y236" s="828"/>
      <c r="Z236" s="828"/>
      <c r="AA236" s="828"/>
      <c r="AB236" s="828"/>
      <c r="AC236" s="828"/>
      <c r="AD236" s="828"/>
      <c r="AE236" s="828"/>
      <c r="AF236" s="828"/>
      <c r="AG236" s="828"/>
      <c r="AH236" s="828"/>
      <c r="AI236" s="828"/>
      <c r="AJ236" s="828"/>
      <c r="AK236" s="828"/>
      <c r="AL236" s="828"/>
      <c r="AM236" s="828"/>
      <c r="AN236" s="828"/>
      <c r="AO236" s="828"/>
      <c r="AP236" s="828"/>
      <c r="AQ236" s="828"/>
      <c r="AR236" s="828"/>
      <c r="AS236" s="828"/>
      <c r="AT236" s="828"/>
      <c r="AU236" s="828"/>
      <c r="AV236" s="828"/>
      <c r="AW236" s="828"/>
      <c r="AX236" s="828"/>
      <c r="AY236" s="828"/>
      <c r="AZ236" s="346"/>
      <c r="BA236" s="974"/>
      <c r="BB236" s="553" t="s">
        <v>175</v>
      </c>
      <c r="BC236" s="414">
        <v>8800.5459306440316</v>
      </c>
      <c r="BD236" s="407">
        <v>8798.2849723073487</v>
      </c>
      <c r="BE236" s="407">
        <v>8797.8066884411783</v>
      </c>
      <c r="BF236" s="407">
        <v>8801.6135405641726</v>
      </c>
      <c r="BG236" s="418">
        <v>8799.7299125117806</v>
      </c>
      <c r="BH236" s="414">
        <v>2600.1974536497678</v>
      </c>
      <c r="BI236" s="407">
        <v>2600.7712754908039</v>
      </c>
      <c r="BJ236" s="407">
        <v>2600.9808294460468</v>
      </c>
      <c r="BK236" s="407">
        <v>2601.6402028450393</v>
      </c>
      <c r="BL236" s="418">
        <v>2599.4680247808806</v>
      </c>
      <c r="BM236" s="414">
        <v>6199.7057367899806</v>
      </c>
      <c r="BN236" s="407">
        <v>6199.7973610293602</v>
      </c>
      <c r="BO236" s="407">
        <v>6198.1366049296685</v>
      </c>
      <c r="BP236" s="407">
        <v>6199.9580839795863</v>
      </c>
      <c r="BQ236" s="418">
        <v>6197.3254715274697</v>
      </c>
      <c r="BR236" s="414">
        <v>2551.1018229254796</v>
      </c>
      <c r="BS236" s="407">
        <v>8433.9556051189847</v>
      </c>
      <c r="BT236" s="407">
        <v>9443.1799661668665</v>
      </c>
      <c r="BU236" s="407">
        <v>7242.2780760809746</v>
      </c>
      <c r="BV236" s="407">
        <v>9261.3051433068558</v>
      </c>
      <c r="BW236" s="408">
        <v>7066.160430869405</v>
      </c>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37" customFormat="true" ht="15" customHeight="true" x14ac:dyDescent="0.2">
      <c r="A237" s="155"/>
      <c r="B237" s="149"/>
      <c r="C237" s="118"/>
      <c r="D237" s="117"/>
      <c r="E237" s="117"/>
      <c r="F237" s="117"/>
      <c r="G237" s="116"/>
      <c r="H237" s="115"/>
      <c r="I237" s="117"/>
      <c r="J237" s="117"/>
      <c r="K237" s="117"/>
      <c r="L237" s="114"/>
      <c r="M237" s="118"/>
      <c r="N237" s="117"/>
      <c r="O237" s="117"/>
      <c r="P237" s="117"/>
      <c r="Q237" s="116"/>
      <c r="R237" s="115"/>
      <c r="S237" s="117"/>
      <c r="T237" s="117"/>
      <c r="U237" s="117"/>
      <c r="V237" s="117"/>
      <c r="W237" s="114"/>
      <c r="X237" s="828"/>
      <c r="Y237" s="828"/>
      <c r="Z237" s="828"/>
      <c r="AA237" s="828"/>
      <c r="AB237" s="828"/>
      <c r="AC237" s="828"/>
      <c r="AD237" s="828"/>
      <c r="AE237" s="828"/>
      <c r="AF237" s="828"/>
      <c r="AG237" s="828"/>
      <c r="AH237" s="828"/>
      <c r="AI237" s="828"/>
      <c r="AJ237" s="828"/>
      <c r="AK237" s="828"/>
      <c r="AL237" s="828"/>
      <c r="AM237" s="828"/>
      <c r="AN237" s="828"/>
      <c r="AO237" s="828"/>
      <c r="AP237" s="828"/>
      <c r="AQ237" s="828"/>
      <c r="AR237" s="828"/>
      <c r="AS237" s="828"/>
      <c r="AT237" s="828"/>
      <c r="AU237" s="828"/>
      <c r="AV237" s="828"/>
      <c r="AW237" s="828"/>
      <c r="AX237" s="828"/>
      <c r="AY237" s="828"/>
      <c r="AZ237" s="346"/>
      <c r="BA237" s="884"/>
      <c r="BB237" s="553"/>
      <c r="BC237" s="414"/>
      <c r="BD237" s="407"/>
      <c r="BE237" s="407"/>
      <c r="BF237" s="407"/>
      <c r="BG237" s="418"/>
      <c r="BH237" s="414"/>
      <c r="BI237" s="407"/>
      <c r="BJ237" s="407"/>
      <c r="BK237" s="407"/>
      <c r="BL237" s="418"/>
      <c r="BM237" s="414"/>
      <c r="BN237" s="407"/>
      <c r="BO237" s="407"/>
      <c r="BP237" s="407"/>
      <c r="BQ237" s="418"/>
      <c r="BR237" s="414"/>
      <c r="BS237" s="407"/>
      <c r="BT237" s="407"/>
      <c r="BU237" s="407"/>
      <c r="BV237" s="407"/>
      <c r="BW237" s="408"/>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37" customFormat="true" ht="15" customHeight="true" x14ac:dyDescent="0.2">
      <c r="A238" s="155"/>
      <c r="B238" s="149"/>
      <c r="C238" s="118"/>
      <c r="D238" s="117"/>
      <c r="E238" s="117"/>
      <c r="F238" s="117"/>
      <c r="G238" s="116"/>
      <c r="H238" s="115"/>
      <c r="I238" s="117"/>
      <c r="J238" s="117"/>
      <c r="K238" s="117"/>
      <c r="L238" s="114"/>
      <c r="M238" s="118"/>
      <c r="N238" s="117"/>
      <c r="O238" s="117"/>
      <c r="P238" s="117"/>
      <c r="Q238" s="116"/>
      <c r="R238" s="115"/>
      <c r="S238" s="117"/>
      <c r="T238" s="117"/>
      <c r="U238" s="117"/>
      <c r="V238" s="117"/>
      <c r="W238" s="114"/>
      <c r="X238" s="828"/>
      <c r="Y238" s="828"/>
      <c r="Z238" s="828"/>
      <c r="AA238" s="828"/>
      <c r="AB238" s="828"/>
      <c r="AC238" s="828"/>
      <c r="AD238" s="828"/>
      <c r="AE238" s="828"/>
      <c r="AF238" s="828"/>
      <c r="AG238" s="828"/>
      <c r="AH238" s="828"/>
      <c r="AI238" s="828"/>
      <c r="AJ238" s="828"/>
      <c r="AK238" s="828"/>
      <c r="AL238" s="828"/>
      <c r="AM238" s="828"/>
      <c r="AN238" s="828"/>
      <c r="AO238" s="828"/>
      <c r="AP238" s="828"/>
      <c r="AQ238" s="828"/>
      <c r="AR238" s="828"/>
      <c r="AS238" s="828"/>
      <c r="AT238" s="828"/>
      <c r="AU238" s="828"/>
      <c r="AV238" s="828"/>
      <c r="AW238" s="828"/>
      <c r="AX238" s="828"/>
      <c r="AY238" s="828"/>
      <c r="AZ238" s="346"/>
      <c r="BA238" s="884"/>
      <c r="BB238" s="553"/>
      <c r="BC238" s="414"/>
      <c r="BD238" s="407"/>
      <c r="BE238" s="407"/>
      <c r="BF238" s="407"/>
      <c r="BG238" s="418"/>
      <c r="BH238" s="414"/>
      <c r="BI238" s="407"/>
      <c r="BJ238" s="407"/>
      <c r="BK238" s="407"/>
      <c r="BL238" s="418"/>
      <c r="BM238" s="414"/>
      <c r="BN238" s="407"/>
      <c r="BO238" s="407"/>
      <c r="BP238" s="407"/>
      <c r="BQ238" s="418"/>
      <c r="BR238" s="414"/>
      <c r="BS238" s="407"/>
      <c r="BT238" s="407"/>
      <c r="BU238" s="407"/>
      <c r="BV238" s="407"/>
      <c r="BW238" s="408"/>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37" customFormat="true" ht="15" customHeight="true" x14ac:dyDescent="0.2">
      <c r="A239" s="155"/>
      <c r="B239" s="149"/>
      <c r="C239" s="118"/>
      <c r="D239" s="117"/>
      <c r="E239" s="117"/>
      <c r="F239" s="117"/>
      <c r="G239" s="116"/>
      <c r="H239" s="115"/>
      <c r="I239" s="117"/>
      <c r="J239" s="117"/>
      <c r="K239" s="117"/>
      <c r="L239" s="114"/>
      <c r="M239" s="118"/>
      <c r="N239" s="117"/>
      <c r="O239" s="117"/>
      <c r="P239" s="117"/>
      <c r="Q239" s="116"/>
      <c r="R239" s="115"/>
      <c r="S239" s="117"/>
      <c r="T239" s="117"/>
      <c r="U239" s="117"/>
      <c r="V239" s="117"/>
      <c r="W239" s="114"/>
      <c r="X239" s="828"/>
      <c r="Y239" s="828"/>
      <c r="Z239" s="828"/>
      <c r="AA239" s="828"/>
      <c r="AB239" s="828"/>
      <c r="AC239" s="828"/>
      <c r="AD239" s="828"/>
      <c r="AE239" s="828"/>
      <c r="AF239" s="828"/>
      <c r="AG239" s="828"/>
      <c r="AH239" s="828"/>
      <c r="AI239" s="828"/>
      <c r="AJ239" s="828"/>
      <c r="AK239" s="828"/>
      <c r="AL239" s="828"/>
      <c r="AM239" s="828"/>
      <c r="AN239" s="828"/>
      <c r="AO239" s="828"/>
      <c r="AP239" s="828"/>
      <c r="AQ239" s="828"/>
      <c r="AR239" s="828"/>
      <c r="AS239" s="828"/>
      <c r="AT239" s="828"/>
      <c r="AU239" s="828"/>
      <c r="AV239" s="828"/>
      <c r="AW239" s="828"/>
      <c r="AX239" s="828"/>
      <c r="AY239" s="828"/>
      <c r="AZ239" s="346"/>
      <c r="BA239" s="884"/>
      <c r="BB239" s="553"/>
      <c r="BC239" s="414"/>
      <c r="BD239" s="407"/>
      <c r="BE239" s="407"/>
      <c r="BF239" s="407"/>
      <c r="BG239" s="418"/>
      <c r="BH239" s="414"/>
      <c r="BI239" s="407"/>
      <c r="BJ239" s="407"/>
      <c r="BK239" s="407"/>
      <c r="BL239" s="418"/>
      <c r="BM239" s="414"/>
      <c r="BN239" s="407"/>
      <c r="BO239" s="407"/>
      <c r="BP239" s="407"/>
      <c r="BQ239" s="418"/>
      <c r="BR239" s="414"/>
      <c r="BS239" s="407"/>
      <c r="BT239" s="407"/>
      <c r="BU239" s="407"/>
      <c r="BV239" s="407"/>
      <c r="BW239" s="408"/>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37" customFormat="true" ht="15" customHeight="true" x14ac:dyDescent="0.2">
      <c r="A240" s="155"/>
      <c r="B240" s="149"/>
      <c r="C240" s="118"/>
      <c r="D240" s="117"/>
      <c r="E240" s="117"/>
      <c r="F240" s="117"/>
      <c r="G240" s="116"/>
      <c r="H240" s="115"/>
      <c r="I240" s="117"/>
      <c r="J240" s="117"/>
      <c r="K240" s="117"/>
      <c r="L240" s="114"/>
      <c r="M240" s="118"/>
      <c r="N240" s="117"/>
      <c r="O240" s="117"/>
      <c r="P240" s="117"/>
      <c r="Q240" s="116"/>
      <c r="R240" s="115"/>
      <c r="S240" s="117"/>
      <c r="T240" s="117"/>
      <c r="U240" s="117"/>
      <c r="V240" s="117"/>
      <c r="W240" s="114"/>
      <c r="X240" s="828"/>
      <c r="Y240" s="828"/>
      <c r="Z240" s="828"/>
      <c r="AA240" s="828"/>
      <c r="AB240" s="828"/>
      <c r="AC240" s="828"/>
      <c r="AD240" s="828"/>
      <c r="AE240" s="828"/>
      <c r="AF240" s="828"/>
      <c r="AG240" s="828"/>
      <c r="AH240" s="828"/>
      <c r="AI240" s="828"/>
      <c r="AJ240" s="828"/>
      <c r="AK240" s="828"/>
      <c r="AL240" s="828"/>
      <c r="AM240" s="828"/>
      <c r="AN240" s="828"/>
      <c r="AO240" s="828"/>
      <c r="AP240" s="828"/>
      <c r="AQ240" s="828"/>
      <c r="AR240" s="828"/>
      <c r="AS240" s="828"/>
      <c r="AT240" s="828"/>
      <c r="AU240" s="828"/>
      <c r="AV240" s="828"/>
      <c r="AW240" s="828"/>
      <c r="AX240" s="828"/>
      <c r="AY240" s="828"/>
      <c r="AZ240" s="346"/>
      <c r="BA240" s="884"/>
      <c r="BB240" s="553"/>
      <c r="BC240" s="414"/>
      <c r="BD240" s="407"/>
      <c r="BE240" s="407"/>
      <c r="BF240" s="407"/>
      <c r="BG240" s="418"/>
      <c r="BH240" s="414"/>
      <c r="BI240" s="407"/>
      <c r="BJ240" s="407"/>
      <c r="BK240" s="407"/>
      <c r="BL240" s="418"/>
      <c r="BM240" s="414"/>
      <c r="BN240" s="407"/>
      <c r="BO240" s="407"/>
      <c r="BP240" s="407"/>
      <c r="BQ240" s="418"/>
      <c r="BR240" s="414"/>
      <c r="BS240" s="407"/>
      <c r="BT240" s="407"/>
      <c r="BU240" s="407"/>
      <c r="BV240" s="407"/>
      <c r="BW240" s="408"/>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37" customFormat="true" ht="15" customHeight="true" x14ac:dyDescent="0.2">
      <c r="A241" s="155"/>
      <c r="B241" s="149"/>
      <c r="C241" s="118"/>
      <c r="D241" s="117"/>
      <c r="E241" s="117"/>
      <c r="F241" s="117"/>
      <c r="G241" s="116"/>
      <c r="H241" s="115"/>
      <c r="I241" s="117"/>
      <c r="J241" s="117"/>
      <c r="K241" s="117"/>
      <c r="L241" s="114"/>
      <c r="M241" s="118"/>
      <c r="N241" s="117"/>
      <c r="O241" s="117"/>
      <c r="P241" s="117"/>
      <c r="Q241" s="116"/>
      <c r="R241" s="115"/>
      <c r="S241" s="117"/>
      <c r="T241" s="117"/>
      <c r="U241" s="117"/>
      <c r="V241" s="117"/>
      <c r="W241" s="114"/>
      <c r="X241" s="828"/>
      <c r="Y241" s="828"/>
      <c r="Z241" s="828"/>
      <c r="AA241" s="828"/>
      <c r="AB241" s="828"/>
      <c r="AC241" s="828"/>
      <c r="AD241" s="828"/>
      <c r="AE241" s="828"/>
      <c r="AF241" s="828"/>
      <c r="AG241" s="828"/>
      <c r="AH241" s="828"/>
      <c r="AI241" s="828"/>
      <c r="AJ241" s="828"/>
      <c r="AK241" s="828"/>
      <c r="AL241" s="828"/>
      <c r="AM241" s="828"/>
      <c r="AN241" s="828"/>
      <c r="AO241" s="828"/>
      <c r="AP241" s="828"/>
      <c r="AQ241" s="828"/>
      <c r="AR241" s="828"/>
      <c r="AS241" s="828"/>
      <c r="AT241" s="828"/>
      <c r="AU241" s="828"/>
      <c r="AV241" s="828"/>
      <c r="AW241" s="828"/>
      <c r="AX241" s="828"/>
      <c r="AY241" s="828"/>
      <c r="AZ241" s="346"/>
      <c r="BA241" s="884"/>
      <c r="BB241" s="553"/>
      <c r="BC241" s="414"/>
      <c r="BD241" s="407"/>
      <c r="BE241" s="407"/>
      <c r="BF241" s="407"/>
      <c r="BG241" s="418"/>
      <c r="BH241" s="414"/>
      <c r="BI241" s="407"/>
      <c r="BJ241" s="407"/>
      <c r="BK241" s="407"/>
      <c r="BL241" s="418"/>
      <c r="BM241" s="414"/>
      <c r="BN241" s="407"/>
      <c r="BO241" s="407"/>
      <c r="BP241" s="407"/>
      <c r="BQ241" s="418"/>
      <c r="BR241" s="414"/>
      <c r="BS241" s="407"/>
      <c r="BT241" s="407"/>
      <c r="BU241" s="407"/>
      <c r="BV241" s="407"/>
      <c r="BW241" s="408"/>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37" customFormat="true" ht="15" customHeight="true" x14ac:dyDescent="0.2">
      <c r="A242" s="178"/>
      <c r="B242" s="148"/>
      <c r="C242" s="113"/>
      <c r="D242" s="120"/>
      <c r="E242" s="120"/>
      <c r="F242" s="120"/>
      <c r="G242" s="119"/>
      <c r="H242" s="112"/>
      <c r="I242" s="120"/>
      <c r="J242" s="120"/>
      <c r="K242" s="120"/>
      <c r="L242" s="111"/>
      <c r="M242" s="113"/>
      <c r="N242" s="120"/>
      <c r="O242" s="120"/>
      <c r="P242" s="120"/>
      <c r="Q242" s="119"/>
      <c r="R242" s="112"/>
      <c r="S242" s="120"/>
      <c r="T242" s="120"/>
      <c r="U242" s="120"/>
      <c r="V242" s="120"/>
      <c r="W242" s="111"/>
      <c r="X242" s="828"/>
      <c r="Y242" s="828"/>
      <c r="Z242" s="828"/>
      <c r="AA242" s="828"/>
      <c r="AB242" s="828"/>
      <c r="AC242" s="828"/>
      <c r="AD242" s="828"/>
      <c r="AE242" s="828"/>
      <c r="AF242" s="828"/>
      <c r="AG242" s="828"/>
      <c r="AH242" s="828"/>
      <c r="AI242" s="828"/>
      <c r="AJ242" s="828"/>
      <c r="AK242" s="828"/>
      <c r="AL242" s="828"/>
      <c r="AM242" s="828"/>
      <c r="AN242" s="828"/>
      <c r="AO242" s="828"/>
      <c r="AP242" s="828"/>
      <c r="AQ242" s="828"/>
      <c r="AR242" s="828"/>
      <c r="AS242" s="828"/>
      <c r="AT242" s="828"/>
      <c r="AU242" s="828"/>
      <c r="AV242" s="828"/>
      <c r="AW242" s="828"/>
      <c r="AX242" s="828"/>
      <c r="AY242" s="828"/>
      <c r="AZ242" s="346"/>
      <c r="BA242" s="884"/>
      <c r="BB242" s="553"/>
      <c r="BC242" s="414"/>
      <c r="BD242" s="407"/>
      <c r="BE242" s="407"/>
      <c r="BF242" s="407"/>
      <c r="BG242" s="418"/>
      <c r="BH242" s="414"/>
      <c r="BI242" s="407"/>
      <c r="BJ242" s="407"/>
      <c r="BK242" s="407"/>
      <c r="BL242" s="418"/>
      <c r="BM242" s="414"/>
      <c r="BN242" s="407"/>
      <c r="BO242" s="407"/>
      <c r="BP242" s="407"/>
      <c r="BQ242" s="418"/>
      <c r="BR242" s="414"/>
      <c r="BS242" s="407"/>
      <c r="BT242" s="407"/>
      <c r="BU242" s="407"/>
      <c r="BV242" s="407"/>
      <c r="BW242" s="408"/>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37" customFormat="true" ht="15" customHeight="true" x14ac:dyDescent="0.2">
      <c r="A243" s="178"/>
      <c r="B243" s="148"/>
      <c r="C243" s="113"/>
      <c r="D243" s="120"/>
      <c r="E243" s="120"/>
      <c r="F243" s="120"/>
      <c r="G243" s="119"/>
      <c r="H243" s="112"/>
      <c r="I243" s="120"/>
      <c r="J243" s="120"/>
      <c r="K243" s="120"/>
      <c r="L243" s="111"/>
      <c r="M243" s="113"/>
      <c r="N243" s="120"/>
      <c r="O243" s="120"/>
      <c r="P243" s="120"/>
      <c r="Q243" s="119"/>
      <c r="R243" s="112"/>
      <c r="S243" s="120"/>
      <c r="T243" s="120"/>
      <c r="U243" s="120"/>
      <c r="V243" s="120"/>
      <c r="W243" s="111"/>
      <c r="X243" s="828"/>
      <c r="Y243" s="828"/>
      <c r="Z243" s="828"/>
      <c r="AA243" s="828"/>
      <c r="AB243" s="828"/>
      <c r="AC243" s="828"/>
      <c r="AD243" s="828"/>
      <c r="AE243" s="828"/>
      <c r="AF243" s="828"/>
      <c r="AG243" s="828"/>
      <c r="AH243" s="828"/>
      <c r="AI243" s="828"/>
      <c r="AJ243" s="828"/>
      <c r="AK243" s="828"/>
      <c r="AL243" s="828"/>
      <c r="AM243" s="828"/>
      <c r="AN243" s="828"/>
      <c r="AO243" s="828"/>
      <c r="AP243" s="828"/>
      <c r="AQ243" s="828"/>
      <c r="AR243" s="828"/>
      <c r="AS243" s="828"/>
      <c r="AT243" s="828"/>
      <c r="AU243" s="828"/>
      <c r="AV243" s="828"/>
      <c r="AW243" s="828"/>
      <c r="AX243" s="828"/>
      <c r="AY243" s="828"/>
      <c r="AZ243" s="346"/>
      <c r="BA243" s="884"/>
      <c r="BB243" s="553"/>
      <c r="BC243" s="414"/>
      <c r="BD243" s="407"/>
      <c r="BE243" s="407"/>
      <c r="BF243" s="407"/>
      <c r="BG243" s="418"/>
      <c r="BH243" s="414"/>
      <c r="BI243" s="407"/>
      <c r="BJ243" s="407"/>
      <c r="BK243" s="407"/>
      <c r="BL243" s="418"/>
      <c r="BM243" s="414"/>
      <c r="BN243" s="407"/>
      <c r="BO243" s="407"/>
      <c r="BP243" s="407"/>
      <c r="BQ243" s="418"/>
      <c r="BR243" s="414"/>
      <c r="BS243" s="407"/>
      <c r="BT243" s="407"/>
      <c r="BU243" s="407"/>
      <c r="BV243" s="407"/>
      <c r="BW243" s="408"/>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37" customFormat="true" ht="15" customHeight="true" x14ac:dyDescent="0.2">
      <c r="A244" s="178"/>
      <c r="B244" s="148"/>
      <c r="C244" s="113"/>
      <c r="D244" s="120"/>
      <c r="E244" s="120"/>
      <c r="F244" s="120"/>
      <c r="G244" s="119"/>
      <c r="H244" s="112"/>
      <c r="I244" s="120"/>
      <c r="J244" s="120"/>
      <c r="K244" s="120"/>
      <c r="L244" s="111"/>
      <c r="M244" s="113"/>
      <c r="N244" s="120"/>
      <c r="O244" s="120"/>
      <c r="P244" s="120"/>
      <c r="Q244" s="119"/>
      <c r="R244" s="112"/>
      <c r="S244" s="120"/>
      <c r="T244" s="120"/>
      <c r="U244" s="120"/>
      <c r="V244" s="120"/>
      <c r="W244" s="111"/>
      <c r="X244" s="828"/>
      <c r="Y244" s="828"/>
      <c r="Z244" s="828"/>
      <c r="AA244" s="828"/>
      <c r="AB244" s="828"/>
      <c r="AC244" s="828"/>
      <c r="AD244" s="828"/>
      <c r="AE244" s="828"/>
      <c r="AF244" s="828"/>
      <c r="AG244" s="828"/>
      <c r="AH244" s="828"/>
      <c r="AI244" s="828"/>
      <c r="AJ244" s="828"/>
      <c r="AK244" s="828"/>
      <c r="AL244" s="828"/>
      <c r="AM244" s="828"/>
      <c r="AN244" s="828"/>
      <c r="AO244" s="828"/>
      <c r="AP244" s="828"/>
      <c r="AQ244" s="828"/>
      <c r="AR244" s="828"/>
      <c r="AS244" s="828"/>
      <c r="AT244" s="828"/>
      <c r="AU244" s="828"/>
      <c r="AV244" s="828"/>
      <c r="AW244" s="828"/>
      <c r="AX244" s="828"/>
      <c r="AY244" s="828"/>
      <c r="AZ244" s="346"/>
      <c r="BA244" s="884"/>
      <c r="BB244" s="553"/>
      <c r="BC244" s="414"/>
      <c r="BD244" s="407"/>
      <c r="BE244" s="407"/>
      <c r="BF244" s="407"/>
      <c r="BG244" s="418"/>
      <c r="BH244" s="414"/>
      <c r="BI244" s="407"/>
      <c r="BJ244" s="407"/>
      <c r="BK244" s="407"/>
      <c r="BL244" s="418"/>
      <c r="BM244" s="414"/>
      <c r="BN244" s="407"/>
      <c r="BO244" s="407"/>
      <c r="BP244" s="407"/>
      <c r="BQ244" s="418"/>
      <c r="BR244" s="414"/>
      <c r="BS244" s="407"/>
      <c r="BT244" s="407"/>
      <c r="BU244" s="407"/>
      <c r="BV244" s="407"/>
      <c r="BW244" s="408"/>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37" customFormat="true" ht="15" customHeight="true" x14ac:dyDescent="0.2">
      <c r="A245" s="178"/>
      <c r="B245" s="148"/>
      <c r="C245" s="113"/>
      <c r="D245" s="120"/>
      <c r="E245" s="120"/>
      <c r="F245" s="120"/>
      <c r="G245" s="119"/>
      <c r="H245" s="112"/>
      <c r="I245" s="120"/>
      <c r="J245" s="120"/>
      <c r="K245" s="120"/>
      <c r="L245" s="111"/>
      <c r="M245" s="113"/>
      <c r="N245" s="120"/>
      <c r="O245" s="120"/>
      <c r="P245" s="120"/>
      <c r="Q245" s="119"/>
      <c r="R245" s="112"/>
      <c r="S245" s="120"/>
      <c r="T245" s="120"/>
      <c r="U245" s="120"/>
      <c r="V245" s="120"/>
      <c r="W245" s="111"/>
      <c r="X245" s="828"/>
      <c r="Y245" s="828"/>
      <c r="Z245" s="828"/>
      <c r="AA245" s="828"/>
      <c r="AB245" s="828"/>
      <c r="AC245" s="828"/>
      <c r="AD245" s="828"/>
      <c r="AE245" s="828"/>
      <c r="AF245" s="828"/>
      <c r="AG245" s="828"/>
      <c r="AH245" s="828"/>
      <c r="AI245" s="828"/>
      <c r="AJ245" s="828"/>
      <c r="AK245" s="828"/>
      <c r="AL245" s="828"/>
      <c r="AM245" s="828"/>
      <c r="AN245" s="828"/>
      <c r="AO245" s="828"/>
      <c r="AP245" s="828"/>
      <c r="AQ245" s="828"/>
      <c r="AR245" s="828"/>
      <c r="AS245" s="828"/>
      <c r="AT245" s="828"/>
      <c r="AU245" s="828"/>
      <c r="AV245" s="828"/>
      <c r="AW245" s="828"/>
      <c r="AX245" s="828"/>
      <c r="AY245" s="828"/>
      <c r="AZ245" s="346"/>
      <c r="BA245" s="884"/>
      <c r="BB245" s="553"/>
      <c r="BC245" s="414"/>
      <c r="BD245" s="407"/>
      <c r="BE245" s="407"/>
      <c r="BF245" s="407"/>
      <c r="BG245" s="418"/>
      <c r="BH245" s="414"/>
      <c r="BI245" s="407"/>
      <c r="BJ245" s="407"/>
      <c r="BK245" s="407"/>
      <c r="BL245" s="418"/>
      <c r="BM245" s="414"/>
      <c r="BN245" s="407"/>
      <c r="BO245" s="407"/>
      <c r="BP245" s="407"/>
      <c r="BQ245" s="418"/>
      <c r="BR245" s="414"/>
      <c r="BS245" s="407"/>
      <c r="BT245" s="407"/>
      <c r="BU245" s="407"/>
      <c r="BV245" s="407"/>
      <c r="BW245" s="408"/>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37" customFormat="true" ht="15" customHeight="true" x14ac:dyDescent="0.2">
      <c r="A246" s="178"/>
      <c r="B246" s="148"/>
      <c r="C246" s="113"/>
      <c r="D246" s="120"/>
      <c r="E246" s="120"/>
      <c r="F246" s="120"/>
      <c r="G246" s="119"/>
      <c r="H246" s="112"/>
      <c r="I246" s="120"/>
      <c r="J246" s="120"/>
      <c r="K246" s="120"/>
      <c r="L246" s="111"/>
      <c r="M246" s="113"/>
      <c r="N246" s="120"/>
      <c r="O246" s="120"/>
      <c r="P246" s="120"/>
      <c r="Q246" s="119"/>
      <c r="R246" s="112"/>
      <c r="S246" s="120"/>
      <c r="T246" s="120"/>
      <c r="U246" s="120"/>
      <c r="V246" s="120"/>
      <c r="W246" s="111"/>
      <c r="X246" s="828"/>
      <c r="Y246" s="828"/>
      <c r="Z246" s="828"/>
      <c r="AA246" s="828"/>
      <c r="AB246" s="828"/>
      <c r="AC246" s="828"/>
      <c r="AD246" s="828"/>
      <c r="AE246" s="828"/>
      <c r="AF246" s="828"/>
      <c r="AG246" s="828"/>
      <c r="AH246" s="828"/>
      <c r="AI246" s="828"/>
      <c r="AJ246" s="828"/>
      <c r="AK246" s="828"/>
      <c r="AL246" s="828"/>
      <c r="AM246" s="828"/>
      <c r="AN246" s="828"/>
      <c r="AO246" s="828"/>
      <c r="AP246" s="828"/>
      <c r="AQ246" s="828"/>
      <c r="AR246" s="828"/>
      <c r="AS246" s="828"/>
      <c r="AT246" s="828"/>
      <c r="AU246" s="828"/>
      <c r="AV246" s="828"/>
      <c r="AW246" s="828"/>
      <c r="AX246" s="828"/>
      <c r="AY246" s="828"/>
      <c r="AZ246" s="346"/>
      <c r="BA246" s="884"/>
      <c r="BB246" s="553"/>
      <c r="BC246" s="414"/>
      <c r="BD246" s="407"/>
      <c r="BE246" s="407"/>
      <c r="BF246" s="407"/>
      <c r="BG246" s="418"/>
      <c r="BH246" s="414"/>
      <c r="BI246" s="407"/>
      <c r="BJ246" s="407"/>
      <c r="BK246" s="407"/>
      <c r="BL246" s="418"/>
      <c r="BM246" s="414"/>
      <c r="BN246" s="407"/>
      <c r="BO246" s="407"/>
      <c r="BP246" s="407"/>
      <c r="BQ246" s="418"/>
      <c r="BR246" s="414"/>
      <c r="BS246" s="407"/>
      <c r="BT246" s="407"/>
      <c r="BU246" s="407"/>
      <c r="BV246" s="407"/>
      <c r="BW246" s="408"/>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37" customFormat="true" ht="15" customHeight="true" x14ac:dyDescent="0.2">
      <c r="A247" s="178"/>
      <c r="B247" s="148"/>
      <c r="C247" s="113"/>
      <c r="D247" s="120"/>
      <c r="E247" s="120"/>
      <c r="F247" s="120"/>
      <c r="G247" s="119"/>
      <c r="H247" s="112"/>
      <c r="I247" s="120"/>
      <c r="J247" s="120"/>
      <c r="K247" s="120"/>
      <c r="L247" s="111"/>
      <c r="M247" s="113"/>
      <c r="N247" s="120"/>
      <c r="O247" s="120"/>
      <c r="P247" s="120"/>
      <c r="Q247" s="119"/>
      <c r="R247" s="112"/>
      <c r="S247" s="120"/>
      <c r="T247" s="120"/>
      <c r="U247" s="120"/>
      <c r="V247" s="120"/>
      <c r="W247" s="111"/>
      <c r="X247" s="828"/>
      <c r="Y247" s="828"/>
      <c r="Z247" s="828"/>
      <c r="AA247" s="828"/>
      <c r="AB247" s="828"/>
      <c r="AC247" s="828"/>
      <c r="AD247" s="828"/>
      <c r="AE247" s="828"/>
      <c r="AF247" s="828"/>
      <c r="AG247" s="828"/>
      <c r="AH247" s="828"/>
      <c r="AI247" s="828"/>
      <c r="AJ247" s="828"/>
      <c r="AK247" s="828"/>
      <c r="AL247" s="828"/>
      <c r="AM247" s="828"/>
      <c r="AN247" s="828"/>
      <c r="AO247" s="828"/>
      <c r="AP247" s="828"/>
      <c r="AQ247" s="828"/>
      <c r="AR247" s="828"/>
      <c r="AS247" s="828"/>
      <c r="AT247" s="828"/>
      <c r="AU247" s="828"/>
      <c r="AV247" s="828"/>
      <c r="AW247" s="828"/>
      <c r="AX247" s="828"/>
      <c r="AY247" s="828"/>
      <c r="AZ247" s="346"/>
      <c r="BA247" s="884"/>
      <c r="BB247" s="553"/>
      <c r="BC247" s="414"/>
      <c r="BD247" s="407"/>
      <c r="BE247" s="407"/>
      <c r="BF247" s="407"/>
      <c r="BG247" s="418"/>
      <c r="BH247" s="414"/>
      <c r="BI247" s="407"/>
      <c r="BJ247" s="407"/>
      <c r="BK247" s="407"/>
      <c r="BL247" s="418"/>
      <c r="BM247" s="414"/>
      <c r="BN247" s="407"/>
      <c r="BO247" s="407"/>
      <c r="BP247" s="407"/>
      <c r="BQ247" s="418"/>
      <c r="BR247" s="414"/>
      <c r="BS247" s="407"/>
      <c r="BT247" s="407"/>
      <c r="BU247" s="407"/>
      <c r="BV247" s="407"/>
      <c r="BW247" s="408"/>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37" customFormat="true" ht="15" customHeight="true" x14ac:dyDescent="0.2">
      <c r="A248" s="174"/>
      <c r="B248" s="138"/>
      <c r="C248" s="83"/>
      <c r="D248" s="100"/>
      <c r="E248" s="100"/>
      <c r="F248" s="100"/>
      <c r="G248" s="99"/>
      <c r="H248" s="82"/>
      <c r="I248" s="100"/>
      <c r="J248" s="100"/>
      <c r="K248" s="100"/>
      <c r="L248" s="81"/>
      <c r="M248" s="83"/>
      <c r="N248" s="100"/>
      <c r="O248" s="100"/>
      <c r="P248" s="100"/>
      <c r="Q248" s="99"/>
      <c r="R248" s="82"/>
      <c r="S248" s="100"/>
      <c r="T248" s="100"/>
      <c r="U248" s="100"/>
      <c r="V248" s="100"/>
      <c r="W248" s="81"/>
      <c r="X248" s="828"/>
      <c r="Y248" s="828"/>
      <c r="Z248" s="828"/>
      <c r="AA248" s="828"/>
      <c r="AB248" s="828"/>
      <c r="AC248" s="828"/>
      <c r="AD248" s="828"/>
      <c r="AE248" s="828"/>
      <c r="AF248" s="828"/>
      <c r="AG248" s="828"/>
      <c r="AH248" s="828"/>
      <c r="AI248" s="828"/>
      <c r="AJ248" s="828"/>
      <c r="AK248" s="828"/>
      <c r="AL248" s="828"/>
      <c r="AM248" s="828"/>
      <c r="AN248" s="828"/>
      <c r="AO248" s="828"/>
      <c r="AP248" s="828"/>
      <c r="AQ248" s="828"/>
      <c r="AR248" s="828"/>
      <c r="AS248" s="828"/>
      <c r="AT248" s="828"/>
      <c r="AU248" s="828"/>
      <c r="AV248" s="828"/>
      <c r="AW248" s="828"/>
      <c r="AX248" s="828"/>
      <c r="AY248" s="828"/>
      <c r="AZ248" s="346"/>
      <c r="BA248" s="884"/>
      <c r="BB248" s="553"/>
      <c r="BC248" s="417"/>
      <c r="BD248" s="416"/>
      <c r="BE248" s="416"/>
      <c r="BF248" s="416"/>
      <c r="BG248" s="420"/>
      <c r="BH248" s="417"/>
      <c r="BI248" s="416"/>
      <c r="BJ248" s="416"/>
      <c r="BK248" s="416"/>
      <c r="BL248" s="420"/>
      <c r="BM248" s="417"/>
      <c r="BN248" s="416"/>
      <c r="BO248" s="416"/>
      <c r="BP248" s="416"/>
      <c r="BQ248" s="420"/>
      <c r="BR248" s="417"/>
      <c r="BS248" s="416"/>
      <c r="BT248" s="416"/>
      <c r="BU248" s="416"/>
      <c r="BV248" s="416"/>
      <c r="BW248" s="419"/>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37" customFormat="true" ht="250.15" customHeight="true" x14ac:dyDescent="0.2">
      <c r="B249" s="436"/>
      <c r="X249" s="346"/>
      <c r="Y249" s="346"/>
      <c r="Z249" s="346"/>
      <c r="AA249" s="346"/>
      <c r="AB249" s="346"/>
      <c r="AC249" s="346"/>
      <c r="AD249" s="346"/>
      <c r="AE249" s="346"/>
      <c r="AF249" s="346"/>
      <c r="AG249" s="346"/>
      <c r="AH249" s="346"/>
      <c r="AI249" s="346"/>
      <c r="AJ249" s="346"/>
      <c r="AK249" s="346"/>
      <c r="AL249" s="346"/>
      <c r="AM249" s="346"/>
      <c r="AN249" s="346"/>
      <c r="AO249" s="346"/>
      <c r="AP249" s="346"/>
      <c r="AQ249" s="346"/>
      <c r="AR249" s="346"/>
      <c r="AS249" s="346"/>
      <c r="AT249" s="346"/>
      <c r="AU249" s="346"/>
      <c r="AV249" s="346"/>
      <c r="AW249" s="346"/>
      <c r="AX249" s="346"/>
      <c r="AY249" s="346"/>
      <c r="AZ249" s="346"/>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9"/>
      <c r="BX249" s="345"/>
      <c r="BY249" s="345"/>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348" customFormat="true" ht="19.15" customHeight="true" x14ac:dyDescent="0.2">
      <c r="B250" s="435"/>
      <c r="X250" s="341"/>
      <c r="Y250" s="341"/>
      <c r="Z250" s="341"/>
      <c r="AA250" s="341"/>
      <c r="AB250" s="341"/>
      <c r="AC250" s="341"/>
      <c r="AD250" s="341"/>
      <c r="AE250" s="341"/>
      <c r="AF250" s="341"/>
      <c r="AG250" s="341"/>
      <c r="AH250" s="341"/>
      <c r="AI250" s="341"/>
      <c r="AJ250" s="341"/>
      <c r="AK250" s="341"/>
      <c r="AL250" s="341"/>
      <c r="AM250" s="341"/>
      <c r="AN250" s="341"/>
      <c r="AO250" s="341"/>
      <c r="AP250" s="341"/>
      <c r="AQ250" s="341"/>
      <c r="AR250" s="341"/>
      <c r="AS250" s="341"/>
      <c r="AT250" s="341"/>
      <c r="AU250" s="341"/>
      <c r="AV250" s="341"/>
      <c r="AW250" s="341"/>
      <c r="AX250" s="341"/>
      <c r="AY250" s="341"/>
      <c r="AZ250" s="341"/>
      <c r="BA250" s="544"/>
      <c r="BB250" s="365"/>
      <c r="BC250" s="544"/>
      <c r="BD250" s="544"/>
      <c r="BE250" s="544"/>
      <c r="BF250" s="544"/>
      <c r="BG250" s="544"/>
      <c r="BH250" s="544"/>
      <c r="BI250" s="544"/>
      <c r="BJ250" s="544"/>
      <c r="BK250" s="544"/>
      <c r="BL250" s="544"/>
      <c r="BM250" s="544"/>
      <c r="BN250" s="544"/>
      <c r="BO250" s="544"/>
      <c r="BP250" s="544"/>
      <c r="BQ250" s="544"/>
      <c r="BR250" s="544"/>
      <c r="BS250" s="544"/>
      <c r="BT250" s="544"/>
      <c r="BU250" s="544"/>
      <c r="BV250" s="544"/>
      <c r="BW250" s="544"/>
      <c r="BX250" s="341"/>
      <c r="BY250" s="341"/>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348" customFormat="true" ht="15" customHeight="true" x14ac:dyDescent="0.2">
      <c r="B251" s="435"/>
      <c r="X251" s="341"/>
      <c r="Y251" s="341"/>
      <c r="Z251" s="341"/>
      <c r="AA251" s="341"/>
      <c r="AB251" s="341"/>
      <c r="AC251" s="341"/>
      <c r="AD251" s="341"/>
      <c r="AE251" s="341"/>
      <c r="AF251" s="341"/>
      <c r="AG251" s="341"/>
      <c r="AH251" s="341"/>
      <c r="AI251" s="341"/>
      <c r="AJ251" s="341"/>
      <c r="AK251" s="341"/>
      <c r="AL251" s="341"/>
      <c r="AM251" s="341"/>
      <c r="AN251" s="341"/>
      <c r="AO251" s="341"/>
      <c r="AP251" s="341"/>
      <c r="AQ251" s="341"/>
      <c r="AR251" s="341"/>
      <c r="AS251" s="341"/>
      <c r="AT251" s="341"/>
      <c r="AU251" s="341"/>
      <c r="AV251" s="341"/>
      <c r="AW251" s="341"/>
      <c r="AX251" s="341"/>
      <c r="AY251" s="341"/>
      <c r="AZ251" s="341"/>
      <c r="BA251" s="544"/>
      <c r="BB251" s="365"/>
      <c r="BC251" s="544"/>
      <c r="BD251" s="544"/>
      <c r="BE251" s="544"/>
      <c r="BF251" s="544"/>
      <c r="BG251" s="544"/>
      <c r="BH251" s="544"/>
      <c r="BI251" s="544"/>
      <c r="BJ251" s="544"/>
      <c r="BK251" s="544"/>
      <c r="BL251" s="544"/>
      <c r="BM251" s="544"/>
      <c r="BN251" s="544"/>
      <c r="BO251" s="544"/>
      <c r="BP251" s="544"/>
      <c r="BQ251" s="544"/>
      <c r="BR251" s="544"/>
      <c r="BS251" s="544"/>
      <c r="BT251" s="544"/>
      <c r="BU251" s="544"/>
      <c r="BV251" s="544"/>
      <c r="BW251" s="544"/>
      <c r="BX251" s="341"/>
      <c r="BY251" s="341"/>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348" customFormat="true" ht="15" customHeight="true" x14ac:dyDescent="0.2">
      <c r="B252" s="435"/>
      <c r="X252" s="341"/>
      <c r="Y252" s="341"/>
      <c r="Z252" s="341"/>
      <c r="AA252" s="341"/>
      <c r="AB252" s="341"/>
      <c r="AC252" s="341"/>
      <c r="AD252" s="341"/>
      <c r="AE252" s="341"/>
      <c r="AF252" s="341"/>
      <c r="AG252" s="341"/>
      <c r="AH252" s="341"/>
      <c r="AI252" s="341"/>
      <c r="AJ252" s="341"/>
      <c r="AK252" s="341"/>
      <c r="AL252" s="341"/>
      <c r="AM252" s="341"/>
      <c r="AN252" s="341"/>
      <c r="AO252" s="341"/>
      <c r="AP252" s="341"/>
      <c r="AQ252" s="341"/>
      <c r="AR252" s="341"/>
      <c r="AS252" s="341"/>
      <c r="AT252" s="341"/>
      <c r="AU252" s="341"/>
      <c r="AV252" s="341"/>
      <c r="AW252" s="341"/>
      <c r="AX252" s="341"/>
      <c r="AY252" s="341"/>
      <c r="AZ252" s="341"/>
      <c r="BA252" s="544"/>
      <c r="BB252" s="365"/>
      <c r="BC252" s="544"/>
      <c r="BD252" s="544"/>
      <c r="BE252" s="544"/>
      <c r="BF252" s="544"/>
      <c r="BG252" s="544"/>
      <c r="BH252" s="544"/>
      <c r="BI252" s="544"/>
      <c r="BJ252" s="544"/>
      <c r="BK252" s="544"/>
      <c r="BL252" s="544"/>
      <c r="BM252" s="544"/>
      <c r="BN252" s="544"/>
      <c r="BO252" s="544"/>
      <c r="BP252" s="544"/>
      <c r="BQ252" s="544"/>
      <c r="BR252" s="544"/>
      <c r="BS252" s="544"/>
      <c r="BT252" s="544"/>
      <c r="BU252" s="544"/>
      <c r="BV252" s="544"/>
      <c r="BW252" s="544"/>
      <c r="BX252" s="341"/>
      <c r="BY252" s="341"/>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348" customFormat="true" ht="15" customHeight="true" x14ac:dyDescent="0.2">
      <c r="B253" s="435"/>
      <c r="X253" s="341"/>
      <c r="Y253" s="341"/>
      <c r="Z253" s="341"/>
      <c r="AA253" s="341"/>
      <c r="AB253" s="341"/>
      <c r="AC253" s="341"/>
      <c r="AD253" s="341"/>
      <c r="AE253" s="341"/>
      <c r="AF253" s="341"/>
      <c r="AG253" s="341"/>
      <c r="AH253" s="341"/>
      <c r="AI253" s="341"/>
      <c r="AJ253" s="341"/>
      <c r="AK253" s="341"/>
      <c r="AL253" s="341"/>
      <c r="AM253" s="341"/>
      <c r="AN253" s="341"/>
      <c r="AO253" s="341"/>
      <c r="AP253" s="341"/>
      <c r="AQ253" s="341"/>
      <c r="AR253" s="341"/>
      <c r="AS253" s="341"/>
      <c r="AT253" s="341"/>
      <c r="AU253" s="341"/>
      <c r="AV253" s="341"/>
      <c r="AW253" s="341"/>
      <c r="AX253" s="341"/>
      <c r="AY253" s="341"/>
      <c r="AZ253" s="341"/>
      <c r="BA253" s="544"/>
      <c r="BB253" s="365"/>
      <c r="BC253" s="544"/>
      <c r="BD253" s="544"/>
      <c r="BE253" s="544"/>
      <c r="BF253" s="544"/>
      <c r="BG253" s="544"/>
      <c r="BH253" s="544"/>
      <c r="BI253" s="544"/>
      <c r="BJ253" s="544"/>
      <c r="BK253" s="544"/>
      <c r="BL253" s="544"/>
      <c r="BM253" s="544"/>
      <c r="BN253" s="544"/>
      <c r="BO253" s="544"/>
      <c r="BP253" s="544"/>
      <c r="BQ253" s="544"/>
      <c r="BR253" s="544"/>
      <c r="BS253" s="544"/>
      <c r="BT253" s="544"/>
      <c r="BU253" s="544"/>
      <c r="BV253" s="544"/>
      <c r="BW253" s="544"/>
      <c r="BX253" s="341"/>
      <c r="BY253" s="341"/>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348" customFormat="true" ht="15" customHeight="true" x14ac:dyDescent="0.2">
      <c r="B254" s="435"/>
      <c r="X254" s="341"/>
      <c r="Y254" s="341"/>
      <c r="Z254" s="341"/>
      <c r="AA254" s="341"/>
      <c r="AB254" s="341"/>
      <c r="AC254" s="341"/>
      <c r="AD254" s="341"/>
      <c r="AE254" s="341"/>
      <c r="AF254" s="341"/>
      <c r="AG254" s="341"/>
      <c r="AH254" s="341"/>
      <c r="AI254" s="341"/>
      <c r="AJ254" s="341"/>
      <c r="AK254" s="341"/>
      <c r="AL254" s="341"/>
      <c r="AM254" s="341"/>
      <c r="AN254" s="341"/>
      <c r="AO254" s="341"/>
      <c r="AP254" s="341"/>
      <c r="AQ254" s="341"/>
      <c r="AR254" s="341"/>
      <c r="AS254" s="341"/>
      <c r="AT254" s="341"/>
      <c r="AU254" s="341"/>
      <c r="AV254" s="341"/>
      <c r="AW254" s="341"/>
      <c r="AX254" s="341"/>
      <c r="AY254" s="341"/>
      <c r="AZ254" s="341"/>
      <c r="BA254" s="544"/>
      <c r="BB254" s="365"/>
      <c r="BC254" s="544"/>
      <c r="BD254" s="544"/>
      <c r="BE254" s="544"/>
      <c r="BF254" s="544"/>
      <c r="BG254" s="544"/>
      <c r="BH254" s="544"/>
      <c r="BI254" s="544"/>
      <c r="BJ254" s="544"/>
      <c r="BK254" s="544"/>
      <c r="BL254" s="544"/>
      <c r="BM254" s="544"/>
      <c r="BN254" s="544"/>
      <c r="BO254" s="544"/>
      <c r="BP254" s="544"/>
      <c r="BQ254" s="544"/>
      <c r="BR254" s="544"/>
      <c r="BS254" s="544"/>
      <c r="BT254" s="544"/>
      <c r="BU254" s="544"/>
      <c r="BV254" s="544"/>
      <c r="BW254" s="544"/>
      <c r="BX254" s="341"/>
      <c r="BY254" s="341"/>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348" customFormat="true" ht="15" customHeight="true" x14ac:dyDescent="0.2">
      <c r="B255" s="435"/>
      <c r="X255" s="341"/>
      <c r="Y255" s="341"/>
      <c r="Z255" s="341"/>
      <c r="AA255" s="341"/>
      <c r="AB255" s="341"/>
      <c r="AC255" s="341"/>
      <c r="AD255" s="341"/>
      <c r="AE255" s="341"/>
      <c r="AF255" s="341"/>
      <c r="AG255" s="341"/>
      <c r="AH255" s="341"/>
      <c r="AI255" s="341"/>
      <c r="AJ255" s="341"/>
      <c r="AK255" s="341"/>
      <c r="AL255" s="341"/>
      <c r="AM255" s="341"/>
      <c r="AN255" s="341"/>
      <c r="AO255" s="341"/>
      <c r="AP255" s="341"/>
      <c r="AQ255" s="341"/>
      <c r="AR255" s="341"/>
      <c r="AS255" s="341"/>
      <c r="AT255" s="341"/>
      <c r="AU255" s="341"/>
      <c r="AV255" s="341"/>
      <c r="AW255" s="341"/>
      <c r="AX255" s="341"/>
      <c r="AY255" s="341"/>
      <c r="AZ255" s="341"/>
      <c r="BA255" s="544"/>
      <c r="BB255" s="365"/>
      <c r="BC255" s="544"/>
      <c r="BD255" s="544"/>
      <c r="BE255" s="544"/>
      <c r="BF255" s="544"/>
      <c r="BG255" s="544"/>
      <c r="BH255" s="544"/>
      <c r="BI255" s="544"/>
      <c r="BJ255" s="544"/>
      <c r="BK255" s="544"/>
      <c r="BL255" s="544"/>
      <c r="BM255" s="544"/>
      <c r="BN255" s="544"/>
      <c r="BO255" s="544"/>
      <c r="BP255" s="544"/>
      <c r="BQ255" s="544"/>
      <c r="BR255" s="544"/>
      <c r="BS255" s="544"/>
      <c r="BT255" s="544"/>
      <c r="BU255" s="544"/>
      <c r="BV255" s="544"/>
      <c r="BW255" s="544"/>
      <c r="BX255" s="341"/>
      <c r="BY255" s="341"/>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348" customFormat="true" ht="15" customHeight="true" x14ac:dyDescent="0.2">
      <c r="B256" s="435"/>
      <c r="X256" s="341"/>
      <c r="Y256" s="341"/>
      <c r="Z256" s="341"/>
      <c r="AA256" s="341"/>
      <c r="AB256" s="341"/>
      <c r="AC256" s="341"/>
      <c r="AD256" s="341"/>
      <c r="AE256" s="341"/>
      <c r="AF256" s="341"/>
      <c r="AG256" s="341"/>
      <c r="AH256" s="341"/>
      <c r="AI256" s="341"/>
      <c r="AJ256" s="341"/>
      <c r="AK256" s="341"/>
      <c r="AL256" s="341"/>
      <c r="AM256" s="341"/>
      <c r="AN256" s="341"/>
      <c r="AO256" s="341"/>
      <c r="AP256" s="341"/>
      <c r="AQ256" s="341"/>
      <c r="AR256" s="341"/>
      <c r="AS256" s="341"/>
      <c r="AT256" s="341"/>
      <c r="AU256" s="341"/>
      <c r="AV256" s="341"/>
      <c r="AW256" s="341"/>
      <c r="AX256" s="341"/>
      <c r="AY256" s="341"/>
      <c r="AZ256" s="341"/>
      <c r="BA256" s="544"/>
      <c r="BB256" s="365"/>
      <c r="BC256" s="544"/>
      <c r="BD256" s="544"/>
      <c r="BE256" s="544"/>
      <c r="BF256" s="544"/>
      <c r="BG256" s="544"/>
      <c r="BH256" s="544"/>
      <c r="BI256" s="544"/>
      <c r="BJ256" s="544"/>
      <c r="BK256" s="544"/>
      <c r="BL256" s="544"/>
      <c r="BM256" s="544"/>
      <c r="BN256" s="544"/>
      <c r="BO256" s="544"/>
      <c r="BP256" s="544"/>
      <c r="BQ256" s="544"/>
      <c r="BR256" s="544"/>
      <c r="BS256" s="544"/>
      <c r="BT256" s="544"/>
      <c r="BU256" s="544"/>
      <c r="BV256" s="544"/>
      <c r="BW256" s="544"/>
      <c r="BX256" s="341"/>
      <c r="BY256" s="341"/>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348" customFormat="true" ht="18" customHeight="true" x14ac:dyDescent="0.2">
      <c r="B257" s="435"/>
      <c r="X257" s="341"/>
      <c r="Y257" s="341"/>
      <c r="Z257" s="341"/>
      <c r="AA257" s="341"/>
      <c r="AB257" s="341"/>
      <c r="AC257" s="341"/>
      <c r="AD257" s="341"/>
      <c r="AE257" s="341"/>
      <c r="AF257" s="341"/>
      <c r="AG257" s="341"/>
      <c r="AH257" s="341"/>
      <c r="AI257" s="341"/>
      <c r="AJ257" s="341"/>
      <c r="AK257" s="341"/>
      <c r="AL257" s="341"/>
      <c r="AM257" s="341"/>
      <c r="AN257" s="341"/>
      <c r="AO257" s="341"/>
      <c r="AP257" s="341"/>
      <c r="AQ257" s="341"/>
      <c r="AR257" s="341"/>
      <c r="AS257" s="341"/>
      <c r="AT257" s="341"/>
      <c r="AU257" s="341"/>
      <c r="AV257" s="341"/>
      <c r="AW257" s="341"/>
      <c r="AX257" s="341"/>
      <c r="AY257" s="341"/>
      <c r="AZ257" s="341"/>
      <c r="BA257" s="544"/>
      <c r="BB257" s="365"/>
      <c r="BC257" s="544"/>
      <c r="BD257" s="544"/>
      <c r="BE257" s="544"/>
      <c r="BF257" s="544"/>
      <c r="BG257" s="544"/>
      <c r="BH257" s="544"/>
      <c r="BI257" s="544"/>
      <c r="BJ257" s="544"/>
      <c r="BK257" s="544"/>
      <c r="BL257" s="544"/>
      <c r="BM257" s="544"/>
      <c r="BN257" s="544"/>
      <c r="BO257" s="544"/>
      <c r="BP257" s="544"/>
      <c r="BQ257" s="544"/>
      <c r="BR257" s="544"/>
      <c r="BS257" s="544"/>
      <c r="BT257" s="544"/>
      <c r="BU257" s="544"/>
      <c r="BV257" s="544"/>
      <c r="BW257" s="544"/>
      <c r="BX257" s="341"/>
      <c r="BY257" s="341"/>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348" customFormat="true" ht="18" customHeight="true" x14ac:dyDescent="0.2">
      <c r="B258" s="435"/>
      <c r="X258" s="341"/>
      <c r="Y258" s="341"/>
      <c r="Z258" s="341"/>
      <c r="AA258" s="341"/>
      <c r="AB258" s="341"/>
      <c r="AC258" s="341"/>
      <c r="AD258" s="341"/>
      <c r="AE258" s="341"/>
      <c r="AF258" s="341"/>
      <c r="AG258" s="341"/>
      <c r="AH258" s="341"/>
      <c r="AI258" s="341"/>
      <c r="AJ258" s="341"/>
      <c r="AK258" s="341"/>
      <c r="AL258" s="341"/>
      <c r="AM258" s="341"/>
      <c r="AN258" s="341"/>
      <c r="AO258" s="341"/>
      <c r="AP258" s="341"/>
      <c r="AQ258" s="341"/>
      <c r="AR258" s="341"/>
      <c r="AS258" s="341"/>
      <c r="AT258" s="341"/>
      <c r="AU258" s="341"/>
      <c r="AV258" s="341"/>
      <c r="AW258" s="341"/>
      <c r="AX258" s="341"/>
      <c r="AY258" s="341"/>
      <c r="AZ258" s="341"/>
      <c r="BA258" s="544"/>
      <c r="BB258" s="365"/>
      <c r="BC258" s="544"/>
      <c r="BD258" s="544"/>
      <c r="BE258" s="544"/>
      <c r="BF258" s="544"/>
      <c r="BG258" s="544"/>
      <c r="BH258" s="544"/>
      <c r="BI258" s="544"/>
      <c r="BJ258" s="544"/>
      <c r="BK258" s="544"/>
      <c r="BL258" s="544"/>
      <c r="BM258" s="544"/>
      <c r="BN258" s="544"/>
      <c r="BO258" s="544"/>
      <c r="BP258" s="544"/>
      <c r="BQ258" s="544"/>
      <c r="BR258" s="544"/>
      <c r="BS258" s="544"/>
      <c r="BT258" s="544"/>
      <c r="BU258" s="544"/>
      <c r="BV258" s="544"/>
      <c r="BW258" s="544"/>
      <c r="BX258" s="341"/>
      <c r="BY258" s="341"/>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437" customFormat="true" ht="15" customHeight="true" x14ac:dyDescent="0.2">
      <c r="B259" s="436"/>
      <c r="X259" s="346"/>
      <c r="Y259" s="346"/>
      <c r="Z259" s="346"/>
      <c r="AA259" s="346"/>
      <c r="AB259" s="346"/>
      <c r="AC259" s="346"/>
      <c r="AD259" s="346"/>
      <c r="AE259" s="346"/>
      <c r="AF259" s="346"/>
      <c r="AG259" s="346"/>
      <c r="AH259" s="346"/>
      <c r="AI259" s="346"/>
      <c r="AJ259" s="346"/>
      <c r="AK259" s="346"/>
      <c r="AL259" s="346"/>
      <c r="AM259" s="346"/>
      <c r="AN259" s="346"/>
      <c r="AO259" s="346"/>
      <c r="AP259" s="346"/>
      <c r="AQ259" s="346"/>
      <c r="AR259" s="346"/>
      <c r="AS259" s="346"/>
      <c r="AT259" s="346"/>
      <c r="AU259" s="346"/>
      <c r="AV259" s="346"/>
      <c r="AW259" s="346"/>
      <c r="AX259" s="346"/>
      <c r="AY259" s="346"/>
      <c r="AZ259" s="346"/>
      <c r="BA259" s="347" t="s">
        <v>129</v>
      </c>
      <c r="BB259" s="324" t="s">
        <v>86</v>
      </c>
      <c r="BC259" s="976" t="s">
        <v>115</v>
      </c>
      <c r="BD259" s="977"/>
      <c r="BE259" s="977"/>
      <c r="BF259" s="977"/>
      <c r="BG259" s="978"/>
      <c r="BH259" s="976" t="s">
        <v>39</v>
      </c>
      <c r="BI259" s="977"/>
      <c r="BJ259" s="977"/>
      <c r="BK259" s="977"/>
      <c r="BL259" s="978"/>
      <c r="BM259" s="976" t="s">
        <v>38</v>
      </c>
      <c r="BN259" s="977"/>
      <c r="BO259" s="977"/>
      <c r="BP259" s="977"/>
      <c r="BQ259" s="979"/>
      <c r="BR259" s="15" t="s">
        <v>138</v>
      </c>
      <c r="BS259" s="400"/>
      <c r="BT259" s="400"/>
      <c r="BU259" s="400"/>
      <c r="BV259" s="400"/>
      <c r="BW259" s="400"/>
      <c r="BX259" s="5"/>
      <c r="BY259" s="5"/>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437" customFormat="true" ht="36" x14ac:dyDescent="0.2">
      <c r="B260" s="436"/>
      <c r="X260" s="346"/>
      <c r="Y260" s="346"/>
      <c r="Z260" s="346"/>
      <c r="AA260" s="346"/>
      <c r="AB260" s="346"/>
      <c r="AC260" s="346"/>
      <c r="AD260" s="346"/>
      <c r="AE260" s="346"/>
      <c r="AF260" s="346"/>
      <c r="AG260" s="346"/>
      <c r="AH260" s="346"/>
      <c r="AI260" s="346"/>
      <c r="AJ260" s="346"/>
      <c r="AK260" s="346"/>
      <c r="AL260" s="346"/>
      <c r="AM260" s="346"/>
      <c r="AN260" s="346"/>
      <c r="AO260" s="346"/>
      <c r="AP260" s="346"/>
      <c r="AQ260" s="346"/>
      <c r="AR260" s="346"/>
      <c r="AS260" s="346"/>
      <c r="AT260" s="346"/>
      <c r="AU260" s="346"/>
      <c r="AV260" s="346"/>
      <c r="AW260" s="346"/>
      <c r="AX260" s="346"/>
      <c r="AY260" s="346"/>
      <c r="AZ260" s="346"/>
      <c r="BA260" s="335" t="s">
        <v>119</v>
      </c>
      <c r="BB260" s="334"/>
      <c r="BC260" s="421" t="s">
        <v>0</v>
      </c>
      <c r="BD260" s="520" t="s">
        <v>1</v>
      </c>
      <c r="BE260" s="520" t="s">
        <v>2</v>
      </c>
      <c r="BF260" s="520" t="s">
        <v>3</v>
      </c>
      <c r="BG260" s="422" t="s">
        <v>4</v>
      </c>
      <c r="BH260" s="421" t="s">
        <v>0</v>
      </c>
      <c r="BI260" s="520" t="s">
        <v>1</v>
      </c>
      <c r="BJ260" s="520" t="s">
        <v>2</v>
      </c>
      <c r="BK260" s="520" t="s">
        <v>3</v>
      </c>
      <c r="BL260" s="422" t="s">
        <v>4</v>
      </c>
      <c r="BM260" s="421" t="s">
        <v>0</v>
      </c>
      <c r="BN260" s="520" t="s">
        <v>1</v>
      </c>
      <c r="BO260" s="520" t="s">
        <v>2</v>
      </c>
      <c r="BP260" s="520" t="s">
        <v>3</v>
      </c>
      <c r="BQ260" s="422" t="s">
        <v>4</v>
      </c>
      <c r="BR260" s="421" t="s">
        <v>150</v>
      </c>
      <c r="BS260" s="520" t="s">
        <v>151</v>
      </c>
      <c r="BT260" s="520" t="s">
        <v>424</v>
      </c>
      <c r="BU260" s="520" t="s">
        <v>425</v>
      </c>
      <c r="BV260" s="520" t="s">
        <v>154</v>
      </c>
      <c r="BW260" s="521" t="s">
        <v>299</v>
      </c>
      <c r="BX260" s="886"/>
      <c r="BY260" s="886"/>
      <c r="BZ260" s="886"/>
      <c r="CA260" s="886"/>
      <c r="CB260" s="886"/>
      <c r="CC260" s="886"/>
      <c r="CD260" s="886"/>
      <c r="CE260" s="886"/>
      <c r="CF260" s="886"/>
      <c r="CG260" s="886"/>
      <c r="CH260" s="886"/>
      <c r="CI260" s="886"/>
      <c r="CJ260" s="886"/>
      <c r="CK260" s="886"/>
      <c r="CL260" s="886"/>
      <c r="CM260" s="886"/>
      <c r="CN260" s="886"/>
      <c r="CO260" s="886"/>
      <c r="CP260" s="886"/>
      <c r="CQ260" s="886"/>
      <c r="CR260" s="886"/>
      <c r="CS260" s="886"/>
      <c r="CT260" s="886"/>
      <c r="CU260" s="886"/>
      <c r="CV260" s="886"/>
      <c r="CW260" s="886"/>
      <c r="CX260" s="886"/>
      <c r="CY260" s="886"/>
      <c r="CZ260" s="886"/>
    </row>
    <row r="261" s="437" customFormat="true" ht="15" customHeight="true" x14ac:dyDescent="0.2">
      <c r="B261" s="436"/>
      <c r="X261" s="346"/>
      <c r="Y261" s="346"/>
      <c r="Z261" s="346"/>
      <c r="AA261" s="346"/>
      <c r="AB261" s="346"/>
      <c r="AC261" s="346"/>
      <c r="AD261" s="346"/>
      <c r="AE261" s="346"/>
      <c r="AF261" s="346"/>
      <c r="AG261" s="346"/>
      <c r="AH261" s="346"/>
      <c r="AI261" s="346"/>
      <c r="AJ261" s="346"/>
      <c r="AK261" s="346"/>
      <c r="AL261" s="346"/>
      <c r="AM261" s="346"/>
      <c r="AN261" s="346"/>
      <c r="AO261" s="346"/>
      <c r="AP261" s="346"/>
      <c r="AQ261" s="346"/>
      <c r="AR261" s="346"/>
      <c r="AS261" s="346"/>
      <c r="AT261" s="346"/>
      <c r="AU261" s="346"/>
      <c r="AV261" s="346"/>
      <c r="AW261" s="346"/>
      <c r="AX261" s="346"/>
      <c r="AY261" s="346"/>
      <c r="AZ261" s="346"/>
      <c r="BA261" s="975" t="s">
        <v>74</v>
      </c>
      <c r="BB261" s="554" t="s">
        <v>50</v>
      </c>
      <c r="BC261" s="54" t="s">
        <v>36</v>
      </c>
      <c r="BD261" s="50" t="s">
        <v>36</v>
      </c>
      <c r="BE261" s="50" t="s">
        <v>36</v>
      </c>
      <c r="BF261" s="50" t="s">
        <v>36</v>
      </c>
      <c r="BG261" s="45" t="s">
        <v>36</v>
      </c>
      <c r="BH261" s="54" t="s">
        <v>36</v>
      </c>
      <c r="BI261" s="50" t="s">
        <v>36</v>
      </c>
      <c r="BJ261" s="50" t="s">
        <v>36</v>
      </c>
      <c r="BK261" s="50" t="s">
        <v>36</v>
      </c>
      <c r="BL261" s="45" t="s">
        <v>36</v>
      </c>
      <c r="BM261" s="54" t="s">
        <v>36</v>
      </c>
      <c r="BN261" s="50" t="s">
        <v>36</v>
      </c>
      <c r="BO261" s="50" t="s">
        <v>36</v>
      </c>
      <c r="BP261" s="50" t="s">
        <v>36</v>
      </c>
      <c r="BQ261" s="45" t="s">
        <v>36</v>
      </c>
      <c r="BR261" s="54" t="s">
        <v>36</v>
      </c>
      <c r="BS261" s="50" t="s">
        <v>36</v>
      </c>
      <c r="BT261" s="50" t="s">
        <v>36</v>
      </c>
      <c r="BU261" s="50" t="s">
        <v>36</v>
      </c>
      <c r="BV261" s="50" t="s">
        <v>36</v>
      </c>
      <c r="BW261" s="40" t="s">
        <v>36</v>
      </c>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37" customFormat="true" ht="15" customHeight="true" x14ac:dyDescent="0.2">
      <c r="B262" s="436"/>
      <c r="X262" s="346"/>
      <c r="Y262" s="346"/>
      <c r="Z262" s="346"/>
      <c r="AA262" s="346"/>
      <c r="AB262" s="346"/>
      <c r="AC262" s="346"/>
      <c r="AD262" s="346"/>
      <c r="AE262" s="346"/>
      <c r="AF262" s="346"/>
      <c r="AG262" s="346"/>
      <c r="AH262" s="346"/>
      <c r="AI262" s="346"/>
      <c r="AJ262" s="346"/>
      <c r="AK262" s="346"/>
      <c r="AL262" s="346"/>
      <c r="AM262" s="346"/>
      <c r="AN262" s="346"/>
      <c r="AO262" s="346"/>
      <c r="AP262" s="346"/>
      <c r="AQ262" s="346"/>
      <c r="AR262" s="346"/>
      <c r="AS262" s="346"/>
      <c r="AT262" s="346"/>
      <c r="AU262" s="346"/>
      <c r="AV262" s="346"/>
      <c r="AW262" s="346"/>
      <c r="AX262" s="346"/>
      <c r="AY262" s="346"/>
      <c r="AZ262" s="346"/>
      <c r="BA262" s="972"/>
      <c r="BB262" s="553" t="s">
        <v>49</v>
      </c>
      <c r="BC262" s="53" t="s">
        <v>36</v>
      </c>
      <c r="BD262" s="49" t="s">
        <v>36</v>
      </c>
      <c r="BE262" s="49" t="s">
        <v>36</v>
      </c>
      <c r="BF262" s="49" t="s">
        <v>36</v>
      </c>
      <c r="BG262" s="44" t="s">
        <v>36</v>
      </c>
      <c r="BH262" s="53" t="s">
        <v>36</v>
      </c>
      <c r="BI262" s="49" t="s">
        <v>36</v>
      </c>
      <c r="BJ262" s="49" t="s">
        <v>36</v>
      </c>
      <c r="BK262" s="49" t="s">
        <v>36</v>
      </c>
      <c r="BL262" s="44" t="s">
        <v>36</v>
      </c>
      <c r="BM262" s="53" t="s">
        <v>36</v>
      </c>
      <c r="BN262" s="49" t="s">
        <v>36</v>
      </c>
      <c r="BO262" s="49" t="s">
        <v>36</v>
      </c>
      <c r="BP262" s="49" t="s">
        <v>36</v>
      </c>
      <c r="BQ262" s="44" t="s">
        <v>36</v>
      </c>
      <c r="BR262" s="53" t="s">
        <v>36</v>
      </c>
      <c r="BS262" s="49" t="s">
        <v>36</v>
      </c>
      <c r="BT262" s="49" t="s">
        <v>36</v>
      </c>
      <c r="BU262" s="49" t="s">
        <v>36</v>
      </c>
      <c r="BV262" s="49" t="s">
        <v>36</v>
      </c>
      <c r="BW262" s="39" t="s">
        <v>36</v>
      </c>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37" customFormat="true" ht="15" customHeight="true" x14ac:dyDescent="0.2">
      <c r="B263" s="436"/>
      <c r="X263" s="346"/>
      <c r="Y263" s="346"/>
      <c r="Z263" s="346"/>
      <c r="AA263" s="346"/>
      <c r="AB263" s="346"/>
      <c r="AC263" s="346"/>
      <c r="AD263" s="346"/>
      <c r="AE263" s="346"/>
      <c r="AF263" s="346"/>
      <c r="AG263" s="346"/>
      <c r="AH263" s="346"/>
      <c r="AI263" s="346"/>
      <c r="AJ263" s="346"/>
      <c r="AK263" s="346"/>
      <c r="AL263" s="346"/>
      <c r="AM263" s="346"/>
      <c r="AN263" s="346"/>
      <c r="AO263" s="346"/>
      <c r="AP263" s="346"/>
      <c r="AQ263" s="346"/>
      <c r="AR263" s="346"/>
      <c r="AS263" s="346"/>
      <c r="AT263" s="346"/>
      <c r="AU263" s="346"/>
      <c r="AV263" s="346"/>
      <c r="AW263" s="346"/>
      <c r="AX263" s="346"/>
      <c r="AY263" s="346"/>
      <c r="AZ263" s="346"/>
      <c r="BA263" s="972"/>
      <c r="BB263" s="553" t="s">
        <v>113</v>
      </c>
      <c r="BC263" s="53" t="s">
        <v>36</v>
      </c>
      <c r="BD263" s="49" t="s">
        <v>36</v>
      </c>
      <c r="BE263" s="49" t="s">
        <v>36</v>
      </c>
      <c r="BF263" s="49" t="s">
        <v>36</v>
      </c>
      <c r="BG263" s="44" t="s">
        <v>36</v>
      </c>
      <c r="BH263" s="53" t="s">
        <v>36</v>
      </c>
      <c r="BI263" s="49" t="s">
        <v>36</v>
      </c>
      <c r="BJ263" s="49" t="s">
        <v>36</v>
      </c>
      <c r="BK263" s="49" t="s">
        <v>36</v>
      </c>
      <c r="BL263" s="44" t="s">
        <v>36</v>
      </c>
      <c r="BM263" s="53" t="s">
        <v>36</v>
      </c>
      <c r="BN263" s="49" t="s">
        <v>36</v>
      </c>
      <c r="BO263" s="49" t="s">
        <v>36</v>
      </c>
      <c r="BP263" s="49" t="s">
        <v>36</v>
      </c>
      <c r="BQ263" s="44" t="s">
        <v>36</v>
      </c>
      <c r="BR263" s="53" t="s">
        <v>36</v>
      </c>
      <c r="BS263" s="49" t="s">
        <v>36</v>
      </c>
      <c r="BT263" s="49" t="s">
        <v>36</v>
      </c>
      <c r="BU263" s="49" t="s">
        <v>36</v>
      </c>
      <c r="BV263" s="49" t="s">
        <v>36</v>
      </c>
      <c r="BW263" s="39" t="s">
        <v>36</v>
      </c>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37" customFormat="true" ht="15" customHeight="true" x14ac:dyDescent="0.2">
      <c r="B264" s="43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972" t="s">
        <v>75</v>
      </c>
      <c r="BB264" s="553" t="s">
        <v>89</v>
      </c>
      <c r="BC264" s="53" t="s">
        <v>36</v>
      </c>
      <c r="BD264" s="49" t="s">
        <v>36</v>
      </c>
      <c r="BE264" s="49" t="s">
        <v>36</v>
      </c>
      <c r="BF264" s="49" t="s">
        <v>36</v>
      </c>
      <c r="BG264" s="44" t="s">
        <v>36</v>
      </c>
      <c r="BH264" s="53" t="s">
        <v>36</v>
      </c>
      <c r="BI264" s="49" t="s">
        <v>36</v>
      </c>
      <c r="BJ264" s="49" t="s">
        <v>36</v>
      </c>
      <c r="BK264" s="49" t="s">
        <v>36</v>
      </c>
      <c r="BL264" s="44" t="s">
        <v>36</v>
      </c>
      <c r="BM264" s="53" t="s">
        <v>36</v>
      </c>
      <c r="BN264" s="49" t="s">
        <v>36</v>
      </c>
      <c r="BO264" s="49" t="s">
        <v>36</v>
      </c>
      <c r="BP264" s="49" t="s">
        <v>36</v>
      </c>
      <c r="BQ264" s="44" t="s">
        <v>36</v>
      </c>
      <c r="BR264" s="53" t="s">
        <v>36</v>
      </c>
      <c r="BS264" s="49" t="s">
        <v>36</v>
      </c>
      <c r="BT264" s="49" t="s">
        <v>36</v>
      </c>
      <c r="BU264" s="49" t="s">
        <v>36</v>
      </c>
      <c r="BV264" s="49" t="s">
        <v>36</v>
      </c>
      <c r="BW264" s="39" t="s">
        <v>36</v>
      </c>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37" customFormat="true" ht="15" customHeight="true" x14ac:dyDescent="0.2">
      <c r="B265" s="436"/>
      <c r="X265" s="346"/>
      <c r="Y265" s="346"/>
      <c r="Z265" s="346"/>
      <c r="AA265" s="346"/>
      <c r="AB265" s="346"/>
      <c r="AC265" s="346"/>
      <c r="AD265" s="346"/>
      <c r="AE265" s="346"/>
      <c r="AF265" s="346"/>
      <c r="AG265" s="346"/>
      <c r="AH265" s="346"/>
      <c r="AI265" s="346"/>
      <c r="AJ265" s="346"/>
      <c r="AK265" s="346"/>
      <c r="AL265" s="346"/>
      <c r="AM265" s="346"/>
      <c r="AN265" s="346"/>
      <c r="AO265" s="346"/>
      <c r="AP265" s="346"/>
      <c r="AQ265" s="346"/>
      <c r="AR265" s="346"/>
      <c r="AS265" s="346"/>
      <c r="AT265" s="346"/>
      <c r="AU265" s="346"/>
      <c r="AV265" s="346"/>
      <c r="AW265" s="346"/>
      <c r="AX265" s="346"/>
      <c r="AY265" s="346"/>
      <c r="AZ265" s="346"/>
      <c r="BA265" s="972"/>
      <c r="BB265" s="553" t="s">
        <v>90</v>
      </c>
      <c r="BC265" s="53" t="s">
        <v>36</v>
      </c>
      <c r="BD265" s="49" t="s">
        <v>36</v>
      </c>
      <c r="BE265" s="49" t="s">
        <v>36</v>
      </c>
      <c r="BF265" s="49" t="s">
        <v>36</v>
      </c>
      <c r="BG265" s="44" t="s">
        <v>36</v>
      </c>
      <c r="BH265" s="53" t="s">
        <v>36</v>
      </c>
      <c r="BI265" s="49" t="s">
        <v>36</v>
      </c>
      <c r="BJ265" s="49" t="s">
        <v>36</v>
      </c>
      <c r="BK265" s="49" t="s">
        <v>36</v>
      </c>
      <c r="BL265" s="44" t="s">
        <v>36</v>
      </c>
      <c r="BM265" s="53" t="s">
        <v>36</v>
      </c>
      <c r="BN265" s="49" t="s">
        <v>36</v>
      </c>
      <c r="BO265" s="49" t="s">
        <v>36</v>
      </c>
      <c r="BP265" s="49" t="s">
        <v>36</v>
      </c>
      <c r="BQ265" s="44" t="s">
        <v>36</v>
      </c>
      <c r="BR265" s="53" t="s">
        <v>36</v>
      </c>
      <c r="BS265" s="49" t="s">
        <v>36</v>
      </c>
      <c r="BT265" s="49" t="s">
        <v>36</v>
      </c>
      <c r="BU265" s="49" t="s">
        <v>36</v>
      </c>
      <c r="BV265" s="49" t="s">
        <v>36</v>
      </c>
      <c r="BW265" s="39" t="s">
        <v>36</v>
      </c>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37" customFormat="true" ht="15" customHeight="true" x14ac:dyDescent="0.2">
      <c r="B266" s="436"/>
      <c r="X266" s="346"/>
      <c r="Y266" s="346"/>
      <c r="Z266" s="346"/>
      <c r="AA266" s="346"/>
      <c r="AB266" s="346"/>
      <c r="AC266" s="346"/>
      <c r="AD266" s="346"/>
      <c r="AE266" s="346"/>
      <c r="AF266" s="346"/>
      <c r="AG266" s="346"/>
      <c r="AH266" s="346"/>
      <c r="AI266" s="346"/>
      <c r="AJ266" s="346"/>
      <c r="AK266" s="346"/>
      <c r="AL266" s="346"/>
      <c r="AM266" s="346"/>
      <c r="AN266" s="346"/>
      <c r="AO266" s="346"/>
      <c r="AP266" s="346"/>
      <c r="AQ266" s="346"/>
      <c r="AR266" s="346"/>
      <c r="AS266" s="346"/>
      <c r="AT266" s="346"/>
      <c r="AU266" s="346"/>
      <c r="AV266" s="346"/>
      <c r="AW266" s="346"/>
      <c r="AX266" s="346"/>
      <c r="AY266" s="346"/>
      <c r="AZ266" s="346"/>
      <c r="BA266" s="972"/>
      <c r="BB266" s="553" t="s">
        <v>91</v>
      </c>
      <c r="BC266" s="53" t="s">
        <v>36</v>
      </c>
      <c r="BD266" s="49" t="s">
        <v>36</v>
      </c>
      <c r="BE266" s="49" t="s">
        <v>36</v>
      </c>
      <c r="BF266" s="49" t="s">
        <v>36</v>
      </c>
      <c r="BG266" s="44" t="s">
        <v>36</v>
      </c>
      <c r="BH266" s="53" t="s">
        <v>36</v>
      </c>
      <c r="BI266" s="49" t="s">
        <v>36</v>
      </c>
      <c r="BJ266" s="49" t="s">
        <v>36</v>
      </c>
      <c r="BK266" s="49" t="s">
        <v>36</v>
      </c>
      <c r="BL266" s="44" t="s">
        <v>36</v>
      </c>
      <c r="BM266" s="53" t="s">
        <v>36</v>
      </c>
      <c r="BN266" s="49" t="s">
        <v>36</v>
      </c>
      <c r="BO266" s="49" t="s">
        <v>36</v>
      </c>
      <c r="BP266" s="49" t="s">
        <v>36</v>
      </c>
      <c r="BQ266" s="44" t="s">
        <v>36</v>
      </c>
      <c r="BR266" s="53" t="s">
        <v>36</v>
      </c>
      <c r="BS266" s="49" t="s">
        <v>36</v>
      </c>
      <c r="BT266" s="49" t="s">
        <v>36</v>
      </c>
      <c r="BU266" s="49" t="s">
        <v>36</v>
      </c>
      <c r="BV266" s="49" t="s">
        <v>36</v>
      </c>
      <c r="BW266" s="39" t="s">
        <v>36</v>
      </c>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37" customFormat="true" ht="15" customHeight="true" x14ac:dyDescent="0.2">
      <c r="B267" s="436"/>
      <c r="X267" s="346"/>
      <c r="Y267" s="346"/>
      <c r="Z267" s="346"/>
      <c r="AA267" s="346"/>
      <c r="AB267" s="346"/>
      <c r="AC267" s="346"/>
      <c r="AD267" s="346"/>
      <c r="AE267" s="346"/>
      <c r="AF267" s="346"/>
      <c r="AG267" s="346"/>
      <c r="AH267" s="346"/>
      <c r="AI267" s="346"/>
      <c r="AJ267" s="346"/>
      <c r="AK267" s="346"/>
      <c r="AL267" s="346"/>
      <c r="AM267" s="346"/>
      <c r="AN267" s="346"/>
      <c r="AO267" s="346"/>
      <c r="AP267" s="346"/>
      <c r="AQ267" s="346"/>
      <c r="AR267" s="346"/>
      <c r="AS267" s="346"/>
      <c r="AT267" s="346"/>
      <c r="AU267" s="346"/>
      <c r="AV267" s="346"/>
      <c r="AW267" s="346"/>
      <c r="AX267" s="346"/>
      <c r="AY267" s="346"/>
      <c r="AZ267" s="346"/>
      <c r="BA267" s="972"/>
      <c r="BB267" s="553" t="s">
        <v>113</v>
      </c>
      <c r="BC267" s="53" t="s">
        <v>36</v>
      </c>
      <c r="BD267" s="49" t="s">
        <v>36</v>
      </c>
      <c r="BE267" s="49" t="s">
        <v>36</v>
      </c>
      <c r="BF267" s="49" t="s">
        <v>36</v>
      </c>
      <c r="BG267" s="44" t="s">
        <v>36</v>
      </c>
      <c r="BH267" s="53" t="s">
        <v>36</v>
      </c>
      <c r="BI267" s="49" t="s">
        <v>36</v>
      </c>
      <c r="BJ267" s="49" t="s">
        <v>36</v>
      </c>
      <c r="BK267" s="49" t="s">
        <v>36</v>
      </c>
      <c r="BL267" s="44" t="s">
        <v>36</v>
      </c>
      <c r="BM267" s="53" t="s">
        <v>36</v>
      </c>
      <c r="BN267" s="49" t="s">
        <v>36</v>
      </c>
      <c r="BO267" s="49" t="s">
        <v>36</v>
      </c>
      <c r="BP267" s="49" t="s">
        <v>36</v>
      </c>
      <c r="BQ267" s="44" t="s">
        <v>36</v>
      </c>
      <c r="BR267" s="53" t="s">
        <v>36</v>
      </c>
      <c r="BS267" s="49" t="s">
        <v>36</v>
      </c>
      <c r="BT267" s="49" t="s">
        <v>36</v>
      </c>
      <c r="BU267" s="49" t="s">
        <v>36</v>
      </c>
      <c r="BV267" s="49" t="s">
        <v>36</v>
      </c>
      <c r="BW267" s="39" t="s">
        <v>36</v>
      </c>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37" customFormat="true" ht="15" customHeight="true" x14ac:dyDescent="0.2">
      <c r="B268" s="436"/>
      <c r="X268" s="346"/>
      <c r="Y268" s="346"/>
      <c r="Z268" s="346"/>
      <c r="AA268" s="346"/>
      <c r="AB268" s="346"/>
      <c r="AC268" s="346"/>
      <c r="AD268" s="346"/>
      <c r="AE268" s="346"/>
      <c r="AF268" s="346"/>
      <c r="AG268" s="346"/>
      <c r="AH268" s="346"/>
      <c r="AI268" s="346"/>
      <c r="AJ268" s="346"/>
      <c r="AK268" s="346"/>
      <c r="AL268" s="346"/>
      <c r="AM268" s="346"/>
      <c r="AN268" s="346"/>
      <c r="AO268" s="346"/>
      <c r="AP268" s="346"/>
      <c r="AQ268" s="346"/>
      <c r="AR268" s="346"/>
      <c r="AS268" s="346"/>
      <c r="AT268" s="346"/>
      <c r="AU268" s="346"/>
      <c r="AV268" s="346"/>
      <c r="AW268" s="346"/>
      <c r="AX268" s="346"/>
      <c r="AY268" s="346"/>
      <c r="AZ268" s="346"/>
      <c r="BA268" s="972" t="s">
        <v>116</v>
      </c>
      <c r="BB268" s="553" t="s">
        <v>89</v>
      </c>
      <c r="BC268" s="53" t="s">
        <v>36</v>
      </c>
      <c r="BD268" s="49" t="s">
        <v>36</v>
      </c>
      <c r="BE268" s="49" t="s">
        <v>36</v>
      </c>
      <c r="BF268" s="49" t="s">
        <v>36</v>
      </c>
      <c r="BG268" s="44" t="s">
        <v>36</v>
      </c>
      <c r="BH268" s="53" t="s">
        <v>36</v>
      </c>
      <c r="BI268" s="49" t="s">
        <v>36</v>
      </c>
      <c r="BJ268" s="49" t="s">
        <v>36</v>
      </c>
      <c r="BK268" s="49" t="s">
        <v>36</v>
      </c>
      <c r="BL268" s="44" t="s">
        <v>36</v>
      </c>
      <c r="BM268" s="53" t="s">
        <v>36</v>
      </c>
      <c r="BN268" s="49" t="s">
        <v>36</v>
      </c>
      <c r="BO268" s="49" t="s">
        <v>36</v>
      </c>
      <c r="BP268" s="49" t="s">
        <v>36</v>
      </c>
      <c r="BQ268" s="44" t="s">
        <v>36</v>
      </c>
      <c r="BR268" s="53" t="s">
        <v>36</v>
      </c>
      <c r="BS268" s="49" t="s">
        <v>36</v>
      </c>
      <c r="BT268" s="49" t="s">
        <v>36</v>
      </c>
      <c r="BU268" s="49" t="s">
        <v>36</v>
      </c>
      <c r="BV268" s="49" t="s">
        <v>36</v>
      </c>
      <c r="BW268" s="39" t="s">
        <v>36</v>
      </c>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37" customFormat="true" ht="15" customHeight="true" x14ac:dyDescent="0.2">
      <c r="B269" s="436"/>
      <c r="X269" s="346"/>
      <c r="Y269" s="346"/>
      <c r="Z269" s="346"/>
      <c r="AA269" s="346"/>
      <c r="AB269" s="346"/>
      <c r="AC269" s="346"/>
      <c r="AD269" s="346"/>
      <c r="AE269" s="346"/>
      <c r="AF269" s="346"/>
      <c r="AG269" s="346"/>
      <c r="AH269" s="346"/>
      <c r="AI269" s="346"/>
      <c r="AJ269" s="346"/>
      <c r="AK269" s="346"/>
      <c r="AL269" s="346"/>
      <c r="AM269" s="346"/>
      <c r="AN269" s="346"/>
      <c r="AO269" s="346"/>
      <c r="AP269" s="346"/>
      <c r="AQ269" s="346"/>
      <c r="AR269" s="346"/>
      <c r="AS269" s="346"/>
      <c r="AT269" s="346"/>
      <c r="AU269" s="346"/>
      <c r="AV269" s="346"/>
      <c r="AW269" s="346"/>
      <c r="AX269" s="346"/>
      <c r="AY269" s="346"/>
      <c r="AZ269" s="346"/>
      <c r="BA269" s="972"/>
      <c r="BB269" s="553" t="s">
        <v>90</v>
      </c>
      <c r="BC269" s="53" t="s">
        <v>36</v>
      </c>
      <c r="BD269" s="49" t="s">
        <v>36</v>
      </c>
      <c r="BE269" s="49" t="s">
        <v>36</v>
      </c>
      <c r="BF269" s="49" t="s">
        <v>36</v>
      </c>
      <c r="BG269" s="44" t="s">
        <v>36</v>
      </c>
      <c r="BH269" s="53" t="s">
        <v>36</v>
      </c>
      <c r="BI269" s="49" t="s">
        <v>36</v>
      </c>
      <c r="BJ269" s="49" t="s">
        <v>36</v>
      </c>
      <c r="BK269" s="49" t="s">
        <v>36</v>
      </c>
      <c r="BL269" s="44" t="s">
        <v>36</v>
      </c>
      <c r="BM269" s="53" t="s">
        <v>36</v>
      </c>
      <c r="BN269" s="49" t="s">
        <v>36</v>
      </c>
      <c r="BO269" s="49" t="s">
        <v>36</v>
      </c>
      <c r="BP269" s="49" t="s">
        <v>36</v>
      </c>
      <c r="BQ269" s="44" t="s">
        <v>36</v>
      </c>
      <c r="BR269" s="53" t="s">
        <v>36</v>
      </c>
      <c r="BS269" s="49" t="s">
        <v>36</v>
      </c>
      <c r="BT269" s="49" t="s">
        <v>36</v>
      </c>
      <c r="BU269" s="49" t="s">
        <v>36</v>
      </c>
      <c r="BV269" s="49" t="s">
        <v>36</v>
      </c>
      <c r="BW269" s="39" t="s">
        <v>36</v>
      </c>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37" customFormat="true" ht="15" customHeight="true" x14ac:dyDescent="0.2">
      <c r="B270" s="436"/>
      <c r="X270" s="346"/>
      <c r="Y270" s="346"/>
      <c r="Z270" s="346"/>
      <c r="AA270" s="346"/>
      <c r="AB270" s="346"/>
      <c r="AC270" s="346"/>
      <c r="AD270" s="346"/>
      <c r="AE270" s="346"/>
      <c r="AF270" s="346"/>
      <c r="AG270" s="346"/>
      <c r="AH270" s="346"/>
      <c r="AI270" s="346"/>
      <c r="AJ270" s="346"/>
      <c r="AK270" s="346"/>
      <c r="AL270" s="346"/>
      <c r="AM270" s="346"/>
      <c r="AN270" s="346"/>
      <c r="AO270" s="346"/>
      <c r="AP270" s="346"/>
      <c r="AQ270" s="346"/>
      <c r="AR270" s="346"/>
      <c r="AS270" s="346"/>
      <c r="AT270" s="346"/>
      <c r="AU270" s="346"/>
      <c r="AV270" s="346"/>
      <c r="AW270" s="346"/>
      <c r="AX270" s="346"/>
      <c r="AY270" s="346"/>
      <c r="AZ270" s="346"/>
      <c r="BA270" s="972"/>
      <c r="BB270" s="553" t="s">
        <v>91</v>
      </c>
      <c r="BC270" s="53" t="s">
        <v>36</v>
      </c>
      <c r="BD270" s="49" t="s">
        <v>36</v>
      </c>
      <c r="BE270" s="49" t="s">
        <v>36</v>
      </c>
      <c r="BF270" s="49" t="s">
        <v>36</v>
      </c>
      <c r="BG270" s="44" t="s">
        <v>36</v>
      </c>
      <c r="BH270" s="53" t="s">
        <v>36</v>
      </c>
      <c r="BI270" s="49" t="s">
        <v>36</v>
      </c>
      <c r="BJ270" s="49" t="s">
        <v>36</v>
      </c>
      <c r="BK270" s="49" t="s">
        <v>36</v>
      </c>
      <c r="BL270" s="44" t="s">
        <v>36</v>
      </c>
      <c r="BM270" s="53" t="s">
        <v>36</v>
      </c>
      <c r="BN270" s="49" t="s">
        <v>36</v>
      </c>
      <c r="BO270" s="49" t="s">
        <v>36</v>
      </c>
      <c r="BP270" s="49" t="s">
        <v>36</v>
      </c>
      <c r="BQ270" s="44" t="s">
        <v>36</v>
      </c>
      <c r="BR270" s="53" t="s">
        <v>36</v>
      </c>
      <c r="BS270" s="49" t="s">
        <v>36</v>
      </c>
      <c r="BT270" s="49" t="s">
        <v>36</v>
      </c>
      <c r="BU270" s="49" t="s">
        <v>36</v>
      </c>
      <c r="BV270" s="49" t="s">
        <v>36</v>
      </c>
      <c r="BW270" s="39" t="s">
        <v>36</v>
      </c>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37" customFormat="true" ht="15" customHeight="true" x14ac:dyDescent="0.2">
      <c r="B271" s="436"/>
      <c r="X271" s="346"/>
      <c r="Y271" s="346"/>
      <c r="Z271" s="346"/>
      <c r="AA271" s="346"/>
      <c r="AB271" s="346"/>
      <c r="AC271" s="346"/>
      <c r="AD271" s="346"/>
      <c r="AE271" s="346"/>
      <c r="AF271" s="346"/>
      <c r="AG271" s="346"/>
      <c r="AH271" s="346"/>
      <c r="AI271" s="346"/>
      <c r="AJ271" s="346"/>
      <c r="AK271" s="346"/>
      <c r="AL271" s="346"/>
      <c r="AM271" s="346"/>
      <c r="AN271" s="346"/>
      <c r="AO271" s="346"/>
      <c r="AP271" s="346"/>
      <c r="AQ271" s="346"/>
      <c r="AR271" s="346"/>
      <c r="AS271" s="346"/>
      <c r="AT271" s="346"/>
      <c r="AU271" s="346"/>
      <c r="AV271" s="346"/>
      <c r="AW271" s="346"/>
      <c r="AX271" s="346"/>
      <c r="AY271" s="346"/>
      <c r="AZ271" s="346"/>
      <c r="BA271" s="972" t="s">
        <v>76</v>
      </c>
      <c r="BB271" s="553" t="s">
        <v>50</v>
      </c>
      <c r="BC271" s="53" t="s">
        <v>36</v>
      </c>
      <c r="BD271" s="46" t="s">
        <v>36</v>
      </c>
      <c r="BE271" s="46" t="s">
        <v>36</v>
      </c>
      <c r="BF271" s="46" t="s">
        <v>36</v>
      </c>
      <c r="BG271" s="41" t="s">
        <v>36</v>
      </c>
      <c r="BH271" s="53" t="s">
        <v>36</v>
      </c>
      <c r="BI271" s="46" t="s">
        <v>36</v>
      </c>
      <c r="BJ271" s="46" t="s">
        <v>36</v>
      </c>
      <c r="BK271" s="46" t="s">
        <v>36</v>
      </c>
      <c r="BL271" s="41" t="s">
        <v>36</v>
      </c>
      <c r="BM271" s="53" t="s">
        <v>36</v>
      </c>
      <c r="BN271" s="46" t="s">
        <v>36</v>
      </c>
      <c r="BO271" s="46" t="s">
        <v>36</v>
      </c>
      <c r="BP271" s="46" t="s">
        <v>36</v>
      </c>
      <c r="BQ271" s="41" t="s">
        <v>36</v>
      </c>
      <c r="BR271" s="53" t="s">
        <v>36</v>
      </c>
      <c r="BS271" s="46" t="s">
        <v>36</v>
      </c>
      <c r="BT271" s="46" t="s">
        <v>36</v>
      </c>
      <c r="BU271" s="46" t="s">
        <v>36</v>
      </c>
      <c r="BV271" s="46" t="s">
        <v>36</v>
      </c>
      <c r="BW271" s="37" t="s">
        <v>36</v>
      </c>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37" customFormat="true" ht="15" customHeight="true" x14ac:dyDescent="0.2">
      <c r="B272" s="436"/>
      <c r="X272" s="346"/>
      <c r="Y272" s="346"/>
      <c r="Z272" s="346"/>
      <c r="AA272" s="346"/>
      <c r="AB272" s="346"/>
      <c r="AC272" s="346"/>
      <c r="AD272" s="346"/>
      <c r="AE272" s="346"/>
      <c r="AF272" s="346"/>
      <c r="AG272" s="346"/>
      <c r="AH272" s="346"/>
      <c r="AI272" s="346"/>
      <c r="AJ272" s="346"/>
      <c r="AK272" s="346"/>
      <c r="AL272" s="346"/>
      <c r="AM272" s="346"/>
      <c r="AN272" s="346"/>
      <c r="AO272" s="346"/>
      <c r="AP272" s="346"/>
      <c r="AQ272" s="346"/>
      <c r="AR272" s="346"/>
      <c r="AS272" s="346"/>
      <c r="AT272" s="346"/>
      <c r="AU272" s="346"/>
      <c r="AV272" s="346"/>
      <c r="AW272" s="346"/>
      <c r="AX272" s="346"/>
      <c r="AY272" s="346"/>
      <c r="AZ272" s="346"/>
      <c r="BA272" s="972"/>
      <c r="BB272" s="553" t="s">
        <v>49</v>
      </c>
      <c r="BC272" s="53" t="s">
        <v>36</v>
      </c>
      <c r="BD272" s="46" t="s">
        <v>36</v>
      </c>
      <c r="BE272" s="46" t="s">
        <v>36</v>
      </c>
      <c r="BF272" s="46" t="s">
        <v>36</v>
      </c>
      <c r="BG272" s="41" t="s">
        <v>36</v>
      </c>
      <c r="BH272" s="53" t="s">
        <v>36</v>
      </c>
      <c r="BI272" s="46" t="s">
        <v>36</v>
      </c>
      <c r="BJ272" s="46" t="s">
        <v>36</v>
      </c>
      <c r="BK272" s="46" t="s">
        <v>36</v>
      </c>
      <c r="BL272" s="41" t="s">
        <v>36</v>
      </c>
      <c r="BM272" s="53" t="s">
        <v>36</v>
      </c>
      <c r="BN272" s="46" t="s">
        <v>36</v>
      </c>
      <c r="BO272" s="46" t="s">
        <v>36</v>
      </c>
      <c r="BP272" s="46" t="s">
        <v>36</v>
      </c>
      <c r="BQ272" s="41" t="s">
        <v>36</v>
      </c>
      <c r="BR272" s="53" t="s">
        <v>36</v>
      </c>
      <c r="BS272" s="46" t="s">
        <v>36</v>
      </c>
      <c r="BT272" s="46" t="s">
        <v>36</v>
      </c>
      <c r="BU272" s="46" t="s">
        <v>36</v>
      </c>
      <c r="BV272" s="46" t="s">
        <v>36</v>
      </c>
      <c r="BW272" s="37" t="s">
        <v>36</v>
      </c>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37" customFormat="true" ht="15" customHeight="true" x14ac:dyDescent="0.2">
      <c r="B273" s="436"/>
      <c r="X273" s="346"/>
      <c r="Y273" s="346"/>
      <c r="Z273" s="346"/>
      <c r="AA273" s="346"/>
      <c r="AB273" s="346"/>
      <c r="AC273" s="346"/>
      <c r="AD273" s="346"/>
      <c r="AE273" s="346"/>
      <c r="AF273" s="346"/>
      <c r="AG273" s="346"/>
      <c r="AH273" s="346"/>
      <c r="AI273" s="346"/>
      <c r="AJ273" s="346"/>
      <c r="AK273" s="346"/>
      <c r="AL273" s="346"/>
      <c r="AM273" s="346"/>
      <c r="AN273" s="346"/>
      <c r="AO273" s="346"/>
      <c r="AP273" s="346"/>
      <c r="AQ273" s="346"/>
      <c r="AR273" s="346"/>
      <c r="AS273" s="346"/>
      <c r="AT273" s="346"/>
      <c r="AU273" s="346"/>
      <c r="AV273" s="346"/>
      <c r="AW273" s="346"/>
      <c r="AX273" s="346"/>
      <c r="AY273" s="346"/>
      <c r="AZ273" s="346"/>
      <c r="BA273" s="972"/>
      <c r="BB273" s="553" t="s">
        <v>113</v>
      </c>
      <c r="BC273" s="53" t="s">
        <v>36</v>
      </c>
      <c r="BD273" s="46" t="s">
        <v>36</v>
      </c>
      <c r="BE273" s="46" t="s">
        <v>36</v>
      </c>
      <c r="BF273" s="46" t="s">
        <v>36</v>
      </c>
      <c r="BG273" s="41" t="s">
        <v>36</v>
      </c>
      <c r="BH273" s="53" t="s">
        <v>36</v>
      </c>
      <c r="BI273" s="46" t="s">
        <v>36</v>
      </c>
      <c r="BJ273" s="46" t="s">
        <v>36</v>
      </c>
      <c r="BK273" s="46" t="s">
        <v>36</v>
      </c>
      <c r="BL273" s="41" t="s">
        <v>36</v>
      </c>
      <c r="BM273" s="53" t="s">
        <v>36</v>
      </c>
      <c r="BN273" s="46" t="s">
        <v>36</v>
      </c>
      <c r="BO273" s="46" t="s">
        <v>36</v>
      </c>
      <c r="BP273" s="46" t="s">
        <v>36</v>
      </c>
      <c r="BQ273" s="41" t="s">
        <v>36</v>
      </c>
      <c r="BR273" s="53" t="s">
        <v>36</v>
      </c>
      <c r="BS273" s="46" t="s">
        <v>36</v>
      </c>
      <c r="BT273" s="46" t="s">
        <v>36</v>
      </c>
      <c r="BU273" s="46" t="s">
        <v>36</v>
      </c>
      <c r="BV273" s="46" t="s">
        <v>36</v>
      </c>
      <c r="BW273" s="37" t="s">
        <v>36</v>
      </c>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37" customFormat="true" ht="15" customHeight="true" x14ac:dyDescent="0.2">
      <c r="B274" s="436"/>
      <c r="X274" s="346"/>
      <c r="Y274" s="346"/>
      <c r="Z274" s="346"/>
      <c r="AA274" s="346"/>
      <c r="AB274" s="346"/>
      <c r="AC274" s="346"/>
      <c r="AD274" s="346"/>
      <c r="AE274" s="346"/>
      <c r="AF274" s="346"/>
      <c r="AG274" s="346"/>
      <c r="AH274" s="346"/>
      <c r="AI274" s="346"/>
      <c r="AJ274" s="346"/>
      <c r="AK274" s="346"/>
      <c r="AL274" s="346"/>
      <c r="AM274" s="346"/>
      <c r="AN274" s="346"/>
      <c r="AO274" s="346"/>
      <c r="AP274" s="346"/>
      <c r="AQ274" s="346"/>
      <c r="AR274" s="346"/>
      <c r="AS274" s="346"/>
      <c r="AT274" s="346"/>
      <c r="AU274" s="346"/>
      <c r="AV274" s="346"/>
      <c r="AW274" s="346"/>
      <c r="AX274" s="346"/>
      <c r="AY274" s="346"/>
      <c r="AZ274" s="346"/>
      <c r="BA274" s="972" t="s">
        <v>77</v>
      </c>
      <c r="BB274" s="553" t="s">
        <v>50</v>
      </c>
      <c r="BC274" s="53" t="s">
        <v>36</v>
      </c>
      <c r="BD274" s="49" t="s">
        <v>36</v>
      </c>
      <c r="BE274" s="49" t="s">
        <v>36</v>
      </c>
      <c r="BF274" s="49" t="s">
        <v>36</v>
      </c>
      <c r="BG274" s="44" t="s">
        <v>36</v>
      </c>
      <c r="BH274" s="53" t="s">
        <v>36</v>
      </c>
      <c r="BI274" s="49" t="s">
        <v>36</v>
      </c>
      <c r="BJ274" s="49" t="s">
        <v>36</v>
      </c>
      <c r="BK274" s="49" t="s">
        <v>36</v>
      </c>
      <c r="BL274" s="44" t="s">
        <v>36</v>
      </c>
      <c r="BM274" s="53" t="s">
        <v>36</v>
      </c>
      <c r="BN274" s="49" t="s">
        <v>36</v>
      </c>
      <c r="BO274" s="49" t="s">
        <v>36</v>
      </c>
      <c r="BP274" s="49" t="s">
        <v>36</v>
      </c>
      <c r="BQ274" s="44" t="s">
        <v>36</v>
      </c>
      <c r="BR274" s="53" t="s">
        <v>36</v>
      </c>
      <c r="BS274" s="49" t="s">
        <v>36</v>
      </c>
      <c r="BT274" s="49" t="s">
        <v>36</v>
      </c>
      <c r="BU274" s="49" t="s">
        <v>36</v>
      </c>
      <c r="BV274" s="49" t="s">
        <v>36</v>
      </c>
      <c r="BW274" s="39" t="s">
        <v>36</v>
      </c>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37" customFormat="true" ht="15" customHeight="true" x14ac:dyDescent="0.2">
      <c r="B275" s="436"/>
      <c r="X275" s="346"/>
      <c r="Y275" s="346"/>
      <c r="Z275" s="346"/>
      <c r="AA275" s="346"/>
      <c r="AB275" s="346"/>
      <c r="AC275" s="346"/>
      <c r="AD275" s="346"/>
      <c r="AE275" s="346"/>
      <c r="AF275" s="346"/>
      <c r="AG275" s="346"/>
      <c r="AH275" s="346"/>
      <c r="AI275" s="346"/>
      <c r="AJ275" s="346"/>
      <c r="AK275" s="346"/>
      <c r="AL275" s="346"/>
      <c r="AM275" s="346"/>
      <c r="AN275" s="346"/>
      <c r="AO275" s="346"/>
      <c r="AP275" s="346"/>
      <c r="AQ275" s="346"/>
      <c r="AR275" s="346"/>
      <c r="AS275" s="346"/>
      <c r="AT275" s="346"/>
      <c r="AU275" s="346"/>
      <c r="AV275" s="346"/>
      <c r="AW275" s="346"/>
      <c r="AX275" s="346"/>
      <c r="AY275" s="346"/>
      <c r="AZ275" s="346"/>
      <c r="BA275" s="972"/>
      <c r="BB275" s="553" t="s">
        <v>49</v>
      </c>
      <c r="BC275" s="53" t="s">
        <v>36</v>
      </c>
      <c r="BD275" s="49" t="s">
        <v>36</v>
      </c>
      <c r="BE275" s="49" t="s">
        <v>36</v>
      </c>
      <c r="BF275" s="49" t="s">
        <v>36</v>
      </c>
      <c r="BG275" s="44" t="s">
        <v>36</v>
      </c>
      <c r="BH275" s="53" t="s">
        <v>36</v>
      </c>
      <c r="BI275" s="49" t="s">
        <v>36</v>
      </c>
      <c r="BJ275" s="49" t="s">
        <v>36</v>
      </c>
      <c r="BK275" s="49" t="s">
        <v>36</v>
      </c>
      <c r="BL275" s="44" t="s">
        <v>36</v>
      </c>
      <c r="BM275" s="53" t="s">
        <v>36</v>
      </c>
      <c r="BN275" s="49" t="s">
        <v>36</v>
      </c>
      <c r="BO275" s="49" t="s">
        <v>36</v>
      </c>
      <c r="BP275" s="49" t="s">
        <v>36</v>
      </c>
      <c r="BQ275" s="44" t="s">
        <v>36</v>
      </c>
      <c r="BR275" s="53" t="s">
        <v>36</v>
      </c>
      <c r="BS275" s="49" t="s">
        <v>36</v>
      </c>
      <c r="BT275" s="49" t="s">
        <v>36</v>
      </c>
      <c r="BU275" s="49" t="s">
        <v>36</v>
      </c>
      <c r="BV275" s="49" t="s">
        <v>36</v>
      </c>
      <c r="BW275" s="39" t="s">
        <v>36</v>
      </c>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37" customFormat="true" ht="15" customHeight="true" x14ac:dyDescent="0.2">
      <c r="B276" s="436"/>
      <c r="X276" s="346"/>
      <c r="Y276" s="346"/>
      <c r="Z276" s="346"/>
      <c r="AA276" s="346"/>
      <c r="AB276" s="346"/>
      <c r="AC276" s="346"/>
      <c r="AD276" s="346"/>
      <c r="AE276" s="346"/>
      <c r="AF276" s="346"/>
      <c r="AG276" s="346"/>
      <c r="AH276" s="346"/>
      <c r="AI276" s="346"/>
      <c r="AJ276" s="346"/>
      <c r="AK276" s="346"/>
      <c r="AL276" s="346"/>
      <c r="AM276" s="346"/>
      <c r="AN276" s="346"/>
      <c r="AO276" s="346"/>
      <c r="AP276" s="346"/>
      <c r="AQ276" s="346"/>
      <c r="AR276" s="346"/>
      <c r="AS276" s="346"/>
      <c r="AT276" s="346"/>
      <c r="AU276" s="346"/>
      <c r="AV276" s="346"/>
      <c r="AW276" s="346"/>
      <c r="AX276" s="346"/>
      <c r="AY276" s="346"/>
      <c r="AZ276" s="346"/>
      <c r="BA276" s="972"/>
      <c r="BB276" s="553" t="s">
        <v>114</v>
      </c>
      <c r="BC276" s="53" t="s">
        <v>36</v>
      </c>
      <c r="BD276" s="49" t="s">
        <v>36</v>
      </c>
      <c r="BE276" s="49" t="s">
        <v>36</v>
      </c>
      <c r="BF276" s="49" t="s">
        <v>36</v>
      </c>
      <c r="BG276" s="44" t="s">
        <v>36</v>
      </c>
      <c r="BH276" s="53" t="s">
        <v>36</v>
      </c>
      <c r="BI276" s="49" t="s">
        <v>36</v>
      </c>
      <c r="BJ276" s="49" t="s">
        <v>36</v>
      </c>
      <c r="BK276" s="49" t="s">
        <v>36</v>
      </c>
      <c r="BL276" s="44" t="s">
        <v>36</v>
      </c>
      <c r="BM276" s="53" t="s">
        <v>36</v>
      </c>
      <c r="BN276" s="49" t="s">
        <v>36</v>
      </c>
      <c r="BO276" s="49" t="s">
        <v>36</v>
      </c>
      <c r="BP276" s="49" t="s">
        <v>36</v>
      </c>
      <c r="BQ276" s="44" t="s">
        <v>36</v>
      </c>
      <c r="BR276" s="53" t="s">
        <v>36</v>
      </c>
      <c r="BS276" s="49" t="s">
        <v>36</v>
      </c>
      <c r="BT276" s="49" t="s">
        <v>36</v>
      </c>
      <c r="BU276" s="49" t="s">
        <v>36</v>
      </c>
      <c r="BV276" s="49" t="s">
        <v>36</v>
      </c>
      <c r="BW276" s="39" t="s">
        <v>36</v>
      </c>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37" customFormat="true" ht="15" customHeight="true" x14ac:dyDescent="0.2">
      <c r="B277" s="436"/>
      <c r="X277" s="346"/>
      <c r="Y277" s="346"/>
      <c r="Z277" s="346"/>
      <c r="AA277" s="346"/>
      <c r="AB277" s="346"/>
      <c r="AC277" s="346"/>
      <c r="AD277" s="346"/>
      <c r="AE277" s="346"/>
      <c r="AF277" s="346"/>
      <c r="AG277" s="346"/>
      <c r="AH277" s="346"/>
      <c r="AI277" s="346"/>
      <c r="AJ277" s="346"/>
      <c r="AK277" s="346"/>
      <c r="AL277" s="346"/>
      <c r="AM277" s="346"/>
      <c r="AN277" s="346"/>
      <c r="AO277" s="346"/>
      <c r="AP277" s="346"/>
      <c r="AQ277" s="346"/>
      <c r="AR277" s="346"/>
      <c r="AS277" s="346"/>
      <c r="AT277" s="346"/>
      <c r="AU277" s="346"/>
      <c r="AV277" s="346"/>
      <c r="AW277" s="346"/>
      <c r="AX277" s="346"/>
      <c r="AY277" s="346"/>
      <c r="AZ277" s="346"/>
      <c r="BA277" s="972" t="s">
        <v>78</v>
      </c>
      <c r="BB277" s="553" t="s">
        <v>79</v>
      </c>
      <c r="BC277" s="53" t="s">
        <v>36</v>
      </c>
      <c r="BD277" s="49" t="s">
        <v>36</v>
      </c>
      <c r="BE277" s="49" t="s">
        <v>36</v>
      </c>
      <c r="BF277" s="49" t="s">
        <v>36</v>
      </c>
      <c r="BG277" s="44" t="s">
        <v>36</v>
      </c>
      <c r="BH277" s="53" t="s">
        <v>36</v>
      </c>
      <c r="BI277" s="49" t="s">
        <v>36</v>
      </c>
      <c r="BJ277" s="49" t="s">
        <v>36</v>
      </c>
      <c r="BK277" s="49" t="s">
        <v>36</v>
      </c>
      <c r="BL277" s="44" t="s">
        <v>36</v>
      </c>
      <c r="BM277" s="53" t="s">
        <v>36</v>
      </c>
      <c r="BN277" s="49" t="s">
        <v>36</v>
      </c>
      <c r="BO277" s="49" t="s">
        <v>36</v>
      </c>
      <c r="BP277" s="49" t="s">
        <v>36</v>
      </c>
      <c r="BQ277" s="44" t="s">
        <v>36</v>
      </c>
      <c r="BR277" s="53" t="s">
        <v>36</v>
      </c>
      <c r="BS277" s="49" t="s">
        <v>36</v>
      </c>
      <c r="BT277" s="49" t="s">
        <v>36</v>
      </c>
      <c r="BU277" s="49" t="s">
        <v>36</v>
      </c>
      <c r="BV277" s="49" t="s">
        <v>36</v>
      </c>
      <c r="BW277" s="39" t="s">
        <v>36</v>
      </c>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37" customFormat="true" ht="15" customHeight="true" x14ac:dyDescent="0.2">
      <c r="B278" s="436"/>
      <c r="X278" s="346"/>
      <c r="Y278" s="346"/>
      <c r="Z278" s="346"/>
      <c r="AA278" s="346"/>
      <c r="AB278" s="346"/>
      <c r="AC278" s="346"/>
      <c r="AD278" s="346"/>
      <c r="AE278" s="346"/>
      <c r="AF278" s="346"/>
      <c r="AG278" s="346"/>
      <c r="AH278" s="346"/>
      <c r="AI278" s="346"/>
      <c r="AJ278" s="346"/>
      <c r="AK278" s="346"/>
      <c r="AL278" s="346"/>
      <c r="AM278" s="346"/>
      <c r="AN278" s="346"/>
      <c r="AO278" s="346"/>
      <c r="AP278" s="346"/>
      <c r="AQ278" s="346"/>
      <c r="AR278" s="346"/>
      <c r="AS278" s="346"/>
      <c r="AT278" s="346"/>
      <c r="AU278" s="346"/>
      <c r="AV278" s="346"/>
      <c r="AW278" s="346"/>
      <c r="AX278" s="346"/>
      <c r="AY278" s="346"/>
      <c r="AZ278" s="346"/>
      <c r="BA278" s="972"/>
      <c r="BB278" s="553" t="s">
        <v>80</v>
      </c>
      <c r="BC278" s="53" t="s">
        <v>36</v>
      </c>
      <c r="BD278" s="49" t="s">
        <v>36</v>
      </c>
      <c r="BE278" s="49" t="s">
        <v>36</v>
      </c>
      <c r="BF278" s="49" t="s">
        <v>36</v>
      </c>
      <c r="BG278" s="44" t="s">
        <v>36</v>
      </c>
      <c r="BH278" s="53" t="s">
        <v>36</v>
      </c>
      <c r="BI278" s="49" t="s">
        <v>36</v>
      </c>
      <c r="BJ278" s="49" t="s">
        <v>36</v>
      </c>
      <c r="BK278" s="49" t="s">
        <v>36</v>
      </c>
      <c r="BL278" s="44" t="s">
        <v>36</v>
      </c>
      <c r="BM278" s="53" t="s">
        <v>36</v>
      </c>
      <c r="BN278" s="49" t="s">
        <v>36</v>
      </c>
      <c r="BO278" s="49" t="s">
        <v>36</v>
      </c>
      <c r="BP278" s="49" t="s">
        <v>36</v>
      </c>
      <c r="BQ278" s="44" t="s">
        <v>36</v>
      </c>
      <c r="BR278" s="53" t="s">
        <v>36</v>
      </c>
      <c r="BS278" s="49" t="s">
        <v>36</v>
      </c>
      <c r="BT278" s="49" t="s">
        <v>36</v>
      </c>
      <c r="BU278" s="49" t="s">
        <v>36</v>
      </c>
      <c r="BV278" s="49" t="s">
        <v>36</v>
      </c>
      <c r="BW278" s="39" t="s">
        <v>36</v>
      </c>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37" customFormat="true" ht="15" customHeight="true" x14ac:dyDescent="0.2">
      <c r="B279" s="436"/>
      <c r="X279" s="346"/>
      <c r="Y279" s="346"/>
      <c r="Z279" s="346"/>
      <c r="AA279" s="346"/>
      <c r="AB279" s="346"/>
      <c r="AC279" s="346"/>
      <c r="AD279" s="346"/>
      <c r="AE279" s="346"/>
      <c r="AF279" s="346"/>
      <c r="AG279" s="346"/>
      <c r="AH279" s="346"/>
      <c r="AI279" s="346"/>
      <c r="AJ279" s="346"/>
      <c r="AK279" s="346"/>
      <c r="AL279" s="346"/>
      <c r="AM279" s="346"/>
      <c r="AN279" s="346"/>
      <c r="AO279" s="346"/>
      <c r="AP279" s="346"/>
      <c r="AQ279" s="346"/>
      <c r="AR279" s="346"/>
      <c r="AS279" s="346"/>
      <c r="AT279" s="346"/>
      <c r="AU279" s="346"/>
      <c r="AV279" s="346"/>
      <c r="AW279" s="346"/>
      <c r="AX279" s="346"/>
      <c r="AY279" s="346"/>
      <c r="AZ279" s="346"/>
      <c r="BA279" s="972"/>
      <c r="BB279" s="553" t="s">
        <v>81</v>
      </c>
      <c r="BC279" s="53" t="s">
        <v>36</v>
      </c>
      <c r="BD279" s="46" t="s">
        <v>36</v>
      </c>
      <c r="BE279" s="46" t="s">
        <v>36</v>
      </c>
      <c r="BF279" s="46" t="s">
        <v>36</v>
      </c>
      <c r="BG279" s="41" t="s">
        <v>36</v>
      </c>
      <c r="BH279" s="53" t="s">
        <v>36</v>
      </c>
      <c r="BI279" s="46" t="s">
        <v>36</v>
      </c>
      <c r="BJ279" s="46" t="s">
        <v>36</v>
      </c>
      <c r="BK279" s="46" t="s">
        <v>36</v>
      </c>
      <c r="BL279" s="41" t="s">
        <v>36</v>
      </c>
      <c r="BM279" s="53" t="s">
        <v>36</v>
      </c>
      <c r="BN279" s="46" t="s">
        <v>36</v>
      </c>
      <c r="BO279" s="46" t="s">
        <v>36</v>
      </c>
      <c r="BP279" s="46" t="s">
        <v>36</v>
      </c>
      <c r="BQ279" s="41" t="s">
        <v>36</v>
      </c>
      <c r="BR279" s="53" t="s">
        <v>36</v>
      </c>
      <c r="BS279" s="46" t="s">
        <v>36</v>
      </c>
      <c r="BT279" s="46" t="s">
        <v>36</v>
      </c>
      <c r="BU279" s="46" t="s">
        <v>36</v>
      </c>
      <c r="BV279" s="46" t="s">
        <v>36</v>
      </c>
      <c r="BW279" s="37" t="s">
        <v>36</v>
      </c>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37" customFormat="true" ht="15" customHeight="true" x14ac:dyDescent="0.2">
      <c r="B280" s="436"/>
      <c r="X280" s="346"/>
      <c r="Y280" s="346"/>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72"/>
      <c r="BB280" s="553" t="s">
        <v>82</v>
      </c>
      <c r="BC280" s="53" t="s">
        <v>36</v>
      </c>
      <c r="BD280" s="46" t="s">
        <v>36</v>
      </c>
      <c r="BE280" s="46" t="s">
        <v>36</v>
      </c>
      <c r="BF280" s="46" t="s">
        <v>36</v>
      </c>
      <c r="BG280" s="41" t="s">
        <v>36</v>
      </c>
      <c r="BH280" s="53" t="s">
        <v>36</v>
      </c>
      <c r="BI280" s="46" t="s">
        <v>36</v>
      </c>
      <c r="BJ280" s="46" t="s">
        <v>36</v>
      </c>
      <c r="BK280" s="46" t="s">
        <v>36</v>
      </c>
      <c r="BL280" s="41" t="s">
        <v>36</v>
      </c>
      <c r="BM280" s="53" t="s">
        <v>36</v>
      </c>
      <c r="BN280" s="46" t="s">
        <v>36</v>
      </c>
      <c r="BO280" s="46" t="s">
        <v>36</v>
      </c>
      <c r="BP280" s="46" t="s">
        <v>36</v>
      </c>
      <c r="BQ280" s="41" t="s">
        <v>36</v>
      </c>
      <c r="BR280" s="53" t="s">
        <v>36</v>
      </c>
      <c r="BS280" s="46" t="s">
        <v>36</v>
      </c>
      <c r="BT280" s="46" t="s">
        <v>36</v>
      </c>
      <c r="BU280" s="46" t="s">
        <v>36</v>
      </c>
      <c r="BV280" s="46" t="s">
        <v>36</v>
      </c>
      <c r="BW280" s="37" t="s">
        <v>36</v>
      </c>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37" customFormat="true" ht="15" customHeight="true" x14ac:dyDescent="0.2">
      <c r="B281" s="436"/>
      <c r="X281" s="346"/>
      <c r="Y281" s="346"/>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72"/>
      <c r="BB281" s="553" t="s">
        <v>83</v>
      </c>
      <c r="BC281" s="53" t="s">
        <v>36</v>
      </c>
      <c r="BD281" s="46" t="s">
        <v>36</v>
      </c>
      <c r="BE281" s="46" t="s">
        <v>36</v>
      </c>
      <c r="BF281" s="46" t="s">
        <v>36</v>
      </c>
      <c r="BG281" s="41" t="s">
        <v>36</v>
      </c>
      <c r="BH281" s="53" t="s">
        <v>36</v>
      </c>
      <c r="BI281" s="46" t="s">
        <v>36</v>
      </c>
      <c r="BJ281" s="46" t="s">
        <v>36</v>
      </c>
      <c r="BK281" s="46" t="s">
        <v>36</v>
      </c>
      <c r="BL281" s="41" t="s">
        <v>36</v>
      </c>
      <c r="BM281" s="53" t="s">
        <v>36</v>
      </c>
      <c r="BN281" s="46" t="s">
        <v>36</v>
      </c>
      <c r="BO281" s="46" t="s">
        <v>36</v>
      </c>
      <c r="BP281" s="46" t="s">
        <v>36</v>
      </c>
      <c r="BQ281" s="41" t="s">
        <v>36</v>
      </c>
      <c r="BR281" s="53" t="s">
        <v>36</v>
      </c>
      <c r="BS281" s="46" t="s">
        <v>36</v>
      </c>
      <c r="BT281" s="46" t="s">
        <v>36</v>
      </c>
      <c r="BU281" s="46" t="s">
        <v>36</v>
      </c>
      <c r="BV281" s="46" t="s">
        <v>36</v>
      </c>
      <c r="BW281" s="37" t="s">
        <v>36</v>
      </c>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37" customFormat="true" ht="15" customHeight="true" x14ac:dyDescent="0.2">
      <c r="B282" s="436"/>
      <c r="X282" s="346"/>
      <c r="Y282" s="346"/>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72"/>
      <c r="BB282" s="553" t="s">
        <v>84</v>
      </c>
      <c r="BC282" s="53" t="s">
        <v>36</v>
      </c>
      <c r="BD282" s="46" t="s">
        <v>36</v>
      </c>
      <c r="BE282" s="46" t="s">
        <v>36</v>
      </c>
      <c r="BF282" s="46" t="s">
        <v>36</v>
      </c>
      <c r="BG282" s="41" t="s">
        <v>36</v>
      </c>
      <c r="BH282" s="53" t="s">
        <v>36</v>
      </c>
      <c r="BI282" s="46" t="s">
        <v>36</v>
      </c>
      <c r="BJ282" s="46" t="s">
        <v>36</v>
      </c>
      <c r="BK282" s="46" t="s">
        <v>36</v>
      </c>
      <c r="BL282" s="41" t="s">
        <v>36</v>
      </c>
      <c r="BM282" s="53" t="s">
        <v>36</v>
      </c>
      <c r="BN282" s="46" t="s">
        <v>36</v>
      </c>
      <c r="BO282" s="46" t="s">
        <v>36</v>
      </c>
      <c r="BP282" s="46" t="s">
        <v>36</v>
      </c>
      <c r="BQ282" s="41" t="s">
        <v>36</v>
      </c>
      <c r="BR282" s="53" t="s">
        <v>36</v>
      </c>
      <c r="BS282" s="46" t="s">
        <v>36</v>
      </c>
      <c r="BT282" s="46" t="s">
        <v>36</v>
      </c>
      <c r="BU282" s="46" t="s">
        <v>36</v>
      </c>
      <c r="BV282" s="46" t="s">
        <v>36</v>
      </c>
      <c r="BW282" s="37" t="s">
        <v>36</v>
      </c>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37" customFormat="true" ht="15" customHeight="true" x14ac:dyDescent="0.2">
      <c r="B283" s="436"/>
      <c r="X283" s="346"/>
      <c r="Y283" s="346"/>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72"/>
      <c r="BB283" s="553" t="s">
        <v>85</v>
      </c>
      <c r="BC283" s="53" t="s">
        <v>36</v>
      </c>
      <c r="BD283" s="46" t="s">
        <v>36</v>
      </c>
      <c r="BE283" s="46" t="s">
        <v>36</v>
      </c>
      <c r="BF283" s="46" t="s">
        <v>36</v>
      </c>
      <c r="BG283" s="41" t="s">
        <v>36</v>
      </c>
      <c r="BH283" s="53" t="s">
        <v>36</v>
      </c>
      <c r="BI283" s="46" t="s">
        <v>36</v>
      </c>
      <c r="BJ283" s="46" t="s">
        <v>36</v>
      </c>
      <c r="BK283" s="46" t="s">
        <v>36</v>
      </c>
      <c r="BL283" s="41" t="s">
        <v>36</v>
      </c>
      <c r="BM283" s="53" t="s">
        <v>36</v>
      </c>
      <c r="BN283" s="46" t="s">
        <v>36</v>
      </c>
      <c r="BO283" s="46" t="s">
        <v>36</v>
      </c>
      <c r="BP283" s="46" t="s">
        <v>36</v>
      </c>
      <c r="BQ283" s="41" t="s">
        <v>36</v>
      </c>
      <c r="BR283" s="53" t="s">
        <v>36</v>
      </c>
      <c r="BS283" s="46" t="s">
        <v>36</v>
      </c>
      <c r="BT283" s="46" t="s">
        <v>36</v>
      </c>
      <c r="BU283" s="46" t="s">
        <v>36</v>
      </c>
      <c r="BV283" s="46" t="s">
        <v>36</v>
      </c>
      <c r="BW283" s="37" t="s">
        <v>36</v>
      </c>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37" customFormat="true" ht="15" customHeight="true" x14ac:dyDescent="0.2">
      <c r="B284" s="436"/>
      <c r="X284" s="346"/>
      <c r="Y284" s="346"/>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74"/>
      <c r="BB284" s="555" t="s">
        <v>114</v>
      </c>
      <c r="BC284" s="52" t="s">
        <v>36</v>
      </c>
      <c r="BD284" s="48" t="s">
        <v>36</v>
      </c>
      <c r="BE284" s="48" t="s">
        <v>36</v>
      </c>
      <c r="BF284" s="48" t="s">
        <v>36</v>
      </c>
      <c r="BG284" s="43" t="s">
        <v>36</v>
      </c>
      <c r="BH284" s="52" t="s">
        <v>36</v>
      </c>
      <c r="BI284" s="48" t="s">
        <v>36</v>
      </c>
      <c r="BJ284" s="48" t="s">
        <v>36</v>
      </c>
      <c r="BK284" s="48" t="s">
        <v>36</v>
      </c>
      <c r="BL284" s="43" t="s">
        <v>36</v>
      </c>
      <c r="BM284" s="52" t="s">
        <v>36</v>
      </c>
      <c r="BN284" s="48" t="s">
        <v>36</v>
      </c>
      <c r="BO284" s="48" t="s">
        <v>36</v>
      </c>
      <c r="BP284" s="48" t="s">
        <v>36</v>
      </c>
      <c r="BQ284" s="43" t="s">
        <v>36</v>
      </c>
      <c r="BR284" s="52" t="s">
        <v>36</v>
      </c>
      <c r="BS284" s="48" t="s">
        <v>36</v>
      </c>
      <c r="BT284" s="48" t="s">
        <v>36</v>
      </c>
      <c r="BU284" s="48" t="s">
        <v>36</v>
      </c>
      <c r="BV284" s="48" t="s">
        <v>36</v>
      </c>
      <c r="BW284" s="38" t="s">
        <v>36</v>
      </c>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37" customFormat="true" ht="15" customHeight="true" x14ac:dyDescent="0.2">
      <c r="B285" s="436"/>
      <c r="X285" s="346"/>
      <c r="Y285" s="346"/>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9"/>
      <c r="BX285" s="345"/>
      <c r="BY285" s="345"/>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7" customFormat="true" ht="15" customHeight="true" x14ac:dyDescent="0.2">
      <c r="B286" s="436"/>
      <c r="X286" s="346"/>
      <c r="Y286" s="346"/>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9"/>
      <c r="BX286" s="345"/>
      <c r="BY286" s="345"/>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7" customFormat="true" ht="15" customHeight="true" x14ac:dyDescent="0.2">
      <c r="B287" s="436"/>
      <c r="X287" s="346"/>
      <c r="Y287" s="346"/>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9"/>
      <c r="BX287" s="345"/>
      <c r="BY287" s="345"/>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7" customFormat="true" ht="15" customHeight="true" x14ac:dyDescent="0.2">
      <c r="B288" s="436"/>
      <c r="X288" s="346"/>
      <c r="Y288" s="346"/>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9"/>
      <c r="BX288" s="345"/>
      <c r="BY288" s="345"/>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7" customFormat="true" ht="15" customHeight="true" x14ac:dyDescent="0.2">
      <c r="A289" s="452"/>
      <c r="B289" s="451"/>
      <c r="C289" s="452"/>
      <c r="X289" s="346"/>
      <c r="Y289" s="346"/>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9"/>
      <c r="BX289" s="345"/>
      <c r="BY289" s="345"/>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7" customFormat="true" ht="15" customHeight="true" x14ac:dyDescent="0.2">
      <c r="A290" s="441"/>
      <c r="B290" s="439"/>
      <c r="C290" s="179"/>
      <c r="X290" s="346"/>
      <c r="Y290" s="346"/>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9"/>
      <c r="BX290" s="345"/>
      <c r="BY290" s="345"/>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7" customFormat="true" ht="15" customHeight="true" x14ac:dyDescent="0.2">
      <c r="A291" s="441"/>
      <c r="B291" s="439"/>
      <c r="C291" s="179"/>
      <c r="X291" s="346"/>
      <c r="Y291" s="346"/>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9"/>
      <c r="BX291" s="345"/>
      <c r="BY291" s="345"/>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7" customFormat="true" ht="15" customHeight="true" x14ac:dyDescent="0.2">
      <c r="A292" s="441"/>
      <c r="B292" s="439"/>
      <c r="C292" s="179"/>
      <c r="X292" s="346"/>
      <c r="Y292" s="346"/>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9"/>
      <c r="BX292" s="345"/>
      <c r="BY292" s="345"/>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7" customFormat="true" ht="15" customHeight="true" x14ac:dyDescent="0.2">
      <c r="A293" s="441"/>
      <c r="B293" s="439"/>
      <c r="C293" s="440"/>
      <c r="X293" s="346"/>
      <c r="Y293" s="346"/>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9"/>
      <c r="BX293" s="345"/>
      <c r="BY293" s="345"/>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7" customFormat="true" ht="15" customHeight="true" x14ac:dyDescent="0.2">
      <c r="A294" s="441"/>
      <c r="B294" s="439"/>
      <c r="C294" s="440"/>
      <c r="X294" s="346"/>
      <c r="Y294" s="346"/>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9"/>
      <c r="BX294" s="345"/>
      <c r="BY294" s="345"/>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7" customFormat="true" ht="15" customHeight="true" x14ac:dyDescent="0.2">
      <c r="A295" s="441"/>
      <c r="B295" s="439"/>
      <c r="C295" s="440"/>
      <c r="X295" s="346"/>
      <c r="Y295" s="346"/>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9"/>
      <c r="BX295" s="345"/>
      <c r="BY295" s="345"/>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7" customFormat="true" ht="15" customHeight="true" x14ac:dyDescent="0.2">
      <c r="A296" s="441"/>
      <c r="B296" s="439"/>
      <c r="C296" s="440"/>
      <c r="X296" s="346"/>
      <c r="Y296" s="346"/>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9"/>
      <c r="BX296" s="345"/>
      <c r="BY296" s="345"/>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7" customFormat="true" ht="15" customHeight="true" x14ac:dyDescent="0.2">
      <c r="A297" s="441"/>
      <c r="B297" s="439"/>
      <c r="C297" s="440"/>
      <c r="X297" s="346"/>
      <c r="Y297" s="346"/>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9"/>
      <c r="BX297" s="345"/>
      <c r="BY297" s="345"/>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7" customFormat="true" ht="15" customHeight="true" x14ac:dyDescent="0.2">
      <c r="B298" s="436"/>
      <c r="X298" s="346"/>
      <c r="Y298" s="346"/>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9"/>
      <c r="BX298" s="345"/>
      <c r="BY298" s="345"/>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7" customFormat="true" ht="15" customHeight="true" x14ac:dyDescent="0.2">
      <c r="A299" s="452"/>
      <c r="B299" s="451"/>
      <c r="C299" s="452"/>
      <c r="D299" s="452"/>
      <c r="X299" s="346"/>
      <c r="Y299" s="346"/>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9"/>
      <c r="BX299" s="345"/>
      <c r="BY299" s="345"/>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7" customFormat="true" ht="15" customHeight="true" x14ac:dyDescent="0.2">
      <c r="A300" s="441"/>
      <c r="B300" s="439"/>
      <c r="C300" s="179"/>
      <c r="D300" s="179"/>
      <c r="X300" s="346"/>
      <c r="Y300" s="346"/>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9"/>
      <c r="BX300" s="345"/>
      <c r="BY300" s="345"/>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7" customFormat="true" ht="15" customHeight="true" x14ac:dyDescent="0.2">
      <c r="A301" s="441"/>
      <c r="B301" s="439"/>
      <c r="C301" s="179"/>
      <c r="D301" s="179"/>
      <c r="X301" s="346"/>
      <c r="Y301" s="346"/>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9"/>
      <c r="BX301" s="345"/>
      <c r="BY301" s="345"/>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7" customFormat="true" ht="15" customHeight="true" x14ac:dyDescent="0.2">
      <c r="A302" s="441"/>
      <c r="B302" s="439"/>
      <c r="C302" s="179"/>
      <c r="D302" s="179"/>
      <c r="X302" s="346"/>
      <c r="Y302" s="346"/>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9"/>
      <c r="BX302" s="345"/>
      <c r="BY302" s="345"/>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7" customFormat="true" ht="15" customHeight="true" x14ac:dyDescent="0.2">
      <c r="A303" s="441"/>
      <c r="B303" s="439"/>
      <c r="C303" s="440"/>
      <c r="D303" s="440"/>
      <c r="X303" s="346"/>
      <c r="Y303" s="346"/>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9"/>
      <c r="BX303" s="345"/>
      <c r="BY303" s="345"/>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7" customFormat="true" ht="15" customHeight="true" x14ac:dyDescent="0.2">
      <c r="A304" s="441"/>
      <c r="B304" s="439"/>
      <c r="C304" s="440"/>
      <c r="D304" s="440"/>
      <c r="X304" s="346"/>
      <c r="Y304" s="346"/>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9"/>
      <c r="BX304" s="345"/>
      <c r="BY304" s="345"/>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7" customFormat="true" ht="15" customHeight="true" x14ac:dyDescent="0.2">
      <c r="A305" s="441"/>
      <c r="B305" s="439"/>
      <c r="C305" s="440"/>
      <c r="D305" s="440"/>
      <c r="X305" s="346"/>
      <c r="Y305" s="346"/>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9"/>
      <c r="BX305" s="345"/>
      <c r="BY305" s="345"/>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7" customFormat="true" ht="15" customHeight="true" x14ac:dyDescent="0.2">
      <c r="B306" s="43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9"/>
      <c r="BX306" s="345"/>
      <c r="BY306" s="345"/>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7" customFormat="true" ht="15" customHeight="true" x14ac:dyDescent="0.2">
      <c r="B307" s="436"/>
      <c r="X307" s="346"/>
      <c r="Y307" s="346"/>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9"/>
      <c r="BX307" s="345"/>
      <c r="BY307" s="345"/>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7" customFormat="true" ht="15" customHeight="true" x14ac:dyDescent="0.2">
      <c r="B308" s="436"/>
      <c r="X308" s="346"/>
      <c r="Y308" s="346"/>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9"/>
      <c r="BX308" s="345"/>
      <c r="BY308" s="345"/>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7" customFormat="true" ht="15" customHeight="true" x14ac:dyDescent="0.2">
      <c r="B309" s="436"/>
      <c r="X309" s="346"/>
      <c r="Y309" s="346"/>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9"/>
      <c r="BX309" s="345"/>
      <c r="BY309" s="345"/>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7" customFormat="true" ht="15" customHeight="true" x14ac:dyDescent="0.2">
      <c r="B310" s="436"/>
      <c r="X310" s="346"/>
      <c r="Y310" s="346"/>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9"/>
      <c r="BX310" s="345"/>
      <c r="BY310" s="345"/>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7" customFormat="true" ht="15" customHeight="true" x14ac:dyDescent="0.2">
      <c r="B311" s="436"/>
      <c r="X311" s="346"/>
      <c r="Y311" s="346"/>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9"/>
      <c r="BX311" s="345"/>
      <c r="BY311" s="345"/>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7" customFormat="true" ht="15" customHeight="true" x14ac:dyDescent="0.2">
      <c r="B312" s="436"/>
      <c r="X312" s="346"/>
      <c r="Y312" s="346"/>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9"/>
      <c r="BX312" s="345"/>
      <c r="BY312" s="345"/>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7" customFormat="true" ht="15" customHeight="true" x14ac:dyDescent="0.2">
      <c r="B313" s="436"/>
      <c r="X313" s="346"/>
      <c r="Y313" s="346"/>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9"/>
      <c r="BX313" s="345"/>
      <c r="BY313" s="345"/>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7" customFormat="true" ht="15" customHeight="true" x14ac:dyDescent="0.2">
      <c r="B314" s="436"/>
      <c r="X314" s="346"/>
      <c r="Y314" s="346"/>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9"/>
      <c r="BX314" s="345"/>
      <c r="BY314" s="345"/>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7" customFormat="true" ht="15" customHeight="true" x14ac:dyDescent="0.2">
      <c r="B315" s="436"/>
      <c r="X315" s="346"/>
      <c r="Y315" s="346"/>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9"/>
      <c r="BX315" s="345"/>
      <c r="BY315" s="345"/>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7" customFormat="true" ht="15" customHeight="true" x14ac:dyDescent="0.2">
      <c r="B316" s="436"/>
      <c r="X316" s="346"/>
      <c r="Y316" s="346"/>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9"/>
      <c r="BX316" s="345"/>
      <c r="BY316" s="345"/>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7" customFormat="true" ht="15" customHeight="true" x14ac:dyDescent="0.2">
      <c r="B317" s="436"/>
      <c r="X317" s="346"/>
      <c r="Y317" s="346"/>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9"/>
      <c r="BX317" s="345"/>
      <c r="BY317" s="345"/>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7" customFormat="true" ht="15" customHeight="true" x14ac:dyDescent="0.2">
      <c r="B318" s="436"/>
      <c r="X318" s="346"/>
      <c r="Y318" s="346"/>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9"/>
      <c r="BX318" s="345"/>
      <c r="BY318" s="345"/>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7" customFormat="true" ht="15" customHeight="true" x14ac:dyDescent="0.2">
      <c r="B319" s="436"/>
      <c r="X319" s="346"/>
      <c r="Y319" s="346"/>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9"/>
      <c r="BX319" s="345"/>
      <c r="BY319" s="345"/>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7" customFormat="true" ht="15" customHeight="true" x14ac:dyDescent="0.2">
      <c r="B320" s="436"/>
      <c r="X320" s="346"/>
      <c r="Y320" s="346"/>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9"/>
      <c r="BX320" s="345"/>
      <c r="BY320" s="345"/>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7" customFormat="true" ht="15" customHeight="true" x14ac:dyDescent="0.2">
      <c r="B321" s="436"/>
      <c r="X321" s="346"/>
      <c r="Y321" s="346"/>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9"/>
      <c r="BX321" s="345"/>
      <c r="BY321" s="345"/>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7" customFormat="true" ht="15" customHeight="true" x14ac:dyDescent="0.2">
      <c r="B322" s="436"/>
      <c r="X322" s="346"/>
      <c r="Y322" s="346"/>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9"/>
      <c r="BX322" s="345"/>
      <c r="BY322" s="345"/>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7" customFormat="true" ht="15" customHeight="true" x14ac:dyDescent="0.2">
      <c r="B323" s="436"/>
      <c r="X323" s="346"/>
      <c r="Y323" s="346"/>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9"/>
      <c r="BX323" s="345"/>
      <c r="BY323" s="345"/>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7" customFormat="true" ht="15" customHeight="true" x14ac:dyDescent="0.2">
      <c r="B324" s="436"/>
      <c r="X324" s="346"/>
      <c r="Y324" s="346"/>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9"/>
      <c r="BX324" s="345"/>
      <c r="BY324" s="345"/>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7" customFormat="true" ht="15" customHeight="true" x14ac:dyDescent="0.2">
      <c r="B325" s="436"/>
      <c r="X325" s="346"/>
      <c r="Y325" s="346"/>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9"/>
      <c r="BX325" s="345"/>
      <c r="BY325" s="345"/>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7" customFormat="true" ht="15" customHeight="true" x14ac:dyDescent="0.2">
      <c r="B326" s="436"/>
      <c r="X326" s="346"/>
      <c r="Y326" s="346"/>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9"/>
      <c r="BX326" s="345"/>
      <c r="BY326" s="345"/>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7" customFormat="true" ht="15" customHeight="true" x14ac:dyDescent="0.2">
      <c r="B327" s="436"/>
      <c r="X327" s="346"/>
      <c r="Y327" s="346"/>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9"/>
      <c r="BX327" s="345"/>
      <c r="BY327" s="345"/>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7" customFormat="true" ht="15" customHeight="true" x14ac:dyDescent="0.2">
      <c r="B328" s="436"/>
      <c r="X328" s="346"/>
      <c r="Y328" s="346"/>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9"/>
      <c r="BX328" s="345"/>
      <c r="BY328" s="345"/>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7" customFormat="true" ht="250.15" customHeight="true" x14ac:dyDescent="0.2">
      <c r="B329" s="436"/>
      <c r="X329" s="346"/>
      <c r="Y329" s="346"/>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9"/>
      <c r="BX329" s="345"/>
      <c r="BY329" s="345"/>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5"/>
      <c r="X330" s="341"/>
      <c r="Y330" s="341"/>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544"/>
      <c r="BD330" s="544"/>
      <c r="BE330" s="544"/>
      <c r="BF330" s="544"/>
      <c r="BG330" s="544"/>
      <c r="BH330" s="544"/>
      <c r="BI330" s="544"/>
      <c r="BJ330" s="544"/>
      <c r="BK330" s="544"/>
      <c r="BL330" s="544"/>
      <c r="BM330" s="544"/>
      <c r="BN330" s="544"/>
      <c r="BO330" s="544"/>
      <c r="BP330" s="544"/>
      <c r="BQ330" s="544"/>
      <c r="BR330" s="544"/>
      <c r="BS330" s="544"/>
      <c r="BT330" s="544"/>
      <c r="BU330" s="544"/>
      <c r="BV330" s="544"/>
      <c r="BW330" s="544"/>
      <c r="BX330" s="341"/>
      <c r="BY330" s="341"/>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5"/>
      <c r="X331" s="341"/>
      <c r="Y331" s="341"/>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544"/>
      <c r="BD331" s="544"/>
      <c r="BE331" s="544"/>
      <c r="BF331" s="544"/>
      <c r="BG331" s="544"/>
      <c r="BH331" s="544"/>
      <c r="BI331" s="544"/>
      <c r="BJ331" s="544"/>
      <c r="BK331" s="544"/>
      <c r="BL331" s="544"/>
      <c r="BM331" s="544"/>
      <c r="BN331" s="544"/>
      <c r="BO331" s="544"/>
      <c r="BP331" s="544"/>
      <c r="BQ331" s="544"/>
      <c r="BR331" s="544"/>
      <c r="BS331" s="544"/>
      <c r="BT331" s="544"/>
      <c r="BU331" s="544"/>
      <c r="BV331" s="544"/>
      <c r="BW331" s="544"/>
      <c r="BX331" s="341"/>
      <c r="BY331" s="341"/>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5"/>
      <c r="X332" s="341"/>
      <c r="Y332" s="341"/>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544"/>
      <c r="BD332" s="544"/>
      <c r="BE332" s="544"/>
      <c r="BF332" s="544"/>
      <c r="BG332" s="544"/>
      <c r="BH332" s="544"/>
      <c r="BI332" s="544"/>
      <c r="BJ332" s="544"/>
      <c r="BK332" s="544"/>
      <c r="BL332" s="544"/>
      <c r="BM332" s="544"/>
      <c r="BN332" s="544"/>
      <c r="BO332" s="544"/>
      <c r="BP332" s="544"/>
      <c r="BQ332" s="544"/>
      <c r="BR332" s="544"/>
      <c r="BS332" s="544"/>
      <c r="BT332" s="544"/>
      <c r="BU332" s="544"/>
      <c r="BV332" s="544"/>
      <c r="BW332" s="544"/>
      <c r="BX332" s="341"/>
      <c r="BY332" s="341"/>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5"/>
      <c r="X333" s="341"/>
      <c r="Y333" s="341"/>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544"/>
      <c r="BD333" s="544"/>
      <c r="BE333" s="544"/>
      <c r="BF333" s="544"/>
      <c r="BG333" s="544"/>
      <c r="BH333" s="544"/>
      <c r="BI333" s="544"/>
      <c r="BJ333" s="544"/>
      <c r="BK333" s="544"/>
      <c r="BL333" s="544"/>
      <c r="BM333" s="544"/>
      <c r="BN333" s="544"/>
      <c r="BO333" s="544"/>
      <c r="BP333" s="544"/>
      <c r="BQ333" s="544"/>
      <c r="BR333" s="544"/>
      <c r="BS333" s="544"/>
      <c r="BT333" s="544"/>
      <c r="BU333" s="544"/>
      <c r="BV333" s="544"/>
      <c r="BW333" s="544"/>
      <c r="BX333" s="341"/>
      <c r="BY333" s="341"/>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5"/>
      <c r="X334" s="341"/>
      <c r="Y334" s="341"/>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544"/>
      <c r="BD334" s="544"/>
      <c r="BE334" s="544"/>
      <c r="BF334" s="544"/>
      <c r="BG334" s="544"/>
      <c r="BH334" s="544"/>
      <c r="BI334" s="544"/>
      <c r="BJ334" s="544"/>
      <c r="BK334" s="544"/>
      <c r="BL334" s="544"/>
      <c r="BM334" s="544"/>
      <c r="BN334" s="544"/>
      <c r="BO334" s="544"/>
      <c r="BP334" s="544"/>
      <c r="BQ334" s="544"/>
      <c r="BR334" s="544"/>
      <c r="BS334" s="544"/>
      <c r="BT334" s="544"/>
      <c r="BU334" s="544"/>
      <c r="BV334" s="544"/>
      <c r="BW334" s="544"/>
      <c r="BX334" s="341"/>
      <c r="BY334" s="341"/>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5"/>
      <c r="X335" s="341"/>
      <c r="Y335" s="341"/>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544"/>
      <c r="BD335" s="544"/>
      <c r="BE335" s="544"/>
      <c r="BF335" s="544"/>
      <c r="BG335" s="544"/>
      <c r="BH335" s="544"/>
      <c r="BI335" s="544"/>
      <c r="BJ335" s="544"/>
      <c r="BK335" s="544"/>
      <c r="BL335" s="544"/>
      <c r="BM335" s="544"/>
      <c r="BN335" s="544"/>
      <c r="BO335" s="544"/>
      <c r="BP335" s="544"/>
      <c r="BQ335" s="544"/>
      <c r="BR335" s="544"/>
      <c r="BS335" s="544"/>
      <c r="BT335" s="544"/>
      <c r="BU335" s="544"/>
      <c r="BV335" s="544"/>
      <c r="BW335" s="544"/>
      <c r="BX335" s="341"/>
      <c r="BY335" s="341"/>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5"/>
      <c r="X336" s="341"/>
      <c r="Y336" s="341"/>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544"/>
      <c r="BD336" s="544"/>
      <c r="BE336" s="544"/>
      <c r="BF336" s="544"/>
      <c r="BG336" s="544"/>
      <c r="BH336" s="544"/>
      <c r="BI336" s="544"/>
      <c r="BJ336" s="544"/>
      <c r="BK336" s="544"/>
      <c r="BL336" s="544"/>
      <c r="BM336" s="544"/>
      <c r="BN336" s="544"/>
      <c r="BO336" s="544"/>
      <c r="BP336" s="544"/>
      <c r="BQ336" s="544"/>
      <c r="BR336" s="544"/>
      <c r="BS336" s="544"/>
      <c r="BT336" s="544"/>
      <c r="BU336" s="544"/>
      <c r="BV336" s="544"/>
      <c r="BW336" s="544"/>
      <c r="BX336" s="341"/>
      <c r="BY336" s="341"/>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5"/>
      <c r="X337" s="341"/>
      <c r="Y337" s="341"/>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544"/>
      <c r="BD337" s="544"/>
      <c r="BE337" s="544"/>
      <c r="BF337" s="544"/>
      <c r="BG337" s="544"/>
      <c r="BH337" s="544"/>
      <c r="BI337" s="544"/>
      <c r="BJ337" s="544"/>
      <c r="BK337" s="544"/>
      <c r="BL337" s="544"/>
      <c r="BM337" s="544"/>
      <c r="BN337" s="544"/>
      <c r="BO337" s="544"/>
      <c r="BP337" s="544"/>
      <c r="BQ337" s="544"/>
      <c r="BR337" s="544"/>
      <c r="BS337" s="544"/>
      <c r="BT337" s="544"/>
      <c r="BU337" s="544"/>
      <c r="BV337" s="544"/>
      <c r="BW337" s="544"/>
      <c r="BX337" s="341"/>
      <c r="BY337" s="341"/>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5"/>
      <c r="X338" s="341"/>
      <c r="Y338" s="341"/>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544"/>
      <c r="BD338" s="544"/>
      <c r="BE338" s="544"/>
      <c r="BF338" s="544"/>
      <c r="BG338" s="544"/>
      <c r="BH338" s="544"/>
      <c r="BI338" s="544"/>
      <c r="BJ338" s="544"/>
      <c r="BK338" s="544"/>
      <c r="BL338" s="544"/>
      <c r="BM338" s="544"/>
      <c r="BN338" s="544"/>
      <c r="BO338" s="544"/>
      <c r="BP338" s="544"/>
      <c r="BQ338" s="544"/>
      <c r="BR338" s="544"/>
      <c r="BS338" s="544"/>
      <c r="BT338" s="544"/>
      <c r="BU338" s="544"/>
      <c r="BV338" s="544"/>
      <c r="BW338" s="544"/>
      <c r="BX338" s="341"/>
      <c r="BY338" s="341"/>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7" customFormat="true" ht="15" customHeight="true" x14ac:dyDescent="0.2">
      <c r="B339" s="436"/>
      <c r="X339" s="346"/>
      <c r="Y339" s="346"/>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129</v>
      </c>
      <c r="BB339" s="304" t="s">
        <v>128</v>
      </c>
      <c r="BC339" s="976" t="s">
        <v>115</v>
      </c>
      <c r="BD339" s="977"/>
      <c r="BE339" s="977"/>
      <c r="BF339" s="977"/>
      <c r="BG339" s="978"/>
      <c r="BH339" s="976" t="s">
        <v>39</v>
      </c>
      <c r="BI339" s="977"/>
      <c r="BJ339" s="977"/>
      <c r="BK339" s="977"/>
      <c r="BL339" s="978"/>
      <c r="BM339" s="976" t="s">
        <v>38</v>
      </c>
      <c r="BN339" s="977"/>
      <c r="BO339" s="977"/>
      <c r="BP339" s="977"/>
      <c r="BQ339" s="979"/>
      <c r="BR339" s="15" t="s">
        <v>138</v>
      </c>
      <c r="BS339" s="400"/>
      <c r="BT339" s="400"/>
      <c r="BU339" s="400"/>
      <c r="BV339" s="400"/>
      <c r="BW339" s="400"/>
      <c r="BX339" s="5"/>
      <c r="BY339" s="5"/>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7" customFormat="true" ht="36" x14ac:dyDescent="0.2">
      <c r="B340" s="436"/>
      <c r="X340" s="346"/>
      <c r="Y340" s="346"/>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127</v>
      </c>
      <c r="BB340" s="334"/>
      <c r="BC340" s="421" t="s">
        <v>0</v>
      </c>
      <c r="BD340" s="520" t="s">
        <v>1</v>
      </c>
      <c r="BE340" s="520" t="s">
        <v>2</v>
      </c>
      <c r="BF340" s="520" t="s">
        <v>3</v>
      </c>
      <c r="BG340" s="422" t="s">
        <v>4</v>
      </c>
      <c r="BH340" s="421" t="s">
        <v>0</v>
      </c>
      <c r="BI340" s="520" t="s">
        <v>1</v>
      </c>
      <c r="BJ340" s="520" t="s">
        <v>2</v>
      </c>
      <c r="BK340" s="520" t="s">
        <v>3</v>
      </c>
      <c r="BL340" s="422" t="s">
        <v>4</v>
      </c>
      <c r="BM340" s="421" t="s">
        <v>0</v>
      </c>
      <c r="BN340" s="520" t="s">
        <v>1</v>
      </c>
      <c r="BO340" s="520" t="s">
        <v>2</v>
      </c>
      <c r="BP340" s="520" t="s">
        <v>3</v>
      </c>
      <c r="BQ340" s="422" t="s">
        <v>4</v>
      </c>
      <c r="BR340" s="421" t="s">
        <v>150</v>
      </c>
      <c r="BS340" s="520" t="s">
        <v>151</v>
      </c>
      <c r="BT340" s="520" t="s">
        <v>424</v>
      </c>
      <c r="BU340" s="520" t="s">
        <v>425</v>
      </c>
      <c r="BV340" s="520" t="s">
        <v>154</v>
      </c>
      <c r="BW340" s="521" t="s">
        <v>299</v>
      </c>
      <c r="BX340" s="886"/>
      <c r="BY340" s="886"/>
      <c r="BZ340" s="886"/>
      <c r="CA340" s="886"/>
      <c r="CB340" s="886"/>
      <c r="CC340" s="886"/>
      <c r="CD340" s="886"/>
      <c r="CE340" s="886"/>
      <c r="CF340" s="886"/>
      <c r="CG340" s="886"/>
      <c r="CH340" s="886"/>
      <c r="CI340" s="886"/>
      <c r="CJ340" s="886"/>
      <c r="CK340" s="886"/>
      <c r="CL340" s="886"/>
      <c r="CM340" s="886"/>
      <c r="CN340" s="886"/>
      <c r="CO340" s="886"/>
      <c r="CP340" s="886"/>
      <c r="CQ340" s="886"/>
      <c r="CR340" s="886"/>
      <c r="CS340" s="886"/>
      <c r="CT340" s="886"/>
      <c r="CU340" s="886"/>
      <c r="CV340" s="886"/>
      <c r="CW340" s="886"/>
      <c r="CX340" s="886"/>
      <c r="CY340" s="886"/>
      <c r="CZ340" s="886"/>
    </row>
    <row r="341" s="437" customFormat="true" ht="15" customHeight="true" x14ac:dyDescent="0.2">
      <c r="B341" s="436"/>
      <c r="X341" s="346"/>
      <c r="Y341" s="346"/>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71" t="s">
        <v>145</v>
      </c>
      <c r="BB341" s="554" t="s">
        <v>50</v>
      </c>
      <c r="BC341" s="54" t="s">
        <v>36</v>
      </c>
      <c r="BD341" s="50" t="s">
        <v>36</v>
      </c>
      <c r="BE341" s="50" t="s">
        <v>36</v>
      </c>
      <c r="BF341" s="50" t="s">
        <v>36</v>
      </c>
      <c r="BG341" s="45" t="s">
        <v>36</v>
      </c>
      <c r="BH341" s="54" t="s">
        <v>36</v>
      </c>
      <c r="BI341" s="50" t="s">
        <v>36</v>
      </c>
      <c r="BJ341" s="50" t="s">
        <v>36</v>
      </c>
      <c r="BK341" s="50" t="s">
        <v>36</v>
      </c>
      <c r="BL341" s="45" t="s">
        <v>36</v>
      </c>
      <c r="BM341" s="54" t="s">
        <v>36</v>
      </c>
      <c r="BN341" s="50" t="s">
        <v>36</v>
      </c>
      <c r="BO341" s="50" t="s">
        <v>36</v>
      </c>
      <c r="BP341" s="50" t="s">
        <v>36</v>
      </c>
      <c r="BQ341" s="45" t="s">
        <v>36</v>
      </c>
      <c r="BR341" s="54" t="s">
        <v>36</v>
      </c>
      <c r="BS341" s="50" t="s">
        <v>36</v>
      </c>
      <c r="BT341" s="50" t="s">
        <v>36</v>
      </c>
      <c r="BU341" s="50" t="s">
        <v>36</v>
      </c>
      <c r="BV341" s="50" t="s">
        <v>36</v>
      </c>
      <c r="BW341" s="40" t="s">
        <v>36</v>
      </c>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37" customFormat="true" ht="15" customHeight="true" x14ac:dyDescent="0.2">
      <c r="B342" s="436"/>
      <c r="X342" s="346"/>
      <c r="Y342" s="346"/>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72"/>
      <c r="BB342" s="553" t="s">
        <v>49</v>
      </c>
      <c r="BC342" s="53" t="s">
        <v>36</v>
      </c>
      <c r="BD342" s="49" t="s">
        <v>36</v>
      </c>
      <c r="BE342" s="49" t="s">
        <v>36</v>
      </c>
      <c r="BF342" s="49" t="s">
        <v>36</v>
      </c>
      <c r="BG342" s="44" t="s">
        <v>36</v>
      </c>
      <c r="BH342" s="53" t="s">
        <v>36</v>
      </c>
      <c r="BI342" s="49" t="s">
        <v>36</v>
      </c>
      <c r="BJ342" s="49" t="s">
        <v>36</v>
      </c>
      <c r="BK342" s="49" t="s">
        <v>36</v>
      </c>
      <c r="BL342" s="44" t="s">
        <v>36</v>
      </c>
      <c r="BM342" s="53" t="s">
        <v>36</v>
      </c>
      <c r="BN342" s="49" t="s">
        <v>36</v>
      </c>
      <c r="BO342" s="49" t="s">
        <v>36</v>
      </c>
      <c r="BP342" s="49" t="s">
        <v>36</v>
      </c>
      <c r="BQ342" s="44" t="s">
        <v>36</v>
      </c>
      <c r="BR342" s="53" t="s">
        <v>36</v>
      </c>
      <c r="BS342" s="49" t="s">
        <v>36</v>
      </c>
      <c r="BT342" s="49" t="s">
        <v>36</v>
      </c>
      <c r="BU342" s="49" t="s">
        <v>36</v>
      </c>
      <c r="BV342" s="49" t="s">
        <v>36</v>
      </c>
      <c r="BW342" s="39" t="s">
        <v>36</v>
      </c>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37" customFormat="true" ht="15" customHeight="true" x14ac:dyDescent="0.2">
      <c r="B343" s="436"/>
      <c r="X343" s="346"/>
      <c r="Y343" s="346"/>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73" t="s">
        <v>140</v>
      </c>
      <c r="BB343" s="553" t="s">
        <v>50</v>
      </c>
      <c r="BC343" s="53" t="s">
        <v>36</v>
      </c>
      <c r="BD343" s="49" t="s">
        <v>36</v>
      </c>
      <c r="BE343" s="49" t="s">
        <v>36</v>
      </c>
      <c r="BF343" s="49" t="s">
        <v>36</v>
      </c>
      <c r="BG343" s="44" t="s">
        <v>36</v>
      </c>
      <c r="BH343" s="53" t="s">
        <v>36</v>
      </c>
      <c r="BI343" s="49" t="s">
        <v>36</v>
      </c>
      <c r="BJ343" s="49" t="s">
        <v>36</v>
      </c>
      <c r="BK343" s="49" t="s">
        <v>36</v>
      </c>
      <c r="BL343" s="44" t="s">
        <v>36</v>
      </c>
      <c r="BM343" s="53" t="s">
        <v>36</v>
      </c>
      <c r="BN343" s="49" t="s">
        <v>36</v>
      </c>
      <c r="BO343" s="49" t="s">
        <v>36</v>
      </c>
      <c r="BP343" s="49" t="s">
        <v>36</v>
      </c>
      <c r="BQ343" s="44" t="s">
        <v>36</v>
      </c>
      <c r="BR343" s="53" t="s">
        <v>36</v>
      </c>
      <c r="BS343" s="49" t="s">
        <v>36</v>
      </c>
      <c r="BT343" s="49" t="s">
        <v>36</v>
      </c>
      <c r="BU343" s="49" t="s">
        <v>36</v>
      </c>
      <c r="BV343" s="49" t="s">
        <v>36</v>
      </c>
      <c r="BW343" s="39" t="s">
        <v>36</v>
      </c>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37" customFormat="true" ht="15" customHeight="true" x14ac:dyDescent="0.2">
      <c r="B344" s="436"/>
      <c r="X344" s="346"/>
      <c r="Y344" s="346"/>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72"/>
      <c r="BB344" s="553" t="s">
        <v>49</v>
      </c>
      <c r="BC344" s="53" t="s">
        <v>36</v>
      </c>
      <c r="BD344" s="49" t="s">
        <v>36</v>
      </c>
      <c r="BE344" s="49" t="s">
        <v>36</v>
      </c>
      <c r="BF344" s="49" t="s">
        <v>36</v>
      </c>
      <c r="BG344" s="44" t="s">
        <v>36</v>
      </c>
      <c r="BH344" s="53" t="s">
        <v>36</v>
      </c>
      <c r="BI344" s="49" t="s">
        <v>36</v>
      </c>
      <c r="BJ344" s="49" t="s">
        <v>36</v>
      </c>
      <c r="BK344" s="49" t="s">
        <v>36</v>
      </c>
      <c r="BL344" s="44" t="s">
        <v>36</v>
      </c>
      <c r="BM344" s="53" t="s">
        <v>36</v>
      </c>
      <c r="BN344" s="49" t="s">
        <v>36</v>
      </c>
      <c r="BO344" s="49" t="s">
        <v>36</v>
      </c>
      <c r="BP344" s="49" t="s">
        <v>36</v>
      </c>
      <c r="BQ344" s="44" t="s">
        <v>36</v>
      </c>
      <c r="BR344" s="53" t="s">
        <v>36</v>
      </c>
      <c r="BS344" s="49" t="s">
        <v>36</v>
      </c>
      <c r="BT344" s="49" t="s">
        <v>36</v>
      </c>
      <c r="BU344" s="49" t="s">
        <v>36</v>
      </c>
      <c r="BV344" s="49" t="s">
        <v>36</v>
      </c>
      <c r="BW344" s="39" t="s">
        <v>36</v>
      </c>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37" customFormat="true" ht="15" customHeight="true" x14ac:dyDescent="0.2">
      <c r="B345" s="436"/>
      <c r="X345" s="346"/>
      <c r="Y345" s="346"/>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73" t="s">
        <v>141</v>
      </c>
      <c r="BB345" s="553" t="s">
        <v>50</v>
      </c>
      <c r="BC345" s="53" t="s">
        <v>36</v>
      </c>
      <c r="BD345" s="49" t="s">
        <v>36</v>
      </c>
      <c r="BE345" s="49" t="s">
        <v>36</v>
      </c>
      <c r="BF345" s="49" t="s">
        <v>36</v>
      </c>
      <c r="BG345" s="44" t="s">
        <v>36</v>
      </c>
      <c r="BH345" s="53" t="s">
        <v>36</v>
      </c>
      <c r="BI345" s="49" t="s">
        <v>36</v>
      </c>
      <c r="BJ345" s="49" t="s">
        <v>36</v>
      </c>
      <c r="BK345" s="49" t="s">
        <v>36</v>
      </c>
      <c r="BL345" s="44" t="s">
        <v>36</v>
      </c>
      <c r="BM345" s="53" t="s">
        <v>36</v>
      </c>
      <c r="BN345" s="49" t="s">
        <v>36</v>
      </c>
      <c r="BO345" s="49" t="s">
        <v>36</v>
      </c>
      <c r="BP345" s="49" t="s">
        <v>36</v>
      </c>
      <c r="BQ345" s="44" t="s">
        <v>36</v>
      </c>
      <c r="BR345" s="53" t="s">
        <v>36</v>
      </c>
      <c r="BS345" s="49" t="s">
        <v>36</v>
      </c>
      <c r="BT345" s="49" t="s">
        <v>36</v>
      </c>
      <c r="BU345" s="49" t="s">
        <v>36</v>
      </c>
      <c r="BV345" s="49" t="s">
        <v>36</v>
      </c>
      <c r="BW345" s="39" t="s">
        <v>36</v>
      </c>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37" customFormat="true" ht="15" customHeight="true" x14ac:dyDescent="0.2">
      <c r="B346" s="436"/>
      <c r="X346" s="346"/>
      <c r="Y346" s="346"/>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72"/>
      <c r="BB346" s="553" t="s">
        <v>49</v>
      </c>
      <c r="BC346" s="53" t="s">
        <v>36</v>
      </c>
      <c r="BD346" s="49" t="s">
        <v>36</v>
      </c>
      <c r="BE346" s="49" t="s">
        <v>36</v>
      </c>
      <c r="BF346" s="49" t="s">
        <v>36</v>
      </c>
      <c r="BG346" s="44" t="s">
        <v>36</v>
      </c>
      <c r="BH346" s="53" t="s">
        <v>36</v>
      </c>
      <c r="BI346" s="49" t="s">
        <v>36</v>
      </c>
      <c r="BJ346" s="49" t="s">
        <v>36</v>
      </c>
      <c r="BK346" s="49" t="s">
        <v>36</v>
      </c>
      <c r="BL346" s="44" t="s">
        <v>36</v>
      </c>
      <c r="BM346" s="53" t="s">
        <v>36</v>
      </c>
      <c r="BN346" s="49" t="s">
        <v>36</v>
      </c>
      <c r="BO346" s="49" t="s">
        <v>36</v>
      </c>
      <c r="BP346" s="49" t="s">
        <v>36</v>
      </c>
      <c r="BQ346" s="44" t="s">
        <v>36</v>
      </c>
      <c r="BR346" s="53" t="s">
        <v>36</v>
      </c>
      <c r="BS346" s="49" t="s">
        <v>36</v>
      </c>
      <c r="BT346" s="49" t="s">
        <v>36</v>
      </c>
      <c r="BU346" s="49" t="s">
        <v>36</v>
      </c>
      <c r="BV346" s="49" t="s">
        <v>36</v>
      </c>
      <c r="BW346" s="39" t="s">
        <v>36</v>
      </c>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37" customFormat="true" ht="15" customHeight="true" x14ac:dyDescent="0.2">
      <c r="B347" s="436"/>
      <c r="X347" s="346"/>
      <c r="Y347" s="346"/>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73" t="s">
        <v>142</v>
      </c>
      <c r="BB347" s="553" t="s">
        <v>50</v>
      </c>
      <c r="BC347" s="53" t="s">
        <v>36</v>
      </c>
      <c r="BD347" s="49" t="s">
        <v>36</v>
      </c>
      <c r="BE347" s="49" t="s">
        <v>36</v>
      </c>
      <c r="BF347" s="49" t="s">
        <v>36</v>
      </c>
      <c r="BG347" s="44" t="s">
        <v>36</v>
      </c>
      <c r="BH347" s="53" t="s">
        <v>36</v>
      </c>
      <c r="BI347" s="49" t="s">
        <v>36</v>
      </c>
      <c r="BJ347" s="49" t="s">
        <v>36</v>
      </c>
      <c r="BK347" s="49" t="s">
        <v>36</v>
      </c>
      <c r="BL347" s="44" t="s">
        <v>36</v>
      </c>
      <c r="BM347" s="53" t="s">
        <v>36</v>
      </c>
      <c r="BN347" s="49" t="s">
        <v>36</v>
      </c>
      <c r="BO347" s="49" t="s">
        <v>36</v>
      </c>
      <c r="BP347" s="49" t="s">
        <v>36</v>
      </c>
      <c r="BQ347" s="44" t="s">
        <v>36</v>
      </c>
      <c r="BR347" s="53" t="s">
        <v>36</v>
      </c>
      <c r="BS347" s="49" t="s">
        <v>36</v>
      </c>
      <c r="BT347" s="49" t="s">
        <v>36</v>
      </c>
      <c r="BU347" s="49" t="s">
        <v>36</v>
      </c>
      <c r="BV347" s="49" t="s">
        <v>36</v>
      </c>
      <c r="BW347" s="39" t="s">
        <v>36</v>
      </c>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37" customFormat="true" ht="15" customHeight="true" x14ac:dyDescent="0.2">
      <c r="B348" s="43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72"/>
      <c r="BB348" s="553" t="s">
        <v>49</v>
      </c>
      <c r="BC348" s="53" t="s">
        <v>36</v>
      </c>
      <c r="BD348" s="49" t="s">
        <v>36</v>
      </c>
      <c r="BE348" s="49" t="s">
        <v>36</v>
      </c>
      <c r="BF348" s="49" t="s">
        <v>36</v>
      </c>
      <c r="BG348" s="44" t="s">
        <v>36</v>
      </c>
      <c r="BH348" s="53" t="s">
        <v>36</v>
      </c>
      <c r="BI348" s="49" t="s">
        <v>36</v>
      </c>
      <c r="BJ348" s="49" t="s">
        <v>36</v>
      </c>
      <c r="BK348" s="49" t="s">
        <v>36</v>
      </c>
      <c r="BL348" s="44" t="s">
        <v>36</v>
      </c>
      <c r="BM348" s="53" t="s">
        <v>36</v>
      </c>
      <c r="BN348" s="49" t="s">
        <v>36</v>
      </c>
      <c r="BO348" s="49" t="s">
        <v>36</v>
      </c>
      <c r="BP348" s="49" t="s">
        <v>36</v>
      </c>
      <c r="BQ348" s="44" t="s">
        <v>36</v>
      </c>
      <c r="BR348" s="53" t="s">
        <v>36</v>
      </c>
      <c r="BS348" s="49" t="s">
        <v>36</v>
      </c>
      <c r="BT348" s="49" t="s">
        <v>36</v>
      </c>
      <c r="BU348" s="49" t="s">
        <v>36</v>
      </c>
      <c r="BV348" s="49" t="s">
        <v>36</v>
      </c>
      <c r="BW348" s="39" t="s">
        <v>36</v>
      </c>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37" customFormat="true" ht="15" customHeight="true" x14ac:dyDescent="0.2">
      <c r="B349" s="436"/>
      <c r="X349" s="346"/>
      <c r="Y349" s="346"/>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73" t="s">
        <v>143</v>
      </c>
      <c r="BB349" s="553" t="s">
        <v>50</v>
      </c>
      <c r="BC349" s="53" t="s">
        <v>36</v>
      </c>
      <c r="BD349" s="49" t="s">
        <v>36</v>
      </c>
      <c r="BE349" s="49" t="s">
        <v>36</v>
      </c>
      <c r="BF349" s="49" t="s">
        <v>36</v>
      </c>
      <c r="BG349" s="44" t="s">
        <v>36</v>
      </c>
      <c r="BH349" s="53" t="s">
        <v>36</v>
      </c>
      <c r="BI349" s="49" t="s">
        <v>36</v>
      </c>
      <c r="BJ349" s="49" t="s">
        <v>36</v>
      </c>
      <c r="BK349" s="49" t="s">
        <v>36</v>
      </c>
      <c r="BL349" s="44" t="s">
        <v>36</v>
      </c>
      <c r="BM349" s="53" t="s">
        <v>36</v>
      </c>
      <c r="BN349" s="49" t="s">
        <v>36</v>
      </c>
      <c r="BO349" s="49" t="s">
        <v>36</v>
      </c>
      <c r="BP349" s="49" t="s">
        <v>36</v>
      </c>
      <c r="BQ349" s="44" t="s">
        <v>36</v>
      </c>
      <c r="BR349" s="53" t="s">
        <v>36</v>
      </c>
      <c r="BS349" s="49" t="s">
        <v>36</v>
      </c>
      <c r="BT349" s="49" t="s">
        <v>36</v>
      </c>
      <c r="BU349" s="49" t="s">
        <v>36</v>
      </c>
      <c r="BV349" s="49" t="s">
        <v>36</v>
      </c>
      <c r="BW349" s="39" t="s">
        <v>36</v>
      </c>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37" customFormat="true" ht="15" customHeight="true" x14ac:dyDescent="0.2">
      <c r="B350" s="436"/>
      <c r="X350" s="346"/>
      <c r="Y350" s="346"/>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72"/>
      <c r="BB350" s="553" t="s">
        <v>49</v>
      </c>
      <c r="BC350" s="53" t="s">
        <v>36</v>
      </c>
      <c r="BD350" s="49" t="s">
        <v>36</v>
      </c>
      <c r="BE350" s="49" t="s">
        <v>36</v>
      </c>
      <c r="BF350" s="49" t="s">
        <v>36</v>
      </c>
      <c r="BG350" s="44" t="s">
        <v>36</v>
      </c>
      <c r="BH350" s="53" t="s">
        <v>36</v>
      </c>
      <c r="BI350" s="49" t="s">
        <v>36</v>
      </c>
      <c r="BJ350" s="49" t="s">
        <v>36</v>
      </c>
      <c r="BK350" s="49" t="s">
        <v>36</v>
      </c>
      <c r="BL350" s="44" t="s">
        <v>36</v>
      </c>
      <c r="BM350" s="53" t="s">
        <v>36</v>
      </c>
      <c r="BN350" s="49" t="s">
        <v>36</v>
      </c>
      <c r="BO350" s="49" t="s">
        <v>36</v>
      </c>
      <c r="BP350" s="49" t="s">
        <v>36</v>
      </c>
      <c r="BQ350" s="44" t="s">
        <v>36</v>
      </c>
      <c r="BR350" s="53" t="s">
        <v>36</v>
      </c>
      <c r="BS350" s="49" t="s">
        <v>36</v>
      </c>
      <c r="BT350" s="49" t="s">
        <v>36</v>
      </c>
      <c r="BU350" s="49" t="s">
        <v>36</v>
      </c>
      <c r="BV350" s="49" t="s">
        <v>36</v>
      </c>
      <c r="BW350" s="39" t="s">
        <v>36</v>
      </c>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37" customFormat="true" ht="15" customHeight="true" x14ac:dyDescent="0.2">
      <c r="B351" s="436"/>
      <c r="X351" s="346"/>
      <c r="Y351" s="346"/>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73" t="s">
        <v>144</v>
      </c>
      <c r="BB351" s="553" t="s">
        <v>50</v>
      </c>
      <c r="BC351" s="53" t="s">
        <v>36</v>
      </c>
      <c r="BD351" s="49" t="s">
        <v>36</v>
      </c>
      <c r="BE351" s="49" t="s">
        <v>36</v>
      </c>
      <c r="BF351" s="49" t="s">
        <v>36</v>
      </c>
      <c r="BG351" s="44" t="s">
        <v>36</v>
      </c>
      <c r="BH351" s="53" t="s">
        <v>36</v>
      </c>
      <c r="BI351" s="49" t="s">
        <v>36</v>
      </c>
      <c r="BJ351" s="49" t="s">
        <v>36</v>
      </c>
      <c r="BK351" s="49" t="s">
        <v>36</v>
      </c>
      <c r="BL351" s="44" t="s">
        <v>36</v>
      </c>
      <c r="BM351" s="53" t="s">
        <v>36</v>
      </c>
      <c r="BN351" s="49" t="s">
        <v>36</v>
      </c>
      <c r="BO351" s="49" t="s">
        <v>36</v>
      </c>
      <c r="BP351" s="49" t="s">
        <v>36</v>
      </c>
      <c r="BQ351" s="44" t="s">
        <v>36</v>
      </c>
      <c r="BR351" s="53" t="s">
        <v>36</v>
      </c>
      <c r="BS351" s="49" t="s">
        <v>36</v>
      </c>
      <c r="BT351" s="49" t="s">
        <v>36</v>
      </c>
      <c r="BU351" s="49" t="s">
        <v>36</v>
      </c>
      <c r="BV351" s="49" t="s">
        <v>36</v>
      </c>
      <c r="BW351" s="39" t="s">
        <v>36</v>
      </c>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37" customFormat="true" ht="15" customHeight="true" x14ac:dyDescent="0.2">
      <c r="B352" s="436"/>
      <c r="X352" s="346"/>
      <c r="Y352" s="346"/>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72"/>
      <c r="BB352" s="553" t="s">
        <v>49</v>
      </c>
      <c r="BC352" s="53" t="s">
        <v>36</v>
      </c>
      <c r="BD352" s="49" t="s">
        <v>36</v>
      </c>
      <c r="BE352" s="49" t="s">
        <v>36</v>
      </c>
      <c r="BF352" s="49" t="s">
        <v>36</v>
      </c>
      <c r="BG352" s="44" t="s">
        <v>36</v>
      </c>
      <c r="BH352" s="53" t="s">
        <v>36</v>
      </c>
      <c r="BI352" s="49" t="s">
        <v>36</v>
      </c>
      <c r="BJ352" s="49" t="s">
        <v>36</v>
      </c>
      <c r="BK352" s="49" t="s">
        <v>36</v>
      </c>
      <c r="BL352" s="44" t="s">
        <v>36</v>
      </c>
      <c r="BM352" s="53" t="s">
        <v>36</v>
      </c>
      <c r="BN352" s="49" t="s">
        <v>36</v>
      </c>
      <c r="BO352" s="49" t="s">
        <v>36</v>
      </c>
      <c r="BP352" s="49" t="s">
        <v>36</v>
      </c>
      <c r="BQ352" s="44" t="s">
        <v>36</v>
      </c>
      <c r="BR352" s="53" t="s">
        <v>36</v>
      </c>
      <c r="BS352" s="49" t="s">
        <v>36</v>
      </c>
      <c r="BT352" s="49" t="s">
        <v>36</v>
      </c>
      <c r="BU352" s="49" t="s">
        <v>36</v>
      </c>
      <c r="BV352" s="49" t="s">
        <v>36</v>
      </c>
      <c r="BW352" s="39" t="s">
        <v>36</v>
      </c>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37" customFormat="true" ht="15" customHeight="true" x14ac:dyDescent="0.2">
      <c r="B353" s="436"/>
      <c r="X353" s="346"/>
      <c r="Y353" s="346"/>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73" t="s">
        <v>139</v>
      </c>
      <c r="BB353" s="553" t="s">
        <v>50</v>
      </c>
      <c r="BC353" s="53" t="s">
        <v>36</v>
      </c>
      <c r="BD353" s="49" t="s">
        <v>36</v>
      </c>
      <c r="BE353" s="49" t="s">
        <v>36</v>
      </c>
      <c r="BF353" s="49" t="s">
        <v>36</v>
      </c>
      <c r="BG353" s="44" t="s">
        <v>36</v>
      </c>
      <c r="BH353" s="53" t="s">
        <v>36</v>
      </c>
      <c r="BI353" s="49" t="s">
        <v>36</v>
      </c>
      <c r="BJ353" s="49" t="s">
        <v>36</v>
      </c>
      <c r="BK353" s="49" t="s">
        <v>36</v>
      </c>
      <c r="BL353" s="44" t="s">
        <v>36</v>
      </c>
      <c r="BM353" s="53" t="s">
        <v>36</v>
      </c>
      <c r="BN353" s="49" t="s">
        <v>36</v>
      </c>
      <c r="BO353" s="49" t="s">
        <v>36</v>
      </c>
      <c r="BP353" s="49" t="s">
        <v>36</v>
      </c>
      <c r="BQ353" s="44" t="s">
        <v>36</v>
      </c>
      <c r="BR353" s="53" t="s">
        <v>36</v>
      </c>
      <c r="BS353" s="49" t="s">
        <v>36</v>
      </c>
      <c r="BT353" s="49" t="s">
        <v>36</v>
      </c>
      <c r="BU353" s="49" t="s">
        <v>36</v>
      </c>
      <c r="BV353" s="49" t="s">
        <v>36</v>
      </c>
      <c r="BW353" s="39" t="s">
        <v>36</v>
      </c>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37" customFormat="true" ht="15" customHeight="true" x14ac:dyDescent="0.2">
      <c r="B354" s="436"/>
      <c r="X354" s="346"/>
      <c r="Y354" s="346"/>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74"/>
      <c r="BB354" s="555" t="s">
        <v>49</v>
      </c>
      <c r="BC354" s="52" t="s">
        <v>36</v>
      </c>
      <c r="BD354" s="48" t="s">
        <v>36</v>
      </c>
      <c r="BE354" s="48" t="s">
        <v>36</v>
      </c>
      <c r="BF354" s="48" t="s">
        <v>36</v>
      </c>
      <c r="BG354" s="43" t="s">
        <v>36</v>
      </c>
      <c r="BH354" s="52" t="s">
        <v>36</v>
      </c>
      <c r="BI354" s="48" t="s">
        <v>36</v>
      </c>
      <c r="BJ354" s="48" t="s">
        <v>36</v>
      </c>
      <c r="BK354" s="48" t="s">
        <v>36</v>
      </c>
      <c r="BL354" s="43" t="s">
        <v>36</v>
      </c>
      <c r="BM354" s="52" t="s">
        <v>36</v>
      </c>
      <c r="BN354" s="48" t="s">
        <v>36</v>
      </c>
      <c r="BO354" s="48" t="s">
        <v>36</v>
      </c>
      <c r="BP354" s="48" t="s">
        <v>36</v>
      </c>
      <c r="BQ354" s="43" t="s">
        <v>36</v>
      </c>
      <c r="BR354" s="52" t="s">
        <v>36</v>
      </c>
      <c r="BS354" s="48" t="s">
        <v>36</v>
      </c>
      <c r="BT354" s="48" t="s">
        <v>36</v>
      </c>
      <c r="BU354" s="48" t="s">
        <v>36</v>
      </c>
      <c r="BV354" s="48" t="s">
        <v>36</v>
      </c>
      <c r="BW354" s="38" t="s">
        <v>36</v>
      </c>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37" customFormat="true" ht="15" customHeight="true" x14ac:dyDescent="0.2">
      <c r="B355" s="436"/>
      <c r="X355" s="346"/>
      <c r="Y355" s="346"/>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6"/>
      <c r="BB355" s="322"/>
      <c r="BC355" s="409"/>
      <c r="BD355" s="409"/>
      <c r="BE355" s="409"/>
      <c r="BF355" s="409"/>
      <c r="BG355" s="409"/>
      <c r="BH355" s="409"/>
      <c r="BI355" s="409"/>
      <c r="BJ355" s="409"/>
      <c r="BK355" s="409"/>
      <c r="BL355" s="409"/>
      <c r="BM355" s="409"/>
      <c r="BN355" s="409"/>
      <c r="BO355" s="409"/>
      <c r="BP355" s="409"/>
      <c r="BQ355" s="409"/>
      <c r="BR355" s="409"/>
      <c r="BS355" s="409"/>
      <c r="BT355" s="409"/>
      <c r="BU355" s="409"/>
      <c r="BV355" s="409"/>
      <c r="BW355" s="409"/>
      <c r="BX355" s="410"/>
      <c r="BY355" s="410"/>
      <c r="BZ355" s="410"/>
      <c r="CA355" s="410"/>
      <c r="CB355" s="410"/>
      <c r="CC355" s="410"/>
      <c r="CD355" s="410"/>
      <c r="CE355" s="410"/>
      <c r="CF355" s="410"/>
      <c r="CG355" s="410"/>
      <c r="CH355" s="410"/>
      <c r="CI355" s="410"/>
      <c r="CJ355" s="410"/>
      <c r="CK355" s="410"/>
      <c r="CL355" s="410"/>
      <c r="CM355" s="410"/>
      <c r="CN355" s="410"/>
      <c r="CO355" s="410"/>
      <c r="CP355" s="410"/>
      <c r="CQ355" s="410"/>
      <c r="CR355" s="410"/>
      <c r="CS355" s="410"/>
      <c r="CT355" s="410"/>
      <c r="CU355" s="410"/>
      <c r="CV355" s="410"/>
      <c r="CW355" s="410"/>
      <c r="CX355" s="410"/>
      <c r="CY355" s="410"/>
      <c r="CZ355" s="410"/>
    </row>
    <row r="356" s="437" customFormat="true" ht="15" customHeight="true" x14ac:dyDescent="0.2">
      <c r="B356" s="436"/>
      <c r="X356" s="346"/>
      <c r="Y356" s="346"/>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6"/>
      <c r="BB356" s="322"/>
      <c r="BC356" s="366"/>
      <c r="BD356" s="366"/>
      <c r="BE356" s="366"/>
      <c r="BF356" s="366"/>
      <c r="BG356" s="366"/>
      <c r="BH356" s="366"/>
      <c r="BI356" s="366"/>
      <c r="BJ356" s="366"/>
      <c r="BK356" s="366"/>
      <c r="BL356" s="366"/>
      <c r="BM356" s="366"/>
      <c r="BN356" s="366"/>
      <c r="BO356" s="366"/>
      <c r="BP356" s="366"/>
      <c r="BQ356" s="366"/>
      <c r="BR356" s="366"/>
      <c r="BS356" s="366"/>
      <c r="BT356" s="366"/>
      <c r="BU356" s="366"/>
      <c r="BV356" s="366"/>
      <c r="BW356" s="366"/>
      <c r="BX356" s="346"/>
      <c r="BY356" s="346"/>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X357" s="346"/>
      <c r="Y357" s="346"/>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6"/>
      <c r="BB357" s="322"/>
      <c r="BC357" s="366"/>
      <c r="BD357" s="366"/>
      <c r="BE357" s="366"/>
      <c r="BF357" s="366"/>
      <c r="BG357" s="366"/>
      <c r="BH357" s="366"/>
      <c r="BI357" s="366"/>
      <c r="BJ357" s="366"/>
      <c r="BK357" s="366"/>
      <c r="BL357" s="366"/>
      <c r="BM357" s="366"/>
      <c r="BN357" s="366"/>
      <c r="BO357" s="366"/>
      <c r="BP357" s="366"/>
      <c r="BQ357" s="366"/>
      <c r="BR357" s="366"/>
      <c r="BS357" s="366"/>
      <c r="BT357" s="366"/>
      <c r="BU357" s="366"/>
      <c r="BV357" s="366"/>
      <c r="BW357" s="366"/>
      <c r="BX357" s="346"/>
      <c r="BY357" s="346"/>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X358" s="346"/>
      <c r="Y358" s="346"/>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6"/>
      <c r="BB358" s="322"/>
      <c r="BC358" s="366"/>
      <c r="BD358" s="366"/>
      <c r="BE358" s="366"/>
      <c r="BF358" s="366"/>
      <c r="BG358" s="366"/>
      <c r="BH358" s="366"/>
      <c r="BI358" s="366"/>
      <c r="BJ358" s="366"/>
      <c r="BK358" s="366"/>
      <c r="BL358" s="366"/>
      <c r="BM358" s="366"/>
      <c r="BN358" s="366"/>
      <c r="BO358" s="366"/>
      <c r="BP358" s="366"/>
      <c r="BQ358" s="366"/>
      <c r="BR358" s="366"/>
      <c r="BS358" s="366"/>
      <c r="BT358" s="366"/>
      <c r="BU358" s="366"/>
      <c r="BV358" s="366"/>
      <c r="BW358" s="366"/>
      <c r="BX358" s="346"/>
      <c r="BY358" s="346"/>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X359" s="346"/>
      <c r="Y359" s="346"/>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6"/>
      <c r="BB359" s="322"/>
      <c r="BC359" s="366"/>
      <c r="BD359" s="366"/>
      <c r="BE359" s="366"/>
      <c r="BF359" s="366"/>
      <c r="BG359" s="366"/>
      <c r="BH359" s="366"/>
      <c r="BI359" s="366"/>
      <c r="BJ359" s="366"/>
      <c r="BK359" s="366"/>
      <c r="BL359" s="366"/>
      <c r="BM359" s="366"/>
      <c r="BN359" s="366"/>
      <c r="BO359" s="366"/>
      <c r="BP359" s="366"/>
      <c r="BQ359" s="366"/>
      <c r="BR359" s="366"/>
      <c r="BS359" s="366"/>
      <c r="BT359" s="366"/>
      <c r="BU359" s="366"/>
      <c r="BV359" s="366"/>
      <c r="BW359" s="366"/>
      <c r="BX359" s="346"/>
      <c r="BY359" s="346"/>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X360" s="346"/>
      <c r="Y360" s="346"/>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6"/>
      <c r="BB360" s="322"/>
      <c r="BC360" s="366"/>
      <c r="BD360" s="366"/>
      <c r="BE360" s="366"/>
      <c r="BF360" s="366"/>
      <c r="BG360" s="366"/>
      <c r="BH360" s="366"/>
      <c r="BI360" s="366"/>
      <c r="BJ360" s="366"/>
      <c r="BK360" s="366"/>
      <c r="BL360" s="366"/>
      <c r="BM360" s="366"/>
      <c r="BN360" s="366"/>
      <c r="BO360" s="366"/>
      <c r="BP360" s="366"/>
      <c r="BQ360" s="366"/>
      <c r="BR360" s="366"/>
      <c r="BS360" s="366"/>
      <c r="BT360" s="366"/>
      <c r="BU360" s="366"/>
      <c r="BV360" s="366"/>
      <c r="BW360" s="366"/>
      <c r="BX360" s="346"/>
      <c r="BY360" s="346"/>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X361" s="346"/>
      <c r="Y361" s="346"/>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6"/>
      <c r="BB361" s="322"/>
      <c r="BC361" s="366"/>
      <c r="BD361" s="366"/>
      <c r="BE361" s="366"/>
      <c r="BF361" s="366"/>
      <c r="BG361" s="366"/>
      <c r="BH361" s="366"/>
      <c r="BI361" s="366"/>
      <c r="BJ361" s="366"/>
      <c r="BK361" s="366"/>
      <c r="BL361" s="366"/>
      <c r="BM361" s="366"/>
      <c r="BN361" s="366"/>
      <c r="BO361" s="366"/>
      <c r="BP361" s="366"/>
      <c r="BQ361" s="366"/>
      <c r="BR361" s="366"/>
      <c r="BS361" s="366"/>
      <c r="BT361" s="366"/>
      <c r="BU361" s="366"/>
      <c r="BV361" s="366"/>
      <c r="BW361" s="366"/>
      <c r="BX361" s="346"/>
      <c r="BY361" s="346"/>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X362" s="346"/>
      <c r="Y362" s="346"/>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6"/>
      <c r="BB362" s="322"/>
      <c r="BC362" s="366"/>
      <c r="BD362" s="366"/>
      <c r="BE362" s="366"/>
      <c r="BF362" s="366"/>
      <c r="BG362" s="366"/>
      <c r="BH362" s="366"/>
      <c r="BI362" s="366"/>
      <c r="BJ362" s="366"/>
      <c r="BK362" s="366"/>
      <c r="BL362" s="366"/>
      <c r="BM362" s="366"/>
      <c r="BN362" s="366"/>
      <c r="BO362" s="366"/>
      <c r="BP362" s="366"/>
      <c r="BQ362" s="366"/>
      <c r="BR362" s="366"/>
      <c r="BS362" s="366"/>
      <c r="BT362" s="366"/>
      <c r="BU362" s="366"/>
      <c r="BV362" s="366"/>
      <c r="BW362" s="366"/>
      <c r="BX362" s="346"/>
      <c r="BY362" s="346"/>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X363" s="346"/>
      <c r="Y363" s="346"/>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6"/>
      <c r="BB363" s="322"/>
      <c r="BC363" s="366"/>
      <c r="BD363" s="366"/>
      <c r="BE363" s="366"/>
      <c r="BF363" s="366"/>
      <c r="BG363" s="366"/>
      <c r="BH363" s="366"/>
      <c r="BI363" s="366"/>
      <c r="BJ363" s="366"/>
      <c r="BK363" s="366"/>
      <c r="BL363" s="366"/>
      <c r="BM363" s="366"/>
      <c r="BN363" s="366"/>
      <c r="BO363" s="366"/>
      <c r="BP363" s="366"/>
      <c r="BQ363" s="366"/>
      <c r="BR363" s="366"/>
      <c r="BS363" s="366"/>
      <c r="BT363" s="366"/>
      <c r="BU363" s="366"/>
      <c r="BV363" s="366"/>
      <c r="BW363" s="366"/>
      <c r="BX363" s="346"/>
      <c r="BY363" s="346"/>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X364" s="346"/>
      <c r="Y364" s="346"/>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6"/>
      <c r="BB364" s="322"/>
      <c r="BC364" s="366"/>
      <c r="BD364" s="366"/>
      <c r="BE364" s="366"/>
      <c r="BF364" s="366"/>
      <c r="BG364" s="366"/>
      <c r="BH364" s="366"/>
      <c r="BI364" s="366"/>
      <c r="BJ364" s="366"/>
      <c r="BK364" s="366"/>
      <c r="BL364" s="366"/>
      <c r="BM364" s="366"/>
      <c r="BN364" s="366"/>
      <c r="BO364" s="366"/>
      <c r="BP364" s="366"/>
      <c r="BQ364" s="366"/>
      <c r="BR364" s="366"/>
      <c r="BS364" s="366"/>
      <c r="BT364" s="366"/>
      <c r="BU364" s="366"/>
      <c r="BV364" s="366"/>
      <c r="BW364" s="366"/>
      <c r="BX364" s="346"/>
      <c r="BY364" s="346"/>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X365" s="346"/>
      <c r="Y365" s="346"/>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6"/>
      <c r="BB365" s="322"/>
      <c r="BC365" s="366"/>
      <c r="BD365" s="366"/>
      <c r="BE365" s="366"/>
      <c r="BF365" s="366"/>
      <c r="BG365" s="366"/>
      <c r="BH365" s="366"/>
      <c r="BI365" s="366"/>
      <c r="BJ365" s="366"/>
      <c r="BK365" s="366"/>
      <c r="BL365" s="366"/>
      <c r="BM365" s="366"/>
      <c r="BN365" s="366"/>
      <c r="BO365" s="366"/>
      <c r="BP365" s="366"/>
      <c r="BQ365" s="366"/>
      <c r="BR365" s="366"/>
      <c r="BS365" s="366"/>
      <c r="BT365" s="366"/>
      <c r="BU365" s="366"/>
      <c r="BV365" s="366"/>
      <c r="BW365" s="366"/>
      <c r="BX365" s="346"/>
      <c r="BY365" s="346"/>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X366" s="346"/>
      <c r="Y366" s="346"/>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6"/>
      <c r="BB366" s="322"/>
      <c r="BC366" s="366"/>
      <c r="BD366" s="366"/>
      <c r="BE366" s="366"/>
      <c r="BF366" s="366"/>
      <c r="BG366" s="366"/>
      <c r="BH366" s="366"/>
      <c r="BI366" s="366"/>
      <c r="BJ366" s="366"/>
      <c r="BK366" s="366"/>
      <c r="BL366" s="366"/>
      <c r="BM366" s="366"/>
      <c r="BN366" s="366"/>
      <c r="BO366" s="366"/>
      <c r="BP366" s="366"/>
      <c r="BQ366" s="366"/>
      <c r="BR366" s="366"/>
      <c r="BS366" s="366"/>
      <c r="BT366" s="366"/>
      <c r="BU366" s="366"/>
      <c r="BV366" s="366"/>
      <c r="BW366" s="366"/>
      <c r="BX366" s="346"/>
      <c r="BY366" s="346"/>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X367" s="346"/>
      <c r="Y367" s="346"/>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6"/>
      <c r="BB367" s="322"/>
      <c r="BC367" s="366"/>
      <c r="BD367" s="366"/>
      <c r="BE367" s="366"/>
      <c r="BF367" s="366"/>
      <c r="BG367" s="366"/>
      <c r="BH367" s="366"/>
      <c r="BI367" s="366"/>
      <c r="BJ367" s="366"/>
      <c r="BK367" s="366"/>
      <c r="BL367" s="366"/>
      <c r="BM367" s="366"/>
      <c r="BN367" s="366"/>
      <c r="BO367" s="366"/>
      <c r="BP367" s="366"/>
      <c r="BQ367" s="366"/>
      <c r="BR367" s="366"/>
      <c r="BS367" s="366"/>
      <c r="BT367" s="366"/>
      <c r="BU367" s="366"/>
      <c r="BV367" s="366"/>
      <c r="BW367" s="366"/>
      <c r="BX367" s="346"/>
      <c r="BY367" s="346"/>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X368" s="346"/>
      <c r="Y368" s="346"/>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6"/>
      <c r="BB368" s="322"/>
      <c r="BC368" s="366"/>
      <c r="BD368" s="366"/>
      <c r="BE368" s="366"/>
      <c r="BF368" s="366"/>
      <c r="BG368" s="366"/>
      <c r="BH368" s="366"/>
      <c r="BI368" s="366"/>
      <c r="BJ368" s="366"/>
      <c r="BK368" s="366"/>
      <c r="BL368" s="366"/>
      <c r="BM368" s="366"/>
      <c r="BN368" s="366"/>
      <c r="BO368" s="366"/>
      <c r="BP368" s="366"/>
      <c r="BQ368" s="366"/>
      <c r="BR368" s="366"/>
      <c r="BS368" s="366"/>
      <c r="BT368" s="366"/>
      <c r="BU368" s="366"/>
      <c r="BV368" s="366"/>
      <c r="BW368" s="366"/>
      <c r="BX368" s="346"/>
      <c r="BY368" s="346"/>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X369" s="346"/>
      <c r="Y369" s="346"/>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6"/>
      <c r="BB369" s="322"/>
      <c r="BC369" s="366"/>
      <c r="BD369" s="366"/>
      <c r="BE369" s="366"/>
      <c r="BF369" s="366"/>
      <c r="BG369" s="366"/>
      <c r="BH369" s="366"/>
      <c r="BI369" s="366"/>
      <c r="BJ369" s="366"/>
      <c r="BK369" s="366"/>
      <c r="BL369" s="366"/>
      <c r="BM369" s="366"/>
      <c r="BN369" s="366"/>
      <c r="BO369" s="366"/>
      <c r="BP369" s="366"/>
      <c r="BQ369" s="366"/>
      <c r="BR369" s="366"/>
      <c r="BS369" s="366"/>
      <c r="BT369" s="366"/>
      <c r="BU369" s="366"/>
      <c r="BV369" s="366"/>
      <c r="BW369" s="366"/>
      <c r="BX369" s="346"/>
      <c r="BY369" s="346"/>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X370" s="346"/>
      <c r="Y370" s="346"/>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6"/>
      <c r="BB370" s="322"/>
      <c r="BC370" s="366"/>
      <c r="BD370" s="366"/>
      <c r="BE370" s="366"/>
      <c r="BF370" s="366"/>
      <c r="BG370" s="366"/>
      <c r="BH370" s="366"/>
      <c r="BI370" s="366"/>
      <c r="BJ370" s="366"/>
      <c r="BK370" s="366"/>
      <c r="BL370" s="366"/>
      <c r="BM370" s="366"/>
      <c r="BN370" s="366"/>
      <c r="BO370" s="366"/>
      <c r="BP370" s="366"/>
      <c r="BQ370" s="366"/>
      <c r="BR370" s="366"/>
      <c r="BS370" s="366"/>
      <c r="BT370" s="366"/>
      <c r="BU370" s="366"/>
      <c r="BV370" s="366"/>
      <c r="BW370" s="366"/>
      <c r="BX370" s="346"/>
      <c r="BY370" s="346"/>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X371" s="346"/>
      <c r="Y371" s="346"/>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6"/>
      <c r="BB371" s="322"/>
      <c r="BC371" s="366"/>
      <c r="BD371" s="366"/>
      <c r="BE371" s="366"/>
      <c r="BF371" s="366"/>
      <c r="BG371" s="366"/>
      <c r="BH371" s="366"/>
      <c r="BI371" s="366"/>
      <c r="BJ371" s="366"/>
      <c r="BK371" s="366"/>
      <c r="BL371" s="366"/>
      <c r="BM371" s="366"/>
      <c r="BN371" s="366"/>
      <c r="BO371" s="366"/>
      <c r="BP371" s="366"/>
      <c r="BQ371" s="366"/>
      <c r="BR371" s="366"/>
      <c r="BS371" s="366"/>
      <c r="BT371" s="366"/>
      <c r="BU371" s="366"/>
      <c r="BV371" s="366"/>
      <c r="BW371" s="366"/>
      <c r="BX371" s="346"/>
      <c r="BY371" s="346"/>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X372" s="346"/>
      <c r="Y372" s="346"/>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6"/>
      <c r="BB372" s="322"/>
      <c r="BC372" s="366"/>
      <c r="BD372" s="366"/>
      <c r="BE372" s="366"/>
      <c r="BF372" s="366"/>
      <c r="BG372" s="366"/>
      <c r="BH372" s="366"/>
      <c r="BI372" s="366"/>
      <c r="BJ372" s="366"/>
      <c r="BK372" s="366"/>
      <c r="BL372" s="366"/>
      <c r="BM372" s="366"/>
      <c r="BN372" s="366"/>
      <c r="BO372" s="366"/>
      <c r="BP372" s="366"/>
      <c r="BQ372" s="366"/>
      <c r="BR372" s="366"/>
      <c r="BS372" s="366"/>
      <c r="BT372" s="366"/>
      <c r="BU372" s="366"/>
      <c r="BV372" s="366"/>
      <c r="BW372" s="366"/>
      <c r="BX372" s="346"/>
      <c r="BY372" s="346"/>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X373" s="346"/>
      <c r="Y373" s="346"/>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6"/>
      <c r="BB373" s="322"/>
      <c r="BC373" s="366"/>
      <c r="BD373" s="366"/>
      <c r="BE373" s="366"/>
      <c r="BF373" s="366"/>
      <c r="BG373" s="366"/>
      <c r="BH373" s="366"/>
      <c r="BI373" s="366"/>
      <c r="BJ373" s="366"/>
      <c r="BK373" s="366"/>
      <c r="BL373" s="366"/>
      <c r="BM373" s="366"/>
      <c r="BN373" s="366"/>
      <c r="BO373" s="366"/>
      <c r="BP373" s="366"/>
      <c r="BQ373" s="366"/>
      <c r="BR373" s="366"/>
      <c r="BS373" s="366"/>
      <c r="BT373" s="366"/>
      <c r="BU373" s="366"/>
      <c r="BV373" s="366"/>
      <c r="BW373" s="366"/>
      <c r="BX373" s="346"/>
      <c r="BY373" s="346"/>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X374" s="346"/>
      <c r="Y374" s="346"/>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6"/>
      <c r="BB374" s="322"/>
      <c r="BC374" s="366"/>
      <c r="BD374" s="366"/>
      <c r="BE374" s="366"/>
      <c r="BF374" s="366"/>
      <c r="BG374" s="366"/>
      <c r="BH374" s="366"/>
      <c r="BI374" s="366"/>
      <c r="BJ374" s="366"/>
      <c r="BK374" s="366"/>
      <c r="BL374" s="366"/>
      <c r="BM374" s="366"/>
      <c r="BN374" s="366"/>
      <c r="BO374" s="366"/>
      <c r="BP374" s="366"/>
      <c r="BQ374" s="366"/>
      <c r="BR374" s="366"/>
      <c r="BS374" s="366"/>
      <c r="BT374" s="366"/>
      <c r="BU374" s="366"/>
      <c r="BV374" s="366"/>
      <c r="BW374" s="366"/>
      <c r="BX374" s="346"/>
      <c r="BY374" s="346"/>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X375" s="346"/>
      <c r="Y375" s="346"/>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9"/>
      <c r="BX375" s="345"/>
      <c r="BY375" s="345"/>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X376" s="346"/>
      <c r="Y376" s="346"/>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9"/>
      <c r="BX376" s="345"/>
      <c r="BY376" s="345"/>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X377" s="346"/>
      <c r="Y377" s="346"/>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9"/>
      <c r="BX377" s="345"/>
      <c r="BY377" s="345"/>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X378" s="346"/>
      <c r="Y378" s="346"/>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9"/>
      <c r="BX378" s="345"/>
      <c r="BY378" s="345"/>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X379" s="346"/>
      <c r="Y379" s="346"/>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9"/>
      <c r="BX379" s="345"/>
      <c r="BY379" s="345"/>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X380" s="346"/>
      <c r="Y380" s="346"/>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9"/>
      <c r="BX380" s="345"/>
      <c r="BY380" s="345"/>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X381" s="346"/>
      <c r="Y381" s="346"/>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9"/>
      <c r="BX381" s="345"/>
      <c r="BY381" s="345"/>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X382" s="346"/>
      <c r="Y382" s="346"/>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9"/>
      <c r="BX382" s="345"/>
      <c r="BY382" s="345"/>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X383" s="346"/>
      <c r="Y383" s="346"/>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9"/>
      <c r="BX383" s="345"/>
      <c r="BY383" s="345"/>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X384" s="346"/>
      <c r="Y384" s="346"/>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9"/>
      <c r="BX384" s="345"/>
      <c r="BY384" s="345"/>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X385" s="346"/>
      <c r="Y385" s="346"/>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9"/>
      <c r="BX385" s="345"/>
      <c r="BY385" s="345"/>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X386" s="346"/>
      <c r="Y386" s="346"/>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9"/>
      <c r="BX386" s="345"/>
      <c r="BY386" s="345"/>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X387" s="346"/>
      <c r="Y387" s="346"/>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9"/>
      <c r="BX387" s="345"/>
      <c r="BY387" s="345"/>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X388" s="346"/>
      <c r="Y388" s="346"/>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9"/>
      <c r="BX388" s="345"/>
      <c r="BY388" s="345"/>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9"/>
      <c r="BX389" s="345"/>
      <c r="BY389" s="345"/>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7" customFormat="true" ht="15" customHeight="true" x14ac:dyDescent="0.2">
      <c r="B390" s="436"/>
      <c r="X390" s="346"/>
      <c r="Y390" s="346"/>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9"/>
      <c r="BX390" s="345"/>
      <c r="BY390" s="345"/>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7" customFormat="true" ht="15" customHeight="true" x14ac:dyDescent="0.2">
      <c r="B391" s="436"/>
      <c r="X391" s="346"/>
      <c r="Y391" s="346"/>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9"/>
      <c r="BX391" s="345"/>
      <c r="BY391" s="345"/>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7" customFormat="true" ht="15" customHeight="true" x14ac:dyDescent="0.2">
      <c r="X392" s="346"/>
      <c r="Y392" s="346"/>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9"/>
      <c r="BX392" s="345"/>
      <c r="BY392" s="345"/>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7" customFormat="true" ht="15" customHeight="true" x14ac:dyDescent="0.2">
      <c r="X393" s="346"/>
      <c r="Y393" s="346"/>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9"/>
      <c r="BX393" s="345"/>
      <c r="BY393" s="345"/>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7" customFormat="true" ht="15" customHeight="true" x14ac:dyDescent="0.2">
      <c r="X394" s="346"/>
      <c r="Y394" s="346"/>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9"/>
      <c r="BX394" s="345"/>
      <c r="BY394" s="345"/>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7" customFormat="true" ht="15" customHeight="true" x14ac:dyDescent="0.2">
      <c r="X395" s="346"/>
      <c r="Y395" s="346"/>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9"/>
      <c r="BX395" s="345"/>
      <c r="BY395" s="345"/>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7" customFormat="true" ht="15" customHeight="true" x14ac:dyDescent="0.2">
      <c r="X396" s="346"/>
      <c r="Y396" s="346"/>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9"/>
      <c r="BX396" s="345"/>
      <c r="BY396" s="345"/>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7" customFormat="true" ht="15" customHeight="true" x14ac:dyDescent="0.2">
      <c r="X397" s="346"/>
      <c r="Y397" s="346"/>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9"/>
      <c r="BX397" s="345"/>
      <c r="BY397" s="345"/>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7" customFormat="true" ht="15" customHeight="true" x14ac:dyDescent="0.2">
      <c r="X398" s="346"/>
      <c r="Y398" s="346"/>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9"/>
      <c r="BX398" s="345"/>
      <c r="BY398" s="345"/>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543" customFormat="true" ht="15" customHeight="true" x14ac:dyDescent="0.25">
      <c r="A399" s="323"/>
      <c r="B399" s="323"/>
      <c r="C399" s="1005" t="s">
        <v>130</v>
      </c>
      <c r="D399" s="1006"/>
      <c r="E399" s="1006"/>
      <c r="F399" s="1006"/>
      <c r="G399" s="323"/>
      <c r="H399" s="1007" t="s">
        <v>131</v>
      </c>
      <c r="I399" s="1008"/>
      <c r="J399" s="1008"/>
      <c r="K399" s="1008"/>
      <c r="M399" s="1007" t="s">
        <v>132</v>
      </c>
      <c r="N399" s="1008"/>
      <c r="O399" s="1008"/>
      <c r="P399" s="1008"/>
      <c r="X399" s="341"/>
      <c r="Y399" s="341"/>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X399" s="341"/>
      <c r="BY399" s="341"/>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24" customHeight="true" x14ac:dyDescent="0.2">
      <c r="C400" s="1009" t="s">
        <v>191</v>
      </c>
      <c r="D400" s="889"/>
      <c r="E400" s="889"/>
      <c r="H400" s="1009" t="s">
        <v>191</v>
      </c>
      <c r="I400" s="889"/>
      <c r="J400" s="889"/>
      <c r="M400" s="1009" t="s">
        <v>191</v>
      </c>
      <c r="N400" s="889"/>
      <c r="O400" s="889"/>
      <c r="X400" s="341"/>
      <c r="Y400" s="341"/>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543"/>
      <c r="BB400" s="323"/>
      <c r="BC400" s="543"/>
      <c r="BD400" s="543"/>
      <c r="BE400" s="543"/>
      <c r="BF400" s="543"/>
      <c r="BG400" s="543"/>
      <c r="BH400" s="543"/>
      <c r="BI400" s="543"/>
      <c r="BJ400" s="543"/>
      <c r="BK400" s="543"/>
      <c r="BL400" s="543"/>
      <c r="BM400" s="543"/>
      <c r="BN400" s="543"/>
      <c r="BO400" s="543"/>
      <c r="BP400" s="543"/>
      <c r="BQ400" s="543"/>
      <c r="BR400" s="543"/>
      <c r="BS400" s="543"/>
      <c r="BT400" s="543"/>
      <c r="BU400" s="543"/>
      <c r="BV400" s="543"/>
      <c r="BW400" s="543"/>
      <c r="BX400" s="341"/>
      <c r="BY400" s="341"/>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10"/>
      <c r="D401" s="889"/>
      <c r="E401" s="514" t="s">
        <v>192</v>
      </c>
      <c r="H401" s="1010"/>
      <c r="I401" s="889"/>
      <c r="J401" s="515" t="s">
        <v>192</v>
      </c>
      <c r="M401" s="1010"/>
      <c r="N401" s="889"/>
      <c r="O401" s="516" t="s">
        <v>192</v>
      </c>
      <c r="X401" s="341"/>
      <c r="Y401" s="341"/>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543"/>
      <c r="BB401" s="323"/>
      <c r="BC401" s="543"/>
      <c r="BD401" s="543"/>
      <c r="BE401" s="543"/>
      <c r="BF401" s="543"/>
      <c r="BG401" s="543"/>
      <c r="BH401" s="543"/>
      <c r="BI401" s="543"/>
      <c r="BJ401" s="543"/>
      <c r="BK401" s="543"/>
      <c r="BL401" s="543"/>
      <c r="BM401" s="543"/>
      <c r="BN401" s="543"/>
      <c r="BO401" s="543"/>
      <c r="BP401" s="543"/>
      <c r="BQ401" s="543"/>
      <c r="BR401" s="543"/>
      <c r="BS401" s="543"/>
      <c r="BT401" s="543"/>
      <c r="BU401" s="543"/>
      <c r="BV401" s="543"/>
      <c r="BW401" s="543"/>
      <c r="BX401" s="341"/>
      <c r="BY401" s="341"/>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1" t="s">
        <v>136</v>
      </c>
      <c r="C402" s="889"/>
      <c r="D402" s="889"/>
      <c r="E402" s="517" t="s">
        <v>193</v>
      </c>
      <c r="H402" s="889"/>
      <c r="I402" s="889"/>
      <c r="J402" s="518" t="s">
        <v>193</v>
      </c>
      <c r="M402" s="889"/>
      <c r="N402" s="889"/>
      <c r="O402" s="519" t="s">
        <v>193</v>
      </c>
      <c r="X402" s="341"/>
      <c r="Y402" s="341"/>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543"/>
      <c r="BB402" s="323"/>
      <c r="BC402" s="543"/>
      <c r="BD402" s="543"/>
      <c r="BE402" s="543"/>
      <c r="BF402" s="543"/>
      <c r="BG402" s="543"/>
      <c r="BH402" s="543"/>
      <c r="BI402" s="543"/>
      <c r="BJ402" s="543"/>
      <c r="BK402" s="543"/>
      <c r="BL402" s="543"/>
      <c r="BM402" s="543"/>
      <c r="BN402" s="543"/>
      <c r="BO402" s="543"/>
      <c r="BP402" s="543"/>
      <c r="BQ402" s="543"/>
      <c r="BR402" s="543"/>
      <c r="BS402" s="543"/>
      <c r="BT402" s="543"/>
      <c r="BU402" s="543"/>
      <c r="BV402" s="543"/>
      <c r="BW402" s="543"/>
      <c r="BX402" s="341"/>
      <c r="BY402" s="341"/>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889"/>
      <c r="C403" s="997" t="s">
        <v>443</v>
      </c>
      <c r="D403" s="995"/>
      <c r="E403" s="745">
        <v>0.7512198476075379</v>
      </c>
      <c r="F403" s="556"/>
      <c r="G403" s="556"/>
      <c r="H403" s="997" t="s">
        <v>443</v>
      </c>
      <c r="I403" s="995"/>
      <c r="J403" s="746">
        <v>0.70905972843011178</v>
      </c>
      <c r="K403" s="556"/>
      <c r="L403" s="556"/>
      <c r="M403" s="997" t="s">
        <v>443</v>
      </c>
      <c r="N403" s="995"/>
      <c r="O403" s="747">
        <v>0.67394231703162144</v>
      </c>
      <c r="P403" s="556"/>
      <c r="Q403" s="556"/>
      <c r="X403" s="341"/>
      <c r="Y403" s="34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3"/>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4"/>
      <c r="BY403" s="344"/>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889"/>
      <c r="C404" s="997" t="s">
        <v>444</v>
      </c>
      <c r="D404" s="995"/>
      <c r="E404" s="748">
        <v>0.71608023046757985</v>
      </c>
      <c r="F404" s="556"/>
      <c r="G404" s="556"/>
      <c r="H404" s="997" t="s">
        <v>445</v>
      </c>
      <c r="I404" s="995"/>
      <c r="J404" s="749">
        <v>0.68359153831919028</v>
      </c>
      <c r="K404" s="556"/>
      <c r="L404" s="556"/>
      <c r="M404" s="997" t="s">
        <v>444</v>
      </c>
      <c r="N404" s="995"/>
      <c r="O404" s="750">
        <v>0.66834981787633141</v>
      </c>
      <c r="P404" s="556"/>
      <c r="Q404" s="556"/>
      <c r="X404" s="341"/>
      <c r="Y404" s="34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3"/>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4"/>
      <c r="BY404" s="344"/>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889"/>
      <c r="C405" s="997" t="s">
        <v>446</v>
      </c>
      <c r="D405" s="995"/>
      <c r="E405" s="748">
        <v>-0.7114998899509144</v>
      </c>
      <c r="F405" s="556"/>
      <c r="G405" s="556"/>
      <c r="H405" s="997" t="s">
        <v>444</v>
      </c>
      <c r="I405" s="995"/>
      <c r="J405" s="749">
        <v>0.66923772736630649</v>
      </c>
      <c r="K405" s="556"/>
      <c r="L405" s="556"/>
      <c r="M405" s="997" t="s">
        <v>446</v>
      </c>
      <c r="N405" s="995"/>
      <c r="O405" s="750">
        <v>-0.66347995057802833</v>
      </c>
      <c r="P405" s="556"/>
      <c r="Q405" s="556"/>
      <c r="X405" s="341"/>
      <c r="Y405" s="34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3"/>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4"/>
      <c r="BY405" s="344"/>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889"/>
      <c r="C406" s="997" t="s">
        <v>445</v>
      </c>
      <c r="D406" s="995"/>
      <c r="E406" s="748">
        <v>0.70695281351363637</v>
      </c>
      <c r="F406" s="556"/>
      <c r="G406" s="556"/>
      <c r="H406" s="997" t="s">
        <v>446</v>
      </c>
      <c r="I406" s="995"/>
      <c r="J406" s="749">
        <v>-0.66840836467345599</v>
      </c>
      <c r="K406" s="556"/>
      <c r="L406" s="556"/>
      <c r="M406" s="997" t="s">
        <v>445</v>
      </c>
      <c r="N406" s="995"/>
      <c r="O406" s="750">
        <v>0.61499753763278364</v>
      </c>
      <c r="P406" s="556"/>
      <c r="Q406" s="556"/>
      <c r="X406" s="341"/>
      <c r="Y406" s="34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3"/>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4"/>
      <c r="BY406" s="344"/>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889"/>
      <c r="C407" s="997" t="s">
        <v>447</v>
      </c>
      <c r="D407" s="995"/>
      <c r="E407" s="748">
        <v>0.61355826893930754</v>
      </c>
      <c r="F407" s="556"/>
      <c r="G407" s="556"/>
      <c r="H407" s="997" t="s">
        <v>447</v>
      </c>
      <c r="I407" s="995"/>
      <c r="J407" s="749">
        <v>0.59920061356966214</v>
      </c>
      <c r="K407" s="556"/>
      <c r="L407" s="556"/>
      <c r="M407" s="997" t="s">
        <v>448</v>
      </c>
      <c r="N407" s="995"/>
      <c r="O407" s="750">
        <v>0.58271392169864644</v>
      </c>
      <c r="P407" s="556"/>
      <c r="Q407" s="556"/>
      <c r="X407" s="341"/>
      <c r="Y407" s="34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3"/>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4"/>
      <c r="BY407" s="344"/>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889"/>
      <c r="C408" s="997" t="s">
        <v>449</v>
      </c>
      <c r="D408" s="995"/>
      <c r="E408" s="748">
        <v>0.56905179406385309</v>
      </c>
      <c r="F408" s="556"/>
      <c r="G408" s="556"/>
      <c r="H408" s="997" t="s">
        <v>449</v>
      </c>
      <c r="I408" s="995"/>
      <c r="J408" s="749">
        <v>0.59282002341165085</v>
      </c>
      <c r="K408" s="556"/>
      <c r="L408" s="556"/>
      <c r="M408" s="997" t="s">
        <v>450</v>
      </c>
      <c r="N408" s="995"/>
      <c r="O408" s="750">
        <v>0.50595152698204149</v>
      </c>
      <c r="P408" s="556"/>
      <c r="Q408" s="556"/>
      <c r="X408" s="341"/>
      <c r="Y408" s="34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3"/>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4"/>
      <c r="BY408" s="344"/>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889"/>
      <c r="C409" s="997" t="s">
        <v>448</v>
      </c>
      <c r="D409" s="995"/>
      <c r="E409" s="748">
        <v>0.55175381408374058</v>
      </c>
      <c r="F409" s="556"/>
      <c r="G409" s="556"/>
      <c r="H409" s="997" t="s">
        <v>451</v>
      </c>
      <c r="I409" s="995"/>
      <c r="J409" s="749">
        <v>0.52506638325167887</v>
      </c>
      <c r="K409" s="556"/>
      <c r="L409" s="556"/>
      <c r="M409" s="997" t="s">
        <v>452</v>
      </c>
      <c r="N409" s="995"/>
      <c r="O409" s="750">
        <v>0.48839473122290306</v>
      </c>
      <c r="P409" s="556"/>
      <c r="Q409" s="556"/>
      <c r="X409" s="341"/>
      <c r="Y409" s="34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3"/>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4"/>
      <c r="BY409" s="344"/>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889"/>
      <c r="C410" s="997" t="s">
        <v>453</v>
      </c>
      <c r="D410" s="995"/>
      <c r="E410" s="748">
        <v>0.53157925599331124</v>
      </c>
      <c r="F410" s="556"/>
      <c r="G410" s="556"/>
      <c r="H410" s="997" t="s">
        <v>448</v>
      </c>
      <c r="I410" s="995"/>
      <c r="J410" s="749">
        <v>0.50714853824550965</v>
      </c>
      <c r="K410" s="556"/>
      <c r="L410" s="556"/>
      <c r="M410" s="997" t="s">
        <v>359</v>
      </c>
      <c r="N410" s="995"/>
      <c r="O410" s="750">
        <v>-0.45489555926467984</v>
      </c>
      <c r="P410" s="556"/>
      <c r="Q410" s="556"/>
      <c r="X410" s="341"/>
      <c r="Y410" s="34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3"/>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4"/>
      <c r="BY410" s="344"/>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889"/>
      <c r="C411" s="997" t="s">
        <v>451</v>
      </c>
      <c r="D411" s="995"/>
      <c r="E411" s="748">
        <v>0.53103075748685524</v>
      </c>
      <c r="F411" s="556"/>
      <c r="G411" s="556"/>
      <c r="H411" s="997" t="s">
        <v>454</v>
      </c>
      <c r="I411" s="995"/>
      <c r="J411" s="749">
        <v>0.49035072443733091</v>
      </c>
      <c r="K411" s="556"/>
      <c r="L411" s="556"/>
      <c r="M411" s="997" t="s">
        <v>447</v>
      </c>
      <c r="N411" s="995"/>
      <c r="O411" s="750">
        <v>0.45241764185009442</v>
      </c>
      <c r="P411" s="556"/>
      <c r="Q411" s="556"/>
      <c r="X411" s="341"/>
      <c r="Y411" s="34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3"/>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4"/>
      <c r="BY411" s="344"/>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889"/>
      <c r="C412" s="997" t="s">
        <v>454</v>
      </c>
      <c r="D412" s="995"/>
      <c r="E412" s="748">
        <v>0.48474540709379782</v>
      </c>
      <c r="F412" s="556"/>
      <c r="G412" s="556"/>
      <c r="H412" s="997" t="s">
        <v>453</v>
      </c>
      <c r="I412" s="995"/>
      <c r="J412" s="749">
        <v>0.48955367138086298</v>
      </c>
      <c r="K412" s="556"/>
      <c r="L412" s="556"/>
      <c r="M412" s="997" t="s">
        <v>455</v>
      </c>
      <c r="N412" s="995"/>
      <c r="O412" s="750">
        <v>0.43560135400488903</v>
      </c>
      <c r="P412" s="556"/>
      <c r="Q412" s="556"/>
      <c r="X412" s="341"/>
      <c r="Y412" s="34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3"/>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4"/>
      <c r="BY412" s="344"/>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889"/>
      <c r="C413" s="997" t="s">
        <v>456</v>
      </c>
      <c r="D413" s="995"/>
      <c r="E413" s="748">
        <v>0.4791623206317896</v>
      </c>
      <c r="F413" s="556"/>
      <c r="G413" s="556"/>
      <c r="H413" s="997" t="s">
        <v>457</v>
      </c>
      <c r="I413" s="995"/>
      <c r="J413" s="749">
        <v>0.47806805246705647</v>
      </c>
      <c r="K413" s="556"/>
      <c r="L413" s="556"/>
      <c r="M413" s="997" t="s">
        <v>458</v>
      </c>
      <c r="N413" s="995"/>
      <c r="O413" s="750">
        <v>0.42601556459230033</v>
      </c>
      <c r="P413" s="556"/>
      <c r="Q413" s="556"/>
      <c r="X413" s="341"/>
      <c r="Y413" s="34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3"/>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4"/>
      <c r="BY413" s="344"/>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889"/>
      <c r="C414" s="997" t="s">
        <v>457</v>
      </c>
      <c r="D414" s="995"/>
      <c r="E414" s="748">
        <v>0.47284394700462512</v>
      </c>
      <c r="F414" s="556"/>
      <c r="G414" s="556"/>
      <c r="H414" s="997" t="s">
        <v>456</v>
      </c>
      <c r="I414" s="995"/>
      <c r="J414" s="749">
        <v>0.46532836512878739</v>
      </c>
      <c r="K414" s="556"/>
      <c r="L414" s="556"/>
      <c r="M414" s="997" t="s">
        <v>456</v>
      </c>
      <c r="N414" s="995"/>
      <c r="O414" s="750">
        <v>0.42274418316996004</v>
      </c>
      <c r="P414" s="556"/>
      <c r="Q414" s="556"/>
      <c r="X414" s="341"/>
      <c r="Y414" s="34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3"/>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4"/>
      <c r="BY414" s="344"/>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889"/>
      <c r="C415" s="997" t="s">
        <v>459</v>
      </c>
      <c r="D415" s="995"/>
      <c r="E415" s="748">
        <v>0.45228807566418605</v>
      </c>
      <c r="F415" s="556"/>
      <c r="G415" s="556"/>
      <c r="H415" s="997" t="s">
        <v>460</v>
      </c>
      <c r="I415" s="995"/>
      <c r="J415" s="749">
        <v>-0.46247416110873191</v>
      </c>
      <c r="K415" s="556"/>
      <c r="L415" s="556"/>
      <c r="M415" s="997" t="s">
        <v>459</v>
      </c>
      <c r="N415" s="995"/>
      <c r="O415" s="750">
        <v>0.41273127827095862</v>
      </c>
      <c r="P415" s="556"/>
      <c r="Q415" s="556"/>
      <c r="X415" s="341"/>
      <c r="Y415" s="34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3"/>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4"/>
      <c r="BY415" s="344"/>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889"/>
      <c r="C416" s="997" t="s">
        <v>458</v>
      </c>
      <c r="D416" s="995"/>
      <c r="E416" s="748">
        <v>0.44951086738358009</v>
      </c>
      <c r="F416" s="556"/>
      <c r="G416" s="556"/>
      <c r="H416" s="997" t="s">
        <v>459</v>
      </c>
      <c r="I416" s="995"/>
      <c r="J416" s="749">
        <v>0.462355926070807</v>
      </c>
      <c r="K416" s="556"/>
      <c r="L416" s="556"/>
      <c r="M416" s="997" t="s">
        <v>451</v>
      </c>
      <c r="N416" s="995"/>
      <c r="O416" s="750">
        <v>0.41047463161334263</v>
      </c>
      <c r="P416" s="556"/>
      <c r="Q416" s="556"/>
      <c r="X416" s="341"/>
      <c r="Y416" s="34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3"/>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4"/>
      <c r="BY416" s="344"/>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889"/>
      <c r="C417" s="997" t="s">
        <v>452</v>
      </c>
      <c r="D417" s="995"/>
      <c r="E417" s="748">
        <v>0.44594591289359242</v>
      </c>
      <c r="F417" s="556"/>
      <c r="G417" s="556"/>
      <c r="H417" s="997" t="s">
        <v>461</v>
      </c>
      <c r="I417" s="995"/>
      <c r="J417" s="749">
        <v>-0.45568287932615187</v>
      </c>
      <c r="K417" s="556"/>
      <c r="L417" s="556"/>
      <c r="M417" s="997" t="s">
        <v>453</v>
      </c>
      <c r="N417" s="995"/>
      <c r="O417" s="750">
        <v>0.38393892633515975</v>
      </c>
      <c r="P417" s="556"/>
      <c r="Q417" s="556"/>
      <c r="X417" s="341"/>
      <c r="Y417" s="34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3"/>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4"/>
      <c r="BY417" s="344"/>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889"/>
      <c r="C418" s="997" t="s">
        <v>460</v>
      </c>
      <c r="D418" s="995"/>
      <c r="E418" s="748">
        <v>-0.42792689568233094</v>
      </c>
      <c r="F418" s="556"/>
      <c r="G418" s="556"/>
      <c r="H418" s="997" t="s">
        <v>458</v>
      </c>
      <c r="I418" s="995"/>
      <c r="J418" s="749">
        <v>0.43979412951486696</v>
      </c>
      <c r="K418" s="556"/>
      <c r="L418" s="556"/>
      <c r="M418" s="997" t="s">
        <v>462</v>
      </c>
      <c r="N418" s="995"/>
      <c r="O418" s="750">
        <v>-0.37697268307276877</v>
      </c>
      <c r="P418" s="556"/>
      <c r="Q418" s="556"/>
      <c r="X418" s="341"/>
      <c r="Y418" s="34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3"/>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4"/>
      <c r="BY418" s="344"/>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889"/>
      <c r="C419" s="997" t="s">
        <v>450</v>
      </c>
      <c r="D419" s="995"/>
      <c r="E419" s="748">
        <v>0.42105619535235084</v>
      </c>
      <c r="F419" s="556"/>
      <c r="G419" s="556"/>
      <c r="H419" s="997" t="s">
        <v>359</v>
      </c>
      <c r="I419" s="995"/>
      <c r="J419" s="749">
        <v>-0.37577882367846627</v>
      </c>
      <c r="K419" s="556"/>
      <c r="L419" s="556"/>
      <c r="M419" s="997" t="s">
        <v>449</v>
      </c>
      <c r="N419" s="995"/>
      <c r="O419" s="750">
        <v>0.37359951036273037</v>
      </c>
      <c r="P419" s="556"/>
      <c r="Q419" s="556"/>
      <c r="X419" s="341"/>
      <c r="Y419" s="34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3"/>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4"/>
      <c r="BY419" s="344"/>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889"/>
      <c r="C420" s="997" t="s">
        <v>359</v>
      </c>
      <c r="D420" s="995"/>
      <c r="E420" s="748">
        <v>-0.41677652551923533</v>
      </c>
      <c r="F420" s="556"/>
      <c r="G420" s="556"/>
      <c r="H420" s="997" t="s">
        <v>452</v>
      </c>
      <c r="I420" s="995"/>
      <c r="J420" s="749">
        <v>0.37394780463377042</v>
      </c>
      <c r="K420" s="556"/>
      <c r="L420" s="556"/>
      <c r="M420" s="997" t="s">
        <v>457</v>
      </c>
      <c r="N420" s="995"/>
      <c r="O420" s="750">
        <v>0.36906257710109347</v>
      </c>
      <c r="P420" s="556"/>
      <c r="Q420" s="556"/>
      <c r="X420" s="341"/>
      <c r="Y420" s="34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3"/>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4"/>
      <c r="BY420" s="344"/>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889"/>
      <c r="C421" s="997" t="s">
        <v>455</v>
      </c>
      <c r="D421" s="995"/>
      <c r="E421" s="748">
        <v>0.39038596056038416</v>
      </c>
      <c r="F421" s="556"/>
      <c r="G421" s="556"/>
      <c r="H421" s="997" t="s">
        <v>462</v>
      </c>
      <c r="I421" s="995"/>
      <c r="J421" s="749">
        <v>-0.36916848746806535</v>
      </c>
      <c r="K421" s="556"/>
      <c r="L421" s="556"/>
      <c r="M421" s="997" t="s">
        <v>463</v>
      </c>
      <c r="N421" s="995"/>
      <c r="O421" s="750">
        <v>0.36710907615409749</v>
      </c>
      <c r="P421" s="556"/>
      <c r="Q421" s="556"/>
      <c r="X421" s="341"/>
      <c r="Y421" s="34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3"/>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4"/>
      <c r="BY421" s="344"/>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889"/>
      <c r="C422" s="997" t="s">
        <v>464</v>
      </c>
      <c r="D422" s="995"/>
      <c r="E422" s="748">
        <v>0.37821795799330155</v>
      </c>
      <c r="F422" s="556"/>
      <c r="G422" s="556"/>
      <c r="H422" s="997" t="s">
        <v>464</v>
      </c>
      <c r="I422" s="995"/>
      <c r="J422" s="749">
        <v>0.35863294526368478</v>
      </c>
      <c r="K422" s="556"/>
      <c r="L422" s="556"/>
      <c r="M422" s="997" t="s">
        <v>465</v>
      </c>
      <c r="N422" s="995"/>
      <c r="O422" s="750">
        <v>-0.32714630610616663</v>
      </c>
      <c r="P422" s="556"/>
      <c r="Q422" s="556"/>
      <c r="X422" s="341"/>
      <c r="Y422" s="34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3"/>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4"/>
      <c r="BY422" s="344"/>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889"/>
      <c r="C423" s="997" t="s">
        <v>462</v>
      </c>
      <c r="D423" s="995"/>
      <c r="E423" s="748">
        <v>-0.37101477969199231</v>
      </c>
      <c r="F423" s="556"/>
      <c r="G423" s="556"/>
      <c r="H423" s="997" t="s">
        <v>455</v>
      </c>
      <c r="I423" s="995"/>
      <c r="J423" s="749">
        <v>0.35045285291862838</v>
      </c>
      <c r="K423" s="556"/>
      <c r="L423" s="556"/>
      <c r="M423" s="997" t="s">
        <v>454</v>
      </c>
      <c r="N423" s="995"/>
      <c r="O423" s="750">
        <v>0.32428141761602769</v>
      </c>
      <c r="P423" s="556"/>
      <c r="Q423" s="556"/>
      <c r="X423" s="341"/>
      <c r="Y423" s="34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3"/>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4"/>
      <c r="BY423" s="344"/>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889"/>
      <c r="C424" s="997" t="s">
        <v>461</v>
      </c>
      <c r="D424" s="995"/>
      <c r="E424" s="748">
        <v>-0.37086987429255985</v>
      </c>
      <c r="F424" s="556"/>
      <c r="G424" s="556"/>
      <c r="H424" s="997" t="s">
        <v>466</v>
      </c>
      <c r="I424" s="995"/>
      <c r="J424" s="749">
        <v>0.31561636576420132</v>
      </c>
      <c r="K424" s="556"/>
      <c r="L424" s="556"/>
      <c r="M424" s="997" t="s">
        <v>466</v>
      </c>
      <c r="N424" s="995"/>
      <c r="O424" s="750">
        <v>0.32074416858655436</v>
      </c>
      <c r="P424" s="556"/>
      <c r="Q424" s="556"/>
      <c r="X424" s="341"/>
      <c r="Y424" s="34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3"/>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4"/>
      <c r="BY424" s="344"/>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889"/>
      <c r="C425" s="997" t="s">
        <v>466</v>
      </c>
      <c r="D425" s="995"/>
      <c r="E425" s="748">
        <v>0.36318562497823509</v>
      </c>
      <c r="F425" s="556"/>
      <c r="G425" s="556"/>
      <c r="H425" s="997" t="s">
        <v>467</v>
      </c>
      <c r="I425" s="995"/>
      <c r="J425" s="749">
        <v>-0.29935829010735454</v>
      </c>
      <c r="K425" s="556"/>
      <c r="L425" s="556"/>
      <c r="M425" s="997" t="s">
        <v>464</v>
      </c>
      <c r="N425" s="995"/>
      <c r="O425" s="750">
        <v>0.29320230708079159</v>
      </c>
      <c r="P425" s="556"/>
      <c r="Q425" s="556"/>
      <c r="X425" s="341"/>
      <c r="Y425" s="34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3"/>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4"/>
      <c r="BY425" s="344"/>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889"/>
      <c r="C426" s="997" t="s">
        <v>465</v>
      </c>
      <c r="D426" s="995"/>
      <c r="E426" s="748">
        <v>-0.29701341815441773</v>
      </c>
      <c r="F426" s="556"/>
      <c r="G426" s="556"/>
      <c r="H426" s="997" t="s">
        <v>468</v>
      </c>
      <c r="I426" s="995"/>
      <c r="J426" s="749">
        <v>-0.29093843017048671</v>
      </c>
      <c r="K426" s="556"/>
      <c r="L426" s="556"/>
      <c r="M426" s="997" t="s">
        <v>469</v>
      </c>
      <c r="N426" s="995"/>
      <c r="O426" s="750">
        <v>0.29047529782452802</v>
      </c>
      <c r="P426" s="556"/>
      <c r="Q426" s="556"/>
      <c r="X426" s="341"/>
      <c r="Y426" s="34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3"/>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4"/>
      <c r="BY426" s="344"/>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889"/>
      <c r="C427" s="997" t="s">
        <v>463</v>
      </c>
      <c r="D427" s="995"/>
      <c r="E427" s="748">
        <v>0.27679182193621421</v>
      </c>
      <c r="F427" s="556"/>
      <c r="G427" s="556"/>
      <c r="H427" s="997" t="s">
        <v>450</v>
      </c>
      <c r="I427" s="995"/>
      <c r="J427" s="749">
        <v>0.28941924130192204</v>
      </c>
      <c r="K427" s="556"/>
      <c r="L427" s="556"/>
      <c r="M427" s="997" t="s">
        <v>470</v>
      </c>
      <c r="N427" s="995"/>
      <c r="O427" s="750">
        <v>-0.27833796229311886</v>
      </c>
      <c r="P427" s="556"/>
      <c r="Q427" s="556"/>
      <c r="X427" s="341"/>
      <c r="Y427" s="34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3"/>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4"/>
      <c r="BY427" s="344"/>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889"/>
      <c r="C428" s="997" t="s">
        <v>471</v>
      </c>
      <c r="D428" s="995"/>
      <c r="E428" s="748">
        <v>-0.26601869807026146</v>
      </c>
      <c r="F428" s="556"/>
      <c r="G428" s="556"/>
      <c r="H428" s="997" t="s">
        <v>360</v>
      </c>
      <c r="I428" s="995"/>
      <c r="J428" s="749">
        <v>-0.26503415948455405</v>
      </c>
      <c r="K428" s="556"/>
      <c r="L428" s="556"/>
      <c r="M428" s="997" t="s">
        <v>472</v>
      </c>
      <c r="N428" s="995"/>
      <c r="O428" s="750">
        <v>-0.25713823231627636</v>
      </c>
      <c r="P428" s="556"/>
      <c r="Q428" s="556"/>
      <c r="X428" s="341"/>
      <c r="Y428" s="34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3"/>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4"/>
      <c r="BY428" s="344"/>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889"/>
      <c r="C429" s="997" t="s">
        <v>467</v>
      </c>
      <c r="D429" s="995"/>
      <c r="E429" s="748">
        <v>-0.26422183984594255</v>
      </c>
      <c r="F429" s="556"/>
      <c r="G429" s="556"/>
      <c r="H429" s="997" t="s">
        <v>473</v>
      </c>
      <c r="I429" s="995"/>
      <c r="J429" s="749">
        <v>0.24995139416290318</v>
      </c>
      <c r="K429" s="556"/>
      <c r="L429" s="556"/>
      <c r="M429" s="997" t="s">
        <v>474</v>
      </c>
      <c r="N429" s="995"/>
      <c r="O429" s="750">
        <v>0.25378015548560529</v>
      </c>
      <c r="P429" s="556"/>
      <c r="Q429" s="556"/>
      <c r="X429" s="341"/>
      <c r="Y429" s="34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3"/>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4"/>
      <c r="BY429" s="344"/>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889"/>
      <c r="C430" s="997" t="s">
        <v>475</v>
      </c>
      <c r="D430" s="995"/>
      <c r="E430" s="748">
        <v>0.25329222970554494</v>
      </c>
      <c r="F430" s="556"/>
      <c r="G430" s="556"/>
      <c r="H430" s="997" t="s">
        <v>471</v>
      </c>
      <c r="I430" s="995"/>
      <c r="J430" s="749">
        <v>-0.24196713216829066</v>
      </c>
      <c r="K430" s="556"/>
      <c r="L430" s="556"/>
      <c r="M430" s="997" t="s">
        <v>461</v>
      </c>
      <c r="N430" s="995"/>
      <c r="O430" s="750">
        <v>-0.25370029031685631</v>
      </c>
      <c r="P430" s="556"/>
      <c r="Q430" s="556"/>
      <c r="X430" s="341"/>
      <c r="Y430" s="34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3"/>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4"/>
      <c r="BY430" s="344"/>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889"/>
      <c r="C431" s="997" t="s">
        <v>473</v>
      </c>
      <c r="D431" s="995"/>
      <c r="E431" s="748">
        <v>0.24813421231214158</v>
      </c>
      <c r="F431" s="556"/>
      <c r="G431" s="556"/>
      <c r="H431" s="997" t="s">
        <v>475</v>
      </c>
      <c r="I431" s="995"/>
      <c r="J431" s="749">
        <v>0.24165062313522337</v>
      </c>
      <c r="K431" s="556"/>
      <c r="L431" s="556"/>
      <c r="M431" s="997" t="s">
        <v>460</v>
      </c>
      <c r="N431" s="995"/>
      <c r="O431" s="750">
        <v>-0.25244287711433477</v>
      </c>
      <c r="P431" s="556"/>
      <c r="Q431" s="556"/>
      <c r="X431" s="341"/>
      <c r="Y431" s="34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3"/>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4"/>
      <c r="BY431" s="344"/>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889"/>
      <c r="C432" s="997" t="s">
        <v>470</v>
      </c>
      <c r="D432" s="995"/>
      <c r="E432" s="748">
        <v>-0.24653748635576614</v>
      </c>
      <c r="F432" s="556"/>
      <c r="G432" s="556"/>
      <c r="H432" s="997" t="s">
        <v>463</v>
      </c>
      <c r="I432" s="995"/>
      <c r="J432" s="749">
        <v>0.23873579453316665</v>
      </c>
      <c r="K432" s="556"/>
      <c r="L432" s="556"/>
      <c r="M432" s="997" t="s">
        <v>467</v>
      </c>
      <c r="N432" s="995"/>
      <c r="O432" s="750">
        <v>-0.24125855597881526</v>
      </c>
      <c r="P432" s="556"/>
      <c r="Q432" s="556"/>
      <c r="X432" s="341"/>
      <c r="Y432" s="34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3"/>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4"/>
      <c r="BY432" s="344"/>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889"/>
      <c r="C433" s="997" t="s">
        <v>360</v>
      </c>
      <c r="D433" s="995"/>
      <c r="E433" s="748">
        <v>-0.23307138091021548</v>
      </c>
      <c r="F433" s="556"/>
      <c r="G433" s="556"/>
      <c r="H433" s="997" t="s">
        <v>476</v>
      </c>
      <c r="I433" s="995"/>
      <c r="J433" s="749">
        <v>-0.23554861674062047</v>
      </c>
      <c r="K433" s="556"/>
      <c r="L433" s="556"/>
      <c r="M433" s="997" t="s">
        <v>477</v>
      </c>
      <c r="N433" s="995"/>
      <c r="O433" s="750">
        <v>0.22991606381083607</v>
      </c>
      <c r="P433" s="556"/>
      <c r="Q433" s="556"/>
      <c r="X433" s="341"/>
      <c r="Y433" s="34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3"/>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4"/>
      <c r="BY433" s="344"/>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889"/>
      <c r="C434" s="997" t="s">
        <v>468</v>
      </c>
      <c r="D434" s="995"/>
      <c r="E434" s="748">
        <v>-0.2210444562709607</v>
      </c>
      <c r="F434" s="556"/>
      <c r="G434" s="556"/>
      <c r="H434" s="997" t="s">
        <v>478</v>
      </c>
      <c r="I434" s="995"/>
      <c r="J434" s="749">
        <v>-0.2151562985882747</v>
      </c>
      <c r="K434" s="556"/>
      <c r="L434" s="556"/>
      <c r="M434" s="997" t="s">
        <v>473</v>
      </c>
      <c r="N434" s="995"/>
      <c r="O434" s="750">
        <v>0.20646047143284491</v>
      </c>
      <c r="P434" s="556"/>
      <c r="Q434" s="556"/>
      <c r="X434" s="341"/>
      <c r="Y434" s="34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3"/>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4"/>
      <c r="BY434" s="344"/>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889"/>
      <c r="C435" s="997" t="s">
        <v>474</v>
      </c>
      <c r="D435" s="995"/>
      <c r="E435" s="748">
        <v>0.21862051377707867</v>
      </c>
      <c r="F435" s="556"/>
      <c r="G435" s="556"/>
      <c r="H435" s="997" t="s">
        <v>479</v>
      </c>
      <c r="I435" s="995"/>
      <c r="J435" s="749">
        <v>-0.20802880262014301</v>
      </c>
      <c r="K435" s="556"/>
      <c r="L435" s="556"/>
      <c r="M435" s="997" t="s">
        <v>476</v>
      </c>
      <c r="N435" s="995"/>
      <c r="O435" s="750">
        <v>-0.20638845752272933</v>
      </c>
      <c r="P435" s="556"/>
      <c r="Q435" s="556"/>
      <c r="X435" s="341"/>
      <c r="Y435" s="34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3"/>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4"/>
      <c r="BY435" s="344"/>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889"/>
      <c r="C436" s="997" t="s">
        <v>472</v>
      </c>
      <c r="D436" s="995"/>
      <c r="E436" s="748">
        <v>-0.21735729520185654</v>
      </c>
      <c r="F436" s="556"/>
      <c r="G436" s="556"/>
      <c r="H436" s="997" t="s">
        <v>470</v>
      </c>
      <c r="I436" s="995"/>
      <c r="J436" s="749">
        <v>-0.20285134216436726</v>
      </c>
      <c r="K436" s="556"/>
      <c r="L436" s="556"/>
      <c r="M436" s="997" t="s">
        <v>475</v>
      </c>
      <c r="N436" s="995"/>
      <c r="O436" s="750">
        <v>0.20283772105186851</v>
      </c>
      <c r="P436" s="556"/>
      <c r="Q436" s="556"/>
      <c r="X436" s="341"/>
      <c r="Y436" s="34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3"/>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4"/>
      <c r="BY436" s="344"/>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889"/>
      <c r="C437" s="997" t="s">
        <v>476</v>
      </c>
      <c r="D437" s="995"/>
      <c r="E437" s="748">
        <v>-0.20264844508019203</v>
      </c>
      <c r="F437" s="556"/>
      <c r="G437" s="556"/>
      <c r="H437" s="997" t="s">
        <v>465</v>
      </c>
      <c r="I437" s="995"/>
      <c r="J437" s="749">
        <v>-0.19922930229918784</v>
      </c>
      <c r="K437" s="556"/>
      <c r="L437" s="556"/>
      <c r="M437" s="997" t="s">
        <v>480</v>
      </c>
      <c r="N437" s="995"/>
      <c r="O437" s="750">
        <v>-0.20276177965705508</v>
      </c>
      <c r="P437" s="556"/>
      <c r="Q437" s="556"/>
      <c r="X437" s="341"/>
      <c r="Y437" s="34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3"/>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4"/>
      <c r="BY437" s="344"/>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889"/>
      <c r="C438" s="997" t="s">
        <v>481</v>
      </c>
      <c r="D438" s="995"/>
      <c r="E438" s="748">
        <v>-0.18630595470986255</v>
      </c>
      <c r="F438" s="556"/>
      <c r="G438" s="556"/>
      <c r="H438" s="997" t="s">
        <v>482</v>
      </c>
      <c r="I438" s="995"/>
      <c r="J438" s="749">
        <v>-0.16594454006826675</v>
      </c>
      <c r="K438" s="556"/>
      <c r="L438" s="556"/>
      <c r="M438" s="997" t="s">
        <v>468</v>
      </c>
      <c r="N438" s="995"/>
      <c r="O438" s="750">
        <v>-0.20269730259611393</v>
      </c>
      <c r="P438" s="556"/>
      <c r="Q438" s="556"/>
      <c r="X438" s="341"/>
      <c r="Y438" s="34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3"/>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4"/>
      <c r="BY438" s="344"/>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889"/>
      <c r="C439" s="997" t="s">
        <v>482</v>
      </c>
      <c r="D439" s="995"/>
      <c r="E439" s="748">
        <v>-0.17274398377830846</v>
      </c>
      <c r="F439" s="556"/>
      <c r="G439" s="556"/>
      <c r="H439" s="997" t="s">
        <v>481</v>
      </c>
      <c r="I439" s="995"/>
      <c r="J439" s="749">
        <v>-0.15853399409068483</v>
      </c>
      <c r="K439" s="556"/>
      <c r="L439" s="556"/>
      <c r="M439" s="997" t="s">
        <v>481</v>
      </c>
      <c r="N439" s="995"/>
      <c r="O439" s="750">
        <v>-0.19367741257530893</v>
      </c>
      <c r="P439" s="556"/>
      <c r="Q439" s="556"/>
      <c r="X439" s="341"/>
      <c r="Y439" s="34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3"/>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4"/>
      <c r="BY439" s="344"/>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889"/>
      <c r="C440" s="997" t="s">
        <v>479</v>
      </c>
      <c r="D440" s="995"/>
      <c r="E440" s="748">
        <v>-0.16453406605504006</v>
      </c>
      <c r="F440" s="556"/>
      <c r="G440" s="556"/>
      <c r="H440" s="997" t="s">
        <v>472</v>
      </c>
      <c r="I440" s="995"/>
      <c r="J440" s="749">
        <v>-0.15799369083367759</v>
      </c>
      <c r="K440" s="556"/>
      <c r="L440" s="556"/>
      <c r="M440" s="997" t="s">
        <v>360</v>
      </c>
      <c r="N440" s="995"/>
      <c r="O440" s="750">
        <v>-0.18198996206649462</v>
      </c>
      <c r="P440" s="556"/>
      <c r="Q440" s="556"/>
      <c r="X440" s="341"/>
      <c r="Y440" s="34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3"/>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4"/>
      <c r="BY440" s="344"/>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889"/>
      <c r="C441" s="997" t="s">
        <v>478</v>
      </c>
      <c r="D441" s="995"/>
      <c r="E441" s="748">
        <v>-0.16210962387427058</v>
      </c>
      <c r="F441" s="556"/>
      <c r="G441" s="556"/>
      <c r="H441" s="997" t="s">
        <v>474</v>
      </c>
      <c r="I441" s="995"/>
      <c r="J441" s="749">
        <v>0.14626752713728142</v>
      </c>
      <c r="K441" s="556"/>
      <c r="L441" s="556"/>
      <c r="M441" s="997" t="s">
        <v>483</v>
      </c>
      <c r="N441" s="995"/>
      <c r="O441" s="750">
        <v>-0.18041502300620041</v>
      </c>
      <c r="P441" s="556"/>
      <c r="Q441" s="556"/>
      <c r="X441" s="341"/>
      <c r="Y441" s="34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3"/>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4"/>
      <c r="BY441" s="344"/>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889"/>
      <c r="C442" s="997" t="s">
        <v>483</v>
      </c>
      <c r="D442" s="995"/>
      <c r="E442" s="748">
        <v>-0.13936565538835563</v>
      </c>
      <c r="F442" s="556"/>
      <c r="G442" s="556"/>
      <c r="H442" s="997" t="s">
        <v>480</v>
      </c>
      <c r="I442" s="995"/>
      <c r="J442" s="749">
        <v>-0.14318799192294954</v>
      </c>
      <c r="K442" s="556"/>
      <c r="L442" s="556"/>
      <c r="M442" s="997" t="s">
        <v>482</v>
      </c>
      <c r="N442" s="995"/>
      <c r="O442" s="750">
        <v>-0.17899818930123457</v>
      </c>
      <c r="P442" s="556"/>
      <c r="Q442" s="556"/>
      <c r="X442" s="341"/>
      <c r="Y442" s="34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3"/>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4"/>
      <c r="BY442" s="344"/>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889"/>
      <c r="C443" s="997" t="s">
        <v>484</v>
      </c>
      <c r="D443" s="995"/>
      <c r="E443" s="748">
        <v>-0.12011905102375833</v>
      </c>
      <c r="F443" s="556"/>
      <c r="G443" s="556"/>
      <c r="H443" s="997" t="s">
        <v>485</v>
      </c>
      <c r="I443" s="995"/>
      <c r="J443" s="749">
        <v>0.14208400803385099</v>
      </c>
      <c r="K443" s="556"/>
      <c r="L443" s="556"/>
      <c r="M443" s="997" t="s">
        <v>478</v>
      </c>
      <c r="N443" s="995"/>
      <c r="O443" s="750">
        <v>-0.15464994378638539</v>
      </c>
      <c r="P443" s="556"/>
      <c r="Q443" s="556"/>
      <c r="X443" s="341"/>
      <c r="Y443" s="34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3"/>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4"/>
      <c r="BY443" s="344"/>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889"/>
      <c r="C444" s="997" t="s">
        <v>486</v>
      </c>
      <c r="D444" s="995"/>
      <c r="E444" s="748">
        <v>-0.11445083073232638</v>
      </c>
      <c r="F444" s="556"/>
      <c r="G444" s="556"/>
      <c r="H444" s="997" t="s">
        <v>487</v>
      </c>
      <c r="I444" s="995"/>
      <c r="J444" s="749">
        <v>-0.129614541064385</v>
      </c>
      <c r="K444" s="556"/>
      <c r="L444" s="556"/>
      <c r="M444" s="997" t="s">
        <v>488</v>
      </c>
      <c r="N444" s="995"/>
      <c r="O444" s="750">
        <v>-0.12842663571519258</v>
      </c>
      <c r="P444" s="556"/>
      <c r="Q444" s="556"/>
      <c r="X444" s="341"/>
      <c r="Y444" s="34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3"/>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4"/>
      <c r="BY444" s="344"/>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889"/>
      <c r="C445" s="997" t="s">
        <v>489</v>
      </c>
      <c r="D445" s="995"/>
      <c r="E445" s="748">
        <v>-0.10891707306155925</v>
      </c>
      <c r="F445" s="556"/>
      <c r="G445" s="556"/>
      <c r="H445" s="997" t="s">
        <v>490</v>
      </c>
      <c r="I445" s="995"/>
      <c r="J445" s="749">
        <v>-0.128800299835089</v>
      </c>
      <c r="K445" s="556"/>
      <c r="L445" s="556"/>
      <c r="M445" s="997" t="s">
        <v>489</v>
      </c>
      <c r="N445" s="995"/>
      <c r="O445" s="750">
        <v>-0.12013301636268769</v>
      </c>
      <c r="P445" s="556"/>
      <c r="Q445" s="556"/>
      <c r="X445" s="341"/>
      <c r="Y445" s="34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3"/>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4"/>
      <c r="BY445" s="344"/>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997" t="s">
        <v>488</v>
      </c>
      <c r="D446" s="995"/>
      <c r="E446" s="748">
        <v>-0.10671000125371631</v>
      </c>
      <c r="F446" s="556"/>
      <c r="G446" s="556"/>
      <c r="H446" s="997" t="s">
        <v>491</v>
      </c>
      <c r="I446" s="995"/>
      <c r="J446" s="749">
        <v>-0.12608941781350783</v>
      </c>
      <c r="K446" s="556"/>
      <c r="L446" s="556"/>
      <c r="M446" s="997" t="s">
        <v>471</v>
      </c>
      <c r="N446" s="995"/>
      <c r="O446" s="750">
        <v>-0.10576381861735905</v>
      </c>
      <c r="P446" s="556"/>
      <c r="Q446" s="556"/>
      <c r="X446" s="341"/>
      <c r="Y446" s="34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3"/>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4"/>
      <c r="BY446" s="344"/>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997" t="s">
        <v>487</v>
      </c>
      <c r="D447" s="995"/>
      <c r="E447" s="748">
        <v>-0.10637658078050241</v>
      </c>
      <c r="F447" s="556"/>
      <c r="G447" s="556"/>
      <c r="H447" s="997" t="s">
        <v>492</v>
      </c>
      <c r="I447" s="995"/>
      <c r="J447" s="749">
        <v>-0.12441896750302903</v>
      </c>
      <c r="K447" s="556"/>
      <c r="L447" s="556"/>
      <c r="M447" s="997" t="s">
        <v>486</v>
      </c>
      <c r="N447" s="995"/>
      <c r="O447" s="750">
        <v>-0.10546938948411881</v>
      </c>
      <c r="P447" s="556"/>
      <c r="Q447" s="556"/>
      <c r="X447" s="341"/>
      <c r="Y447" s="34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3"/>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4"/>
      <c r="BY447" s="344"/>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997" t="s">
        <v>493</v>
      </c>
      <c r="D448" s="995"/>
      <c r="E448" s="748">
        <v>-9.6330260529275971E-2</v>
      </c>
      <c r="F448" s="556"/>
      <c r="G448" s="556"/>
      <c r="H448" s="997" t="s">
        <v>486</v>
      </c>
      <c r="I448" s="995"/>
      <c r="J448" s="749">
        <v>-0.11916333972961551</v>
      </c>
      <c r="K448" s="556"/>
      <c r="L448" s="556"/>
      <c r="M448" s="997" t="s">
        <v>492</v>
      </c>
      <c r="N448" s="995"/>
      <c r="O448" s="750">
        <v>-0.10399263965238392</v>
      </c>
      <c r="P448" s="556"/>
      <c r="Q448" s="556"/>
      <c r="X448" s="341"/>
      <c r="Y448" s="34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3"/>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4"/>
      <c r="BY448" s="344"/>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997" t="s">
        <v>469</v>
      </c>
      <c r="D449" s="995"/>
      <c r="E449" s="748">
        <v>9.5966777537341591E-2</v>
      </c>
      <c r="F449" s="556"/>
      <c r="G449" s="556"/>
      <c r="H449" s="997" t="s">
        <v>484</v>
      </c>
      <c r="I449" s="995"/>
      <c r="J449" s="749">
        <v>-0.11526108374239573</v>
      </c>
      <c r="K449" s="556"/>
      <c r="L449" s="556"/>
      <c r="M449" s="997" t="s">
        <v>490</v>
      </c>
      <c r="N449" s="995"/>
      <c r="O449" s="750">
        <v>0.10398237095017246</v>
      </c>
      <c r="P449" s="556"/>
      <c r="Q449" s="556"/>
      <c r="X449" s="341"/>
      <c r="Y449" s="34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3"/>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4"/>
      <c r="BY449" s="344"/>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997" t="s">
        <v>494</v>
      </c>
      <c r="D450" s="995"/>
      <c r="E450" s="748">
        <v>-8.6121924572587397E-2</v>
      </c>
      <c r="F450" s="556"/>
      <c r="G450" s="556"/>
      <c r="H450" s="997" t="s">
        <v>494</v>
      </c>
      <c r="I450" s="995"/>
      <c r="J450" s="749">
        <v>-0.11049149579394757</v>
      </c>
      <c r="K450" s="556"/>
      <c r="L450" s="556"/>
      <c r="M450" s="997" t="s">
        <v>493</v>
      </c>
      <c r="N450" s="995"/>
      <c r="O450" s="750">
        <v>-9.6993030660782562E-2</v>
      </c>
      <c r="P450" s="556"/>
      <c r="Q450" s="556"/>
      <c r="X450" s="341"/>
      <c r="Y450" s="34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3"/>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4"/>
      <c r="BY450" s="344"/>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997" t="s">
        <v>495</v>
      </c>
      <c r="D451" s="995"/>
      <c r="E451" s="748">
        <v>-7.9969080510823437E-2</v>
      </c>
      <c r="F451" s="556"/>
      <c r="G451" s="556"/>
      <c r="H451" s="997" t="s">
        <v>496</v>
      </c>
      <c r="I451" s="995"/>
      <c r="J451" s="749">
        <v>-0.10416510254882298</v>
      </c>
      <c r="K451" s="556"/>
      <c r="L451" s="556"/>
      <c r="M451" s="997" t="s">
        <v>497</v>
      </c>
      <c r="N451" s="995"/>
      <c r="O451" s="750">
        <v>8.9864509947775409E-2</v>
      </c>
      <c r="P451" s="556"/>
      <c r="Q451" s="556"/>
      <c r="X451" s="341"/>
      <c r="Y451" s="34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3"/>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4"/>
      <c r="BY451" s="344"/>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997" t="s">
        <v>498</v>
      </c>
      <c r="D452" s="995"/>
      <c r="E452" s="748">
        <v>-7.4525095186285847E-2</v>
      </c>
      <c r="F452" s="556"/>
      <c r="G452" s="556"/>
      <c r="H452" s="997" t="s">
        <v>497</v>
      </c>
      <c r="I452" s="995"/>
      <c r="J452" s="749">
        <v>-0.1029807204757141</v>
      </c>
      <c r="K452" s="556"/>
      <c r="L452" s="556"/>
      <c r="M452" s="997" t="s">
        <v>499</v>
      </c>
      <c r="N452" s="995"/>
      <c r="O452" s="750">
        <v>8.7807224006043197E-2</v>
      </c>
      <c r="P452" s="556"/>
      <c r="Q452" s="556"/>
      <c r="X452" s="341"/>
      <c r="Y452" s="34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3"/>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4"/>
      <c r="BY452" s="344"/>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997" t="s">
        <v>477</v>
      </c>
      <c r="D453" s="995"/>
      <c r="E453" s="748">
        <v>7.0344851829516802E-2</v>
      </c>
      <c r="F453" s="556"/>
      <c r="G453" s="556"/>
      <c r="H453" s="997" t="s">
        <v>498</v>
      </c>
      <c r="I453" s="995"/>
      <c r="J453" s="749">
        <v>-9.8634170555062919E-2</v>
      </c>
      <c r="K453" s="556"/>
      <c r="L453" s="556"/>
      <c r="M453" s="997" t="s">
        <v>485</v>
      </c>
      <c r="N453" s="995"/>
      <c r="O453" s="750">
        <v>8.2407465151249748E-2</v>
      </c>
      <c r="P453" s="556"/>
      <c r="Q453" s="556"/>
      <c r="X453" s="341"/>
      <c r="Y453" s="34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3"/>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4"/>
      <c r="BY453" s="344"/>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997" t="s">
        <v>496</v>
      </c>
      <c r="D454" s="995"/>
      <c r="E454" s="748">
        <v>-6.4234007525643622E-2</v>
      </c>
      <c r="F454" s="556"/>
      <c r="G454" s="556"/>
      <c r="H454" s="997" t="s">
        <v>499</v>
      </c>
      <c r="I454" s="995"/>
      <c r="J454" s="749">
        <v>-9.7362222264389148E-2</v>
      </c>
      <c r="K454" s="556"/>
      <c r="L454" s="556"/>
      <c r="M454" s="997" t="s">
        <v>495</v>
      </c>
      <c r="N454" s="995"/>
      <c r="O454" s="750">
        <v>-7.9556851739662121E-2</v>
      </c>
      <c r="P454" s="556"/>
      <c r="Q454" s="556"/>
      <c r="X454" s="341"/>
      <c r="Y454" s="34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3"/>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4"/>
      <c r="BY454" s="344"/>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997" t="s">
        <v>500</v>
      </c>
      <c r="D455" s="995"/>
      <c r="E455" s="748">
        <v>-5.3498287793108404E-2</v>
      </c>
      <c r="F455" s="556"/>
      <c r="G455" s="556"/>
      <c r="H455" s="997" t="s">
        <v>493</v>
      </c>
      <c r="I455" s="995"/>
      <c r="J455" s="749">
        <v>-9.6267303569937651E-2</v>
      </c>
      <c r="K455" s="556"/>
      <c r="L455" s="556"/>
      <c r="M455" s="997" t="s">
        <v>501</v>
      </c>
      <c r="N455" s="995"/>
      <c r="O455" s="750">
        <v>7.3115703932833329E-2</v>
      </c>
      <c r="P455" s="556"/>
      <c r="Q455" s="556"/>
      <c r="X455" s="341"/>
      <c r="Y455" s="34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3"/>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4"/>
      <c r="BY455" s="344"/>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997" t="s">
        <v>502</v>
      </c>
      <c r="D456" s="995"/>
      <c r="E456" s="748">
        <v>-5.3062071271231484E-2</v>
      </c>
      <c r="F456" s="556"/>
      <c r="G456" s="556"/>
      <c r="H456" s="997" t="s">
        <v>393</v>
      </c>
      <c r="I456" s="995"/>
      <c r="J456" s="749">
        <v>-9.4984677660396213E-2</v>
      </c>
      <c r="K456" s="556"/>
      <c r="L456" s="556"/>
      <c r="M456" s="997" t="s">
        <v>491</v>
      </c>
      <c r="N456" s="995"/>
      <c r="O456" s="750">
        <v>-7.2604608647837146E-2</v>
      </c>
      <c r="P456" s="556"/>
      <c r="Q456" s="556"/>
      <c r="X456" s="341"/>
      <c r="Y456" s="34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3"/>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4"/>
      <c r="BY456" s="344"/>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997" t="s">
        <v>393</v>
      </c>
      <c r="D457" s="995"/>
      <c r="E457" s="748">
        <v>-5.0640349913717804E-2</v>
      </c>
      <c r="F457" s="556"/>
      <c r="G457" s="556"/>
      <c r="H457" s="997" t="s">
        <v>488</v>
      </c>
      <c r="I457" s="995"/>
      <c r="J457" s="749">
        <v>-9.3815267635598262E-2</v>
      </c>
      <c r="K457" s="556"/>
      <c r="L457" s="556"/>
      <c r="M457" s="997" t="s">
        <v>503</v>
      </c>
      <c r="N457" s="995"/>
      <c r="O457" s="750">
        <v>-6.8145404674191432E-2</v>
      </c>
      <c r="P457" s="556"/>
      <c r="Q457" s="556"/>
      <c r="X457" s="341"/>
      <c r="Y457" s="34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3"/>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4"/>
      <c r="BY457" s="344"/>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997" t="s">
        <v>504</v>
      </c>
      <c r="D458" s="995"/>
      <c r="E458" s="748">
        <v>-4.7095977032793696E-2</v>
      </c>
      <c r="F458" s="556"/>
      <c r="G458" s="556"/>
      <c r="H458" s="997" t="s">
        <v>505</v>
      </c>
      <c r="I458" s="995"/>
      <c r="J458" s="749">
        <v>-9.2443444781865849E-2</v>
      </c>
      <c r="K458" s="556"/>
      <c r="L458" s="556"/>
      <c r="M458" s="997" t="s">
        <v>506</v>
      </c>
      <c r="N458" s="995"/>
      <c r="O458" s="750">
        <v>6.1748655992885731E-2</v>
      </c>
      <c r="P458" s="556"/>
      <c r="Q458" s="556"/>
      <c r="X458" s="341"/>
      <c r="Y458" s="34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3"/>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4"/>
      <c r="BY458" s="344"/>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997" t="s">
        <v>507</v>
      </c>
      <c r="D459" s="995"/>
      <c r="E459" s="748">
        <v>3.9305789630512136E-2</v>
      </c>
      <c r="F459" s="556"/>
      <c r="G459" s="556"/>
      <c r="H459" s="997" t="s">
        <v>508</v>
      </c>
      <c r="I459" s="995"/>
      <c r="J459" s="749">
        <v>-8.5955949009215077E-2</v>
      </c>
      <c r="K459" s="556"/>
      <c r="L459" s="556"/>
      <c r="M459" s="997" t="s">
        <v>494</v>
      </c>
      <c r="N459" s="995"/>
      <c r="O459" s="750">
        <v>-5.9869095523317165E-2</v>
      </c>
      <c r="P459" s="556"/>
      <c r="Q459" s="556"/>
      <c r="X459" s="341"/>
      <c r="Y459" s="34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3"/>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4"/>
      <c r="BY459" s="344"/>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997" t="s">
        <v>509</v>
      </c>
      <c r="D460" s="995"/>
      <c r="E460" s="748">
        <v>-3.8995445558978381E-2</v>
      </c>
      <c r="F460" s="556"/>
      <c r="G460" s="556"/>
      <c r="H460" s="997" t="s">
        <v>500</v>
      </c>
      <c r="I460" s="995"/>
      <c r="J460" s="749">
        <v>-8.4221567468112421E-2</v>
      </c>
      <c r="K460" s="556"/>
      <c r="L460" s="556"/>
      <c r="M460" s="997" t="s">
        <v>487</v>
      </c>
      <c r="N460" s="995"/>
      <c r="O460" s="750">
        <v>-5.8955224180173092E-2</v>
      </c>
      <c r="P460" s="556"/>
      <c r="Q460" s="556"/>
      <c r="X460" s="341"/>
      <c r="Y460" s="34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3"/>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4"/>
      <c r="BY460" s="344"/>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997" t="s">
        <v>510</v>
      </c>
      <c r="D461" s="995"/>
      <c r="E461" s="748">
        <v>3.7617438224468072E-2</v>
      </c>
      <c r="F461" s="556"/>
      <c r="G461" s="556"/>
      <c r="H461" s="997" t="s">
        <v>511</v>
      </c>
      <c r="I461" s="995"/>
      <c r="J461" s="749">
        <v>-7.7645131812748791E-2</v>
      </c>
      <c r="K461" s="556"/>
      <c r="L461" s="556"/>
      <c r="M461" s="997" t="s">
        <v>502</v>
      </c>
      <c r="N461" s="995"/>
      <c r="O461" s="750">
        <v>-5.8758299615984874E-2</v>
      </c>
      <c r="P461" s="556"/>
      <c r="Q461" s="556"/>
      <c r="X461" s="341"/>
      <c r="Y461" s="34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3"/>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4"/>
      <c r="BY461" s="344"/>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997" t="s">
        <v>505</v>
      </c>
      <c r="D462" s="995"/>
      <c r="E462" s="748">
        <v>-3.4108913168756701E-2</v>
      </c>
      <c r="F462" s="556"/>
      <c r="G462" s="556"/>
      <c r="H462" s="997" t="s">
        <v>507</v>
      </c>
      <c r="I462" s="995"/>
      <c r="J462" s="749">
        <v>-7.7026090583924248E-2</v>
      </c>
      <c r="K462" s="556"/>
      <c r="L462" s="556"/>
      <c r="M462" s="997" t="s">
        <v>498</v>
      </c>
      <c r="N462" s="995"/>
      <c r="O462" s="750">
        <v>-5.1304413273354998E-2</v>
      </c>
      <c r="P462" s="556"/>
      <c r="Q462" s="556"/>
      <c r="X462" s="341"/>
      <c r="Y462" s="34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3"/>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4"/>
      <c r="BY462" s="344"/>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997" t="s">
        <v>512</v>
      </c>
      <c r="D463" s="995"/>
      <c r="E463" s="748">
        <v>-2.9091492683876924E-2</v>
      </c>
      <c r="F463" s="556"/>
      <c r="G463" s="556"/>
      <c r="H463" s="997" t="s">
        <v>483</v>
      </c>
      <c r="I463" s="995"/>
      <c r="J463" s="749">
        <v>-7.6354599639653173E-2</v>
      </c>
      <c r="K463" s="556"/>
      <c r="L463" s="556"/>
      <c r="M463" s="997" t="s">
        <v>479</v>
      </c>
      <c r="N463" s="995"/>
      <c r="O463" s="750">
        <v>-4.8447514624060432E-2</v>
      </c>
      <c r="P463" s="556"/>
      <c r="Q463" s="556"/>
      <c r="X463" s="341"/>
      <c r="Y463" s="34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3"/>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4"/>
      <c r="BY463" s="344"/>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997" t="s">
        <v>513</v>
      </c>
      <c r="D464" s="995"/>
      <c r="E464" s="748">
        <v>-2.2094949219029568E-2</v>
      </c>
      <c r="F464" s="556"/>
      <c r="G464" s="556"/>
      <c r="H464" s="997" t="s">
        <v>514</v>
      </c>
      <c r="I464" s="995"/>
      <c r="J464" s="749">
        <v>-7.1917933804108033E-2</v>
      </c>
      <c r="K464" s="556"/>
      <c r="L464" s="556"/>
      <c r="M464" s="997" t="s">
        <v>496</v>
      </c>
      <c r="N464" s="995"/>
      <c r="O464" s="750">
        <v>-4.683595963667446E-2</v>
      </c>
      <c r="P464" s="556"/>
      <c r="Q464" s="556"/>
      <c r="X464" s="341"/>
      <c r="Y464" s="34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3"/>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4"/>
      <c r="BY464" s="344"/>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997" t="s">
        <v>515</v>
      </c>
      <c r="D465" s="995"/>
      <c r="E465" s="748">
        <v>-2.0658091313482715E-2</v>
      </c>
      <c r="F465" s="556"/>
      <c r="G465" s="556"/>
      <c r="H465" s="997" t="s">
        <v>516</v>
      </c>
      <c r="I465" s="995"/>
      <c r="J465" s="749">
        <v>-6.1778373329310243E-2</v>
      </c>
      <c r="K465" s="556"/>
      <c r="L465" s="556"/>
      <c r="M465" s="997" t="s">
        <v>504</v>
      </c>
      <c r="N465" s="995"/>
      <c r="O465" s="750">
        <v>-4.4756899468217211E-2</v>
      </c>
      <c r="P465" s="556"/>
      <c r="Q465" s="556"/>
      <c r="X465" s="341"/>
      <c r="Y465" s="34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3"/>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4"/>
      <c r="BY465" s="344"/>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997" t="s">
        <v>514</v>
      </c>
      <c r="D466" s="995"/>
      <c r="E466" s="748">
        <v>-1.8401492218319548E-2</v>
      </c>
      <c r="F466" s="556"/>
      <c r="G466" s="556"/>
      <c r="H466" s="997" t="s">
        <v>509</v>
      </c>
      <c r="I466" s="995"/>
      <c r="J466" s="749">
        <v>-6.0451592083066663E-2</v>
      </c>
      <c r="K466" s="556"/>
      <c r="L466" s="556"/>
      <c r="M466" s="997" t="s">
        <v>500</v>
      </c>
      <c r="N466" s="995"/>
      <c r="O466" s="750">
        <v>-4.4122728741959556E-2</v>
      </c>
      <c r="P466" s="556"/>
      <c r="Q466" s="556"/>
      <c r="X466" s="341"/>
      <c r="Y466" s="34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3"/>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4"/>
      <c r="BY466" s="344"/>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997" t="s">
        <v>497</v>
      </c>
      <c r="D467" s="995"/>
      <c r="E467" s="748">
        <v>1.671020609219764E-2</v>
      </c>
      <c r="F467" s="556"/>
      <c r="G467" s="556"/>
      <c r="H467" s="997" t="s">
        <v>477</v>
      </c>
      <c r="I467" s="995"/>
      <c r="J467" s="749">
        <v>5.616825527090423E-2</v>
      </c>
      <c r="K467" s="556"/>
      <c r="L467" s="556"/>
      <c r="M467" s="997" t="s">
        <v>509</v>
      </c>
      <c r="N467" s="995"/>
      <c r="O467" s="750">
        <v>-4.3639987778023324E-2</v>
      </c>
      <c r="P467" s="556"/>
      <c r="Q467" s="556"/>
      <c r="X467" s="341"/>
      <c r="Y467" s="34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3"/>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4"/>
      <c r="BY467" s="344"/>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997" t="s">
        <v>516</v>
      </c>
      <c r="D468" s="995"/>
      <c r="E468" s="748">
        <v>-1.5120765402455921E-2</v>
      </c>
      <c r="F468" s="556"/>
      <c r="G468" s="556"/>
      <c r="H468" s="997" t="s">
        <v>517</v>
      </c>
      <c r="I468" s="995"/>
      <c r="J468" s="749">
        <v>-5.6139659126816954E-2</v>
      </c>
      <c r="K468" s="556"/>
      <c r="L468" s="556"/>
      <c r="M468" s="997" t="s">
        <v>510</v>
      </c>
      <c r="N468" s="995"/>
      <c r="O468" s="750">
        <v>4.2924647354948539E-2</v>
      </c>
      <c r="P468" s="556"/>
      <c r="Q468" s="556"/>
      <c r="X468" s="341"/>
      <c r="Y468" s="34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3"/>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4"/>
      <c r="BY468" s="344"/>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997" t="s">
        <v>506</v>
      </c>
      <c r="D469" s="995"/>
      <c r="E469" s="748">
        <v>-1.4085099466138165E-2</v>
      </c>
      <c r="F469" s="556"/>
      <c r="G469" s="556"/>
      <c r="H469" s="997" t="s">
        <v>504</v>
      </c>
      <c r="I469" s="995"/>
      <c r="J469" s="749">
        <v>-5.406285121515042E-2</v>
      </c>
      <c r="K469" s="556"/>
      <c r="L469" s="556"/>
      <c r="M469" s="997" t="s">
        <v>505</v>
      </c>
      <c r="N469" s="995"/>
      <c r="O469" s="750">
        <v>-4.212992817860544E-2</v>
      </c>
      <c r="P469" s="556"/>
      <c r="Q469" s="556"/>
      <c r="X469" s="341"/>
      <c r="Y469" s="34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3"/>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4"/>
      <c r="BY469" s="344"/>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997" t="s">
        <v>501</v>
      </c>
      <c r="D470" s="995"/>
      <c r="E470" s="748">
        <v>1.3904898852670339E-2</v>
      </c>
      <c r="F470" s="556"/>
      <c r="G470" s="556"/>
      <c r="H470" s="997" t="s">
        <v>512</v>
      </c>
      <c r="I470" s="995"/>
      <c r="J470" s="749">
        <v>-5.3654382565552064E-2</v>
      </c>
      <c r="K470" s="556"/>
      <c r="L470" s="556"/>
      <c r="M470" s="997" t="s">
        <v>393</v>
      </c>
      <c r="N470" s="995"/>
      <c r="O470" s="750">
        <v>-4.1847676722686994E-2</v>
      </c>
      <c r="P470" s="556"/>
      <c r="Q470" s="556"/>
      <c r="X470" s="341"/>
      <c r="Y470" s="34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3"/>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4"/>
      <c r="BY470" s="344"/>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997" t="s">
        <v>518</v>
      </c>
      <c r="D471" s="995"/>
      <c r="E471" s="748">
        <v>1.2622782941191258E-2</v>
      </c>
      <c r="F471" s="556"/>
      <c r="G471" s="556"/>
      <c r="H471" s="997" t="s">
        <v>503</v>
      </c>
      <c r="I471" s="995"/>
      <c r="J471" s="749">
        <v>-4.5053905955104355E-2</v>
      </c>
      <c r="K471" s="556"/>
      <c r="L471" s="556"/>
      <c r="M471" s="997" t="s">
        <v>518</v>
      </c>
      <c r="N471" s="995"/>
      <c r="O471" s="750">
        <v>4.1043962346795027E-2</v>
      </c>
      <c r="P471" s="556"/>
      <c r="Q471" s="556"/>
      <c r="X471" s="341"/>
      <c r="Y471" s="34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3"/>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4"/>
      <c r="BY471" s="344"/>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997" t="s">
        <v>519</v>
      </c>
      <c r="D472" s="995"/>
      <c r="E472" s="748">
        <v>-8.4231768287237243E-3</v>
      </c>
      <c r="F472" s="556"/>
      <c r="G472" s="556"/>
      <c r="H472" s="997" t="s">
        <v>502</v>
      </c>
      <c r="I472" s="995"/>
      <c r="J472" s="749">
        <v>-4.292911396935941E-2</v>
      </c>
      <c r="K472" s="556"/>
      <c r="L472" s="556"/>
      <c r="M472" s="997" t="s">
        <v>512</v>
      </c>
      <c r="N472" s="995"/>
      <c r="O472" s="750">
        <v>-3.1198521718598195E-2</v>
      </c>
      <c r="P472" s="556"/>
      <c r="Q472" s="556"/>
      <c r="X472" s="341"/>
      <c r="Y472" s="34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3"/>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4"/>
      <c r="BY472" s="344"/>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997" t="s">
        <v>520</v>
      </c>
      <c r="D473" s="995"/>
      <c r="E473" s="748">
        <v>-7.441897898545261E-3</v>
      </c>
      <c r="F473" s="556"/>
      <c r="G473" s="556"/>
      <c r="H473" s="997" t="s">
        <v>510</v>
      </c>
      <c r="I473" s="995"/>
      <c r="J473" s="749">
        <v>3.4231412284592075E-2</v>
      </c>
      <c r="K473" s="556"/>
      <c r="L473" s="556"/>
      <c r="M473" s="997" t="s">
        <v>508</v>
      </c>
      <c r="N473" s="995"/>
      <c r="O473" s="750">
        <v>2.9791042923311577E-2</v>
      </c>
      <c r="P473" s="556"/>
      <c r="Q473" s="556"/>
      <c r="X473" s="341"/>
      <c r="Y473" s="34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3"/>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4"/>
      <c r="BY473" s="344"/>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997" t="s">
        <v>517</v>
      </c>
      <c r="D474" s="995"/>
      <c r="E474" s="748">
        <v>-4.6879070789368447E-3</v>
      </c>
      <c r="F474" s="556"/>
      <c r="G474" s="556"/>
      <c r="H474" s="997" t="s">
        <v>495</v>
      </c>
      <c r="I474" s="995"/>
      <c r="J474" s="749">
        <v>-3.1273450811035094E-2</v>
      </c>
      <c r="K474" s="556"/>
      <c r="L474" s="556"/>
      <c r="M474" s="997" t="s">
        <v>515</v>
      </c>
      <c r="N474" s="995"/>
      <c r="O474" s="750">
        <v>-2.9742781488274687E-2</v>
      </c>
      <c r="P474" s="556"/>
      <c r="Q474" s="556"/>
      <c r="X474" s="341"/>
      <c r="Y474" s="34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3"/>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4"/>
      <c r="BY474" s="344"/>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997" t="s">
        <v>521</v>
      </c>
      <c r="D475" s="995"/>
      <c r="E475" s="751">
        <v>-1.0192094787082788E-3</v>
      </c>
      <c r="F475" s="556"/>
      <c r="G475" s="556"/>
      <c r="H475" s="997" t="s">
        <v>513</v>
      </c>
      <c r="I475" s="995"/>
      <c r="J475" s="749">
        <v>-1.8731662038971812E-2</v>
      </c>
      <c r="K475" s="556"/>
      <c r="L475" s="556"/>
      <c r="M475" s="997" t="s">
        <v>507</v>
      </c>
      <c r="N475" s="995"/>
      <c r="O475" s="750">
        <v>2.500616742629478E-2</v>
      </c>
      <c r="P475" s="556"/>
      <c r="Q475" s="556"/>
      <c r="X475" s="341"/>
      <c r="Y475" s="34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3"/>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4"/>
      <c r="BY475" s="344"/>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994"/>
      <c r="D476" s="995"/>
      <c r="E476" s="572"/>
      <c r="F476" s="556"/>
      <c r="G476" s="556"/>
      <c r="H476" s="997" t="s">
        <v>522</v>
      </c>
      <c r="I476" s="995"/>
      <c r="J476" s="749">
        <v>-1.860245963852351E-2</v>
      </c>
      <c r="K476" s="556"/>
      <c r="L476" s="556"/>
      <c r="M476" s="997" t="s">
        <v>517</v>
      </c>
      <c r="N476" s="995"/>
      <c r="O476" s="750">
        <v>1.9400873371773649E-2</v>
      </c>
      <c r="P476" s="556"/>
      <c r="Q476" s="556"/>
      <c r="X476" s="341"/>
      <c r="Y476" s="34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3"/>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4"/>
      <c r="BY476" s="344"/>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994"/>
      <c r="D477" s="995"/>
      <c r="E477" s="572"/>
      <c r="F477" s="556"/>
      <c r="G477" s="556"/>
      <c r="H477" s="997" t="s">
        <v>520</v>
      </c>
      <c r="I477" s="995"/>
      <c r="J477" s="749">
        <v>-1.4464750531361934E-2</v>
      </c>
      <c r="K477" s="556"/>
      <c r="L477" s="556"/>
      <c r="M477" s="997" t="s">
        <v>484</v>
      </c>
      <c r="N477" s="995"/>
      <c r="O477" s="750">
        <v>-1.8523570577393657E-2</v>
      </c>
      <c r="P477" s="556"/>
      <c r="Q477" s="556"/>
      <c r="X477" s="341"/>
      <c r="Y477" s="34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3"/>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4"/>
      <c r="BY477" s="344"/>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994"/>
      <c r="D478" s="995"/>
      <c r="E478" s="556"/>
      <c r="F478" s="556"/>
      <c r="G478" s="556"/>
      <c r="H478" s="997" t="s">
        <v>515</v>
      </c>
      <c r="I478" s="995"/>
      <c r="J478" s="749">
        <v>-1.0349949956279563E-2</v>
      </c>
      <c r="K478" s="556"/>
      <c r="L478" s="556"/>
      <c r="M478" s="997" t="s">
        <v>516</v>
      </c>
      <c r="N478" s="995"/>
      <c r="O478" s="750">
        <v>1.7742279257627232E-2</v>
      </c>
      <c r="P478" s="556"/>
      <c r="Q478" s="556"/>
      <c r="X478" s="341"/>
      <c r="Y478" s="34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3"/>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4"/>
      <c r="BY478" s="344"/>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998" t="s">
        <v>217</v>
      </c>
      <c r="D479" s="995"/>
      <c r="E479" s="995"/>
      <c r="F479" s="556"/>
      <c r="G479" s="556"/>
      <c r="H479" s="997" t="s">
        <v>521</v>
      </c>
      <c r="I479" s="995"/>
      <c r="J479" s="749">
        <v>-8.0665809454365852E-3</v>
      </c>
      <c r="K479" s="556"/>
      <c r="L479" s="556"/>
      <c r="M479" s="997" t="s">
        <v>523</v>
      </c>
      <c r="N479" s="995"/>
      <c r="O479" s="750">
        <v>-1.4464817552610223E-2</v>
      </c>
      <c r="P479" s="556"/>
      <c r="Q479" s="556"/>
      <c r="X479" s="341"/>
      <c r="Y479" s="34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3"/>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4"/>
      <c r="BY479" s="344"/>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994"/>
      <c r="D480" s="995"/>
      <c r="E480" s="730" t="s">
        <v>218</v>
      </c>
      <c r="F480" s="556"/>
      <c r="G480" s="556"/>
      <c r="H480" s="997" t="s">
        <v>506</v>
      </c>
      <c r="I480" s="995"/>
      <c r="J480" s="749">
        <v>-6.0914235802434916E-3</v>
      </c>
      <c r="K480" s="556"/>
      <c r="L480" s="556"/>
      <c r="M480" s="997" t="s">
        <v>511</v>
      </c>
      <c r="N480" s="995"/>
      <c r="O480" s="750">
        <v>1.2438576918740962E-2</v>
      </c>
      <c r="P480" s="556"/>
      <c r="Q480" s="556"/>
      <c r="X480" s="341"/>
      <c r="Y480" s="34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3"/>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4"/>
      <c r="BY480" s="344"/>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997" t="s">
        <v>470</v>
      </c>
      <c r="D481" s="995"/>
      <c r="E481" s="745">
        <v>6.0780732178619575E-2</v>
      </c>
      <c r="F481" s="556"/>
      <c r="G481" s="556"/>
      <c r="H481" s="997" t="s">
        <v>518</v>
      </c>
      <c r="I481" s="995"/>
      <c r="J481" s="749">
        <v>4.4819466193863171E-3</v>
      </c>
      <c r="K481" s="556"/>
      <c r="L481" s="556"/>
      <c r="M481" s="997" t="s">
        <v>519</v>
      </c>
      <c r="N481" s="995"/>
      <c r="O481" s="750">
        <v>-1.1727035794589766E-2</v>
      </c>
      <c r="P481" s="556"/>
      <c r="Q481" s="556"/>
      <c r="X481" s="341"/>
      <c r="Y481" s="34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3"/>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4"/>
      <c r="BY481" s="344"/>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997" t="s">
        <v>462</v>
      </c>
      <c r="D482" s="995"/>
      <c r="E482" s="748">
        <v>0.1376519667498976</v>
      </c>
      <c r="F482" s="556"/>
      <c r="G482" s="556"/>
      <c r="H482" s="997" t="s">
        <v>469</v>
      </c>
      <c r="I482" s="995"/>
      <c r="J482" s="749">
        <v>-3.7370975389644334E-3</v>
      </c>
      <c r="K482" s="556"/>
      <c r="L482" s="556"/>
      <c r="M482" s="997" t="s">
        <v>514</v>
      </c>
      <c r="N482" s="995"/>
      <c r="O482" s="750">
        <v>-1.1389891886545113E-2</v>
      </c>
      <c r="P482" s="556"/>
      <c r="Q482" s="556"/>
      <c r="X482" s="341"/>
      <c r="Y482" s="34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3"/>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4"/>
      <c r="BY482" s="344"/>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997" t="s">
        <v>472</v>
      </c>
      <c r="D483" s="995"/>
      <c r="E483" s="748">
        <v>4.7244193777467004E-2</v>
      </c>
      <c r="F483" s="556"/>
      <c r="G483" s="556"/>
      <c r="H483" s="997" t="s">
        <v>519</v>
      </c>
      <c r="I483" s="995"/>
      <c r="J483" s="749">
        <v>-2.6655122133569594E-3</v>
      </c>
      <c r="K483" s="556"/>
      <c r="L483" s="556"/>
      <c r="M483" s="997" t="s">
        <v>521</v>
      </c>
      <c r="N483" s="995"/>
      <c r="O483" s="750">
        <v>-9.2073873132545274E-3</v>
      </c>
      <c r="P483" s="556"/>
      <c r="Q483" s="556"/>
      <c r="X483" s="341"/>
      <c r="Y483" s="34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3"/>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4"/>
      <c r="BY483" s="344"/>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997" t="s">
        <v>488</v>
      </c>
      <c r="D484" s="995"/>
      <c r="E484" s="748">
        <v>1.1387024367568136E-2</v>
      </c>
      <c r="F484" s="556"/>
      <c r="G484" s="556"/>
      <c r="H484" s="997" t="s">
        <v>501</v>
      </c>
      <c r="I484" s="995"/>
      <c r="J484" s="749">
        <v>-2.2172652678265261E-3</v>
      </c>
      <c r="K484" s="556"/>
      <c r="L484" s="556"/>
      <c r="M484" s="997" t="s">
        <v>522</v>
      </c>
      <c r="N484" s="995"/>
      <c r="O484" s="750">
        <v>1.474619985116373E-3</v>
      </c>
      <c r="P484" s="556"/>
      <c r="Q484" s="556"/>
      <c r="X484" s="341"/>
      <c r="Y484" s="34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3"/>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4"/>
      <c r="BY484" s="344"/>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997" t="s">
        <v>483</v>
      </c>
      <c r="D485" s="995"/>
      <c r="E485" s="748">
        <v>1.94227859018259E-2</v>
      </c>
      <c r="F485" s="556"/>
      <c r="G485" s="556"/>
      <c r="H485" s="997" t="s">
        <v>489</v>
      </c>
      <c r="I485" s="995"/>
      <c r="J485" s="752">
        <v>1.9117647291981726E-3</v>
      </c>
      <c r="K485" s="556"/>
      <c r="L485" s="556"/>
      <c r="M485" s="997" t="s">
        <v>520</v>
      </c>
      <c r="N485" s="995"/>
      <c r="O485" s="750">
        <v>2.4450899106833834E-4</v>
      </c>
      <c r="P485" s="556"/>
      <c r="Q485" s="556"/>
      <c r="X485" s="341"/>
      <c r="Y485" s="34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3"/>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4"/>
      <c r="BY485" s="344"/>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997" t="s">
        <v>521</v>
      </c>
      <c r="D486" s="995"/>
      <c r="E486" s="753">
        <v>1.0387879614888015E-6</v>
      </c>
      <c r="F486" s="556"/>
      <c r="G486" s="556"/>
      <c r="H486" s="994"/>
      <c r="I486" s="995"/>
      <c r="J486" s="572"/>
      <c r="K486" s="556"/>
      <c r="L486" s="556"/>
      <c r="M486" s="997" t="s">
        <v>513</v>
      </c>
      <c r="N486" s="995"/>
      <c r="O486" s="754">
        <v>-8.1111997373326197E-5</v>
      </c>
      <c r="P486" s="556"/>
      <c r="Q486" s="556"/>
      <c r="X486" s="341"/>
      <c r="Y486" s="34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3"/>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4"/>
      <c r="BY486" s="344"/>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997" t="s">
        <v>479</v>
      </c>
      <c r="D487" s="995"/>
      <c r="E487" s="748">
        <v>2.7071458892604285E-2</v>
      </c>
      <c r="F487" s="556"/>
      <c r="G487" s="556"/>
      <c r="H487" s="994"/>
      <c r="I487" s="995"/>
      <c r="J487" s="572"/>
      <c r="K487" s="556"/>
      <c r="L487" s="556"/>
      <c r="M487" s="994"/>
      <c r="N487" s="995"/>
      <c r="O487" s="572"/>
      <c r="P487" s="556"/>
      <c r="Q487" s="556"/>
      <c r="X487" s="341"/>
      <c r="Y487" s="34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3"/>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4"/>
      <c r="BY487" s="344"/>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997" t="s">
        <v>461</v>
      </c>
      <c r="D488" s="995"/>
      <c r="E488" s="748">
        <v>0.13754446365777914</v>
      </c>
      <c r="F488" s="556"/>
      <c r="G488" s="556"/>
      <c r="H488" s="994"/>
      <c r="I488" s="995"/>
      <c r="J488" s="556"/>
      <c r="K488" s="556"/>
      <c r="L488" s="556"/>
      <c r="M488" s="994"/>
      <c r="N488" s="995"/>
      <c r="O488" s="572"/>
      <c r="P488" s="556"/>
      <c r="Q488" s="556"/>
      <c r="X488" s="341"/>
      <c r="Y488" s="34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3"/>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4"/>
      <c r="BY488" s="344"/>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997" t="s">
        <v>519</v>
      </c>
      <c r="D489" s="995"/>
      <c r="E489" s="753">
        <v>7.0949907887948253E-5</v>
      </c>
      <c r="F489" s="556"/>
      <c r="G489" s="556"/>
      <c r="H489" s="998" t="s">
        <v>217</v>
      </c>
      <c r="I489" s="995"/>
      <c r="J489" s="995"/>
      <c r="K489" s="556"/>
      <c r="L489" s="556"/>
      <c r="M489" s="994"/>
      <c r="N489" s="995"/>
      <c r="O489" s="556"/>
      <c r="P489" s="556"/>
      <c r="Q489" s="556"/>
      <c r="X489" s="341"/>
      <c r="Y489" s="34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3"/>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4"/>
      <c r="BY489" s="344"/>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997" t="s">
        <v>444</v>
      </c>
      <c r="D490" s="995"/>
      <c r="E490" s="748">
        <v>0.51277089646650231</v>
      </c>
      <c r="F490" s="556"/>
      <c r="G490" s="556"/>
      <c r="H490" s="994"/>
      <c r="I490" s="995"/>
      <c r="J490" s="731" t="s">
        <v>218</v>
      </c>
      <c r="K490" s="556"/>
      <c r="L490" s="556"/>
      <c r="M490" s="998" t="s">
        <v>217</v>
      </c>
      <c r="N490" s="995"/>
      <c r="O490" s="995"/>
      <c r="P490" s="556"/>
      <c r="Q490" s="556"/>
      <c r="X490" s="341"/>
      <c r="Y490" s="34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3"/>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4"/>
      <c r="BY490" s="344"/>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997" t="s">
        <v>495</v>
      </c>
      <c r="D491" s="995"/>
      <c r="E491" s="748">
        <v>6.3950538377465609E-3</v>
      </c>
      <c r="F491" s="556"/>
      <c r="G491" s="556"/>
      <c r="H491" s="997" t="s">
        <v>470</v>
      </c>
      <c r="I491" s="995"/>
      <c r="J491" s="746">
        <v>4.11486670178852E-2</v>
      </c>
      <c r="K491" s="556"/>
      <c r="L491" s="556"/>
      <c r="M491" s="994"/>
      <c r="N491" s="995"/>
      <c r="O491" s="732" t="s">
        <v>218</v>
      </c>
      <c r="P491" s="556"/>
      <c r="Q491" s="556"/>
      <c r="X491" s="341"/>
      <c r="Y491" s="34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3"/>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4"/>
      <c r="BY491" s="344"/>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997" t="s">
        <v>482</v>
      </c>
      <c r="D492" s="995"/>
      <c r="E492" s="748">
        <v>2.9840483931600499E-2</v>
      </c>
      <c r="F492" s="556"/>
      <c r="G492" s="556"/>
      <c r="H492" s="997" t="s">
        <v>462</v>
      </c>
      <c r="I492" s="995"/>
      <c r="J492" s="749">
        <v>0.13628537213945913</v>
      </c>
      <c r="K492" s="556"/>
      <c r="L492" s="556"/>
      <c r="M492" s="997" t="s">
        <v>470</v>
      </c>
      <c r="N492" s="995"/>
      <c r="O492" s="747">
        <v>7.7472021253485651E-2</v>
      </c>
      <c r="P492" s="556"/>
      <c r="Q492" s="556"/>
      <c r="X492" s="341"/>
      <c r="Y492" s="34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3"/>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4"/>
      <c r="BY492" s="344"/>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997" t="s">
        <v>489</v>
      </c>
      <c r="D493" s="995"/>
      <c r="E493" s="748">
        <v>1.1862928804297035E-2</v>
      </c>
      <c r="F493" s="556"/>
      <c r="G493" s="556"/>
      <c r="H493" s="997" t="s">
        <v>472</v>
      </c>
      <c r="I493" s="995"/>
      <c r="J493" s="749">
        <v>2.4962006343247699E-2</v>
      </c>
      <c r="K493" s="556"/>
      <c r="L493" s="556"/>
      <c r="M493" s="997" t="s">
        <v>462</v>
      </c>
      <c r="N493" s="995"/>
      <c r="O493" s="750">
        <v>0.14210840378308218</v>
      </c>
      <c r="P493" s="556"/>
      <c r="Q493" s="556"/>
      <c r="X493" s="341"/>
      <c r="Y493" s="34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3"/>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4"/>
      <c r="BY493" s="344"/>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997" t="s">
        <v>515</v>
      </c>
      <c r="D494" s="995"/>
      <c r="E494" s="748">
        <v>4.2675673671619004E-4</v>
      </c>
      <c r="F494" s="556"/>
      <c r="G494" s="556"/>
      <c r="H494" s="997" t="s">
        <v>488</v>
      </c>
      <c r="I494" s="995"/>
      <c r="J494" s="749">
        <v>8.8013044415389315E-3</v>
      </c>
      <c r="K494" s="556"/>
      <c r="L494" s="556"/>
      <c r="M494" s="997" t="s">
        <v>472</v>
      </c>
      <c r="N494" s="995"/>
      <c r="O494" s="750">
        <v>6.6120070518739318E-2</v>
      </c>
      <c r="P494" s="556"/>
      <c r="Q494" s="556"/>
      <c r="X494" s="341"/>
      <c r="Y494" s="34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3"/>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4"/>
      <c r="BY494" s="344"/>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997" t="s">
        <v>507</v>
      </c>
      <c r="D495" s="995"/>
      <c r="E495" s="748">
        <v>1.5449450984780753E-3</v>
      </c>
      <c r="F495" s="556"/>
      <c r="G495" s="556"/>
      <c r="H495" s="997" t="s">
        <v>483</v>
      </c>
      <c r="I495" s="995"/>
      <c r="J495" s="749">
        <v>5.830024886131724E-3</v>
      </c>
      <c r="K495" s="556"/>
      <c r="L495" s="556"/>
      <c r="M495" s="997" t="s">
        <v>488</v>
      </c>
      <c r="N495" s="995"/>
      <c r="O495" s="750">
        <v>1.6493400761122778E-2</v>
      </c>
      <c r="P495" s="556"/>
      <c r="Q495" s="556"/>
      <c r="X495" s="341"/>
      <c r="Y495" s="34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3"/>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4"/>
      <c r="BY495" s="344"/>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997" t="s">
        <v>468</v>
      </c>
      <c r="D496" s="995"/>
      <c r="E496" s="748">
        <v>4.8860651648124656E-2</v>
      </c>
      <c r="F496" s="556"/>
      <c r="G496" s="556"/>
      <c r="H496" s="997" t="s">
        <v>521</v>
      </c>
      <c r="I496" s="995"/>
      <c r="J496" s="755">
        <v>6.5069728149280587E-5</v>
      </c>
      <c r="K496" s="556"/>
      <c r="L496" s="556"/>
      <c r="M496" s="997" t="s">
        <v>483</v>
      </c>
      <c r="N496" s="995"/>
      <c r="O496" s="750">
        <v>3.2549580526327823E-2</v>
      </c>
      <c r="P496" s="556"/>
      <c r="Q496" s="556"/>
      <c r="X496" s="341"/>
      <c r="Y496" s="341"/>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3"/>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4"/>
      <c r="BY496" s="344"/>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997" t="s">
        <v>471</v>
      </c>
      <c r="D497" s="995"/>
      <c r="E497" s="748">
        <v>7.0765947722996922E-2</v>
      </c>
      <c r="F497" s="556"/>
      <c r="G497" s="556"/>
      <c r="H497" s="997" t="s">
        <v>479</v>
      </c>
      <c r="I497" s="995"/>
      <c r="J497" s="749">
        <v>4.3275982719570415E-2</v>
      </c>
      <c r="K497" s="556"/>
      <c r="L497" s="556"/>
      <c r="M497" s="997" t="s">
        <v>521</v>
      </c>
      <c r="N497" s="995"/>
      <c r="O497" s="756">
        <v>8.4775981136280429E-5</v>
      </c>
      <c r="P497" s="556"/>
      <c r="Q497" s="556"/>
      <c r="X497" s="341"/>
      <c r="Y497" s="341"/>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3"/>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4"/>
      <c r="BY497" s="344"/>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997" t="s">
        <v>456</v>
      </c>
      <c r="D498" s="995"/>
      <c r="E498" s="748">
        <v>0.22959652951324194</v>
      </c>
      <c r="F498" s="556"/>
      <c r="G498" s="556"/>
      <c r="H498" s="997" t="s">
        <v>461</v>
      </c>
      <c r="I498" s="995"/>
      <c r="J498" s="749">
        <v>0.20764688651097229</v>
      </c>
      <c r="K498" s="556"/>
      <c r="L498" s="556"/>
      <c r="M498" s="997" t="s">
        <v>479</v>
      </c>
      <c r="N498" s="995"/>
      <c r="O498" s="750">
        <v>2.3471616732485493E-3</v>
      </c>
      <c r="P498" s="556"/>
      <c r="Q498" s="556"/>
      <c r="X498" s="341"/>
      <c r="Y498" s="341"/>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3"/>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4"/>
      <c r="BY498" s="344"/>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997" t="s">
        <v>486</v>
      </c>
      <c r="D499" s="995"/>
      <c r="E499" s="748">
        <v>1.3098992655319625E-2</v>
      </c>
      <c r="F499" s="556"/>
      <c r="G499" s="556"/>
      <c r="H499" s="997" t="s">
        <v>519</v>
      </c>
      <c r="I499" s="995"/>
      <c r="J499" s="755">
        <v>7.1049553595551167E-6</v>
      </c>
      <c r="K499" s="556"/>
      <c r="L499" s="556"/>
      <c r="M499" s="997" t="s">
        <v>461</v>
      </c>
      <c r="N499" s="995"/>
      <c r="O499" s="750">
        <v>6.4363837306857172E-2</v>
      </c>
      <c r="P499" s="556"/>
      <c r="Q499" s="556"/>
      <c r="X499" s="341"/>
      <c r="Y499" s="341"/>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3"/>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4"/>
      <c r="BY499" s="344"/>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997" t="s">
        <v>512</v>
      </c>
      <c r="D500" s="995"/>
      <c r="E500" s="748">
        <v>8.4631494657606463E-4</v>
      </c>
      <c r="F500" s="556"/>
      <c r="G500" s="556"/>
      <c r="H500" s="997" t="s">
        <v>444</v>
      </c>
      <c r="I500" s="995"/>
      <c r="J500" s="749">
        <v>0.44787913573041876</v>
      </c>
      <c r="K500" s="556"/>
      <c r="L500" s="556"/>
      <c r="M500" s="997" t="s">
        <v>519</v>
      </c>
      <c r="N500" s="995"/>
      <c r="O500" s="750">
        <v>1.3752336852758962E-4</v>
      </c>
      <c r="P500" s="556"/>
      <c r="Q500" s="556"/>
      <c r="X500" s="341"/>
      <c r="Y500" s="341"/>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3"/>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4"/>
      <c r="BY500" s="344"/>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997" t="s">
        <v>476</v>
      </c>
      <c r="D501" s="995"/>
      <c r="E501" s="748">
        <v>4.1066392293419608E-2</v>
      </c>
      <c r="F501" s="556"/>
      <c r="G501" s="556"/>
      <c r="H501" s="997" t="s">
        <v>495</v>
      </c>
      <c r="I501" s="995"/>
      <c r="J501" s="749">
        <v>9.7802872563023161E-4</v>
      </c>
      <c r="K501" s="556"/>
      <c r="L501" s="556"/>
      <c r="M501" s="997" t="s">
        <v>444</v>
      </c>
      <c r="N501" s="995"/>
      <c r="O501" s="750">
        <v>0.44669147905532536</v>
      </c>
      <c r="P501" s="556"/>
      <c r="Q501" s="556"/>
      <c r="X501" s="341"/>
      <c r="Y501" s="34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3"/>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4"/>
      <c r="BY501" s="344"/>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997" t="s">
        <v>493</v>
      </c>
      <c r="D502" s="995"/>
      <c r="E502" s="748">
        <v>9.279519093638184E-3</v>
      </c>
      <c r="F502" s="556"/>
      <c r="G502" s="556"/>
      <c r="H502" s="997" t="s">
        <v>482</v>
      </c>
      <c r="I502" s="995"/>
      <c r="J502" s="749">
        <v>2.753759037846859E-2</v>
      </c>
      <c r="K502" s="556"/>
      <c r="L502" s="556"/>
      <c r="M502" s="997" t="s">
        <v>495</v>
      </c>
      <c r="N502" s="995"/>
      <c r="O502" s="750">
        <v>6.3292926587265796E-3</v>
      </c>
      <c r="P502" s="556"/>
      <c r="Q502" s="556"/>
      <c r="X502" s="341"/>
      <c r="Y502" s="34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3"/>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4"/>
      <c r="BY502" s="344"/>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997" t="s">
        <v>509</v>
      </c>
      <c r="D503" s="995"/>
      <c r="E503" s="748">
        <v>1.5206447743432467E-3</v>
      </c>
      <c r="F503" s="556"/>
      <c r="G503" s="556"/>
      <c r="H503" s="997" t="s">
        <v>489</v>
      </c>
      <c r="I503" s="995"/>
      <c r="J503" s="755">
        <v>3.6548443798061622E-6</v>
      </c>
      <c r="K503" s="556"/>
      <c r="L503" s="556"/>
      <c r="M503" s="997" t="s">
        <v>482</v>
      </c>
      <c r="N503" s="995"/>
      <c r="O503" s="750">
        <v>3.2040351773120604E-2</v>
      </c>
      <c r="P503" s="556"/>
      <c r="Q503" s="556"/>
      <c r="X503" s="341"/>
      <c r="Y503" s="34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3"/>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4"/>
      <c r="BY503" s="344"/>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997" t="s">
        <v>478</v>
      </c>
      <c r="D504" s="995"/>
      <c r="E504" s="748">
        <v>2.6279530152657479E-2</v>
      </c>
      <c r="F504" s="556"/>
      <c r="G504" s="556"/>
      <c r="H504" s="997" t="s">
        <v>515</v>
      </c>
      <c r="I504" s="995"/>
      <c r="J504" s="749">
        <v>1.0712146409749133E-4</v>
      </c>
      <c r="K504" s="556"/>
      <c r="L504" s="556"/>
      <c r="M504" s="997" t="s">
        <v>489</v>
      </c>
      <c r="N504" s="995"/>
      <c r="O504" s="750">
        <v>1.4431941620397789E-2</v>
      </c>
      <c r="P504" s="556"/>
      <c r="Q504" s="556"/>
      <c r="X504" s="341"/>
      <c r="Y504" s="34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3"/>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4"/>
      <c r="BY504" s="344"/>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997" t="s">
        <v>502</v>
      </c>
      <c r="D505" s="995"/>
      <c r="E505" s="748">
        <v>2.8155834075932495E-3</v>
      </c>
      <c r="F505" s="556"/>
      <c r="G505" s="556"/>
      <c r="H505" s="997" t="s">
        <v>507</v>
      </c>
      <c r="I505" s="995"/>
      <c r="J505" s="749">
        <v>5.9330186306429033E-3</v>
      </c>
      <c r="K505" s="556"/>
      <c r="L505" s="556"/>
      <c r="M505" s="997" t="s">
        <v>515</v>
      </c>
      <c r="N505" s="995"/>
      <c r="O505" s="750">
        <v>8.8463305065925545E-4</v>
      </c>
      <c r="P505" s="556"/>
      <c r="Q505" s="556"/>
      <c r="X505" s="341"/>
      <c r="Y505" s="34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3"/>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4"/>
      <c r="BY505" s="344"/>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997" t="s">
        <v>496</v>
      </c>
      <c r="D506" s="995"/>
      <c r="E506" s="748">
        <v>4.1260077228044414E-3</v>
      </c>
      <c r="F506" s="556"/>
      <c r="G506" s="556"/>
      <c r="H506" s="997" t="s">
        <v>468</v>
      </c>
      <c r="I506" s="995"/>
      <c r="J506" s="749">
        <v>8.4645170150067173E-2</v>
      </c>
      <c r="K506" s="556"/>
      <c r="L506" s="556"/>
      <c r="M506" s="997" t="s">
        <v>507</v>
      </c>
      <c r="N506" s="995"/>
      <c r="O506" s="750">
        <v>6.2530840935188614E-4</v>
      </c>
      <c r="P506" s="556"/>
      <c r="Q506" s="556"/>
      <c r="X506" s="341"/>
      <c r="Y506" s="34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3"/>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4"/>
      <c r="BY506" s="344"/>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997" t="s">
        <v>498</v>
      </c>
      <c r="D507" s="995"/>
      <c r="E507" s="748">
        <v>5.5539898125249662E-3</v>
      </c>
      <c r="F507" s="556"/>
      <c r="G507" s="556"/>
      <c r="H507" s="997" t="s">
        <v>471</v>
      </c>
      <c r="I507" s="995"/>
      <c r="J507" s="749">
        <v>5.8548093049747042E-2</v>
      </c>
      <c r="K507" s="556"/>
      <c r="L507" s="556"/>
      <c r="M507" s="997" t="s">
        <v>468</v>
      </c>
      <c r="N507" s="995"/>
      <c r="O507" s="750">
        <v>4.1086196479740579E-2</v>
      </c>
      <c r="P507" s="556"/>
      <c r="Q507" s="556"/>
      <c r="X507" s="341"/>
      <c r="Y507" s="34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3"/>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4"/>
      <c r="BY507" s="344"/>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997" t="s">
        <v>504</v>
      </c>
      <c r="D508" s="995"/>
      <c r="E508" s="748">
        <v>2.2180310526734312E-3</v>
      </c>
      <c r="F508" s="556"/>
      <c r="G508" s="556"/>
      <c r="H508" s="997" t="s">
        <v>456</v>
      </c>
      <c r="I508" s="995"/>
      <c r="J508" s="749">
        <v>0.21653048739343009</v>
      </c>
      <c r="K508" s="556"/>
      <c r="L508" s="556"/>
      <c r="M508" s="997" t="s">
        <v>471</v>
      </c>
      <c r="N508" s="995"/>
      <c r="O508" s="750">
        <v>1.1185985328525624E-2</v>
      </c>
      <c r="P508" s="556"/>
      <c r="Q508" s="556"/>
      <c r="X508" s="341"/>
      <c r="Y508" s="34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3"/>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4"/>
      <c r="BY508" s="344"/>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997" t="s">
        <v>481</v>
      </c>
      <c r="D509" s="995"/>
      <c r="E509" s="748">
        <v>3.4709908760353354E-2</v>
      </c>
      <c r="F509" s="556"/>
      <c r="G509" s="556"/>
      <c r="H509" s="997" t="s">
        <v>486</v>
      </c>
      <c r="I509" s="995"/>
      <c r="J509" s="749">
        <v>1.4199901535515763E-2</v>
      </c>
      <c r="K509" s="556"/>
      <c r="L509" s="556"/>
      <c r="M509" s="997" t="s">
        <v>456</v>
      </c>
      <c r="N509" s="995"/>
      <c r="O509" s="750">
        <v>0.17871264440403672</v>
      </c>
      <c r="P509" s="556"/>
      <c r="Q509" s="556"/>
      <c r="X509" s="341"/>
      <c r="Y509" s="34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3"/>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4"/>
      <c r="BY509" s="344"/>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997" t="s">
        <v>510</v>
      </c>
      <c r="D510" s="995"/>
      <c r="E510" s="748">
        <v>1.4150716585716715E-3</v>
      </c>
      <c r="F510" s="556"/>
      <c r="G510" s="556"/>
      <c r="H510" s="997" t="s">
        <v>512</v>
      </c>
      <c r="I510" s="995"/>
      <c r="J510" s="749">
        <v>2.8787927684906173E-3</v>
      </c>
      <c r="K510" s="556"/>
      <c r="L510" s="556"/>
      <c r="M510" s="997" t="s">
        <v>486</v>
      </c>
      <c r="N510" s="995"/>
      <c r="O510" s="750">
        <v>1.1123792118152752E-2</v>
      </c>
      <c r="P510" s="556"/>
      <c r="Q510" s="556"/>
      <c r="X510" s="341"/>
      <c r="Y510" s="34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3"/>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4"/>
      <c r="BY510" s="344"/>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997" t="s">
        <v>520</v>
      </c>
      <c r="D511" s="995"/>
      <c r="E511" s="753">
        <v>5.5381844332372373E-5</v>
      </c>
      <c r="F511" s="556"/>
      <c r="G511" s="556"/>
      <c r="H511" s="997" t="s">
        <v>476</v>
      </c>
      <c r="I511" s="995"/>
      <c r="J511" s="749">
        <v>5.5483150848419711E-2</v>
      </c>
      <c r="K511" s="556"/>
      <c r="L511" s="556"/>
      <c r="M511" s="997" t="s">
        <v>512</v>
      </c>
      <c r="N511" s="995"/>
      <c r="O511" s="750">
        <v>9.7334775742584324E-4</v>
      </c>
      <c r="P511" s="556"/>
      <c r="Q511" s="556"/>
      <c r="X511" s="341"/>
      <c r="Y511" s="34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3"/>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4"/>
      <c r="BY511" s="344"/>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997" t="s">
        <v>448</v>
      </c>
      <c r="D512" s="995"/>
      <c r="E512" s="748">
        <v>0.30443227135595496</v>
      </c>
      <c r="F512" s="556"/>
      <c r="G512" s="556"/>
      <c r="H512" s="997" t="s">
        <v>493</v>
      </c>
      <c r="I512" s="995"/>
      <c r="J512" s="749">
        <v>9.2673937366265311E-3</v>
      </c>
      <c r="K512" s="556"/>
      <c r="L512" s="556"/>
      <c r="M512" s="997" t="s">
        <v>476</v>
      </c>
      <c r="N512" s="995"/>
      <c r="O512" s="750">
        <v>4.2596195398611446E-2</v>
      </c>
      <c r="P512" s="556"/>
      <c r="Q512" s="556"/>
      <c r="X512" s="341"/>
      <c r="Y512" s="34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3"/>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4"/>
      <c r="BY512" s="344"/>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997" t="s">
        <v>500</v>
      </c>
      <c r="D513" s="995"/>
      <c r="E513" s="748">
        <v>2.8620667967942516E-3</v>
      </c>
      <c r="F513" s="556"/>
      <c r="G513" s="556"/>
      <c r="H513" s="997" t="s">
        <v>509</v>
      </c>
      <c r="I513" s="995"/>
      <c r="J513" s="749">
        <v>3.654394985377488E-3</v>
      </c>
      <c r="K513" s="556"/>
      <c r="L513" s="556"/>
      <c r="M513" s="997" t="s">
        <v>493</v>
      </c>
      <c r="N513" s="995"/>
      <c r="O513" s="750">
        <v>9.4076479967635067E-3</v>
      </c>
      <c r="P513" s="556"/>
      <c r="Q513" s="556"/>
      <c r="X513" s="341"/>
      <c r="Y513" s="34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3"/>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4"/>
      <c r="BY513" s="344"/>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997" t="s">
        <v>516</v>
      </c>
      <c r="D514" s="995"/>
      <c r="E514" s="748">
        <v>2.2863754635610797E-4</v>
      </c>
      <c r="F514" s="556"/>
      <c r="G514" s="556"/>
      <c r="H514" s="997" t="s">
        <v>478</v>
      </c>
      <c r="I514" s="995"/>
      <c r="J514" s="749">
        <v>4.6292232822206819E-2</v>
      </c>
      <c r="K514" s="556"/>
      <c r="L514" s="556"/>
      <c r="M514" s="997" t="s">
        <v>509</v>
      </c>
      <c r="N514" s="995"/>
      <c r="O514" s="750">
        <v>1.9044485332660251E-3</v>
      </c>
      <c r="P514" s="556"/>
      <c r="Q514" s="556"/>
      <c r="X514" s="341"/>
      <c r="Y514" s="34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3"/>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4"/>
      <c r="BY514" s="344"/>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997" t="s">
        <v>465</v>
      </c>
      <c r="D515" s="995"/>
      <c r="E515" s="748">
        <v>8.8216970563770994E-2</v>
      </c>
      <c r="F515" s="556"/>
      <c r="G515" s="556"/>
      <c r="H515" s="997" t="s">
        <v>502</v>
      </c>
      <c r="I515" s="995"/>
      <c r="J515" s="749">
        <v>1.8429088261942492E-3</v>
      </c>
      <c r="K515" s="556"/>
      <c r="L515" s="556"/>
      <c r="M515" s="997" t="s">
        <v>478</v>
      </c>
      <c r="N515" s="995"/>
      <c r="O515" s="750">
        <v>2.391660511313216E-2</v>
      </c>
      <c r="P515" s="556"/>
      <c r="Q515" s="556"/>
      <c r="X515" s="341"/>
      <c r="Y515" s="34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3"/>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4"/>
      <c r="BY515" s="344"/>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997" t="s">
        <v>467</v>
      </c>
      <c r="D516" s="995"/>
      <c r="E516" s="748">
        <v>6.9813180651574921E-2</v>
      </c>
      <c r="F516" s="556"/>
      <c r="G516" s="556"/>
      <c r="H516" s="997" t="s">
        <v>496</v>
      </c>
      <c r="I516" s="995"/>
      <c r="J516" s="749">
        <v>1.0850368589006808E-2</v>
      </c>
      <c r="K516" s="556"/>
      <c r="L516" s="556"/>
      <c r="M516" s="997" t="s">
        <v>502</v>
      </c>
      <c r="N516" s="995"/>
      <c r="O516" s="750">
        <v>3.4525377737618483E-3</v>
      </c>
      <c r="P516" s="556"/>
      <c r="Q516" s="556"/>
      <c r="X516" s="341"/>
      <c r="Y516" s="34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3"/>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4"/>
      <c r="BY516" s="344"/>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997" t="s">
        <v>517</v>
      </c>
      <c r="D517" s="995"/>
      <c r="E517" s="753">
        <v>2.197647278074618E-5</v>
      </c>
      <c r="F517" s="556"/>
      <c r="G517" s="556"/>
      <c r="H517" s="997" t="s">
        <v>498</v>
      </c>
      <c r="I517" s="995"/>
      <c r="J517" s="749">
        <v>9.728699601085241E-3</v>
      </c>
      <c r="K517" s="556"/>
      <c r="L517" s="556"/>
      <c r="M517" s="997" t="s">
        <v>496</v>
      </c>
      <c r="N517" s="995"/>
      <c r="O517" s="750">
        <v>2.1936071150881991E-3</v>
      </c>
      <c r="P517" s="556"/>
      <c r="Q517" s="556"/>
      <c r="X517" s="341"/>
      <c r="Y517" s="34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3"/>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4"/>
      <c r="BY517" s="344"/>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997" t="s">
        <v>443</v>
      </c>
      <c r="D518" s="995"/>
      <c r="E518" s="748">
        <v>0.56433125943949247</v>
      </c>
      <c r="F518" s="556"/>
      <c r="G518" s="556"/>
      <c r="H518" s="997" t="s">
        <v>504</v>
      </c>
      <c r="I518" s="995"/>
      <c r="J518" s="749">
        <v>2.9227918815114911E-3</v>
      </c>
      <c r="K518" s="556"/>
      <c r="L518" s="556"/>
      <c r="M518" s="997" t="s">
        <v>498</v>
      </c>
      <c r="N518" s="995"/>
      <c r="O518" s="750">
        <v>2.6321428213232044E-3</v>
      </c>
      <c r="P518" s="556"/>
      <c r="Q518" s="556"/>
      <c r="X518" s="341"/>
      <c r="Y518" s="34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3"/>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4"/>
      <c r="BY518" s="344"/>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997" t="s">
        <v>518</v>
      </c>
      <c r="D519" s="995"/>
      <c r="E519" s="748">
        <v>1.5933464918042902E-4</v>
      </c>
      <c r="F519" s="556"/>
      <c r="G519" s="556"/>
      <c r="H519" s="997" t="s">
        <v>481</v>
      </c>
      <c r="I519" s="995"/>
      <c r="J519" s="749">
        <v>2.5133027282345292E-2</v>
      </c>
      <c r="K519" s="556"/>
      <c r="L519" s="556"/>
      <c r="M519" s="997" t="s">
        <v>504</v>
      </c>
      <c r="N519" s="995"/>
      <c r="O519" s="750">
        <v>2.0031800500081021E-3</v>
      </c>
      <c r="P519" s="556"/>
      <c r="Q519" s="556"/>
      <c r="X519" s="341"/>
      <c r="Y519" s="34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3"/>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4"/>
      <c r="BY519" s="344"/>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997" t="s">
        <v>501</v>
      </c>
      <c r="D520" s="995"/>
      <c r="E520" s="748">
        <v>1.9334621210299291E-4</v>
      </c>
      <c r="F520" s="556"/>
      <c r="G520" s="556"/>
      <c r="H520" s="997" t="s">
        <v>510</v>
      </c>
      <c r="I520" s="995"/>
      <c r="J520" s="749">
        <v>1.1717895869977212E-3</v>
      </c>
      <c r="K520" s="556"/>
      <c r="L520" s="556"/>
      <c r="M520" s="997" t="s">
        <v>481</v>
      </c>
      <c r="N520" s="995"/>
      <c r="O520" s="750">
        <v>3.7510940141866435E-2</v>
      </c>
      <c r="P520" s="556"/>
      <c r="Q520" s="556"/>
      <c r="X520" s="341"/>
      <c r="Y520" s="34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3"/>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4"/>
      <c r="BY520" s="344"/>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997" t="s">
        <v>514</v>
      </c>
      <c r="D521" s="995"/>
      <c r="E521" s="748">
        <v>3.3861491586087487E-4</v>
      </c>
      <c r="F521" s="556"/>
      <c r="G521" s="556"/>
      <c r="H521" s="997" t="s">
        <v>520</v>
      </c>
      <c r="I521" s="995"/>
      <c r="J521" s="749">
        <v>2.0922900793453534E-4</v>
      </c>
      <c r="K521" s="556"/>
      <c r="L521" s="556"/>
      <c r="M521" s="997" t="s">
        <v>510</v>
      </c>
      <c r="N521" s="995"/>
      <c r="O521" s="750">
        <v>1.8425253505466907E-3</v>
      </c>
      <c r="P521" s="556"/>
      <c r="Q521" s="556"/>
      <c r="X521" s="341"/>
      <c r="Y521" s="34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3"/>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4"/>
      <c r="BY521" s="344"/>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997" t="s">
        <v>497</v>
      </c>
      <c r="D522" s="995"/>
      <c r="E522" s="748">
        <v>2.7923098764371914E-4</v>
      </c>
      <c r="F522" s="556"/>
      <c r="G522" s="556"/>
      <c r="H522" s="997" t="s">
        <v>448</v>
      </c>
      <c r="I522" s="995"/>
      <c r="J522" s="749">
        <v>0.25719963984455718</v>
      </c>
      <c r="K522" s="556"/>
      <c r="L522" s="556"/>
      <c r="M522" s="997" t="s">
        <v>520</v>
      </c>
      <c r="N522" s="995"/>
      <c r="O522" s="756">
        <v>5.9784646713256761E-8</v>
      </c>
      <c r="P522" s="556"/>
      <c r="Q522" s="556"/>
      <c r="X522" s="341"/>
      <c r="Y522" s="34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3"/>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4"/>
      <c r="BY522" s="344"/>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997" t="s">
        <v>494</v>
      </c>
      <c r="D523" s="995"/>
      <c r="E523" s="748">
        <v>7.4169858920864326E-3</v>
      </c>
      <c r="F523" s="556"/>
      <c r="G523" s="556"/>
      <c r="H523" s="997" t="s">
        <v>500</v>
      </c>
      <c r="I523" s="995"/>
      <c r="J523" s="749">
        <v>7.0932724267858127E-3</v>
      </c>
      <c r="K523" s="556"/>
      <c r="L523" s="556"/>
      <c r="M523" s="997" t="s">
        <v>448</v>
      </c>
      <c r="N523" s="995"/>
      <c r="O523" s="750">
        <v>0.33955551454141625</v>
      </c>
      <c r="P523" s="556"/>
      <c r="Q523" s="556"/>
      <c r="X523" s="341"/>
      <c r="Y523" s="34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3"/>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4"/>
      <c r="BY523" s="344"/>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997" t="s">
        <v>446</v>
      </c>
      <c r="D524" s="995"/>
      <c r="E524" s="748">
        <v>0.50623209340016329</v>
      </c>
      <c r="F524" s="556"/>
      <c r="G524" s="556"/>
      <c r="H524" s="997" t="s">
        <v>516</v>
      </c>
      <c r="I524" s="995"/>
      <c r="J524" s="749">
        <v>3.8165674112156313E-3</v>
      </c>
      <c r="K524" s="556"/>
      <c r="L524" s="556"/>
      <c r="M524" s="997" t="s">
        <v>500</v>
      </c>
      <c r="N524" s="995"/>
      <c r="O524" s="750">
        <v>1.9468151916365438E-3</v>
      </c>
      <c r="P524" s="556"/>
      <c r="Q524" s="556"/>
      <c r="X524" s="341"/>
      <c r="Y524" s="34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3"/>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4"/>
      <c r="BY524" s="344"/>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997" t="s">
        <v>484</v>
      </c>
      <c r="D525" s="995"/>
      <c r="E525" s="748">
        <v>1.4428586418848258E-2</v>
      </c>
      <c r="F525" s="556"/>
      <c r="G525" s="556"/>
      <c r="H525" s="997" t="s">
        <v>465</v>
      </c>
      <c r="I525" s="995"/>
      <c r="J525" s="749">
        <v>3.9692314894621175E-2</v>
      </c>
      <c r="K525" s="556"/>
      <c r="L525" s="556"/>
      <c r="M525" s="997" t="s">
        <v>516</v>
      </c>
      <c r="N525" s="995"/>
      <c r="O525" s="750">
        <v>3.1478847325562949E-4</v>
      </c>
      <c r="P525" s="556"/>
      <c r="Q525" s="556"/>
      <c r="X525" s="341"/>
      <c r="Y525" s="34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3"/>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4"/>
      <c r="BY525" s="344"/>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997" t="s">
        <v>513</v>
      </c>
      <c r="D526" s="995"/>
      <c r="E526" s="748">
        <v>4.8818678099149532E-4</v>
      </c>
      <c r="F526" s="556"/>
      <c r="G526" s="556"/>
      <c r="H526" s="997" t="s">
        <v>467</v>
      </c>
      <c r="I526" s="995"/>
      <c r="J526" s="749">
        <v>8.9615385855999041E-2</v>
      </c>
      <c r="K526" s="556"/>
      <c r="L526" s="556"/>
      <c r="M526" s="997" t="s">
        <v>465</v>
      </c>
      <c r="N526" s="995"/>
      <c r="O526" s="750">
        <v>0.10702470559890968</v>
      </c>
      <c r="P526" s="556"/>
      <c r="Q526" s="556"/>
      <c r="X526" s="341"/>
      <c r="Y526" s="34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3"/>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4"/>
      <c r="BY526" s="344"/>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997" t="s">
        <v>505</v>
      </c>
      <c r="D527" s="995"/>
      <c r="E527" s="748">
        <v>1.1634179575537842E-3</v>
      </c>
      <c r="F527" s="556"/>
      <c r="G527" s="556"/>
      <c r="H527" s="997" t="s">
        <v>517</v>
      </c>
      <c r="I527" s="995"/>
      <c r="J527" s="749">
        <v>3.1516613268752023E-3</v>
      </c>
      <c r="K527" s="556"/>
      <c r="L527" s="556"/>
      <c r="M527" s="997" t="s">
        <v>467</v>
      </c>
      <c r="N527" s="995"/>
      <c r="O527" s="750">
        <v>5.8205690832983138E-2</v>
      </c>
      <c r="P527" s="556"/>
      <c r="Q527" s="556"/>
      <c r="X527" s="341"/>
      <c r="Y527" s="34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3"/>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4"/>
      <c r="BY527" s="344"/>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997" t="s">
        <v>360</v>
      </c>
      <c r="D528" s="995"/>
      <c r="E528" s="748">
        <v>5.4322268599394756E-2</v>
      </c>
      <c r="F528" s="556"/>
      <c r="G528" s="556"/>
      <c r="H528" s="997" t="s">
        <v>443</v>
      </c>
      <c r="I528" s="995"/>
      <c r="J528" s="749">
        <v>0.50276569848138386</v>
      </c>
      <c r="K528" s="556"/>
      <c r="L528" s="556"/>
      <c r="M528" s="997" t="s">
        <v>517</v>
      </c>
      <c r="N528" s="995"/>
      <c r="O528" s="750">
        <v>3.7639388758759586E-4</v>
      </c>
      <c r="P528" s="556"/>
      <c r="Q528" s="556"/>
      <c r="X528" s="341"/>
      <c r="Y528" s="34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3"/>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4"/>
      <c r="BY528" s="344"/>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997" t="s">
        <v>359</v>
      </c>
      <c r="D529" s="995"/>
      <c r="E529" s="748">
        <v>0.17370267222388583</v>
      </c>
      <c r="F529" s="556"/>
      <c r="G529" s="556"/>
      <c r="H529" s="997" t="s">
        <v>518</v>
      </c>
      <c r="I529" s="995"/>
      <c r="J529" s="755">
        <v>2.0087845499028435E-5</v>
      </c>
      <c r="K529" s="556"/>
      <c r="L529" s="556"/>
      <c r="M529" s="997" t="s">
        <v>443</v>
      </c>
      <c r="N529" s="995"/>
      <c r="O529" s="750">
        <v>0.45419824668595055</v>
      </c>
      <c r="P529" s="556"/>
      <c r="Q529" s="556"/>
      <c r="X529" s="341"/>
      <c r="Y529" s="34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3"/>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4"/>
      <c r="BY529" s="344"/>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997" t="s">
        <v>393</v>
      </c>
      <c r="D530" s="995"/>
      <c r="E530" s="748">
        <v>2.5644450393837786E-3</v>
      </c>
      <c r="F530" s="556"/>
      <c r="G530" s="556"/>
      <c r="H530" s="997" t="s">
        <v>501</v>
      </c>
      <c r="I530" s="995"/>
      <c r="J530" s="755">
        <v>4.9162652679098364E-6</v>
      </c>
      <c r="K530" s="556"/>
      <c r="L530" s="556"/>
      <c r="M530" s="997" t="s">
        <v>518</v>
      </c>
      <c r="N530" s="995"/>
      <c r="O530" s="750">
        <v>1.6846068451251278E-3</v>
      </c>
      <c r="P530" s="556"/>
      <c r="Q530" s="556"/>
      <c r="X530" s="341"/>
      <c r="Y530" s="34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3"/>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4"/>
      <c r="BY530" s="344"/>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997" t="s">
        <v>460</v>
      </c>
      <c r="D531" s="995"/>
      <c r="E531" s="748">
        <v>0.18312142804831655</v>
      </c>
      <c r="F531" s="556"/>
      <c r="G531" s="556"/>
      <c r="H531" s="997" t="s">
        <v>514</v>
      </c>
      <c r="I531" s="995"/>
      <c r="J531" s="749">
        <v>5.172189202652065E-3</v>
      </c>
      <c r="K531" s="556"/>
      <c r="L531" s="556"/>
      <c r="M531" s="997" t="s">
        <v>501</v>
      </c>
      <c r="N531" s="995"/>
      <c r="O531" s="750">
        <v>5.3459061615937394E-3</v>
      </c>
      <c r="P531" s="556"/>
      <c r="Q531" s="556"/>
      <c r="X531" s="341"/>
      <c r="Y531" s="34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3"/>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4"/>
      <c r="BY531" s="344"/>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997" t="s">
        <v>474</v>
      </c>
      <c r="D532" s="995"/>
      <c r="E532" s="748">
        <v>4.779492904415384E-2</v>
      </c>
      <c r="F532" s="556"/>
      <c r="G532" s="556"/>
      <c r="H532" s="997" t="s">
        <v>497</v>
      </c>
      <c r="I532" s="995"/>
      <c r="J532" s="749">
        <v>1.0605028789697163E-2</v>
      </c>
      <c r="K532" s="556"/>
      <c r="L532" s="556"/>
      <c r="M532" s="997" t="s">
        <v>514</v>
      </c>
      <c r="N532" s="995"/>
      <c r="O532" s="750">
        <v>1.2972963718718618E-4</v>
      </c>
      <c r="P532" s="556"/>
      <c r="Q532" s="556"/>
      <c r="X532" s="341"/>
      <c r="Y532" s="34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3"/>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4"/>
      <c r="BY532" s="344"/>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997" t="s">
        <v>473</v>
      </c>
      <c r="D533" s="995"/>
      <c r="E533" s="748">
        <v>6.1570587319766959E-2</v>
      </c>
      <c r="F533" s="556"/>
      <c r="G533" s="556"/>
      <c r="H533" s="997" t="s">
        <v>494</v>
      </c>
      <c r="I533" s="995"/>
      <c r="J533" s="749">
        <v>1.2208370642783933E-2</v>
      </c>
      <c r="K533" s="556"/>
      <c r="L533" s="556"/>
      <c r="M533" s="997" t="s">
        <v>497</v>
      </c>
      <c r="N533" s="995"/>
      <c r="O533" s="750">
        <v>8.0756301481538246E-3</v>
      </c>
      <c r="P533" s="556"/>
      <c r="Q533" s="556"/>
      <c r="X533" s="341"/>
      <c r="Y533" s="34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3"/>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4"/>
      <c r="BY533" s="344"/>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997" t="s">
        <v>455</v>
      </c>
      <c r="D534" s="995"/>
      <c r="E534" s="748">
        <v>0.15240119820265383</v>
      </c>
      <c r="F534" s="556"/>
      <c r="G534" s="556"/>
      <c r="H534" s="997" t="s">
        <v>446</v>
      </c>
      <c r="I534" s="995"/>
      <c r="J534" s="749">
        <v>0.44676974196544372</v>
      </c>
      <c r="K534" s="556"/>
      <c r="L534" s="556"/>
      <c r="M534" s="997" t="s">
        <v>494</v>
      </c>
      <c r="N534" s="995"/>
      <c r="O534" s="750">
        <v>3.5843085987800755E-3</v>
      </c>
      <c r="P534" s="556"/>
      <c r="Q534" s="556"/>
      <c r="X534" s="341"/>
      <c r="Y534" s="34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3"/>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4"/>
      <c r="BY534" s="344"/>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997" t="s">
        <v>457</v>
      </c>
      <c r="D535" s="995"/>
      <c r="E535" s="748">
        <v>0.22358139821891274</v>
      </c>
      <c r="F535" s="556"/>
      <c r="G535" s="556"/>
      <c r="H535" s="997" t="s">
        <v>484</v>
      </c>
      <c r="I535" s="995"/>
      <c r="J535" s="749">
        <v>1.3285117425471562E-2</v>
      </c>
      <c r="K535" s="556"/>
      <c r="L535" s="556"/>
      <c r="M535" s="997" t="s">
        <v>446</v>
      </c>
      <c r="N535" s="995"/>
      <c r="O535" s="750">
        <v>0.44020564481902291</v>
      </c>
      <c r="P535" s="556"/>
      <c r="Q535" s="556"/>
      <c r="X535" s="341"/>
      <c r="Y535" s="34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3"/>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4"/>
      <c r="BY535" s="344"/>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997" t="s">
        <v>445</v>
      </c>
      <c r="D536" s="995"/>
      <c r="E536" s="748">
        <v>0.4997822805348463</v>
      </c>
      <c r="F536" s="556"/>
      <c r="G536" s="556"/>
      <c r="H536" s="997" t="s">
        <v>513</v>
      </c>
      <c r="I536" s="995"/>
      <c r="J536" s="749">
        <v>3.5087516274225761E-4</v>
      </c>
      <c r="K536" s="556"/>
      <c r="L536" s="556"/>
      <c r="M536" s="997" t="s">
        <v>484</v>
      </c>
      <c r="N536" s="995"/>
      <c r="O536" s="750">
        <v>3.4312266693568399E-4</v>
      </c>
      <c r="P536" s="556"/>
      <c r="Q536" s="556"/>
      <c r="X536" s="341"/>
      <c r="Y536" s="34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3"/>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4"/>
      <c r="BY536" s="344"/>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997" t="s">
        <v>477</v>
      </c>
      <c r="D537" s="995"/>
      <c r="E537" s="748">
        <v>4.9483981789166737E-3</v>
      </c>
      <c r="F537" s="556"/>
      <c r="G537" s="556"/>
      <c r="H537" s="997" t="s">
        <v>505</v>
      </c>
      <c r="I537" s="995"/>
      <c r="J537" s="749">
        <v>8.5457904831378797E-3</v>
      </c>
      <c r="K537" s="556"/>
      <c r="L537" s="556"/>
      <c r="M537" s="997" t="s">
        <v>513</v>
      </c>
      <c r="N537" s="995"/>
      <c r="O537" s="756">
        <v>6.5791561178904755E-9</v>
      </c>
      <c r="P537" s="556"/>
      <c r="Q537" s="556"/>
      <c r="X537" s="341"/>
      <c r="Y537" s="34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3"/>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4"/>
      <c r="BY537" s="344"/>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997" t="s">
        <v>463</v>
      </c>
      <c r="D538" s="995"/>
      <c r="E538" s="748">
        <v>7.6613712690768915E-2</v>
      </c>
      <c r="F538" s="556"/>
      <c r="G538" s="556"/>
      <c r="H538" s="997" t="s">
        <v>360</v>
      </c>
      <c r="I538" s="995"/>
      <c r="J538" s="749">
        <v>7.0243105693684041E-2</v>
      </c>
      <c r="K538" s="556"/>
      <c r="L538" s="556"/>
      <c r="M538" s="997" t="s">
        <v>505</v>
      </c>
      <c r="N538" s="995"/>
      <c r="O538" s="750">
        <v>1.7749308483344527E-3</v>
      </c>
      <c r="P538" s="556"/>
      <c r="Q538" s="556"/>
      <c r="X538" s="341"/>
      <c r="Y538" s="34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3"/>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4"/>
      <c r="BY538" s="344"/>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997" t="s">
        <v>466</v>
      </c>
      <c r="D539" s="995"/>
      <c r="E539" s="748">
        <v>0.13190379819083123</v>
      </c>
      <c r="F539" s="556"/>
      <c r="G539" s="556"/>
      <c r="H539" s="997" t="s">
        <v>359</v>
      </c>
      <c r="I539" s="995"/>
      <c r="J539" s="749">
        <v>0.14120972432517184</v>
      </c>
      <c r="K539" s="556"/>
      <c r="L539" s="556"/>
      <c r="M539" s="997" t="s">
        <v>360</v>
      </c>
      <c r="N539" s="995"/>
      <c r="O539" s="750">
        <v>3.3120346292964148E-2</v>
      </c>
      <c r="P539" s="556"/>
      <c r="Q539" s="556"/>
      <c r="X539" s="341"/>
      <c r="Y539" s="34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3"/>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4"/>
      <c r="BY539" s="344"/>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997" t="s">
        <v>452</v>
      </c>
      <c r="D540" s="995"/>
      <c r="E540" s="748">
        <v>0.19886775722649952</v>
      </c>
      <c r="F540" s="556"/>
      <c r="G540" s="556"/>
      <c r="H540" s="997" t="s">
        <v>393</v>
      </c>
      <c r="I540" s="995"/>
      <c r="J540" s="749">
        <v>9.0220889902493714E-3</v>
      </c>
      <c r="K540" s="556"/>
      <c r="L540" s="556"/>
      <c r="M540" s="997" t="s">
        <v>359</v>
      </c>
      <c r="N540" s="995"/>
      <c r="O540" s="750">
        <v>0.20692996983872586</v>
      </c>
      <c r="P540" s="556"/>
      <c r="Q540" s="556"/>
      <c r="X540" s="341"/>
      <c r="Y540" s="34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3"/>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4"/>
      <c r="BY540" s="344"/>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997" t="s">
        <v>451</v>
      </c>
      <c r="D541" s="995"/>
      <c r="E541" s="748">
        <v>0.28199366539706328</v>
      </c>
      <c r="F541" s="556"/>
      <c r="G541" s="556"/>
      <c r="H541" s="997" t="s">
        <v>460</v>
      </c>
      <c r="I541" s="995"/>
      <c r="J541" s="749">
        <v>0.21388234969322531</v>
      </c>
      <c r="K541" s="556"/>
      <c r="L541" s="556"/>
      <c r="M541" s="997" t="s">
        <v>393</v>
      </c>
      <c r="N541" s="995"/>
      <c r="O541" s="750">
        <v>1.7512280470865188E-3</v>
      </c>
      <c r="P541" s="556"/>
      <c r="Q541" s="556"/>
      <c r="X541" s="341"/>
      <c r="Y541" s="34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3"/>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4"/>
      <c r="BY541" s="344"/>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997" t="s">
        <v>450</v>
      </c>
      <c r="D542" s="995"/>
      <c r="E542" s="748">
        <v>0.17728831964459704</v>
      </c>
      <c r="F542" s="556"/>
      <c r="G542" s="556"/>
      <c r="H542" s="997" t="s">
        <v>474</v>
      </c>
      <c r="I542" s="995"/>
      <c r="J542" s="749">
        <v>2.1394189494855356E-2</v>
      </c>
      <c r="K542" s="556"/>
      <c r="L542" s="556"/>
      <c r="M542" s="997" t="s">
        <v>460</v>
      </c>
      <c r="N542" s="995"/>
      <c r="O542" s="750">
        <v>6.3727406205763129E-2</v>
      </c>
      <c r="P542" s="556"/>
      <c r="Q542" s="556"/>
      <c r="X542" s="341"/>
      <c r="Y542" s="34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3"/>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4"/>
      <c r="BY542" s="344"/>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997" t="s">
        <v>449</v>
      </c>
      <c r="D543" s="995"/>
      <c r="E543" s="748">
        <v>0.32381994432728989</v>
      </c>
      <c r="F543" s="556"/>
      <c r="G543" s="556"/>
      <c r="H543" s="997" t="s">
        <v>473</v>
      </c>
      <c r="I543" s="995"/>
      <c r="J543" s="749">
        <v>6.2475699443978995E-2</v>
      </c>
      <c r="K543" s="556"/>
      <c r="L543" s="556"/>
      <c r="M543" s="997" t="s">
        <v>474</v>
      </c>
      <c r="N543" s="995"/>
      <c r="O543" s="750">
        <v>6.4404367318297989E-2</v>
      </c>
      <c r="P543" s="556"/>
      <c r="Q543" s="556"/>
      <c r="X543" s="341"/>
      <c r="Y543" s="34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3"/>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4"/>
      <c r="BY543" s="344"/>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997" t="s">
        <v>447</v>
      </c>
      <c r="D544" s="995"/>
      <c r="E544" s="748">
        <v>0.37645374938379966</v>
      </c>
      <c r="F544" s="556"/>
      <c r="G544" s="556"/>
      <c r="H544" s="997" t="s">
        <v>455</v>
      </c>
      <c r="I544" s="995"/>
      <c r="J544" s="749">
        <v>0.12281720211880577</v>
      </c>
      <c r="K544" s="556"/>
      <c r="L544" s="556"/>
      <c r="M544" s="997" t="s">
        <v>473</v>
      </c>
      <c r="N544" s="995"/>
      <c r="O544" s="750">
        <v>4.2625926264272571E-2</v>
      </c>
      <c r="P544" s="556"/>
      <c r="Q544" s="556"/>
      <c r="X544" s="341"/>
      <c r="Y544" s="341"/>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3"/>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4"/>
      <c r="BY544" s="344"/>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997" t="s">
        <v>454</v>
      </c>
      <c r="D545" s="995"/>
      <c r="E545" s="748">
        <v>0.23497810969853178</v>
      </c>
      <c r="F545" s="556"/>
      <c r="G545" s="556"/>
      <c r="H545" s="997" t="s">
        <v>457</v>
      </c>
      <c r="I545" s="995"/>
      <c r="J545" s="749">
        <v>0.22854906278964426</v>
      </c>
      <c r="K545" s="556"/>
      <c r="L545" s="556"/>
      <c r="M545" s="997" t="s">
        <v>455</v>
      </c>
      <c r="N545" s="995"/>
      <c r="O545" s="750">
        <v>0.18974853961089266</v>
      </c>
      <c r="P545" s="556"/>
      <c r="Q545" s="556"/>
      <c r="X545" s="341"/>
      <c r="Y545" s="341"/>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3"/>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4"/>
      <c r="BY545" s="344"/>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997" t="s">
        <v>464</v>
      </c>
      <c r="D546" s="995"/>
      <c r="E546" s="748">
        <v>0.14304882374862282</v>
      </c>
      <c r="F546" s="556"/>
      <c r="G546" s="556"/>
      <c r="H546" s="997" t="s">
        <v>445</v>
      </c>
      <c r="I546" s="995"/>
      <c r="J546" s="749">
        <v>0.46729739126159697</v>
      </c>
      <c r="K546" s="556"/>
      <c r="L546" s="556"/>
      <c r="M546" s="997" t="s">
        <v>457</v>
      </c>
      <c r="N546" s="995"/>
      <c r="O546" s="750">
        <v>0.13620718581650057</v>
      </c>
      <c r="P546" s="556"/>
      <c r="Q546" s="556"/>
      <c r="X546" s="341"/>
      <c r="Y546" s="341"/>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3"/>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4"/>
      <c r="BY546" s="344"/>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997" t="s">
        <v>458</v>
      </c>
      <c r="D547" s="995"/>
      <c r="E547" s="748">
        <v>0.20206001989593853</v>
      </c>
      <c r="F547" s="556"/>
      <c r="G547" s="556"/>
      <c r="H547" s="997" t="s">
        <v>477</v>
      </c>
      <c r="I547" s="995"/>
      <c r="J547" s="749">
        <v>3.1548729001774608E-3</v>
      </c>
      <c r="K547" s="556"/>
      <c r="L547" s="556"/>
      <c r="M547" s="997" t="s">
        <v>445</v>
      </c>
      <c r="N547" s="995"/>
      <c r="O547" s="750">
        <v>0.37822197129438712</v>
      </c>
      <c r="P547" s="556"/>
      <c r="Q547" s="556"/>
      <c r="X547" s="341"/>
      <c r="Y547" s="341"/>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3"/>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4"/>
      <c r="BY547" s="344"/>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997" t="s">
        <v>469</v>
      </c>
      <c r="D548" s="995"/>
      <c r="E548" s="748">
        <v>9.2096223909016103E-3</v>
      </c>
      <c r="F548" s="556"/>
      <c r="G548" s="556"/>
      <c r="H548" s="997" t="s">
        <v>463</v>
      </c>
      <c r="I548" s="995"/>
      <c r="J548" s="749">
        <v>5.6994779591382362E-2</v>
      </c>
      <c r="K548" s="556"/>
      <c r="L548" s="556"/>
      <c r="M548" s="997" t="s">
        <v>477</v>
      </c>
      <c r="N548" s="995"/>
      <c r="O548" s="750">
        <v>5.2861396398268444E-2</v>
      </c>
      <c r="P548" s="556"/>
      <c r="Q548" s="556"/>
      <c r="X548" s="341"/>
      <c r="Y548" s="341"/>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4"/>
      <c r="BY548" s="344"/>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997" t="s">
        <v>459</v>
      </c>
      <c r="D549" s="995"/>
      <c r="E549" s="748">
        <v>0.20456450338801249</v>
      </c>
      <c r="F549" s="556"/>
      <c r="G549" s="556"/>
      <c r="H549" s="997" t="s">
        <v>466</v>
      </c>
      <c r="I549" s="995"/>
      <c r="J549" s="749">
        <v>9.961369033820211E-2</v>
      </c>
      <c r="K549" s="556"/>
      <c r="L549" s="556"/>
      <c r="M549" s="997" t="s">
        <v>463</v>
      </c>
      <c r="N549" s="995"/>
      <c r="O549" s="750">
        <v>0.13476907379471495</v>
      </c>
      <c r="P549" s="556"/>
      <c r="Q549" s="556"/>
      <c r="X549" s="341"/>
      <c r="Y549" s="34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3"/>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4"/>
      <c r="BY549" s="344"/>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997" t="s">
        <v>506</v>
      </c>
      <c r="D550" s="995"/>
      <c r="E550" s="748">
        <v>1.9839002697100562E-4</v>
      </c>
      <c r="F550" s="556"/>
      <c r="G550" s="556"/>
      <c r="H550" s="997" t="s">
        <v>452</v>
      </c>
      <c r="I550" s="995"/>
      <c r="J550" s="749">
        <v>0.13983696059041653</v>
      </c>
      <c r="K550" s="556"/>
      <c r="L550" s="556"/>
      <c r="M550" s="997" t="s">
        <v>466</v>
      </c>
      <c r="N550" s="995"/>
      <c r="O550" s="750">
        <v>0.10287682168228</v>
      </c>
      <c r="P550" s="556"/>
      <c r="Q550" s="556"/>
      <c r="X550" s="341"/>
      <c r="Y550" s="34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3"/>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4"/>
      <c r="BY550" s="344"/>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997" t="s">
        <v>475</v>
      </c>
      <c r="D551" s="995"/>
      <c r="E551" s="748">
        <v>6.4156953629206537E-2</v>
      </c>
      <c r="F551" s="556"/>
      <c r="G551" s="556"/>
      <c r="H551" s="997" t="s">
        <v>451</v>
      </c>
      <c r="I551" s="995"/>
      <c r="J551" s="749">
        <v>0.27569470682099889</v>
      </c>
      <c r="K551" s="556"/>
      <c r="L551" s="556"/>
      <c r="M551" s="997" t="s">
        <v>452</v>
      </c>
      <c r="N551" s="995"/>
      <c r="O551" s="750">
        <v>0.23852941348629172</v>
      </c>
      <c r="P551" s="556"/>
      <c r="Q551" s="556"/>
      <c r="X551" s="341"/>
      <c r="Y551" s="34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3"/>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4"/>
      <c r="BY551" s="344"/>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997" t="s">
        <v>487</v>
      </c>
      <c r="D552" s="995"/>
      <c r="E552" s="748">
        <v>1.1315976938550755E-2</v>
      </c>
      <c r="F552" s="556"/>
      <c r="G552" s="556"/>
      <c r="H552" s="997" t="s">
        <v>450</v>
      </c>
      <c r="I552" s="995"/>
      <c r="J552" s="749">
        <v>8.3763497235780179E-2</v>
      </c>
      <c r="K552" s="556"/>
      <c r="L552" s="556"/>
      <c r="M552" s="997" t="s">
        <v>451</v>
      </c>
      <c r="N552" s="995"/>
      <c r="O552" s="750">
        <v>0.16848942319810933</v>
      </c>
      <c r="P552" s="556"/>
      <c r="Q552" s="556"/>
      <c r="X552" s="341"/>
      <c r="Y552" s="34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3"/>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4"/>
      <c r="BY552" s="344"/>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997" t="s">
        <v>453</v>
      </c>
      <c r="D553" s="995"/>
      <c r="E553" s="751">
        <v>0.28257650540240231</v>
      </c>
      <c r="F553" s="556"/>
      <c r="G553" s="556"/>
      <c r="H553" s="997" t="s">
        <v>449</v>
      </c>
      <c r="I553" s="995"/>
      <c r="J553" s="749">
        <v>0.35143558015779025</v>
      </c>
      <c r="K553" s="556"/>
      <c r="L553" s="556"/>
      <c r="M553" s="997" t="s">
        <v>450</v>
      </c>
      <c r="N553" s="995"/>
      <c r="O553" s="750">
        <v>0.25598694765545943</v>
      </c>
      <c r="P553" s="556"/>
      <c r="Q553" s="556"/>
      <c r="X553" s="341"/>
      <c r="Y553" s="34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3"/>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4"/>
      <c r="BY553" s="344"/>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994"/>
      <c r="D554" s="995"/>
      <c r="E554" s="572"/>
      <c r="F554" s="556"/>
      <c r="G554" s="556"/>
      <c r="H554" s="997" t="s">
        <v>447</v>
      </c>
      <c r="I554" s="995"/>
      <c r="J554" s="749">
        <v>0.3590413753022596</v>
      </c>
      <c r="K554" s="556"/>
      <c r="L554" s="556"/>
      <c r="M554" s="997" t="s">
        <v>449</v>
      </c>
      <c r="N554" s="995"/>
      <c r="O554" s="750">
        <v>0.13957659414327186</v>
      </c>
      <c r="P554" s="556"/>
      <c r="Q554" s="556"/>
      <c r="X554" s="341"/>
      <c r="Y554" s="34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3"/>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4"/>
      <c r="BY554" s="344"/>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994"/>
      <c r="D555" s="995"/>
      <c r="E555" s="556"/>
      <c r="F555" s="556"/>
      <c r="G555" s="556"/>
      <c r="H555" s="997" t="s">
        <v>454</v>
      </c>
      <c r="I555" s="995"/>
      <c r="J555" s="749">
        <v>0.24044383295621524</v>
      </c>
      <c r="K555" s="556"/>
      <c r="L555" s="556"/>
      <c r="M555" s="997" t="s">
        <v>447</v>
      </c>
      <c r="N555" s="995"/>
      <c r="O555" s="750">
        <v>0.2046817226572003</v>
      </c>
      <c r="P555" s="556"/>
      <c r="Q555" s="556"/>
      <c r="X555" s="341"/>
      <c r="Y555" s="34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3"/>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4"/>
      <c r="BY555" s="344"/>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998" t="s">
        <v>219</v>
      </c>
      <c r="D556" s="995"/>
      <c r="E556" s="995"/>
      <c r="F556" s="995"/>
      <c r="G556" s="995"/>
      <c r="H556" s="997" t="s">
        <v>464</v>
      </c>
      <c r="I556" s="995"/>
      <c r="J556" s="749">
        <v>0.12861758942850512</v>
      </c>
      <c r="K556" s="556"/>
      <c r="L556" s="556"/>
      <c r="M556" s="997" t="s">
        <v>454</v>
      </c>
      <c r="N556" s="995"/>
      <c r="O556" s="750">
        <v>0.10515843781106056</v>
      </c>
      <c r="P556" s="556"/>
      <c r="Q556" s="556"/>
      <c r="X556" s="341"/>
      <c r="Y556" s="34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3"/>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4"/>
      <c r="BY556" s="344"/>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996" t="s">
        <v>192</v>
      </c>
      <c r="D557" s="995"/>
      <c r="E557" s="996" t="s">
        <v>220</v>
      </c>
      <c r="F557" s="999"/>
      <c r="G557" s="1000"/>
      <c r="H557" s="997" t="s">
        <v>458</v>
      </c>
      <c r="I557" s="995"/>
      <c r="J557" s="749">
        <v>0.19341887635573957</v>
      </c>
      <c r="K557" s="556"/>
      <c r="L557" s="556"/>
      <c r="M557" s="997" t="s">
        <v>464</v>
      </c>
      <c r="N557" s="995"/>
      <c r="O557" s="750">
        <v>8.5967592877498805E-2</v>
      </c>
      <c r="P557" s="556"/>
      <c r="Q557" s="556"/>
      <c r="X557" s="341"/>
      <c r="Y557" s="34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3"/>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4"/>
      <c r="BY557" s="344"/>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995"/>
      <c r="D558" s="995"/>
      <c r="E558" s="733" t="s">
        <v>175</v>
      </c>
      <c r="F558" s="734" t="s">
        <v>221</v>
      </c>
      <c r="G558" s="735" t="s">
        <v>222</v>
      </c>
      <c r="H558" s="997" t="s">
        <v>469</v>
      </c>
      <c r="I558" s="995"/>
      <c r="J558" s="755">
        <v>1.3965898015734024E-5</v>
      </c>
      <c r="K558" s="556"/>
      <c r="L558" s="556"/>
      <c r="M558" s="997" t="s">
        <v>458</v>
      </c>
      <c r="N558" s="995"/>
      <c r="O558" s="750">
        <v>0.18148926127489642</v>
      </c>
      <c r="P558" s="556"/>
      <c r="Q558" s="556"/>
      <c r="X558" s="341"/>
      <c r="Y558" s="34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3"/>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4"/>
      <c r="BY558" s="344"/>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997" t="s">
        <v>193</v>
      </c>
      <c r="D559" s="995"/>
      <c r="E559" s="757">
        <v>7.1796697935874976</v>
      </c>
      <c r="F559" s="758">
        <v>9.835164100804791</v>
      </c>
      <c r="G559" s="759">
        <v>9.835164100804791</v>
      </c>
      <c r="H559" s="997" t="s">
        <v>459</v>
      </c>
      <c r="I559" s="995"/>
      <c r="J559" s="749">
        <v>0.21377300237279354</v>
      </c>
      <c r="K559" s="556"/>
      <c r="L559" s="556"/>
      <c r="M559" s="997" t="s">
        <v>469</v>
      </c>
      <c r="N559" s="995"/>
      <c r="O559" s="750">
        <v>8.4375898646248254E-2</v>
      </c>
      <c r="P559" s="556"/>
      <c r="Q559" s="556"/>
      <c r="X559" s="341"/>
      <c r="Y559" s="34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3"/>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4"/>
      <c r="BY559" s="344"/>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994"/>
      <c r="D560" s="995"/>
      <c r="E560" s="572"/>
      <c r="F560" s="572"/>
      <c r="G560" s="572"/>
      <c r="H560" s="997" t="s">
        <v>506</v>
      </c>
      <c r="I560" s="995"/>
      <c r="J560" s="755">
        <v>3.7105441233946439E-5</v>
      </c>
      <c r="K560" s="556"/>
      <c r="L560" s="556"/>
      <c r="M560" s="997" t="s">
        <v>459</v>
      </c>
      <c r="N560" s="995"/>
      <c r="O560" s="750">
        <v>0.17034710806317949</v>
      </c>
      <c r="P560" s="556"/>
      <c r="Q560" s="556"/>
      <c r="X560" s="341"/>
      <c r="Y560" s="34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3"/>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4"/>
      <c r="BY560" s="344"/>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994"/>
      <c r="D561" s="995"/>
      <c r="E561" s="556"/>
      <c r="F561" s="556"/>
      <c r="G561" s="556"/>
      <c r="H561" s="997" t="s">
        <v>475</v>
      </c>
      <c r="I561" s="995"/>
      <c r="J561" s="749">
        <v>5.8395023661641753E-2</v>
      </c>
      <c r="K561" s="556"/>
      <c r="L561" s="556"/>
      <c r="M561" s="997" t="s">
        <v>506</v>
      </c>
      <c r="N561" s="995"/>
      <c r="O561" s="750">
        <v>3.8128965169277429E-3</v>
      </c>
      <c r="P561" s="556"/>
      <c r="Q561" s="556"/>
      <c r="X561" s="341"/>
      <c r="Y561" s="34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4"/>
      <c r="BY561" s="344"/>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998" t="s">
        <v>223</v>
      </c>
      <c r="D562" s="995"/>
      <c r="E562" s="995"/>
      <c r="F562" s="556"/>
      <c r="G562" s="556"/>
      <c r="H562" s="997" t="s">
        <v>487</v>
      </c>
      <c r="I562" s="995"/>
      <c r="J562" s="749">
        <v>1.6799929255331143E-2</v>
      </c>
      <c r="K562" s="556"/>
      <c r="L562" s="556"/>
      <c r="M562" s="997" t="s">
        <v>475</v>
      </c>
      <c r="N562" s="995"/>
      <c r="O562" s="750">
        <v>4.1143141081515622E-2</v>
      </c>
      <c r="P562" s="556"/>
      <c r="Q562" s="556"/>
      <c r="X562" s="341"/>
      <c r="Y562" s="34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3"/>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4"/>
      <c r="BY562" s="344"/>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994"/>
      <c r="D563" s="995"/>
      <c r="E563" s="736" t="s">
        <v>192</v>
      </c>
      <c r="F563" s="556"/>
      <c r="G563" s="556"/>
      <c r="H563" s="997" t="s">
        <v>453</v>
      </c>
      <c r="I563" s="995"/>
      <c r="J563" s="749">
        <v>0.23966279716248198</v>
      </c>
      <c r="K563" s="556"/>
      <c r="L563" s="556"/>
      <c r="M563" s="997" t="s">
        <v>487</v>
      </c>
      <c r="N563" s="995"/>
      <c r="O563" s="750">
        <v>3.4757184581344662E-3</v>
      </c>
      <c r="P563" s="556"/>
      <c r="Q563" s="556"/>
      <c r="X563" s="341"/>
      <c r="Y563" s="34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3"/>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4"/>
      <c r="BY563" s="344"/>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995"/>
      <c r="D564" s="995"/>
      <c r="E564" s="760" t="s">
        <v>193</v>
      </c>
      <c r="F564" s="556"/>
      <c r="G564" s="556"/>
      <c r="H564" s="997" t="s">
        <v>485</v>
      </c>
      <c r="I564" s="995"/>
      <c r="J564" s="749">
        <v>2.0187865338963433E-2</v>
      </c>
      <c r="K564" s="556"/>
      <c r="L564" s="556"/>
      <c r="M564" s="997" t="s">
        <v>453</v>
      </c>
      <c r="N564" s="995"/>
      <c r="O564" s="750">
        <v>0.14740909915539521</v>
      </c>
      <c r="P564" s="556"/>
      <c r="Q564" s="556"/>
      <c r="X564" s="341"/>
      <c r="Y564" s="34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3"/>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4"/>
      <c r="BY564" s="344"/>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997" t="s">
        <v>470</v>
      </c>
      <c r="D565" s="995"/>
      <c r="E565" s="745">
        <v>-3.4338276472820575E-2</v>
      </c>
      <c r="F565" s="556"/>
      <c r="G565" s="556"/>
      <c r="H565" s="997" t="s">
        <v>511</v>
      </c>
      <c r="I565" s="995"/>
      <c r="J565" s="749">
        <v>6.028766494219134E-3</v>
      </c>
      <c r="K565" s="556"/>
      <c r="L565" s="556"/>
      <c r="M565" s="997" t="s">
        <v>485</v>
      </c>
      <c r="N565" s="995"/>
      <c r="O565" s="750">
        <v>6.7909903126544416E-3</v>
      </c>
      <c r="P565" s="556"/>
      <c r="Q565" s="556"/>
      <c r="X565" s="341"/>
      <c r="Y565" s="34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3"/>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4"/>
      <c r="BY565" s="344"/>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997" t="s">
        <v>462</v>
      </c>
      <c r="D566" s="995"/>
      <c r="E566" s="748">
        <v>-5.1675744199735085E-2</v>
      </c>
      <c r="F566" s="556"/>
      <c r="G566" s="556"/>
      <c r="H566" s="997" t="s">
        <v>492</v>
      </c>
      <c r="I566" s="995"/>
      <c r="J566" s="749">
        <v>1.5480079474519792E-2</v>
      </c>
      <c r="K566" s="556"/>
      <c r="L566" s="556"/>
      <c r="M566" s="997" t="s">
        <v>511</v>
      </c>
      <c r="N566" s="995"/>
      <c r="O566" s="750">
        <v>1.5471819576343539E-4</v>
      </c>
      <c r="P566" s="556"/>
      <c r="Q566" s="556"/>
      <c r="X566" s="341"/>
      <c r="Y566" s="34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3"/>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4"/>
      <c r="BY566" s="344"/>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997" t="s">
        <v>472</v>
      </c>
      <c r="D567" s="995"/>
      <c r="E567" s="748">
        <v>-3.0273996082102357E-2</v>
      </c>
      <c r="F567" s="556"/>
      <c r="G567" s="556"/>
      <c r="H567" s="997" t="s">
        <v>522</v>
      </c>
      <c r="I567" s="995"/>
      <c r="J567" s="749">
        <v>3.4605150460289625E-4</v>
      </c>
      <c r="K567" s="556"/>
      <c r="L567" s="556"/>
      <c r="M567" s="997" t="s">
        <v>492</v>
      </c>
      <c r="N567" s="995"/>
      <c r="O567" s="750">
        <v>1.0814469101870573E-2</v>
      </c>
      <c r="P567" s="556"/>
      <c r="Q567" s="556"/>
      <c r="X567" s="341"/>
      <c r="Y567" s="34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3"/>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4"/>
      <c r="BY567" s="344"/>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997" t="s">
        <v>488</v>
      </c>
      <c r="D568" s="995"/>
      <c r="E568" s="748">
        <v>-1.4862800702759903E-2</v>
      </c>
      <c r="F568" s="556"/>
      <c r="G568" s="556"/>
      <c r="H568" s="997" t="s">
        <v>480</v>
      </c>
      <c r="I568" s="995"/>
      <c r="J568" s="749">
        <v>2.0502801030926662E-2</v>
      </c>
      <c r="K568" s="556"/>
      <c r="L568" s="556"/>
      <c r="M568" s="997" t="s">
        <v>522</v>
      </c>
      <c r="N568" s="995"/>
      <c r="O568" s="756">
        <v>2.174504100504612E-6</v>
      </c>
      <c r="P568" s="556"/>
      <c r="Q568" s="556"/>
      <c r="X568" s="341"/>
      <c r="Y568" s="34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3"/>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4"/>
      <c r="BY568" s="344"/>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997" t="s">
        <v>483</v>
      </c>
      <c r="D569" s="995"/>
      <c r="E569" s="748">
        <v>-1.9411151124642208E-2</v>
      </c>
      <c r="F569" s="556"/>
      <c r="G569" s="556"/>
      <c r="H569" s="997" t="s">
        <v>491</v>
      </c>
      <c r="I569" s="995"/>
      <c r="J569" s="749">
        <v>1.5898541284549345E-2</v>
      </c>
      <c r="K569" s="556"/>
      <c r="L569" s="556"/>
      <c r="M569" s="997" t="s">
        <v>480</v>
      </c>
      <c r="N569" s="995"/>
      <c r="O569" s="750">
        <v>4.1112339289696154E-2</v>
      </c>
      <c r="P569" s="556"/>
      <c r="Q569" s="556"/>
      <c r="X569" s="341"/>
      <c r="Y569" s="34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3"/>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4"/>
      <c r="BY569" s="344"/>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997" t="s">
        <v>521</v>
      </c>
      <c r="D570" s="995"/>
      <c r="E570" s="748">
        <v>-1.4195770947830817E-4</v>
      </c>
      <c r="F570" s="556"/>
      <c r="G570" s="556"/>
      <c r="H570" s="997" t="s">
        <v>503</v>
      </c>
      <c r="I570" s="995"/>
      <c r="J570" s="749">
        <v>2.0298544418113876E-3</v>
      </c>
      <c r="K570" s="556"/>
      <c r="L570" s="556"/>
      <c r="M570" s="997" t="s">
        <v>491</v>
      </c>
      <c r="N570" s="995"/>
      <c r="O570" s="750">
        <v>5.2714291969055884E-3</v>
      </c>
      <c r="P570" s="556"/>
      <c r="Q570" s="556"/>
      <c r="X570" s="341"/>
      <c r="Y570" s="34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3"/>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4"/>
      <c r="BY570" s="344"/>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997" t="s">
        <v>479</v>
      </c>
      <c r="D571" s="995"/>
      <c r="E571" s="748">
        <v>-2.291666201724113E-2</v>
      </c>
      <c r="F571" s="556"/>
      <c r="G571" s="556"/>
      <c r="H571" s="997" t="s">
        <v>490</v>
      </c>
      <c r="I571" s="995"/>
      <c r="J571" s="749">
        <v>1.658951723760883E-2</v>
      </c>
      <c r="K571" s="556"/>
      <c r="L571" s="556"/>
      <c r="M571" s="997" t="s">
        <v>503</v>
      </c>
      <c r="N571" s="995"/>
      <c r="O571" s="750">
        <v>4.6437961782093114E-3</v>
      </c>
      <c r="P571" s="556"/>
      <c r="Q571" s="556"/>
      <c r="X571" s="341"/>
      <c r="Y571" s="34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3"/>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4"/>
      <c r="BY571" s="344"/>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997" t="s">
        <v>461</v>
      </c>
      <c r="D572" s="995"/>
      <c r="E572" s="748">
        <v>-5.1655561461030043E-2</v>
      </c>
      <c r="F572" s="556"/>
      <c r="G572" s="556"/>
      <c r="H572" s="997" t="s">
        <v>499</v>
      </c>
      <c r="I572" s="995"/>
      <c r="J572" s="749">
        <v>9.4794023242603144E-3</v>
      </c>
      <c r="K572" s="556"/>
      <c r="L572" s="556"/>
      <c r="M572" s="997" t="s">
        <v>523</v>
      </c>
      <c r="N572" s="995"/>
      <c r="O572" s="750">
        <v>2.092309468303008E-4</v>
      </c>
      <c r="P572" s="556"/>
      <c r="Q572" s="556"/>
      <c r="X572" s="341"/>
      <c r="Y572" s="34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3"/>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4"/>
      <c r="BY572" s="344"/>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997" t="s">
        <v>519</v>
      </c>
      <c r="D573" s="995"/>
      <c r="E573" s="748">
        <v>-1.1731983602152375E-3</v>
      </c>
      <c r="F573" s="556"/>
      <c r="G573" s="556"/>
      <c r="H573" s="997" t="s">
        <v>508</v>
      </c>
      <c r="I573" s="995"/>
      <c r="J573" s="752">
        <v>7.3884251700747821E-3</v>
      </c>
      <c r="K573" s="556"/>
      <c r="L573" s="556"/>
      <c r="M573" s="997" t="s">
        <v>490</v>
      </c>
      <c r="N573" s="995"/>
      <c r="O573" s="750">
        <v>1.0812333468419269E-2</v>
      </c>
      <c r="P573" s="556"/>
      <c r="Q573" s="556"/>
      <c r="X573" s="341"/>
      <c r="Y573" s="34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3"/>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4"/>
      <c r="BY573" s="344"/>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997" t="s">
        <v>444</v>
      </c>
      <c r="D574" s="995"/>
      <c r="E574" s="748">
        <v>9.973720951723225E-2</v>
      </c>
      <c r="F574" s="556"/>
      <c r="G574" s="556"/>
      <c r="H574" s="994"/>
      <c r="I574" s="995"/>
      <c r="J574" s="572"/>
      <c r="K574" s="556"/>
      <c r="L574" s="556"/>
      <c r="M574" s="997" t="s">
        <v>499</v>
      </c>
      <c r="N574" s="995"/>
      <c r="O574" s="750">
        <v>7.7101085876474483E-3</v>
      </c>
      <c r="P574" s="556"/>
      <c r="Q574" s="556"/>
      <c r="X574" s="341"/>
      <c r="Y574" s="34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3"/>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4"/>
      <c r="BY574" s="344"/>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997" t="s">
        <v>495</v>
      </c>
      <c r="D575" s="995"/>
      <c r="E575" s="748">
        <v>-1.1138267191932364E-2</v>
      </c>
      <c r="F575" s="556"/>
      <c r="G575" s="556"/>
      <c r="H575" s="994"/>
      <c r="I575" s="995"/>
      <c r="J575" s="556"/>
      <c r="K575" s="556"/>
      <c r="L575" s="556"/>
      <c r="M575" s="997" t="s">
        <v>508</v>
      </c>
      <c r="N575" s="995"/>
      <c r="O575" s="754">
        <v>8.8750623845859275E-4</v>
      </c>
      <c r="P575" s="556"/>
      <c r="Q575" s="556"/>
      <c r="X575" s="341"/>
      <c r="Y575" s="34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3"/>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4"/>
      <c r="BY575" s="344"/>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997" t="s">
        <v>482</v>
      </c>
      <c r="D576" s="995"/>
      <c r="E576" s="748">
        <v>-2.4060157186141663E-2</v>
      </c>
      <c r="F576" s="556"/>
      <c r="G576" s="556"/>
      <c r="H576" s="998" t="s">
        <v>219</v>
      </c>
      <c r="I576" s="995"/>
      <c r="J576" s="995"/>
      <c r="K576" s="995"/>
      <c r="L576" s="995"/>
      <c r="M576" s="994"/>
      <c r="N576" s="995"/>
      <c r="O576" s="572"/>
      <c r="P576" s="556"/>
      <c r="Q576" s="556"/>
      <c r="X576" s="341"/>
      <c r="Y576" s="34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3"/>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4"/>
      <c r="BY576" s="344"/>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997" t="s">
        <v>489</v>
      </c>
      <c r="D577" s="995"/>
      <c r="E577" s="748">
        <v>-1.5170206456965226E-2</v>
      </c>
      <c r="F577" s="556"/>
      <c r="G577" s="556"/>
      <c r="H577" s="996" t="s">
        <v>192</v>
      </c>
      <c r="I577" s="995"/>
      <c r="J577" s="996" t="s">
        <v>220</v>
      </c>
      <c r="K577" s="999"/>
      <c r="L577" s="1000"/>
      <c r="M577" s="994"/>
      <c r="N577" s="995"/>
      <c r="O577" s="556"/>
      <c r="P577" s="556"/>
      <c r="Q577" s="556"/>
      <c r="X577" s="341"/>
      <c r="Y577" s="34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3"/>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4"/>
      <c r="BY577" s="344"/>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997" t="s">
        <v>515</v>
      </c>
      <c r="D578" s="995"/>
      <c r="E578" s="748">
        <v>-2.8773038186148104E-3</v>
      </c>
      <c r="F578" s="556"/>
      <c r="G578" s="556"/>
      <c r="H578" s="995"/>
      <c r="I578" s="995"/>
      <c r="J578" s="737" t="s">
        <v>175</v>
      </c>
      <c r="K578" s="738" t="s">
        <v>221</v>
      </c>
      <c r="L578" s="739" t="s">
        <v>222</v>
      </c>
      <c r="M578" s="998" t="s">
        <v>219</v>
      </c>
      <c r="N578" s="995"/>
      <c r="O578" s="995"/>
      <c r="P578" s="995"/>
      <c r="Q578" s="995"/>
      <c r="X578" s="341"/>
      <c r="Y578" s="34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3"/>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4"/>
      <c r="BY578" s="344"/>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997" t="s">
        <v>507</v>
      </c>
      <c r="D579" s="995"/>
      <c r="E579" s="748">
        <v>5.4745957349762791E-3</v>
      </c>
      <c r="F579" s="556"/>
      <c r="G579" s="556"/>
      <c r="H579" s="997" t="s">
        <v>193</v>
      </c>
      <c r="I579" s="995"/>
      <c r="J579" s="761">
        <v>6.805635762186756</v>
      </c>
      <c r="K579" s="762">
        <v>8.1995611592611528</v>
      </c>
      <c r="L579" s="763">
        <v>8.1995611592611528</v>
      </c>
      <c r="M579" s="996" t="s">
        <v>192</v>
      </c>
      <c r="N579" s="995"/>
      <c r="O579" s="996" t="s">
        <v>220</v>
      </c>
      <c r="P579" s="999"/>
      <c r="Q579" s="1000"/>
      <c r="X579" s="341"/>
      <c r="Y579" s="34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3"/>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4"/>
      <c r="BY579" s="344"/>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997" t="s">
        <v>468</v>
      </c>
      <c r="D580" s="995"/>
      <c r="E580" s="748">
        <v>-3.0787551882732259E-2</v>
      </c>
      <c r="F580" s="556"/>
      <c r="G580" s="556"/>
      <c r="H580" s="994"/>
      <c r="I580" s="995"/>
      <c r="J580" s="572"/>
      <c r="K580" s="572"/>
      <c r="L580" s="572"/>
      <c r="M580" s="995"/>
      <c r="N580" s="995"/>
      <c r="O580" s="740" t="s">
        <v>175</v>
      </c>
      <c r="P580" s="741" t="s">
        <v>221</v>
      </c>
      <c r="Q580" s="742" t="s">
        <v>222</v>
      </c>
      <c r="X580" s="341"/>
      <c r="Y580" s="34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3"/>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4"/>
      <c r="BY580" s="344"/>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997" t="s">
        <v>471</v>
      </c>
      <c r="D581" s="995"/>
      <c r="E581" s="748">
        <v>-3.7051661945213039E-2</v>
      </c>
      <c r="F581" s="556"/>
      <c r="G581" s="556"/>
      <c r="H581" s="994"/>
      <c r="I581" s="995"/>
      <c r="J581" s="556"/>
      <c r="K581" s="556"/>
      <c r="L581" s="556"/>
      <c r="M581" s="997" t="s">
        <v>193</v>
      </c>
      <c r="N581" s="995"/>
      <c r="O581" s="764">
        <v>6.0220842630329319</v>
      </c>
      <c r="P581" s="765">
        <v>7.169147932182061</v>
      </c>
      <c r="Q581" s="766">
        <v>7.169147932182061</v>
      </c>
      <c r="X581" s="341"/>
      <c r="Y581" s="34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3"/>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4"/>
      <c r="BY581" s="344"/>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997" t="s">
        <v>456</v>
      </c>
      <c r="D582" s="995"/>
      <c r="E582" s="748">
        <v>6.6738768551689115E-2</v>
      </c>
      <c r="F582" s="556"/>
      <c r="G582" s="556"/>
      <c r="H582" s="998" t="s">
        <v>223</v>
      </c>
      <c r="I582" s="995"/>
      <c r="J582" s="995"/>
      <c r="K582" s="556"/>
      <c r="L582" s="556"/>
      <c r="M582" s="994"/>
      <c r="N582" s="995"/>
      <c r="O582" s="572"/>
      <c r="P582" s="572"/>
      <c r="Q582" s="572"/>
      <c r="X582" s="341"/>
      <c r="Y582" s="34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3"/>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4"/>
      <c r="BY582" s="344"/>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997" t="s">
        <v>486</v>
      </c>
      <c r="D583" s="995"/>
      <c r="E583" s="748">
        <v>-1.5940960242286886E-2</v>
      </c>
      <c r="F583" s="556"/>
      <c r="G583" s="556"/>
      <c r="H583" s="994"/>
      <c r="I583" s="995"/>
      <c r="J583" s="743" t="s">
        <v>192</v>
      </c>
      <c r="K583" s="556"/>
      <c r="L583" s="556"/>
      <c r="M583" s="994"/>
      <c r="N583" s="995"/>
      <c r="O583" s="556"/>
      <c r="P583" s="556"/>
      <c r="Q583" s="556"/>
      <c r="X583" s="341"/>
      <c r="Y583" s="34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3"/>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4"/>
      <c r="BY583" s="344"/>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997" t="s">
        <v>512</v>
      </c>
      <c r="D584" s="995"/>
      <c r="E584" s="748">
        <v>-4.0519262751972122E-3</v>
      </c>
      <c r="F584" s="556"/>
      <c r="G584" s="556"/>
      <c r="H584" s="995"/>
      <c r="I584" s="995"/>
      <c r="J584" s="767" t="s">
        <v>193</v>
      </c>
      <c r="K584" s="556"/>
      <c r="L584" s="556"/>
      <c r="M584" s="998" t="s">
        <v>223</v>
      </c>
      <c r="N584" s="995"/>
      <c r="O584" s="995"/>
      <c r="P584" s="556"/>
      <c r="Q584" s="556"/>
      <c r="X584" s="341"/>
      <c r="Y584" s="34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3"/>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4"/>
      <c r="BY584" s="344"/>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997" t="s">
        <v>476</v>
      </c>
      <c r="D585" s="995"/>
      <c r="E585" s="748">
        <v>-2.8225315495872379E-2</v>
      </c>
      <c r="F585" s="556"/>
      <c r="G585" s="556"/>
      <c r="H585" s="997" t="s">
        <v>470</v>
      </c>
      <c r="I585" s="995"/>
      <c r="J585" s="746">
        <v>-2.9806376546250547E-2</v>
      </c>
      <c r="K585" s="556"/>
      <c r="L585" s="556"/>
      <c r="M585" s="994"/>
      <c r="N585" s="995"/>
      <c r="O585" s="744" t="s">
        <v>192</v>
      </c>
      <c r="P585" s="556"/>
      <c r="Q585" s="556"/>
      <c r="X585" s="341"/>
      <c r="Y585" s="34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3"/>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4"/>
      <c r="BY585" s="344"/>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997" t="s">
        <v>493</v>
      </c>
      <c r="D586" s="995"/>
      <c r="E586" s="748">
        <v>-1.3417087874335541E-2</v>
      </c>
      <c r="F586" s="556"/>
      <c r="G586" s="556"/>
      <c r="H586" s="997" t="s">
        <v>462</v>
      </c>
      <c r="I586" s="995"/>
      <c r="J586" s="749">
        <v>-5.4244526208591257E-2</v>
      </c>
      <c r="K586" s="556"/>
      <c r="L586" s="556"/>
      <c r="M586" s="995"/>
      <c r="N586" s="995"/>
      <c r="O586" s="768" t="s">
        <v>193</v>
      </c>
      <c r="P586" s="556"/>
      <c r="Q586" s="556"/>
      <c r="X586" s="341"/>
      <c r="Y586" s="34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3"/>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4"/>
      <c r="BY586" s="344"/>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997" t="s">
        <v>509</v>
      </c>
      <c r="D587" s="995"/>
      <c r="E587" s="748">
        <v>-5.4313703387594585E-3</v>
      </c>
      <c r="F587" s="556"/>
      <c r="G587" s="556"/>
      <c r="H587" s="997" t="s">
        <v>472</v>
      </c>
      <c r="I587" s="995"/>
      <c r="J587" s="749">
        <v>-2.3215125868404071E-2</v>
      </c>
      <c r="K587" s="556"/>
      <c r="L587" s="556"/>
      <c r="M587" s="997" t="s">
        <v>470</v>
      </c>
      <c r="N587" s="995"/>
      <c r="O587" s="747">
        <v>-4.6219539637085409E-2</v>
      </c>
      <c r="P587" s="556"/>
      <c r="Q587" s="556"/>
      <c r="X587" s="341"/>
      <c r="Y587" s="34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3"/>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4"/>
      <c r="BY587" s="344"/>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997" t="s">
        <v>478</v>
      </c>
      <c r="D588" s="995"/>
      <c r="E588" s="748">
        <v>-2.257898044545981E-2</v>
      </c>
      <c r="F588" s="556"/>
      <c r="G588" s="556"/>
      <c r="H588" s="997" t="s">
        <v>488</v>
      </c>
      <c r="I588" s="995"/>
      <c r="J588" s="749">
        <v>-1.3784938088642873E-2</v>
      </c>
      <c r="K588" s="556"/>
      <c r="L588" s="556"/>
      <c r="M588" s="997" t="s">
        <v>462</v>
      </c>
      <c r="N588" s="995"/>
      <c r="O588" s="750">
        <v>-6.2598374019248976E-2</v>
      </c>
      <c r="P588" s="556"/>
      <c r="Q588" s="556"/>
      <c r="X588" s="341"/>
      <c r="Y588" s="34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3"/>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4"/>
      <c r="BY588" s="344"/>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997" t="s">
        <v>502</v>
      </c>
      <c r="D589" s="995"/>
      <c r="E589" s="748">
        <v>-7.3906005146119292E-3</v>
      </c>
      <c r="F589" s="556"/>
      <c r="G589" s="556"/>
      <c r="H589" s="997" t="s">
        <v>483</v>
      </c>
      <c r="I589" s="995"/>
      <c r="J589" s="749">
        <v>-1.1219319150738575E-2</v>
      </c>
      <c r="K589" s="556"/>
      <c r="L589" s="556"/>
      <c r="M589" s="997" t="s">
        <v>472</v>
      </c>
      <c r="N589" s="995"/>
      <c r="O589" s="750">
        <v>-4.2699208626943486E-2</v>
      </c>
      <c r="P589" s="556"/>
      <c r="Q589" s="556"/>
      <c r="X589" s="341"/>
      <c r="Y589" s="34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4"/>
      <c r="BY589" s="344"/>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997" t="s">
        <v>496</v>
      </c>
      <c r="D590" s="995"/>
      <c r="E590" s="748">
        <v>-8.9466520567581045E-3</v>
      </c>
      <c r="F590" s="556"/>
      <c r="G590" s="556"/>
      <c r="H590" s="997" t="s">
        <v>521</v>
      </c>
      <c r="I590" s="995"/>
      <c r="J590" s="749">
        <v>-1.1852795576066312E-3</v>
      </c>
      <c r="K590" s="556"/>
      <c r="L590" s="556"/>
      <c r="M590" s="997" t="s">
        <v>488</v>
      </c>
      <c r="N590" s="995"/>
      <c r="O590" s="750">
        <v>-2.1325944657325742E-2</v>
      </c>
      <c r="P590" s="556"/>
      <c r="Q590" s="556"/>
      <c r="X590" s="341"/>
      <c r="Y590" s="34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3"/>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4"/>
      <c r="BY590" s="344"/>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997" t="s">
        <v>498</v>
      </c>
      <c r="D591" s="995"/>
      <c r="E591" s="748">
        <v>-1.0380017093940411E-2</v>
      </c>
      <c r="F591" s="556"/>
      <c r="G591" s="556"/>
      <c r="H591" s="997" t="s">
        <v>479</v>
      </c>
      <c r="I591" s="995"/>
      <c r="J591" s="749">
        <v>-3.0567137279956365E-2</v>
      </c>
      <c r="K591" s="556"/>
      <c r="L591" s="556"/>
      <c r="M591" s="997" t="s">
        <v>483</v>
      </c>
      <c r="N591" s="995"/>
      <c r="O591" s="750">
        <v>-2.995890046137234E-2</v>
      </c>
      <c r="P591" s="556"/>
      <c r="Q591" s="556"/>
      <c r="X591" s="341"/>
      <c r="Y591" s="34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3"/>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4"/>
      <c r="BY591" s="344"/>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997" t="s">
        <v>504</v>
      </c>
      <c r="D592" s="995"/>
      <c r="E592" s="748">
        <v>-6.5596299532963672E-3</v>
      </c>
      <c r="F592" s="556"/>
      <c r="G592" s="556"/>
      <c r="H592" s="997" t="s">
        <v>461</v>
      </c>
      <c r="I592" s="995"/>
      <c r="J592" s="749">
        <v>-6.695669519341628E-2</v>
      </c>
      <c r="K592" s="556"/>
      <c r="L592" s="556"/>
      <c r="M592" s="997" t="s">
        <v>521</v>
      </c>
      <c r="N592" s="995"/>
      <c r="O592" s="750">
        <v>-1.528936977812623E-3</v>
      </c>
      <c r="P592" s="556"/>
      <c r="Q592" s="556"/>
      <c r="X592" s="341"/>
      <c r="Y592" s="34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3"/>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4"/>
      <c r="BY592" s="344"/>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997" t="s">
        <v>481</v>
      </c>
      <c r="D593" s="995"/>
      <c r="E593" s="748">
        <v>-2.5949097948245643E-2</v>
      </c>
      <c r="F593" s="556"/>
      <c r="G593" s="556"/>
      <c r="H593" s="997" t="s">
        <v>519</v>
      </c>
      <c r="I593" s="995"/>
      <c r="J593" s="749">
        <v>-3.9166248481398153E-4</v>
      </c>
      <c r="K593" s="556"/>
      <c r="L593" s="556"/>
      <c r="M593" s="997" t="s">
        <v>479</v>
      </c>
      <c r="N593" s="995"/>
      <c r="O593" s="750">
        <v>-8.0449745483402741E-3</v>
      </c>
      <c r="P593" s="556"/>
      <c r="Q593" s="556"/>
      <c r="X593" s="341"/>
      <c r="Y593" s="34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3"/>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4"/>
      <c r="BY593" s="344"/>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997" t="s">
        <v>510</v>
      </c>
      <c r="D594" s="995"/>
      <c r="E594" s="748">
        <v>5.2394384847707044E-3</v>
      </c>
      <c r="F594" s="556"/>
      <c r="G594" s="556"/>
      <c r="H594" s="997" t="s">
        <v>444</v>
      </c>
      <c r="I594" s="995"/>
      <c r="J594" s="749">
        <v>9.8335813251232557E-2</v>
      </c>
      <c r="K594" s="556"/>
      <c r="L594" s="556"/>
      <c r="M594" s="997" t="s">
        <v>461</v>
      </c>
      <c r="N594" s="995"/>
      <c r="O594" s="750">
        <v>-4.21283195710523E-2</v>
      </c>
      <c r="P594" s="556"/>
      <c r="Q594" s="556"/>
      <c r="X594" s="341"/>
      <c r="Y594" s="34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3"/>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4"/>
      <c r="BY594" s="344"/>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997" t="s">
        <v>520</v>
      </c>
      <c r="D595" s="995"/>
      <c r="E595" s="748">
        <v>-1.0365236999049694E-3</v>
      </c>
      <c r="F595" s="556"/>
      <c r="G595" s="556"/>
      <c r="H595" s="997" t="s">
        <v>495</v>
      </c>
      <c r="I595" s="995"/>
      <c r="J595" s="749">
        <v>-4.5952284112522734E-3</v>
      </c>
      <c r="K595" s="556"/>
      <c r="L595" s="556"/>
      <c r="M595" s="997" t="s">
        <v>519</v>
      </c>
      <c r="N595" s="995"/>
      <c r="O595" s="750">
        <v>-1.947338376943205E-3</v>
      </c>
      <c r="P595" s="556"/>
      <c r="Q595" s="556"/>
      <c r="X595" s="341"/>
      <c r="Y595" s="34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3"/>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4"/>
      <c r="BY595" s="344"/>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997" t="s">
        <v>448</v>
      </c>
      <c r="D596" s="995"/>
      <c r="E596" s="748">
        <v>7.6849469397121575E-2</v>
      </c>
      <c r="F596" s="556"/>
      <c r="G596" s="556"/>
      <c r="H596" s="997" t="s">
        <v>482</v>
      </c>
      <c r="I596" s="995"/>
      <c r="J596" s="749">
        <v>-2.4383400150546148E-2</v>
      </c>
      <c r="K596" s="556"/>
      <c r="L596" s="556"/>
      <c r="M596" s="997" t="s">
        <v>444</v>
      </c>
      <c r="N596" s="995"/>
      <c r="O596" s="750">
        <v>0.11098313950521295</v>
      </c>
      <c r="P596" s="556"/>
      <c r="Q596" s="556"/>
      <c r="X596" s="341"/>
      <c r="Y596" s="34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3"/>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4"/>
      <c r="BY596" s="344"/>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997" t="s">
        <v>500</v>
      </c>
      <c r="D597" s="995"/>
      <c r="E597" s="748">
        <v>-7.4513576990532706E-3</v>
      </c>
      <c r="F597" s="556"/>
      <c r="G597" s="556"/>
      <c r="H597" s="997" t="s">
        <v>489</v>
      </c>
      <c r="I597" s="995"/>
      <c r="J597" s="749">
        <v>2.8090905772833977E-4</v>
      </c>
      <c r="K597" s="556"/>
      <c r="L597" s="556"/>
      <c r="M597" s="997" t="s">
        <v>495</v>
      </c>
      <c r="N597" s="995"/>
      <c r="O597" s="750">
        <v>-1.321084997565187E-2</v>
      </c>
      <c r="P597" s="556"/>
      <c r="Q597" s="556"/>
      <c r="X597" s="341"/>
      <c r="Y597" s="34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3"/>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4"/>
      <c r="BY597" s="344"/>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997" t="s">
        <v>516</v>
      </c>
      <c r="D598" s="995"/>
      <c r="E598" s="748">
        <v>-2.1060530410411064E-3</v>
      </c>
      <c r="F598" s="556"/>
      <c r="G598" s="556"/>
      <c r="H598" s="997" t="s">
        <v>515</v>
      </c>
      <c r="I598" s="995"/>
      <c r="J598" s="749">
        <v>-1.5207910499391707E-3</v>
      </c>
      <c r="K598" s="556"/>
      <c r="L598" s="556"/>
      <c r="M598" s="997" t="s">
        <v>482</v>
      </c>
      <c r="N598" s="995"/>
      <c r="O598" s="750">
        <v>-2.9723627482270538E-2</v>
      </c>
      <c r="P598" s="556"/>
      <c r="Q598" s="556"/>
      <c r="X598" s="341"/>
      <c r="Y598" s="34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3"/>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4"/>
      <c r="BY598" s="344"/>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997" t="s">
        <v>465</v>
      </c>
      <c r="D599" s="995"/>
      <c r="E599" s="748">
        <v>-4.1368673865710991E-2</v>
      </c>
      <c r="F599" s="556"/>
      <c r="G599" s="556"/>
      <c r="H599" s="997" t="s">
        <v>507</v>
      </c>
      <c r="I599" s="995"/>
      <c r="J599" s="749">
        <v>-1.1317986045020809E-2</v>
      </c>
      <c r="K599" s="556"/>
      <c r="L599" s="556"/>
      <c r="M599" s="997" t="s">
        <v>489</v>
      </c>
      <c r="N599" s="995"/>
      <c r="O599" s="750">
        <v>-1.9948743842747977E-2</v>
      </c>
      <c r="P599" s="556"/>
      <c r="Q599" s="556"/>
      <c r="X599" s="341"/>
      <c r="Y599" s="34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3"/>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4"/>
      <c r="BY599" s="344"/>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997" t="s">
        <v>467</v>
      </c>
      <c r="D600" s="995"/>
      <c r="E600" s="748">
        <v>-3.6801391629728092E-2</v>
      </c>
      <c r="F600" s="556"/>
      <c r="G600" s="556"/>
      <c r="H600" s="997" t="s">
        <v>468</v>
      </c>
      <c r="I600" s="995"/>
      <c r="J600" s="749">
        <v>-4.2749632853845788E-2</v>
      </c>
      <c r="K600" s="556"/>
      <c r="L600" s="556"/>
      <c r="M600" s="997" t="s">
        <v>515</v>
      </c>
      <c r="N600" s="995"/>
      <c r="O600" s="750">
        <v>-4.9389513977499853E-3</v>
      </c>
      <c r="P600" s="556"/>
      <c r="Q600" s="556"/>
      <c r="X600" s="341"/>
      <c r="Y600" s="34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3"/>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4"/>
      <c r="BY600" s="344"/>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997" t="s">
        <v>517</v>
      </c>
      <c r="D601" s="995"/>
      <c r="E601" s="748">
        <v>-6.5294187806852011E-4</v>
      </c>
      <c r="F601" s="556"/>
      <c r="G601" s="556"/>
      <c r="H601" s="997" t="s">
        <v>471</v>
      </c>
      <c r="I601" s="995"/>
      <c r="J601" s="749">
        <v>-3.5553935094895961E-2</v>
      </c>
      <c r="K601" s="556"/>
      <c r="L601" s="556"/>
      <c r="M601" s="997" t="s">
        <v>507</v>
      </c>
      <c r="N601" s="995"/>
      <c r="O601" s="750">
        <v>4.1524107491815133E-3</v>
      </c>
      <c r="P601" s="556"/>
      <c r="Q601" s="556"/>
      <c r="X601" s="341"/>
      <c r="Y601" s="34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3"/>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4"/>
      <c r="BY601" s="344"/>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997" t="s">
        <v>443</v>
      </c>
      <c r="D602" s="995"/>
      <c r="E602" s="748">
        <v>0.10463153170059267</v>
      </c>
      <c r="F602" s="556"/>
      <c r="G602" s="556"/>
      <c r="H602" s="997" t="s">
        <v>456</v>
      </c>
      <c r="I602" s="995"/>
      <c r="J602" s="749">
        <v>6.8373974363163725E-2</v>
      </c>
      <c r="K602" s="556"/>
      <c r="L602" s="556"/>
      <c r="M602" s="997" t="s">
        <v>468</v>
      </c>
      <c r="N602" s="995"/>
      <c r="O602" s="750">
        <v>-3.365899475043687E-2</v>
      </c>
      <c r="P602" s="556"/>
      <c r="Q602" s="556"/>
      <c r="X602" s="341"/>
      <c r="Y602" s="34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3"/>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4"/>
      <c r="BY602" s="344"/>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997" t="s">
        <v>518</v>
      </c>
      <c r="D603" s="995"/>
      <c r="E603" s="748">
        <v>1.7581286192946174E-3</v>
      </c>
      <c r="F603" s="556"/>
      <c r="G603" s="556"/>
      <c r="H603" s="997" t="s">
        <v>486</v>
      </c>
      <c r="I603" s="995"/>
      <c r="J603" s="749">
        <v>-1.7509508867886651E-2</v>
      </c>
      <c r="K603" s="556"/>
      <c r="L603" s="556"/>
      <c r="M603" s="997" t="s">
        <v>471</v>
      </c>
      <c r="N603" s="995"/>
      <c r="O603" s="750">
        <v>-1.7562660035595833E-2</v>
      </c>
      <c r="P603" s="556"/>
      <c r="Q603" s="556"/>
      <c r="X603" s="341"/>
      <c r="Y603" s="34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3"/>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4"/>
      <c r="BY603" s="344"/>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997" t="s">
        <v>501</v>
      </c>
      <c r="D604" s="995"/>
      <c r="E604" s="748">
        <v>1.9367045076487308E-3</v>
      </c>
      <c r="F604" s="556"/>
      <c r="G604" s="556"/>
      <c r="H604" s="997" t="s">
        <v>512</v>
      </c>
      <c r="I604" s="995"/>
      <c r="J604" s="749">
        <v>-7.883816360502973E-3</v>
      </c>
      <c r="K604" s="556"/>
      <c r="L604" s="556"/>
      <c r="M604" s="997" t="s">
        <v>456</v>
      </c>
      <c r="N604" s="995"/>
      <c r="O604" s="750">
        <v>7.019898173212398E-2</v>
      </c>
      <c r="P604" s="556"/>
      <c r="Q604" s="556"/>
      <c r="X604" s="341"/>
      <c r="Y604" s="341"/>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4"/>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997" t="s">
        <v>514</v>
      </c>
      <c r="D605" s="995"/>
      <c r="E605" s="748">
        <v>-2.5629997962795994E-3</v>
      </c>
      <c r="F605" s="556"/>
      <c r="G605" s="556"/>
      <c r="H605" s="997" t="s">
        <v>476</v>
      </c>
      <c r="I605" s="995"/>
      <c r="J605" s="749">
        <v>-3.4610817412440403E-2</v>
      </c>
      <c r="K605" s="556"/>
      <c r="L605" s="556"/>
      <c r="M605" s="997" t="s">
        <v>486</v>
      </c>
      <c r="N605" s="995"/>
      <c r="O605" s="750">
        <v>-1.7513768469091587E-2</v>
      </c>
      <c r="P605" s="556"/>
      <c r="Q605" s="556"/>
      <c r="X605" s="341"/>
      <c r="Y605" s="341"/>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4"/>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997" t="s">
        <v>497</v>
      </c>
      <c r="D606" s="995"/>
      <c r="E606" s="748">
        <v>2.3274337918886348E-3</v>
      </c>
      <c r="F606" s="556"/>
      <c r="G606" s="556"/>
      <c r="H606" s="997" t="s">
        <v>493</v>
      </c>
      <c r="I606" s="995"/>
      <c r="J606" s="749">
        <v>-1.414523300009895E-2</v>
      </c>
      <c r="K606" s="556"/>
      <c r="L606" s="556"/>
      <c r="M606" s="997" t="s">
        <v>512</v>
      </c>
      <c r="N606" s="995"/>
      <c r="O606" s="750">
        <v>-5.1806850179950039E-3</v>
      </c>
      <c r="P606" s="556"/>
      <c r="Q606" s="556"/>
      <c r="X606" s="341"/>
      <c r="Y606" s="341"/>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4"/>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997" t="s">
        <v>494</v>
      </c>
      <c r="D607" s="995"/>
      <c r="E607" s="748">
        <v>-1.1995248674180944E-2</v>
      </c>
      <c r="F607" s="556"/>
      <c r="G607" s="556"/>
      <c r="H607" s="997" t="s">
        <v>509</v>
      </c>
      <c r="I607" s="995"/>
      <c r="J607" s="749">
        <v>-8.8825782330206049E-3</v>
      </c>
      <c r="K607" s="556"/>
      <c r="L607" s="556"/>
      <c r="M607" s="997" t="s">
        <v>476</v>
      </c>
      <c r="N607" s="995"/>
      <c r="O607" s="750">
        <v>-3.4271931196589549E-2</v>
      </c>
      <c r="P607" s="556"/>
      <c r="Q607" s="556"/>
      <c r="X607" s="341"/>
      <c r="Y607" s="341"/>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4"/>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997" t="s">
        <v>446</v>
      </c>
      <c r="D608" s="995"/>
      <c r="E608" s="748">
        <v>-9.9099249743545115E-2</v>
      </c>
      <c r="F608" s="556"/>
      <c r="G608" s="556"/>
      <c r="H608" s="997" t="s">
        <v>478</v>
      </c>
      <c r="I608" s="995"/>
      <c r="J608" s="749">
        <v>-3.1614430467131215E-2</v>
      </c>
      <c r="K608" s="556"/>
      <c r="L608" s="556"/>
      <c r="M608" s="997" t="s">
        <v>493</v>
      </c>
      <c r="N608" s="995"/>
      <c r="O608" s="750">
        <v>-1.6106222766788966E-2</v>
      </c>
      <c r="P608" s="556"/>
      <c r="Q608" s="556"/>
      <c r="X608" s="341"/>
      <c r="Y608" s="341"/>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4"/>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997" t="s">
        <v>484</v>
      </c>
      <c r="D609" s="995"/>
      <c r="E609" s="748">
        <v>-1.6730442273409613E-2</v>
      </c>
      <c r="F609" s="556"/>
      <c r="G609" s="556"/>
      <c r="H609" s="997" t="s">
        <v>502</v>
      </c>
      <c r="I609" s="995"/>
      <c r="J609" s="749">
        <v>-6.307877099136089E-3</v>
      </c>
      <c r="K609" s="556"/>
      <c r="L609" s="556"/>
      <c r="M609" s="997" t="s">
        <v>509</v>
      </c>
      <c r="N609" s="995"/>
      <c r="O609" s="750">
        <v>-7.2466584444709683E-3</v>
      </c>
      <c r="P609" s="556"/>
      <c r="Q609" s="556"/>
      <c r="X609" s="341"/>
      <c r="Y609" s="341"/>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4"/>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997" t="s">
        <v>513</v>
      </c>
      <c r="D610" s="995"/>
      <c r="E610" s="748">
        <v>-3.0774325079356173E-3</v>
      </c>
      <c r="F610" s="556"/>
      <c r="G610" s="556"/>
      <c r="H610" s="997" t="s">
        <v>496</v>
      </c>
      <c r="I610" s="995"/>
      <c r="J610" s="749">
        <v>-1.5305712234495656E-2</v>
      </c>
      <c r="K610" s="556"/>
      <c r="L610" s="556"/>
      <c r="M610" s="997" t="s">
        <v>478</v>
      </c>
      <c r="N610" s="995"/>
      <c r="O610" s="750">
        <v>-2.5680468261747351E-2</v>
      </c>
      <c r="P610" s="556"/>
      <c r="Q610" s="556"/>
      <c r="X610" s="341"/>
      <c r="Y610" s="341"/>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4"/>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997" t="s">
        <v>505</v>
      </c>
      <c r="D611" s="995"/>
      <c r="E611" s="748">
        <v>-4.7507634960065968E-3</v>
      </c>
      <c r="F611" s="556"/>
      <c r="G611" s="556"/>
      <c r="H611" s="997" t="s">
        <v>498</v>
      </c>
      <c r="I611" s="995"/>
      <c r="J611" s="749">
        <v>-1.4493013437934894E-2</v>
      </c>
      <c r="K611" s="556"/>
      <c r="L611" s="556"/>
      <c r="M611" s="997" t="s">
        <v>502</v>
      </c>
      <c r="N611" s="995"/>
      <c r="O611" s="750">
        <v>-9.7571367402939906E-3</v>
      </c>
      <c r="P611" s="556"/>
      <c r="Q611" s="556"/>
      <c r="X611" s="341"/>
      <c r="Y611" s="341"/>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4"/>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997" t="s">
        <v>360</v>
      </c>
      <c r="D612" s="995"/>
      <c r="E612" s="748">
        <v>-3.2462688063785682E-2</v>
      </c>
      <c r="F612" s="556"/>
      <c r="G612" s="556"/>
      <c r="H612" s="997" t="s">
        <v>504</v>
      </c>
      <c r="I612" s="995"/>
      <c r="J612" s="749">
        <v>-7.9438355363554165E-3</v>
      </c>
      <c r="K612" s="556"/>
      <c r="L612" s="556"/>
      <c r="M612" s="997" t="s">
        <v>496</v>
      </c>
      <c r="N612" s="995"/>
      <c r="O612" s="750">
        <v>-7.7773670362238064E-3</v>
      </c>
      <c r="P612" s="556"/>
      <c r="Q612" s="556"/>
      <c r="X612" s="341"/>
      <c r="Y612" s="341"/>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4"/>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997" t="s">
        <v>359</v>
      </c>
      <c r="D613" s="995"/>
      <c r="E613" s="748">
        <v>-5.8049539533347079E-2</v>
      </c>
      <c r="F613" s="556"/>
      <c r="G613" s="556"/>
      <c r="H613" s="997" t="s">
        <v>481</v>
      </c>
      <c r="I613" s="995"/>
      <c r="J613" s="749">
        <v>-2.3294516431738251E-2</v>
      </c>
      <c r="K613" s="556"/>
      <c r="L613" s="556"/>
      <c r="M613" s="997" t="s">
        <v>498</v>
      </c>
      <c r="N613" s="995"/>
      <c r="O613" s="750">
        <v>-8.5193781807889057E-3</v>
      </c>
      <c r="P613" s="556"/>
      <c r="Q613" s="556"/>
      <c r="X613" s="341"/>
      <c r="Y613" s="341"/>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4"/>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997" t="s">
        <v>393</v>
      </c>
      <c r="D614" s="995"/>
      <c r="E614" s="748">
        <v>-7.053297905002134E-3</v>
      </c>
      <c r="F614" s="556"/>
      <c r="G614" s="556"/>
      <c r="H614" s="997" t="s">
        <v>510</v>
      </c>
      <c r="I614" s="995"/>
      <c r="J614" s="749">
        <v>5.0298625258183077E-3</v>
      </c>
      <c r="K614" s="556"/>
      <c r="L614" s="556"/>
      <c r="M614" s="997" t="s">
        <v>504</v>
      </c>
      <c r="N614" s="995"/>
      <c r="O614" s="750">
        <v>-7.4321277340739294E-3</v>
      </c>
      <c r="P614" s="556"/>
      <c r="Q614" s="556"/>
      <c r="X614" s="341"/>
      <c r="Y614" s="341"/>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4"/>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997" t="s">
        <v>460</v>
      </c>
      <c r="D615" s="995"/>
      <c r="E615" s="748">
        <v>-5.9602587303462434E-2</v>
      </c>
      <c r="F615" s="556"/>
      <c r="G615" s="556"/>
      <c r="H615" s="997" t="s">
        <v>520</v>
      </c>
      <c r="I615" s="995"/>
      <c r="J615" s="749">
        <v>-2.1254076822227975E-3</v>
      </c>
      <c r="K615" s="556"/>
      <c r="L615" s="556"/>
      <c r="M615" s="997" t="s">
        <v>481</v>
      </c>
      <c r="N615" s="995"/>
      <c r="O615" s="750">
        <v>-3.2161192722628268E-2</v>
      </c>
      <c r="P615" s="556"/>
      <c r="Q615" s="556"/>
      <c r="X615" s="341"/>
      <c r="Y615" s="341"/>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4"/>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997" t="s">
        <v>474</v>
      </c>
      <c r="D616" s="995"/>
      <c r="E616" s="748">
        <v>3.0449939908425729E-2</v>
      </c>
      <c r="F616" s="556"/>
      <c r="G616" s="556"/>
      <c r="H616" s="997" t="s">
        <v>448</v>
      </c>
      <c r="I616" s="995"/>
      <c r="J616" s="749">
        <v>7.4518906971676527E-2</v>
      </c>
      <c r="K616" s="556"/>
      <c r="L616" s="556"/>
      <c r="M616" s="997" t="s">
        <v>510</v>
      </c>
      <c r="N616" s="995"/>
      <c r="O616" s="750">
        <v>7.1278722581889263E-3</v>
      </c>
      <c r="P616" s="556"/>
      <c r="Q616" s="556"/>
      <c r="X616" s="341"/>
      <c r="Y616" s="341"/>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4"/>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997" t="s">
        <v>473</v>
      </c>
      <c r="D617" s="995"/>
      <c r="E617" s="748">
        <v>3.4560671931425313E-2</v>
      </c>
      <c r="F617" s="556"/>
      <c r="G617" s="556"/>
      <c r="H617" s="997" t="s">
        <v>500</v>
      </c>
      <c r="I617" s="995"/>
      <c r="J617" s="749">
        <v>-1.237526814703506E-2</v>
      </c>
      <c r="K617" s="556"/>
      <c r="L617" s="556"/>
      <c r="M617" s="997" t="s">
        <v>520</v>
      </c>
      <c r="N617" s="995"/>
      <c r="O617" s="750">
        <v>4.0602054104303593E-5</v>
      </c>
      <c r="P617" s="556"/>
      <c r="Q617" s="556"/>
      <c r="X617" s="341"/>
      <c r="Y617" s="341"/>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4"/>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997" t="s">
        <v>455</v>
      </c>
      <c r="D618" s="995"/>
      <c r="E618" s="748">
        <v>5.4373804336942673E-2</v>
      </c>
      <c r="F618" s="556"/>
      <c r="G618" s="556"/>
      <c r="H618" s="997" t="s">
        <v>516</v>
      </c>
      <c r="I618" s="995"/>
      <c r="J618" s="749">
        <v>-9.0775315470982398E-3</v>
      </c>
      <c r="K618" s="556"/>
      <c r="L618" s="556"/>
      <c r="M618" s="997" t="s">
        <v>448</v>
      </c>
      <c r="N618" s="995"/>
      <c r="O618" s="750">
        <v>9.676283098124093E-2</v>
      </c>
      <c r="P618" s="556"/>
      <c r="Q618" s="556"/>
      <c r="X618" s="341"/>
      <c r="Y618" s="341"/>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4"/>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997" t="s">
        <v>457</v>
      </c>
      <c r="D619" s="995"/>
      <c r="E619" s="748">
        <v>6.5858731752112668E-2</v>
      </c>
      <c r="F619" s="556"/>
      <c r="G619" s="556"/>
      <c r="H619" s="997" t="s">
        <v>465</v>
      </c>
      <c r="I619" s="995"/>
      <c r="J619" s="749">
        <v>-2.9274164715975399E-2</v>
      </c>
      <c r="K619" s="556"/>
      <c r="L619" s="556"/>
      <c r="M619" s="997" t="s">
        <v>500</v>
      </c>
      <c r="N619" s="995"/>
      <c r="O619" s="750">
        <v>-7.3268202195061636E-3</v>
      </c>
      <c r="P619" s="556"/>
      <c r="Q619" s="556"/>
      <c r="X619" s="341"/>
      <c r="Y619" s="341"/>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4"/>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997" t="s">
        <v>445</v>
      </c>
      <c r="D620" s="995"/>
      <c r="E620" s="748">
        <v>9.8465923063070296E-2</v>
      </c>
      <c r="F620" s="556"/>
      <c r="G620" s="556"/>
      <c r="H620" s="997" t="s">
        <v>467</v>
      </c>
      <c r="I620" s="995"/>
      <c r="J620" s="749">
        <v>-4.3986822182086063E-2</v>
      </c>
      <c r="K620" s="556"/>
      <c r="L620" s="556"/>
      <c r="M620" s="997" t="s">
        <v>516</v>
      </c>
      <c r="N620" s="995"/>
      <c r="O620" s="750">
        <v>2.9462024247219019E-3</v>
      </c>
      <c r="P620" s="556"/>
      <c r="Q620" s="556"/>
      <c r="X620" s="341"/>
      <c r="Y620" s="341"/>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4"/>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997" t="s">
        <v>477</v>
      </c>
      <c r="D621" s="995"/>
      <c r="E621" s="748">
        <v>9.7977837215222786E-3</v>
      </c>
      <c r="F621" s="556"/>
      <c r="G621" s="556"/>
      <c r="H621" s="997" t="s">
        <v>517</v>
      </c>
      <c r="I621" s="995"/>
      <c r="J621" s="749">
        <v>-8.2489955514131758E-3</v>
      </c>
      <c r="K621" s="556"/>
      <c r="L621" s="556"/>
      <c r="M621" s="997" t="s">
        <v>465</v>
      </c>
      <c r="N621" s="995"/>
      <c r="O621" s="750">
        <v>-5.432443184403473E-2</v>
      </c>
      <c r="P621" s="556"/>
      <c r="Q621" s="556"/>
      <c r="X621" s="341"/>
      <c r="Y621" s="341"/>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4"/>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997" t="s">
        <v>463</v>
      </c>
      <c r="D622" s="995"/>
      <c r="E622" s="748">
        <v>3.8552166031845927E-2</v>
      </c>
      <c r="F622" s="556"/>
      <c r="G622" s="556"/>
      <c r="H622" s="997" t="s">
        <v>443</v>
      </c>
      <c r="I622" s="995"/>
      <c r="J622" s="749">
        <v>0.10418714036530807</v>
      </c>
      <c r="K622" s="556"/>
      <c r="L622" s="556"/>
      <c r="M622" s="997" t="s">
        <v>467</v>
      </c>
      <c r="N622" s="995"/>
      <c r="O622" s="750">
        <v>-4.0062301595446131E-2</v>
      </c>
      <c r="P622" s="556"/>
      <c r="Q622" s="556"/>
      <c r="X622" s="341"/>
      <c r="Y622" s="341"/>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4"/>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997" t="s">
        <v>466</v>
      </c>
      <c r="D623" s="995"/>
      <c r="E623" s="748">
        <v>5.0585282529652456E-2</v>
      </c>
      <c r="F623" s="556"/>
      <c r="G623" s="556"/>
      <c r="H623" s="997" t="s">
        <v>518</v>
      </c>
      <c r="I623" s="995"/>
      <c r="J623" s="749">
        <v>6.5856398667245145E-4</v>
      </c>
      <c r="K623" s="556"/>
      <c r="L623" s="556"/>
      <c r="M623" s="997" t="s">
        <v>517</v>
      </c>
      <c r="N623" s="995"/>
      <c r="O623" s="750">
        <v>3.2216210408857167E-3</v>
      </c>
      <c r="P623" s="556"/>
      <c r="Q623" s="556"/>
      <c r="X623" s="341"/>
      <c r="Y623" s="341"/>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4"/>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997" t="s">
        <v>452</v>
      </c>
      <c r="D624" s="995"/>
      <c r="E624" s="748">
        <v>6.2112315150188079E-2</v>
      </c>
      <c r="F624" s="556"/>
      <c r="G624" s="556"/>
      <c r="H624" s="997" t="s">
        <v>501</v>
      </c>
      <c r="I624" s="995"/>
      <c r="J624" s="749">
        <v>-3.2579840375031836E-4</v>
      </c>
      <c r="K624" s="556"/>
      <c r="L624" s="556"/>
      <c r="M624" s="997" t="s">
        <v>443</v>
      </c>
      <c r="N624" s="995"/>
      <c r="O624" s="750">
        <v>0.11191180455057276</v>
      </c>
      <c r="P624" s="556"/>
      <c r="Q624" s="556"/>
      <c r="X624" s="341"/>
      <c r="Y624" s="341"/>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4"/>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997" t="s">
        <v>451</v>
      </c>
      <c r="D625" s="995"/>
      <c r="E625" s="748">
        <v>7.396311707275785E-2</v>
      </c>
      <c r="F625" s="556"/>
      <c r="G625" s="556"/>
      <c r="H625" s="997" t="s">
        <v>514</v>
      </c>
      <c r="I625" s="995"/>
      <c r="J625" s="749">
        <v>-1.0567408588584192E-2</v>
      </c>
      <c r="K625" s="556"/>
      <c r="L625" s="556"/>
      <c r="M625" s="997" t="s">
        <v>518</v>
      </c>
      <c r="N625" s="995"/>
      <c r="O625" s="750">
        <v>6.8155742354431715E-3</v>
      </c>
      <c r="P625" s="556"/>
      <c r="Q625" s="556"/>
      <c r="X625" s="341"/>
      <c r="Y625" s="341"/>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4"/>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997" t="s">
        <v>450</v>
      </c>
      <c r="D626" s="995"/>
      <c r="E626" s="748">
        <v>5.8645621241302216E-2</v>
      </c>
      <c r="F626" s="556"/>
      <c r="G626" s="556"/>
      <c r="H626" s="997" t="s">
        <v>497</v>
      </c>
      <c r="I626" s="995"/>
      <c r="J626" s="749">
        <v>-1.5131682633956424E-2</v>
      </c>
      <c r="K626" s="556"/>
      <c r="L626" s="556"/>
      <c r="M626" s="997" t="s">
        <v>501</v>
      </c>
      <c r="N626" s="995"/>
      <c r="O626" s="750">
        <v>1.2141262184200941E-2</v>
      </c>
      <c r="P626" s="556"/>
      <c r="Q626" s="556"/>
      <c r="X626" s="341"/>
      <c r="Y626" s="341"/>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4"/>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997" t="s">
        <v>449</v>
      </c>
      <c r="D627" s="995"/>
      <c r="E627" s="748">
        <v>7.9258769612510604E-2</v>
      </c>
      <c r="F627" s="556"/>
      <c r="G627" s="556"/>
      <c r="H627" s="997" t="s">
        <v>494</v>
      </c>
      <c r="I627" s="995"/>
      <c r="J627" s="749">
        <v>-1.6235293755780571E-2</v>
      </c>
      <c r="K627" s="556"/>
      <c r="L627" s="556"/>
      <c r="M627" s="997" t="s">
        <v>514</v>
      </c>
      <c r="N627" s="995"/>
      <c r="O627" s="750">
        <v>-1.8913537886646517E-3</v>
      </c>
      <c r="P627" s="556"/>
      <c r="Q627" s="556"/>
      <c r="X627" s="341"/>
      <c r="Y627" s="341"/>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4"/>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997" t="s">
        <v>447</v>
      </c>
      <c r="D628" s="995"/>
      <c r="E628" s="748">
        <v>8.5457728082049877E-2</v>
      </c>
      <c r="F628" s="556"/>
      <c r="G628" s="556"/>
      <c r="H628" s="997" t="s">
        <v>446</v>
      </c>
      <c r="I628" s="995"/>
      <c r="J628" s="749">
        <v>-9.8213949148916277E-2</v>
      </c>
      <c r="K628" s="556"/>
      <c r="L628" s="556"/>
      <c r="M628" s="997" t="s">
        <v>497</v>
      </c>
      <c r="N628" s="995"/>
      <c r="O628" s="750">
        <v>1.4922492948067204E-2</v>
      </c>
      <c r="P628" s="556"/>
      <c r="Q628" s="556"/>
      <c r="X628" s="341"/>
      <c r="Y628" s="341"/>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4"/>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997" t="s">
        <v>454</v>
      </c>
      <c r="D629" s="995"/>
      <c r="E629" s="748">
        <v>6.7516392958175714E-2</v>
      </c>
      <c r="F629" s="556"/>
      <c r="G629" s="556"/>
      <c r="H629" s="997" t="s">
        <v>484</v>
      </c>
      <c r="I629" s="995"/>
      <c r="J629" s="749">
        <v>-1.6936122909016891E-2</v>
      </c>
      <c r="K629" s="556"/>
      <c r="L629" s="556"/>
      <c r="M629" s="997" t="s">
        <v>494</v>
      </c>
      <c r="N629" s="995"/>
      <c r="O629" s="750">
        <v>-9.9415904707326353E-3</v>
      </c>
      <c r="P629" s="556"/>
      <c r="Q629" s="556"/>
      <c r="X629" s="341"/>
      <c r="Y629" s="341"/>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4"/>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997" t="s">
        <v>464</v>
      </c>
      <c r="D630" s="995"/>
      <c r="E630" s="748">
        <v>5.2679018515740916E-2</v>
      </c>
      <c r="F630" s="556"/>
      <c r="G630" s="556"/>
      <c r="H630" s="997" t="s">
        <v>513</v>
      </c>
      <c r="I630" s="995"/>
      <c r="J630" s="749">
        <v>-2.7523750452599955E-3</v>
      </c>
      <c r="K630" s="556"/>
      <c r="L630" s="556"/>
      <c r="M630" s="997" t="s">
        <v>446</v>
      </c>
      <c r="N630" s="995"/>
      <c r="O630" s="750">
        <v>-0.11017447142858089</v>
      </c>
      <c r="P630" s="556"/>
      <c r="Q630" s="556"/>
      <c r="X630" s="341"/>
      <c r="Y630" s="341"/>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4"/>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997" t="s">
        <v>458</v>
      </c>
      <c r="D631" s="995"/>
      <c r="E631" s="748">
        <v>6.2608849753098605E-2</v>
      </c>
      <c r="F631" s="556"/>
      <c r="G631" s="556"/>
      <c r="H631" s="997" t="s">
        <v>505</v>
      </c>
      <c r="I631" s="995"/>
      <c r="J631" s="749">
        <v>-1.3583366493913326E-2</v>
      </c>
      <c r="K631" s="556"/>
      <c r="L631" s="556"/>
      <c r="M631" s="997" t="s">
        <v>484</v>
      </c>
      <c r="N631" s="995"/>
      <c r="O631" s="750">
        <v>-3.0759401177931278E-3</v>
      </c>
      <c r="P631" s="556"/>
      <c r="Q631" s="556"/>
      <c r="X631" s="341"/>
      <c r="Y631" s="341"/>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4"/>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997" t="s">
        <v>469</v>
      </c>
      <c r="D632" s="995"/>
      <c r="E632" s="748">
        <v>1.3366461173890483E-2</v>
      </c>
      <c r="F632" s="556"/>
      <c r="G632" s="556"/>
      <c r="H632" s="997" t="s">
        <v>360</v>
      </c>
      <c r="I632" s="995"/>
      <c r="J632" s="749">
        <v>-3.8943335897746387E-2</v>
      </c>
      <c r="K632" s="556"/>
      <c r="L632" s="556"/>
      <c r="M632" s="997" t="s">
        <v>513</v>
      </c>
      <c r="N632" s="995"/>
      <c r="O632" s="750">
        <v>-1.3469090406329745E-5</v>
      </c>
      <c r="P632" s="556"/>
      <c r="Q632" s="556"/>
      <c r="X632" s="341"/>
      <c r="Y632" s="341"/>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4"/>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997" t="s">
        <v>459</v>
      </c>
      <c r="D633" s="995"/>
      <c r="E633" s="748">
        <v>6.2995665353321115E-2</v>
      </c>
      <c r="F633" s="556"/>
      <c r="G633" s="556"/>
      <c r="H633" s="997" t="s">
        <v>359</v>
      </c>
      <c r="I633" s="995"/>
      <c r="J633" s="749">
        <v>-5.5215829469798541E-2</v>
      </c>
      <c r="K633" s="556"/>
      <c r="L633" s="556"/>
      <c r="M633" s="997" t="s">
        <v>505</v>
      </c>
      <c r="N633" s="995"/>
      <c r="O633" s="750">
        <v>-6.9959047961556317E-3</v>
      </c>
      <c r="P633" s="556"/>
      <c r="Q633" s="556"/>
      <c r="X633" s="341"/>
      <c r="Y633" s="341"/>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4"/>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997" t="s">
        <v>506</v>
      </c>
      <c r="D634" s="995"/>
      <c r="E634" s="748">
        <v>-1.9618032404106153E-3</v>
      </c>
      <c r="F634" s="556"/>
      <c r="G634" s="556"/>
      <c r="H634" s="997" t="s">
        <v>393</v>
      </c>
      <c r="I634" s="995"/>
      <c r="J634" s="749">
        <v>-1.3956767740663832E-2</v>
      </c>
      <c r="K634" s="556"/>
      <c r="L634" s="556"/>
      <c r="M634" s="997" t="s">
        <v>360</v>
      </c>
      <c r="N634" s="995"/>
      <c r="O634" s="750">
        <v>-3.0220427698704786E-2</v>
      </c>
      <c r="P634" s="556"/>
      <c r="Q634" s="556"/>
      <c r="X634" s="341"/>
      <c r="Y634" s="341"/>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4"/>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997" t="s">
        <v>475</v>
      </c>
      <c r="D635" s="995"/>
      <c r="E635" s="748">
        <v>3.5279091794969762E-2</v>
      </c>
      <c r="F635" s="556"/>
      <c r="G635" s="556"/>
      <c r="H635" s="997" t="s">
        <v>460</v>
      </c>
      <c r="I635" s="995"/>
      <c r="J635" s="749">
        <v>-6.7954586062086264E-2</v>
      </c>
      <c r="K635" s="556"/>
      <c r="L635" s="556"/>
      <c r="M635" s="997" t="s">
        <v>359</v>
      </c>
      <c r="N635" s="995"/>
      <c r="O635" s="750">
        <v>-7.5537893426216945E-2</v>
      </c>
      <c r="P635" s="556"/>
      <c r="Q635" s="556"/>
      <c r="X635" s="341"/>
      <c r="Y635" s="341"/>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4"/>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997" t="s">
        <v>487</v>
      </c>
      <c r="D636" s="995"/>
      <c r="E636" s="748">
        <v>-1.4816361175205071E-2</v>
      </c>
      <c r="F636" s="556"/>
      <c r="G636" s="556"/>
      <c r="H636" s="997" t="s">
        <v>474</v>
      </c>
      <c r="I636" s="995"/>
      <c r="J636" s="749">
        <v>2.1492118039870448E-2</v>
      </c>
      <c r="K636" s="556"/>
      <c r="L636" s="556"/>
      <c r="M636" s="997" t="s">
        <v>393</v>
      </c>
      <c r="N636" s="995"/>
      <c r="O636" s="750">
        <v>-6.949035399516486E-3</v>
      </c>
      <c r="P636" s="556"/>
      <c r="Q636" s="556"/>
      <c r="X636" s="341"/>
      <c r="Y636" s="341"/>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4"/>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997" t="s">
        <v>453</v>
      </c>
      <c r="D637" s="995"/>
      <c r="E637" s="751">
        <v>7.4039513135839452E-2</v>
      </c>
      <c r="F637" s="556"/>
      <c r="G637" s="556"/>
      <c r="H637" s="997" t="s">
        <v>473</v>
      </c>
      <c r="I637" s="995"/>
      <c r="J637" s="749">
        <v>3.6727118949220691E-2</v>
      </c>
      <c r="K637" s="556"/>
      <c r="L637" s="556"/>
      <c r="M637" s="997" t="s">
        <v>460</v>
      </c>
      <c r="N637" s="995"/>
      <c r="O637" s="750">
        <v>-4.1919519237546457E-2</v>
      </c>
      <c r="P637" s="556"/>
      <c r="Q637" s="556"/>
      <c r="X637" s="341"/>
      <c r="Y637" s="341"/>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4"/>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994"/>
      <c r="D638" s="995"/>
      <c r="E638" s="572"/>
      <c r="F638" s="556"/>
      <c r="G638" s="556"/>
      <c r="H638" s="997" t="s">
        <v>455</v>
      </c>
      <c r="I638" s="995"/>
      <c r="J638" s="749">
        <v>5.1494506195262871E-2</v>
      </c>
      <c r="K638" s="556"/>
      <c r="L638" s="556"/>
      <c r="M638" s="997" t="s">
        <v>474</v>
      </c>
      <c r="N638" s="995"/>
      <c r="O638" s="750">
        <v>4.2141581618752165E-2</v>
      </c>
      <c r="P638" s="556"/>
      <c r="Q638" s="556"/>
      <c r="X638" s="341"/>
      <c r="Y638" s="341"/>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4"/>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994"/>
      <c r="D639" s="995"/>
      <c r="E639" s="556"/>
      <c r="F639" s="556"/>
      <c r="G639" s="556"/>
      <c r="H639" s="997" t="s">
        <v>457</v>
      </c>
      <c r="I639" s="995"/>
      <c r="J639" s="749">
        <v>7.0245906359444346E-2</v>
      </c>
      <c r="K639" s="556"/>
      <c r="L639" s="556"/>
      <c r="M639" s="997" t="s">
        <v>473</v>
      </c>
      <c r="N639" s="995"/>
      <c r="O639" s="750">
        <v>3.4283889499889565E-2</v>
      </c>
      <c r="P639" s="556"/>
      <c r="Q639" s="556"/>
      <c r="X639" s="341"/>
      <c r="Y639" s="341"/>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4"/>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998" t="s">
        <v>224</v>
      </c>
      <c r="D640" s="995"/>
      <c r="E640" s="995"/>
      <c r="F640" s="556"/>
      <c r="G640" s="556"/>
      <c r="H640" s="997" t="s">
        <v>445</v>
      </c>
      <c r="I640" s="995"/>
      <c r="J640" s="749">
        <v>0.10044491979975459</v>
      </c>
      <c r="K640" s="556"/>
      <c r="L640" s="556"/>
      <c r="M640" s="997" t="s">
        <v>455</v>
      </c>
      <c r="N640" s="995"/>
      <c r="O640" s="750">
        <v>7.2333985208221749E-2</v>
      </c>
      <c r="P640" s="556"/>
      <c r="Q640" s="556"/>
      <c r="X640" s="341"/>
      <c r="Y640" s="341"/>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4"/>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996" t="s">
        <v>192</v>
      </c>
      <c r="D641" s="995"/>
      <c r="E641" s="769" t="s">
        <v>193</v>
      </c>
      <c r="F641" s="556"/>
      <c r="G641" s="556"/>
      <c r="H641" s="997" t="s">
        <v>477</v>
      </c>
      <c r="I641" s="995"/>
      <c r="J641" s="749">
        <v>8.2531973842891217E-3</v>
      </c>
      <c r="K641" s="556"/>
      <c r="L641" s="556"/>
      <c r="M641" s="997" t="s">
        <v>457</v>
      </c>
      <c r="N641" s="995"/>
      <c r="O641" s="750">
        <v>6.1284857697295102E-2</v>
      </c>
      <c r="P641" s="556"/>
      <c r="Q641" s="556"/>
      <c r="X641" s="341"/>
      <c r="Y641" s="341"/>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4"/>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997" t="s">
        <v>193</v>
      </c>
      <c r="D642" s="995"/>
      <c r="E642" s="770">
        <v>1</v>
      </c>
      <c r="F642" s="556"/>
      <c r="G642" s="556"/>
      <c r="H642" s="997" t="s">
        <v>463</v>
      </c>
      <c r="I642" s="995"/>
      <c r="J642" s="749">
        <v>3.5079131895306898E-2</v>
      </c>
      <c r="K642" s="556"/>
      <c r="L642" s="556"/>
      <c r="M642" s="997" t="s">
        <v>445</v>
      </c>
      <c r="N642" s="995"/>
      <c r="O642" s="750">
        <v>0.10212370182330352</v>
      </c>
      <c r="P642" s="556"/>
      <c r="Q642" s="556"/>
      <c r="X642" s="341"/>
      <c r="Y642" s="341"/>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4"/>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994"/>
      <c r="D643" s="995"/>
      <c r="E643" s="572"/>
      <c r="F643" s="556"/>
      <c r="G643" s="556"/>
      <c r="H643" s="997" t="s">
        <v>466</v>
      </c>
      <c r="I643" s="995"/>
      <c r="J643" s="749">
        <v>4.6375735756800034E-2</v>
      </c>
      <c r="K643" s="556"/>
      <c r="L643" s="556"/>
      <c r="M643" s="997" t="s">
        <v>477</v>
      </c>
      <c r="N643" s="995"/>
      <c r="O643" s="750">
        <v>3.8178818789068605E-2</v>
      </c>
      <c r="P643" s="556"/>
      <c r="Q643" s="556"/>
      <c r="X643" s="341"/>
      <c r="Y643" s="341"/>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4"/>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994"/>
      <c r="D644" s="995"/>
      <c r="E644" s="556"/>
      <c r="F644" s="556"/>
      <c r="G644" s="556"/>
      <c r="H644" s="997" t="s">
        <v>452</v>
      </c>
      <c r="I644" s="995"/>
      <c r="J644" s="749">
        <v>5.4946784944249684E-2</v>
      </c>
      <c r="K644" s="556"/>
      <c r="L644" s="556"/>
      <c r="M644" s="997" t="s">
        <v>463</v>
      </c>
      <c r="N644" s="995"/>
      <c r="O644" s="750">
        <v>6.0960468189996488E-2</v>
      </c>
      <c r="P644" s="556"/>
      <c r="Q644" s="556"/>
      <c r="X644" s="341"/>
      <c r="Y644" s="341"/>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4"/>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994"/>
      <c r="D645" s="995"/>
      <c r="E645" s="556"/>
      <c r="F645" s="556"/>
      <c r="G645" s="556"/>
      <c r="H645" s="997" t="s">
        <v>451</v>
      </c>
      <c r="I645" s="995"/>
      <c r="J645" s="749">
        <v>7.7151702147951418E-2</v>
      </c>
      <c r="K645" s="556"/>
      <c r="L645" s="556"/>
      <c r="M645" s="997" t="s">
        <v>466</v>
      </c>
      <c r="N645" s="995"/>
      <c r="O645" s="750">
        <v>5.3261321923950694E-2</v>
      </c>
      <c r="P645" s="556"/>
      <c r="Q645" s="556"/>
      <c r="X645" s="341"/>
      <c r="Y645" s="341"/>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4"/>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994"/>
      <c r="D646" s="995"/>
      <c r="E646" s="556"/>
      <c r="F646" s="556"/>
      <c r="G646" s="556"/>
      <c r="H646" s="997" t="s">
        <v>450</v>
      </c>
      <c r="I646" s="995"/>
      <c r="J646" s="749">
        <v>4.2526407732541835E-2</v>
      </c>
      <c r="K646" s="556"/>
      <c r="L646" s="556"/>
      <c r="M646" s="997" t="s">
        <v>452</v>
      </c>
      <c r="N646" s="995"/>
      <c r="O646" s="750">
        <v>8.1100613988574516E-2</v>
      </c>
      <c r="P646" s="556"/>
      <c r="Q646" s="556"/>
      <c r="X646" s="341"/>
      <c r="Y646" s="341"/>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4"/>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994"/>
      <c r="D647" s="995"/>
      <c r="E647" s="556"/>
      <c r="F647" s="556"/>
      <c r="G647" s="556"/>
      <c r="H647" s="997" t="s">
        <v>449</v>
      </c>
      <c r="I647" s="995"/>
      <c r="J647" s="749">
        <v>8.7107221738997195E-2</v>
      </c>
      <c r="K647" s="556"/>
      <c r="L647" s="556"/>
      <c r="M647" s="997" t="s">
        <v>451</v>
      </c>
      <c r="N647" s="995"/>
      <c r="O647" s="750">
        <v>6.8161555648278707E-2</v>
      </c>
      <c r="P647" s="556"/>
      <c r="Q647" s="556"/>
      <c r="X647" s="341"/>
      <c r="Y647" s="341"/>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4"/>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994"/>
      <c r="D648" s="995"/>
      <c r="E648" s="556"/>
      <c r="F648" s="556"/>
      <c r="G648" s="556"/>
      <c r="H648" s="997" t="s">
        <v>447</v>
      </c>
      <c r="I648" s="995"/>
      <c r="J648" s="749">
        <v>8.8044766794444174E-2</v>
      </c>
      <c r="K648" s="556"/>
      <c r="L648" s="556"/>
      <c r="M648" s="997" t="s">
        <v>450</v>
      </c>
      <c r="N648" s="995"/>
      <c r="O648" s="750">
        <v>8.4016015864784105E-2</v>
      </c>
      <c r="P648" s="556"/>
      <c r="Q648" s="556"/>
      <c r="X648" s="341"/>
      <c r="Y648" s="341"/>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4"/>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994"/>
      <c r="D649" s="995"/>
      <c r="E649" s="556"/>
      <c r="F649" s="556"/>
      <c r="G649" s="556"/>
      <c r="H649" s="997" t="s">
        <v>454</v>
      </c>
      <c r="I649" s="995"/>
      <c r="J649" s="749">
        <v>7.2050685868585734E-2</v>
      </c>
      <c r="K649" s="556"/>
      <c r="L649" s="556"/>
      <c r="M649" s="997" t="s">
        <v>449</v>
      </c>
      <c r="N649" s="995"/>
      <c r="O649" s="750">
        <v>6.2038240257796161E-2</v>
      </c>
      <c r="P649" s="556"/>
      <c r="Q649" s="556"/>
      <c r="X649" s="341"/>
      <c r="Y649" s="341"/>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4"/>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994"/>
      <c r="D650" s="995"/>
      <c r="E650" s="556"/>
      <c r="F650" s="556"/>
      <c r="G650" s="556"/>
      <c r="H650" s="997" t="s">
        <v>464</v>
      </c>
      <c r="I650" s="995"/>
      <c r="J650" s="749">
        <v>5.2696464782365983E-2</v>
      </c>
      <c r="K650" s="556"/>
      <c r="L650" s="556"/>
      <c r="M650" s="997" t="s">
        <v>447</v>
      </c>
      <c r="N650" s="995"/>
      <c r="O650" s="750">
        <v>7.5126421698762672E-2</v>
      </c>
      <c r="P650" s="556"/>
      <c r="Q650" s="556"/>
      <c r="X650" s="341"/>
      <c r="Y650" s="341"/>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4"/>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994"/>
      <c r="D651" s="995"/>
      <c r="E651" s="556"/>
      <c r="F651" s="556"/>
      <c r="G651" s="556"/>
      <c r="H651" s="997" t="s">
        <v>458</v>
      </c>
      <c r="I651" s="995"/>
      <c r="J651" s="749">
        <v>6.4622049266644027E-2</v>
      </c>
      <c r="K651" s="556"/>
      <c r="L651" s="556"/>
      <c r="M651" s="997" t="s">
        <v>454</v>
      </c>
      <c r="N651" s="995"/>
      <c r="O651" s="750">
        <v>5.3848701454852814E-2</v>
      </c>
      <c r="P651" s="556"/>
      <c r="Q651" s="556"/>
      <c r="X651" s="341"/>
      <c r="Y651" s="341"/>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4"/>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994"/>
      <c r="D652" s="995"/>
      <c r="E652" s="556"/>
      <c r="F652" s="556"/>
      <c r="G652" s="556"/>
      <c r="H652" s="997" t="s">
        <v>469</v>
      </c>
      <c r="I652" s="995"/>
      <c r="J652" s="749">
        <v>-5.4911806472635071E-4</v>
      </c>
      <c r="K652" s="556"/>
      <c r="L652" s="556"/>
      <c r="M652" s="997" t="s">
        <v>464</v>
      </c>
      <c r="N652" s="995"/>
      <c r="O652" s="750">
        <v>4.8687845316386306E-2</v>
      </c>
      <c r="P652" s="556"/>
      <c r="Q652" s="556"/>
      <c r="X652" s="341"/>
      <c r="Y652" s="341"/>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4"/>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994"/>
      <c r="D653" s="995"/>
      <c r="E653" s="556"/>
      <c r="F653" s="556"/>
      <c r="G653" s="556"/>
      <c r="H653" s="997" t="s">
        <v>459</v>
      </c>
      <c r="I653" s="995"/>
      <c r="J653" s="749">
        <v>6.793721295514131E-2</v>
      </c>
      <c r="K653" s="556"/>
      <c r="L653" s="556"/>
      <c r="M653" s="997" t="s">
        <v>458</v>
      </c>
      <c r="N653" s="995"/>
      <c r="O653" s="750">
        <v>7.0742212494008513E-2</v>
      </c>
      <c r="P653" s="556"/>
      <c r="Q653" s="556"/>
      <c r="X653" s="341"/>
      <c r="Y653" s="341"/>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4"/>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994"/>
      <c r="D654" s="995"/>
      <c r="E654" s="556"/>
      <c r="F654" s="556"/>
      <c r="G654" s="556"/>
      <c r="H654" s="997" t="s">
        <v>506</v>
      </c>
      <c r="I654" s="995"/>
      <c r="J654" s="749">
        <v>-8.9505577334720958E-4</v>
      </c>
      <c r="K654" s="556"/>
      <c r="L654" s="556"/>
      <c r="M654" s="997" t="s">
        <v>469</v>
      </c>
      <c r="N654" s="995"/>
      <c r="O654" s="750">
        <v>4.8235010527440635E-2</v>
      </c>
      <c r="P654" s="556"/>
      <c r="Q654" s="556"/>
      <c r="X654" s="341"/>
      <c r="Y654" s="341"/>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4"/>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994"/>
      <c r="D655" s="995"/>
      <c r="E655" s="556"/>
      <c r="F655" s="556"/>
      <c r="G655" s="556"/>
      <c r="H655" s="997" t="s">
        <v>475</v>
      </c>
      <c r="I655" s="995"/>
      <c r="J655" s="749">
        <v>3.5507428193244553E-2</v>
      </c>
      <c r="K655" s="556"/>
      <c r="L655" s="556"/>
      <c r="M655" s="997" t="s">
        <v>459</v>
      </c>
      <c r="N655" s="995"/>
      <c r="O655" s="750">
        <v>6.8536284157387856E-2</v>
      </c>
      <c r="P655" s="556"/>
      <c r="Q655" s="556"/>
      <c r="X655" s="341"/>
      <c r="Y655" s="341"/>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4"/>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994"/>
      <c r="D656" s="995"/>
      <c r="E656" s="556"/>
      <c r="F656" s="556"/>
      <c r="G656" s="556"/>
      <c r="H656" s="997" t="s">
        <v>487</v>
      </c>
      <c r="I656" s="995"/>
      <c r="J656" s="749">
        <v>-1.9045177496060686E-2</v>
      </c>
      <c r="K656" s="556"/>
      <c r="L656" s="556"/>
      <c r="M656" s="997" t="s">
        <v>506</v>
      </c>
      <c r="N656" s="995"/>
      <c r="O656" s="750">
        <v>1.0253701757701237E-2</v>
      </c>
      <c r="P656" s="556"/>
      <c r="Q656" s="556"/>
      <c r="X656" s="341"/>
      <c r="Y656" s="341"/>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4"/>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994"/>
      <c r="D657" s="995"/>
      <c r="E657" s="556"/>
      <c r="F657" s="556"/>
      <c r="G657" s="556"/>
      <c r="H657" s="997" t="s">
        <v>453</v>
      </c>
      <c r="I657" s="995"/>
      <c r="J657" s="749">
        <v>7.1933569248725404E-2</v>
      </c>
      <c r="K657" s="556"/>
      <c r="L657" s="556"/>
      <c r="M657" s="997" t="s">
        <v>475</v>
      </c>
      <c r="N657" s="995"/>
      <c r="O657" s="750">
        <v>3.3682312002341917E-2</v>
      </c>
      <c r="P657" s="556"/>
      <c r="Q657" s="556"/>
      <c r="X657" s="341"/>
      <c r="Y657" s="341"/>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4"/>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994"/>
      <c r="D658" s="995"/>
      <c r="E658" s="556"/>
      <c r="F658" s="556"/>
      <c r="G658" s="556"/>
      <c r="H658" s="997" t="s">
        <v>485</v>
      </c>
      <c r="I658" s="995"/>
      <c r="J658" s="749">
        <v>2.0877404110177831E-2</v>
      </c>
      <c r="K658" s="556"/>
      <c r="L658" s="556"/>
      <c r="M658" s="997" t="s">
        <v>487</v>
      </c>
      <c r="N658" s="995"/>
      <c r="O658" s="750">
        <v>-9.7898371402862418E-3</v>
      </c>
      <c r="P658" s="556"/>
      <c r="Q658" s="556"/>
      <c r="X658" s="341"/>
      <c r="Y658" s="341"/>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4"/>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994"/>
      <c r="D659" s="995"/>
      <c r="E659" s="556"/>
      <c r="F659" s="556"/>
      <c r="G659" s="556"/>
      <c r="H659" s="997" t="s">
        <v>511</v>
      </c>
      <c r="I659" s="995"/>
      <c r="J659" s="749">
        <v>-1.1408946133167759E-2</v>
      </c>
      <c r="K659" s="556"/>
      <c r="L659" s="556"/>
      <c r="M659" s="997" t="s">
        <v>453</v>
      </c>
      <c r="N659" s="995"/>
      <c r="O659" s="750">
        <v>6.3755156780518824E-2</v>
      </c>
      <c r="P659" s="556"/>
      <c r="Q659" s="556"/>
      <c r="X659" s="341"/>
      <c r="Y659" s="341"/>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4"/>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994"/>
      <c r="D660" s="995"/>
      <c r="E660" s="556"/>
      <c r="F660" s="556"/>
      <c r="G660" s="556"/>
      <c r="H660" s="997" t="s">
        <v>492</v>
      </c>
      <c r="I660" s="995"/>
      <c r="J660" s="749">
        <v>-1.8281755276167072E-2</v>
      </c>
      <c r="K660" s="556"/>
      <c r="L660" s="556"/>
      <c r="M660" s="997" t="s">
        <v>485</v>
      </c>
      <c r="N660" s="995"/>
      <c r="O660" s="750">
        <v>1.3684209910033121E-2</v>
      </c>
      <c r="P660" s="556"/>
      <c r="Q660" s="556"/>
      <c r="X660" s="341"/>
      <c r="Y660" s="341"/>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4"/>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994"/>
      <c r="D661" s="995"/>
      <c r="E661" s="556"/>
      <c r="F661" s="556"/>
      <c r="G661" s="556"/>
      <c r="H661" s="997" t="s">
        <v>522</v>
      </c>
      <c r="I661" s="995"/>
      <c r="J661" s="749">
        <v>-2.7333904264876872E-3</v>
      </c>
      <c r="K661" s="556"/>
      <c r="L661" s="556"/>
      <c r="M661" s="997" t="s">
        <v>511</v>
      </c>
      <c r="N661" s="995"/>
      <c r="O661" s="750">
        <v>2.0654936688774364E-3</v>
      </c>
      <c r="P661" s="556"/>
      <c r="Q661" s="556"/>
      <c r="X661" s="341"/>
      <c r="Y661" s="341"/>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4"/>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994"/>
      <c r="D662" s="995"/>
      <c r="E662" s="556"/>
      <c r="F662" s="556"/>
      <c r="G662" s="556"/>
      <c r="H662" s="997" t="s">
        <v>480</v>
      </c>
      <c r="I662" s="995"/>
      <c r="J662" s="749">
        <v>-2.1039620239232587E-2</v>
      </c>
      <c r="K662" s="556"/>
      <c r="L662" s="556"/>
      <c r="M662" s="997" t="s">
        <v>492</v>
      </c>
      <c r="N662" s="995"/>
      <c r="O662" s="750">
        <v>-1.7268546089723693E-2</v>
      </c>
      <c r="P662" s="556"/>
      <c r="Q662" s="556"/>
      <c r="X662" s="341"/>
      <c r="Y662" s="341"/>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4"/>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994"/>
      <c r="D663" s="995"/>
      <c r="E663" s="556"/>
      <c r="F663" s="556"/>
      <c r="G663" s="556"/>
      <c r="H663" s="997" t="s">
        <v>491</v>
      </c>
      <c r="I663" s="995"/>
      <c r="J663" s="749">
        <v>-1.8527206306585144E-2</v>
      </c>
      <c r="K663" s="556"/>
      <c r="L663" s="556"/>
      <c r="M663" s="997" t="s">
        <v>522</v>
      </c>
      <c r="N663" s="995"/>
      <c r="O663" s="750">
        <v>2.4486870669818606E-4</v>
      </c>
      <c r="P663" s="556"/>
      <c r="Q663" s="556"/>
      <c r="X663" s="341"/>
      <c r="Y663" s="341"/>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4"/>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994"/>
      <c r="D664" s="995"/>
      <c r="E664" s="556"/>
      <c r="F664" s="556"/>
      <c r="G664" s="556"/>
      <c r="H664" s="997" t="s">
        <v>503</v>
      </c>
      <c r="I664" s="995"/>
      <c r="J664" s="749">
        <v>-6.620087752187879E-3</v>
      </c>
      <c r="K664" s="556"/>
      <c r="L664" s="556"/>
      <c r="M664" s="997" t="s">
        <v>480</v>
      </c>
      <c r="N664" s="995"/>
      <c r="O664" s="750">
        <v>-3.36697015187458E-2</v>
      </c>
      <c r="P664" s="556"/>
      <c r="Q664" s="556"/>
      <c r="X664" s="341"/>
      <c r="Y664" s="341"/>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4"/>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994"/>
      <c r="D665" s="995"/>
      <c r="E665" s="556"/>
      <c r="F665" s="556"/>
      <c r="G665" s="556"/>
      <c r="H665" s="997" t="s">
        <v>490</v>
      </c>
      <c r="I665" s="995"/>
      <c r="J665" s="749">
        <v>-1.8925535296896862E-2</v>
      </c>
      <c r="K665" s="556"/>
      <c r="L665" s="556"/>
      <c r="M665" s="997" t="s">
        <v>491</v>
      </c>
      <c r="N665" s="995"/>
      <c r="O665" s="750">
        <v>-1.2056392019209465E-2</v>
      </c>
      <c r="P665" s="556"/>
      <c r="Q665" s="556"/>
      <c r="X665" s="341"/>
      <c r="Y665" s="341"/>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4"/>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994"/>
      <c r="D666" s="995"/>
      <c r="E666" s="556"/>
      <c r="F666" s="556"/>
      <c r="G666" s="556"/>
      <c r="H666" s="997" t="s">
        <v>499</v>
      </c>
      <c r="I666" s="995"/>
      <c r="J666" s="749">
        <v>-1.4306117116250896E-2</v>
      </c>
      <c r="K666" s="556"/>
      <c r="L666" s="556"/>
      <c r="M666" s="997" t="s">
        <v>503</v>
      </c>
      <c r="N666" s="995"/>
      <c r="O666" s="750">
        <v>-1.1315916831736763E-2</v>
      </c>
      <c r="P666" s="556"/>
      <c r="Q666" s="556"/>
      <c r="X666" s="341"/>
      <c r="Y666" s="341"/>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4"/>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994"/>
      <c r="D667" s="995"/>
      <c r="E667" s="556"/>
      <c r="F667" s="556"/>
      <c r="G667" s="556"/>
      <c r="H667" s="997" t="s">
        <v>508</v>
      </c>
      <c r="I667" s="995"/>
      <c r="J667" s="752">
        <v>-1.2630113043486787E-2</v>
      </c>
      <c r="K667" s="556"/>
      <c r="L667" s="556"/>
      <c r="M667" s="997" t="s">
        <v>523</v>
      </c>
      <c r="N667" s="995"/>
      <c r="O667" s="750">
        <v>-2.401961998672738E-3</v>
      </c>
      <c r="P667" s="556"/>
      <c r="Q667" s="556"/>
      <c r="X667" s="341"/>
      <c r="Y667" s="341"/>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4"/>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994"/>
      <c r="D668" s="995"/>
      <c r="E668" s="556"/>
      <c r="F668" s="556"/>
      <c r="G668" s="556"/>
      <c r="H668" s="994"/>
      <c r="I668" s="995"/>
      <c r="J668" s="572"/>
      <c r="K668" s="556"/>
      <c r="L668" s="556"/>
      <c r="M668" s="997" t="s">
        <v>490</v>
      </c>
      <c r="N668" s="995"/>
      <c r="O668" s="750">
        <v>1.7266840915607401E-2</v>
      </c>
      <c r="P668" s="556"/>
      <c r="Q668" s="556"/>
      <c r="X668" s="341"/>
      <c r="Y668" s="341"/>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4"/>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994"/>
      <c r="D669" s="995"/>
      <c r="E669" s="556"/>
      <c r="F669" s="556"/>
      <c r="G669" s="556"/>
      <c r="H669" s="994"/>
      <c r="I669" s="995"/>
      <c r="J669" s="556"/>
      <c r="K669" s="556"/>
      <c r="L669" s="556"/>
      <c r="M669" s="997" t="s">
        <v>499</v>
      </c>
      <c r="N669" s="995"/>
      <c r="O669" s="750">
        <v>1.4580869375251885E-2</v>
      </c>
      <c r="P669" s="556"/>
      <c r="Q669" s="556"/>
      <c r="X669" s="341"/>
      <c r="Y669" s="341"/>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4"/>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994"/>
      <c r="D670" s="995"/>
      <c r="E670" s="556"/>
      <c r="F670" s="556"/>
      <c r="G670" s="556"/>
      <c r="H670" s="998" t="s">
        <v>224</v>
      </c>
      <c r="I670" s="995"/>
      <c r="J670" s="995"/>
      <c r="K670" s="556"/>
      <c r="L670" s="556"/>
      <c r="M670" s="997" t="s">
        <v>508</v>
      </c>
      <c r="N670" s="995"/>
      <c r="O670" s="754">
        <v>4.9469654727660297E-3</v>
      </c>
      <c r="P670" s="556"/>
      <c r="Q670" s="556"/>
      <c r="X670" s="341"/>
      <c r="Y670" s="341"/>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4"/>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994"/>
      <c r="D671" s="995"/>
      <c r="E671" s="556"/>
      <c r="F671" s="556"/>
      <c r="G671" s="556"/>
      <c r="H671" s="996" t="s">
        <v>192</v>
      </c>
      <c r="I671" s="995"/>
      <c r="J671" s="771" t="s">
        <v>193</v>
      </c>
      <c r="K671" s="556"/>
      <c r="L671" s="556"/>
      <c r="M671" s="994"/>
      <c r="N671" s="995"/>
      <c r="O671" s="572"/>
      <c r="P671" s="556"/>
      <c r="Q671" s="556"/>
      <c r="X671" s="341"/>
      <c r="Y671" s="341"/>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4"/>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994"/>
      <c r="D672" s="995"/>
      <c r="E672" s="556"/>
      <c r="F672" s="556"/>
      <c r="G672" s="556"/>
      <c r="H672" s="997" t="s">
        <v>193</v>
      </c>
      <c r="I672" s="995"/>
      <c r="J672" s="772">
        <v>1</v>
      </c>
      <c r="K672" s="556"/>
      <c r="L672" s="556"/>
      <c r="M672" s="994"/>
      <c r="N672" s="995"/>
      <c r="O672" s="556"/>
      <c r="P672" s="556"/>
      <c r="Q672" s="556"/>
      <c r="X672" s="341"/>
      <c r="Y672" s="341"/>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4"/>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994"/>
      <c r="D673" s="995"/>
      <c r="E673" s="556"/>
      <c r="F673" s="556"/>
      <c r="G673" s="556"/>
      <c r="H673" s="994"/>
      <c r="I673" s="995"/>
      <c r="J673" s="572"/>
      <c r="K673" s="556"/>
      <c r="L673" s="556"/>
      <c r="M673" s="998" t="s">
        <v>224</v>
      </c>
      <c r="N673" s="995"/>
      <c r="O673" s="995"/>
      <c r="P673" s="556"/>
      <c r="Q673" s="556"/>
      <c r="X673" s="341"/>
      <c r="Y673" s="341"/>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4"/>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994"/>
      <c r="D674" s="995"/>
      <c r="E674" s="556"/>
      <c r="F674" s="556"/>
      <c r="G674" s="556"/>
      <c r="H674" s="994"/>
      <c r="I674" s="995"/>
      <c r="J674" s="556"/>
      <c r="K674" s="556"/>
      <c r="L674" s="556"/>
      <c r="M674" s="996" t="s">
        <v>192</v>
      </c>
      <c r="N674" s="995"/>
      <c r="O674" s="773" t="s">
        <v>193</v>
      </c>
      <c r="P674" s="556"/>
      <c r="Q674" s="556"/>
      <c r="X674" s="341"/>
      <c r="Y674" s="341"/>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4"/>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994"/>
      <c r="D675" s="995"/>
      <c r="E675" s="556"/>
      <c r="F675" s="556"/>
      <c r="G675" s="556"/>
      <c r="H675" s="994"/>
      <c r="I675" s="995"/>
      <c r="J675" s="556"/>
      <c r="K675" s="556"/>
      <c r="L675" s="556"/>
      <c r="M675" s="997" t="s">
        <v>193</v>
      </c>
      <c r="N675" s="995"/>
      <c r="O675" s="774">
        <v>1</v>
      </c>
      <c r="P675" s="556"/>
      <c r="Q675" s="556"/>
      <c r="X675" s="341"/>
      <c r="Y675" s="341"/>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4"/>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994"/>
      <c r="D676" s="995"/>
      <c r="E676" s="556"/>
      <c r="F676" s="556"/>
      <c r="G676" s="556"/>
      <c r="H676" s="994"/>
      <c r="I676" s="995"/>
      <c r="J676" s="556"/>
      <c r="K676" s="556"/>
      <c r="L676" s="556"/>
      <c r="M676" s="994"/>
      <c r="N676" s="995"/>
      <c r="O676" s="572"/>
      <c r="P676" s="556"/>
      <c r="Q676" s="556"/>
      <c r="X676" s="341"/>
      <c r="Y676" s="341"/>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4"/>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994"/>
      <c r="D677" s="995"/>
      <c r="E677" s="556"/>
      <c r="F677" s="556"/>
      <c r="G677" s="556"/>
      <c r="H677" s="994"/>
      <c r="I677" s="995"/>
      <c r="J677" s="556"/>
      <c r="K677" s="556"/>
      <c r="L677" s="556"/>
      <c r="M677" s="994"/>
      <c r="N677" s="995"/>
      <c r="O677" s="556"/>
      <c r="P677" s="556"/>
      <c r="Q677" s="556"/>
      <c r="X677" s="341"/>
      <c r="Y677" s="341"/>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4"/>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994"/>
      <c r="D678" s="995"/>
      <c r="E678" s="556"/>
      <c r="F678" s="556"/>
      <c r="G678" s="556"/>
      <c r="H678" s="994"/>
      <c r="I678" s="995"/>
      <c r="J678" s="556"/>
      <c r="K678" s="556"/>
      <c r="L678" s="556"/>
      <c r="M678" s="994"/>
      <c r="N678" s="995"/>
      <c r="O678" s="556"/>
      <c r="P678" s="556"/>
      <c r="Q678" s="556"/>
      <c r="X678" s="341"/>
      <c r="Y678" s="341"/>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4"/>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994"/>
      <c r="D679" s="995"/>
      <c r="E679" s="556"/>
      <c r="F679" s="556"/>
      <c r="G679" s="556"/>
      <c r="H679" s="994"/>
      <c r="I679" s="995"/>
      <c r="J679" s="556"/>
      <c r="K679" s="556"/>
      <c r="L679" s="556"/>
      <c r="M679" s="994"/>
      <c r="N679" s="995"/>
      <c r="O679" s="556"/>
      <c r="P679" s="556"/>
      <c r="Q679" s="556"/>
      <c r="X679" s="341"/>
      <c r="Y679" s="341"/>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4"/>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994"/>
      <c r="D680" s="995"/>
      <c r="E680" s="556"/>
      <c r="F680" s="556"/>
      <c r="G680" s="556"/>
      <c r="H680" s="994"/>
      <c r="I680" s="995"/>
      <c r="J680" s="556"/>
      <c r="K680" s="556"/>
      <c r="L680" s="556"/>
      <c r="M680" s="994"/>
      <c r="N680" s="995"/>
      <c r="O680" s="556"/>
      <c r="P680" s="556"/>
      <c r="Q680" s="556"/>
      <c r="X680" s="341"/>
      <c r="Y680" s="341"/>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4"/>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994"/>
      <c r="D681" s="995"/>
      <c r="E681" s="556"/>
      <c r="F681" s="556"/>
      <c r="G681" s="556"/>
      <c r="H681" s="994"/>
      <c r="I681" s="995"/>
      <c r="J681" s="556"/>
      <c r="K681" s="556"/>
      <c r="L681" s="556"/>
      <c r="M681" s="994"/>
      <c r="N681" s="995"/>
      <c r="O681" s="556"/>
      <c r="P681" s="556"/>
      <c r="Q681" s="556"/>
      <c r="X681" s="341"/>
      <c r="Y681" s="341"/>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4"/>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994"/>
      <c r="D682" s="995"/>
      <c r="E682" s="556"/>
      <c r="F682" s="556"/>
      <c r="G682" s="556"/>
      <c r="H682" s="994"/>
      <c r="I682" s="995"/>
      <c r="J682" s="556"/>
      <c r="K682" s="556"/>
      <c r="L682" s="556"/>
      <c r="M682" s="994"/>
      <c r="N682" s="995"/>
      <c r="O682" s="556"/>
      <c r="P682" s="556"/>
      <c r="Q682" s="556"/>
      <c r="X682" s="341"/>
      <c r="Y682" s="341"/>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4"/>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994"/>
      <c r="D683" s="995"/>
      <c r="E683" s="556"/>
      <c r="F683" s="556"/>
      <c r="G683" s="556"/>
      <c r="H683" s="994"/>
      <c r="I683" s="995"/>
      <c r="J683" s="556"/>
      <c r="K683" s="556"/>
      <c r="L683" s="556"/>
      <c r="M683" s="994"/>
      <c r="N683" s="995"/>
      <c r="O683" s="556"/>
      <c r="P683" s="556"/>
      <c r="Q683" s="556"/>
      <c r="X683" s="341"/>
      <c r="Y683" s="341"/>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4"/>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994"/>
      <c r="D684" s="995"/>
      <c r="E684" s="556"/>
      <c r="F684" s="556"/>
      <c r="G684" s="556"/>
      <c r="H684" s="994"/>
      <c r="I684" s="995"/>
      <c r="J684" s="556"/>
      <c r="K684" s="556"/>
      <c r="L684" s="556"/>
      <c r="M684" s="994"/>
      <c r="N684" s="995"/>
      <c r="O684" s="556"/>
      <c r="P684" s="556"/>
      <c r="Q684" s="556"/>
      <c r="X684" s="341"/>
      <c r="Y684" s="341"/>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4"/>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994"/>
      <c r="D685" s="995"/>
      <c r="E685" s="556"/>
      <c r="F685" s="556"/>
      <c r="G685" s="556"/>
      <c r="H685" s="994"/>
      <c r="I685" s="995"/>
      <c r="J685" s="556"/>
      <c r="K685" s="556"/>
      <c r="L685" s="556"/>
      <c r="M685" s="994"/>
      <c r="N685" s="995"/>
      <c r="O685" s="556"/>
      <c r="P685" s="556"/>
      <c r="Q685" s="556"/>
      <c r="X685" s="341"/>
      <c r="Y685" s="341"/>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4"/>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994"/>
      <c r="D686" s="995"/>
      <c r="E686" s="556"/>
      <c r="F686" s="556"/>
      <c r="G686" s="556"/>
      <c r="H686" s="994"/>
      <c r="I686" s="995"/>
      <c r="J686" s="556"/>
      <c r="K686" s="556"/>
      <c r="L686" s="556"/>
      <c r="M686" s="994"/>
      <c r="N686" s="995"/>
      <c r="O686" s="556"/>
      <c r="P686" s="556"/>
      <c r="Q686" s="556"/>
      <c r="X686" s="341"/>
      <c r="Y686" s="341"/>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4"/>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994"/>
      <c r="D687" s="995"/>
      <c r="E687" s="556"/>
      <c r="F687" s="556"/>
      <c r="G687" s="556"/>
      <c r="H687" s="994"/>
      <c r="I687" s="995"/>
      <c r="J687" s="556"/>
      <c r="K687" s="556"/>
      <c r="L687" s="556"/>
      <c r="M687" s="994"/>
      <c r="N687" s="995"/>
      <c r="O687" s="556"/>
      <c r="P687" s="556"/>
      <c r="Q687" s="556"/>
      <c r="X687" s="341"/>
      <c r="Y687" s="341"/>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4"/>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994"/>
      <c r="D688" s="995"/>
      <c r="E688" s="556"/>
      <c r="F688" s="556"/>
      <c r="G688" s="556"/>
      <c r="H688" s="994"/>
      <c r="I688" s="995"/>
      <c r="J688" s="556"/>
      <c r="K688" s="556"/>
      <c r="L688" s="556"/>
      <c r="M688" s="994"/>
      <c r="N688" s="995"/>
      <c r="O688" s="556"/>
      <c r="P688" s="556"/>
      <c r="Q688" s="556"/>
      <c r="X688" s="341"/>
      <c r="Y688" s="341"/>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4"/>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994"/>
      <c r="D689" s="995"/>
      <c r="E689" s="556"/>
      <c r="F689" s="556"/>
      <c r="G689" s="556"/>
      <c r="H689" s="994"/>
      <c r="I689" s="995"/>
      <c r="J689" s="556"/>
      <c r="K689" s="556"/>
      <c r="L689" s="556"/>
      <c r="M689" s="994"/>
      <c r="N689" s="995"/>
      <c r="O689" s="556"/>
      <c r="P689" s="556"/>
      <c r="Q689" s="556"/>
      <c r="X689" s="341"/>
      <c r="Y689" s="341"/>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4"/>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994"/>
      <c r="D690" s="995"/>
      <c r="E690" s="556"/>
      <c r="F690" s="556"/>
      <c r="G690" s="556"/>
      <c r="H690" s="994"/>
      <c r="I690" s="995"/>
      <c r="J690" s="556"/>
      <c r="K690" s="556"/>
      <c r="L690" s="556"/>
      <c r="M690" s="994"/>
      <c r="N690" s="995"/>
      <c r="O690" s="556"/>
      <c r="P690" s="556"/>
      <c r="Q690" s="556"/>
      <c r="X690" s="341"/>
      <c r="Y690" s="341"/>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4"/>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994"/>
      <c r="D691" s="995"/>
      <c r="E691" s="556"/>
      <c r="F691" s="556"/>
      <c r="G691" s="556"/>
      <c r="H691" s="994"/>
      <c r="I691" s="995"/>
      <c r="J691" s="556"/>
      <c r="K691" s="556"/>
      <c r="L691" s="556"/>
      <c r="M691" s="994"/>
      <c r="N691" s="995"/>
      <c r="O691" s="556"/>
      <c r="P691" s="556"/>
      <c r="Q691" s="556"/>
      <c r="X691" s="341"/>
      <c r="Y691" s="341"/>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4"/>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994"/>
      <c r="D692" s="995"/>
      <c r="E692" s="556"/>
      <c r="F692" s="556"/>
      <c r="G692" s="556"/>
      <c r="H692" s="994"/>
      <c r="I692" s="995"/>
      <c r="J692" s="556"/>
      <c r="K692" s="556"/>
      <c r="L692" s="556"/>
      <c r="M692" s="994"/>
      <c r="N692" s="995"/>
      <c r="O692" s="556"/>
      <c r="P692" s="556"/>
      <c r="Q692" s="556"/>
      <c r="X692" s="341"/>
      <c r="Y692" s="341"/>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4"/>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994"/>
      <c r="D693" s="995"/>
      <c r="E693" s="556"/>
      <c r="F693" s="556"/>
      <c r="G693" s="556"/>
      <c r="H693" s="994"/>
      <c r="I693" s="995"/>
      <c r="J693" s="556"/>
      <c r="K693" s="556"/>
      <c r="L693" s="556"/>
      <c r="M693" s="994"/>
      <c r="N693" s="995"/>
      <c r="O693" s="556"/>
      <c r="P693" s="556"/>
      <c r="Q693" s="556"/>
      <c r="X693" s="341"/>
      <c r="Y693" s="341"/>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4"/>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994"/>
      <c r="D694" s="995"/>
      <c r="E694" s="556"/>
      <c r="F694" s="556"/>
      <c r="G694" s="556"/>
      <c r="H694" s="994"/>
      <c r="I694" s="995"/>
      <c r="J694" s="556"/>
      <c r="K694" s="556"/>
      <c r="L694" s="556"/>
      <c r="M694" s="994"/>
      <c r="N694" s="995"/>
      <c r="O694" s="556"/>
      <c r="P694" s="556"/>
      <c r="Q694" s="556"/>
      <c r="X694" s="341"/>
      <c r="Y694" s="34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4"/>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994"/>
      <c r="D695" s="995"/>
      <c r="E695" s="556"/>
      <c r="F695" s="556"/>
      <c r="G695" s="556"/>
      <c r="H695" s="994"/>
      <c r="I695" s="995"/>
      <c r="J695" s="556"/>
      <c r="K695" s="556"/>
      <c r="L695" s="556"/>
      <c r="M695" s="994"/>
      <c r="N695" s="995"/>
      <c r="O695" s="556"/>
      <c r="P695" s="556"/>
      <c r="Q695" s="556"/>
      <c r="X695" s="341"/>
      <c r="Y695" s="34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4"/>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994"/>
      <c r="D696" s="995"/>
      <c r="E696" s="556"/>
      <c r="F696" s="556"/>
      <c r="G696" s="556"/>
      <c r="H696" s="994"/>
      <c r="I696" s="995"/>
      <c r="J696" s="556"/>
      <c r="K696" s="556"/>
      <c r="L696" s="556"/>
      <c r="M696" s="994"/>
      <c r="N696" s="995"/>
      <c r="O696" s="556"/>
      <c r="P696" s="556"/>
      <c r="Q696" s="556"/>
      <c r="X696" s="341"/>
      <c r="Y696" s="34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4"/>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556"/>
      <c r="D697" s="556"/>
      <c r="E697" s="556"/>
      <c r="F697" s="556"/>
      <c r="G697" s="556"/>
      <c r="H697" s="556"/>
      <c r="I697" s="556"/>
      <c r="J697" s="556"/>
      <c r="K697" s="556"/>
      <c r="L697" s="556"/>
      <c r="M697" s="556"/>
      <c r="N697" s="556"/>
      <c r="O697" s="556"/>
      <c r="P697" s="556"/>
      <c r="Q697" s="556"/>
      <c r="X697" s="341"/>
      <c r="Y697" s="34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4"/>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556"/>
      <c r="D698" s="556"/>
      <c r="E698" s="556"/>
      <c r="F698" s="556"/>
      <c r="G698" s="556"/>
      <c r="H698" s="556"/>
      <c r="I698" s="556"/>
      <c r="J698" s="556"/>
      <c r="K698" s="556"/>
      <c r="L698" s="556"/>
      <c r="M698" s="556"/>
      <c r="N698" s="556"/>
      <c r="O698" s="556"/>
      <c r="P698" s="556"/>
      <c r="Q698" s="556"/>
      <c r="X698" s="341"/>
      <c r="Y698" s="34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4"/>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556"/>
      <c r="D699" s="556"/>
      <c r="E699" s="556"/>
      <c r="F699" s="556"/>
      <c r="G699" s="556"/>
      <c r="H699" s="556"/>
      <c r="I699" s="556"/>
      <c r="J699" s="556"/>
      <c r="K699" s="556"/>
      <c r="L699" s="556"/>
      <c r="M699" s="556"/>
      <c r="N699" s="556"/>
      <c r="O699" s="556"/>
      <c r="P699" s="556"/>
      <c r="Q699" s="556"/>
      <c r="X699" s="341"/>
      <c r="Y699" s="34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4"/>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556"/>
      <c r="D700" s="556"/>
      <c r="E700" s="556"/>
      <c r="F700" s="556"/>
      <c r="G700" s="556"/>
      <c r="H700" s="556"/>
      <c r="I700" s="556"/>
      <c r="J700" s="556"/>
      <c r="K700" s="556"/>
      <c r="L700" s="556"/>
      <c r="M700" s="556"/>
      <c r="N700" s="556"/>
      <c r="O700" s="556"/>
      <c r="P700" s="556"/>
      <c r="Q700" s="556"/>
      <c r="X700" s="341"/>
      <c r="Y700" s="34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4"/>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572"/>
      <c r="D701" s="572"/>
      <c r="E701" s="572"/>
      <c r="F701" s="572"/>
      <c r="G701" s="572"/>
      <c r="H701" s="572"/>
      <c r="I701" s="572"/>
      <c r="J701" s="572"/>
      <c r="K701" s="572"/>
      <c r="L701" s="572"/>
      <c r="M701" s="572"/>
      <c r="N701" s="572"/>
      <c r="O701" s="572"/>
      <c r="P701" s="572"/>
      <c r="Q701" s="572"/>
      <c r="BA701" s="344"/>
      <c r="BB701" s="394"/>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572"/>
      <c r="D702" s="572"/>
      <c r="E702" s="572"/>
      <c r="F702" s="572"/>
      <c r="G702" s="572"/>
      <c r="H702" s="572"/>
      <c r="I702" s="572"/>
      <c r="J702" s="572"/>
      <c r="K702" s="572"/>
      <c r="L702" s="572"/>
      <c r="M702" s="572"/>
      <c r="N702" s="572"/>
      <c r="O702" s="572"/>
      <c r="P702" s="572"/>
      <c r="Q702" s="572"/>
      <c r="BA702" s="344"/>
      <c r="BB702" s="394"/>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572"/>
      <c r="D703" s="572"/>
      <c r="E703" s="572"/>
      <c r="F703" s="572"/>
      <c r="G703" s="572"/>
      <c r="H703" s="572"/>
      <c r="I703" s="572"/>
      <c r="J703" s="572"/>
      <c r="K703" s="572"/>
      <c r="L703" s="572"/>
      <c r="M703" s="572"/>
      <c r="N703" s="572"/>
      <c r="O703" s="572"/>
      <c r="P703" s="572"/>
      <c r="Q703" s="572"/>
      <c r="BA703" s="344"/>
      <c r="BB703" s="394"/>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572"/>
      <c r="D704" s="572"/>
      <c r="E704" s="572"/>
      <c r="F704" s="572"/>
      <c r="G704" s="572"/>
      <c r="H704" s="572"/>
      <c r="I704" s="572"/>
      <c r="J704" s="572"/>
      <c r="K704" s="572"/>
      <c r="L704" s="572"/>
      <c r="M704" s="572"/>
      <c r="N704" s="572"/>
      <c r="O704" s="572"/>
      <c r="P704" s="572"/>
      <c r="Q704" s="572"/>
      <c r="BA704" s="344"/>
      <c r="BB704" s="394"/>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572"/>
      <c r="D705" s="572"/>
      <c r="E705" s="572"/>
      <c r="F705" s="572"/>
      <c r="G705" s="572"/>
      <c r="H705" s="572"/>
      <c r="I705" s="572"/>
      <c r="J705" s="572"/>
      <c r="K705" s="572"/>
      <c r="L705" s="572"/>
      <c r="M705" s="572"/>
      <c r="N705" s="572"/>
      <c r="O705" s="572"/>
      <c r="P705" s="572"/>
      <c r="Q705" s="572"/>
      <c r="BA705" s="344"/>
      <c r="BB705" s="394"/>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572"/>
      <c r="D706" s="572"/>
      <c r="E706" s="572"/>
      <c r="F706" s="572"/>
      <c r="G706" s="572"/>
      <c r="H706" s="572"/>
      <c r="I706" s="572"/>
      <c r="J706" s="572"/>
      <c r="K706" s="572"/>
      <c r="L706" s="572"/>
      <c r="M706" s="572"/>
      <c r="N706" s="572"/>
      <c r="O706" s="572"/>
      <c r="P706" s="572"/>
      <c r="Q706" s="572"/>
      <c r="BA706" s="344"/>
      <c r="BB706" s="394"/>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572"/>
      <c r="D707" s="572"/>
      <c r="E707" s="572"/>
      <c r="F707" s="572"/>
      <c r="G707" s="572"/>
      <c r="H707" s="572"/>
      <c r="I707" s="572"/>
      <c r="J707" s="572"/>
      <c r="K707" s="572"/>
      <c r="L707" s="572"/>
      <c r="M707" s="572"/>
      <c r="N707" s="572"/>
      <c r="O707" s="572"/>
      <c r="P707" s="572"/>
      <c r="Q707" s="572"/>
      <c r="BA707" s="344"/>
      <c r="BB707" s="394"/>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572"/>
      <c r="D708" s="572"/>
      <c r="E708" s="572"/>
      <c r="F708" s="572"/>
      <c r="G708" s="572"/>
      <c r="H708" s="572"/>
      <c r="I708" s="572"/>
      <c r="J708" s="572"/>
      <c r="K708" s="572"/>
      <c r="L708" s="572"/>
      <c r="M708" s="572"/>
      <c r="N708" s="572"/>
      <c r="O708" s="572"/>
      <c r="P708" s="572"/>
      <c r="Q708" s="572"/>
      <c r="BA708" s="344"/>
      <c r="BB708" s="394"/>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572"/>
      <c r="D709" s="572"/>
      <c r="E709" s="572"/>
      <c r="F709" s="572"/>
      <c r="G709" s="572"/>
      <c r="H709" s="572"/>
      <c r="I709" s="572"/>
      <c r="J709" s="572"/>
      <c r="K709" s="572"/>
      <c r="L709" s="572"/>
      <c r="M709" s="572"/>
      <c r="N709" s="572"/>
      <c r="O709" s="572"/>
      <c r="P709" s="572"/>
      <c r="Q709" s="572"/>
      <c r="BA709" s="344"/>
      <c r="BB709" s="394"/>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572"/>
      <c r="D710" s="572"/>
      <c r="E710" s="572"/>
      <c r="F710" s="572"/>
      <c r="G710" s="572"/>
      <c r="H710" s="572"/>
      <c r="I710" s="572"/>
      <c r="J710" s="572"/>
      <c r="K710" s="572"/>
      <c r="L710" s="572"/>
      <c r="M710" s="572"/>
      <c r="N710" s="572"/>
      <c r="O710" s="572"/>
      <c r="P710" s="572"/>
      <c r="Q710" s="572"/>
      <c r="BA710" s="344"/>
      <c r="BB710" s="394"/>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572"/>
      <c r="D711" s="572"/>
      <c r="E711" s="572"/>
      <c r="F711" s="572"/>
      <c r="G711" s="572"/>
      <c r="H711" s="572"/>
      <c r="I711" s="572"/>
      <c r="J711" s="572"/>
      <c r="K711" s="572"/>
      <c r="L711" s="572"/>
      <c r="M711" s="572"/>
      <c r="N711" s="572"/>
      <c r="O711" s="572"/>
      <c r="P711" s="572"/>
      <c r="Q711" s="572"/>
      <c r="BA711" s="344"/>
      <c r="BB711" s="394"/>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572"/>
      <c r="D712" s="572"/>
      <c r="E712" s="572"/>
      <c r="F712" s="572"/>
      <c r="G712" s="572"/>
      <c r="H712" s="572"/>
      <c r="I712" s="572"/>
      <c r="J712" s="572"/>
      <c r="K712" s="572"/>
      <c r="L712" s="572"/>
      <c r="M712" s="572"/>
      <c r="N712" s="572"/>
      <c r="O712" s="572"/>
      <c r="P712" s="572"/>
      <c r="Q712" s="572"/>
      <c r="BA712" s="344"/>
      <c r="BB712" s="394"/>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572"/>
      <c r="D713" s="572"/>
      <c r="E713" s="572"/>
      <c r="F713" s="572"/>
      <c r="G713" s="572"/>
      <c r="H713" s="572"/>
      <c r="I713" s="572"/>
      <c r="J713" s="572"/>
      <c r="K713" s="572"/>
      <c r="L713" s="572"/>
      <c r="M713" s="572"/>
      <c r="N713" s="572"/>
      <c r="O713" s="572"/>
      <c r="P713" s="572"/>
      <c r="Q713" s="572"/>
      <c r="BA713" s="344"/>
      <c r="BB713" s="394"/>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572"/>
      <c r="D714" s="572"/>
      <c r="E714" s="572"/>
      <c r="F714" s="572"/>
      <c r="G714" s="572"/>
      <c r="H714" s="572"/>
      <c r="I714" s="572"/>
      <c r="J714" s="572"/>
      <c r="K714" s="572"/>
      <c r="L714" s="572"/>
      <c r="M714" s="572"/>
      <c r="N714" s="572"/>
      <c r="O714" s="572"/>
      <c r="P714" s="572"/>
      <c r="Q714" s="572"/>
      <c r="BA714" s="344"/>
      <c r="BB714" s="394"/>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572"/>
      <c r="D715" s="572"/>
      <c r="E715" s="572"/>
      <c r="F715" s="572"/>
      <c r="G715" s="572"/>
      <c r="H715" s="572"/>
      <c r="I715" s="572"/>
      <c r="J715" s="572"/>
      <c r="K715" s="572"/>
      <c r="L715" s="572"/>
      <c r="M715" s="572"/>
      <c r="N715" s="572"/>
      <c r="O715" s="572"/>
      <c r="P715" s="572"/>
      <c r="Q715" s="572"/>
      <c r="BA715" s="344"/>
      <c r="BB715" s="394"/>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572"/>
      <c r="D716" s="572"/>
      <c r="E716" s="572"/>
      <c r="F716" s="572"/>
      <c r="G716" s="572"/>
      <c r="H716" s="572"/>
      <c r="I716" s="572"/>
      <c r="J716" s="572"/>
      <c r="K716" s="572"/>
      <c r="L716" s="572"/>
      <c r="M716" s="572"/>
      <c r="N716" s="572"/>
      <c r="O716" s="572"/>
      <c r="P716" s="572"/>
      <c r="Q716" s="572"/>
      <c r="BA716" s="344"/>
      <c r="BB716" s="394"/>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572"/>
      <c r="D717" s="572"/>
      <c r="E717" s="572"/>
      <c r="F717" s="572"/>
      <c r="G717" s="572"/>
      <c r="H717" s="572"/>
      <c r="I717" s="572"/>
      <c r="J717" s="572"/>
      <c r="K717" s="572"/>
      <c r="L717" s="572"/>
      <c r="M717" s="572"/>
      <c r="N717" s="572"/>
      <c r="O717" s="572"/>
      <c r="P717" s="572"/>
      <c r="Q717" s="572"/>
      <c r="BA717" s="344"/>
      <c r="BB717" s="394"/>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572"/>
      <c r="D718" s="572"/>
      <c r="E718" s="572"/>
      <c r="F718" s="572"/>
      <c r="G718" s="572"/>
      <c r="H718" s="572"/>
      <c r="I718" s="572"/>
      <c r="J718" s="572"/>
      <c r="K718" s="572"/>
      <c r="L718" s="572"/>
      <c r="M718" s="572"/>
      <c r="N718" s="572"/>
      <c r="O718" s="572"/>
      <c r="P718" s="572"/>
      <c r="Q718" s="572"/>
      <c r="BA718" s="344"/>
      <c r="BB718" s="394"/>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572"/>
      <c r="D719" s="572"/>
      <c r="E719" s="572"/>
      <c r="F719" s="572"/>
      <c r="G719" s="572"/>
      <c r="H719" s="572"/>
      <c r="I719" s="572"/>
      <c r="J719" s="572"/>
      <c r="K719" s="572"/>
      <c r="L719" s="572"/>
      <c r="M719" s="572"/>
      <c r="N719" s="572"/>
      <c r="O719" s="572"/>
      <c r="P719" s="572"/>
      <c r="Q719" s="572"/>
      <c r="BA719" s="344"/>
      <c r="BB719" s="394"/>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572"/>
      <c r="D720" s="572"/>
      <c r="E720" s="572"/>
      <c r="F720" s="572"/>
      <c r="G720" s="572"/>
      <c r="H720" s="572"/>
      <c r="I720" s="572"/>
      <c r="J720" s="572"/>
      <c r="K720" s="572"/>
      <c r="L720" s="572"/>
      <c r="M720" s="572"/>
      <c r="N720" s="572"/>
      <c r="O720" s="572"/>
      <c r="P720" s="572"/>
      <c r="Q720" s="572"/>
      <c r="BA720" s="344"/>
      <c r="BB720" s="394"/>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572"/>
      <c r="D721" s="572"/>
      <c r="E721" s="572"/>
      <c r="F721" s="572"/>
      <c r="G721" s="572"/>
      <c r="H721" s="572"/>
      <c r="I721" s="572"/>
      <c r="J721" s="572"/>
      <c r="K721" s="572"/>
      <c r="L721" s="572"/>
      <c r="M721" s="572"/>
      <c r="N721" s="572"/>
      <c r="O721" s="572"/>
      <c r="P721" s="572"/>
      <c r="Q721" s="572"/>
      <c r="BA721" s="344"/>
      <c r="BB721" s="394"/>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572"/>
      <c r="D722" s="572"/>
      <c r="E722" s="572"/>
      <c r="F722" s="572"/>
      <c r="G722" s="572"/>
      <c r="H722" s="572"/>
      <c r="I722" s="572"/>
      <c r="J722" s="572"/>
      <c r="K722" s="572"/>
      <c r="L722" s="572"/>
      <c r="M722" s="572"/>
      <c r="N722" s="572"/>
      <c r="O722" s="572"/>
      <c r="P722" s="572"/>
      <c r="Q722" s="572"/>
      <c r="BA722" s="344"/>
      <c r="BB722" s="394"/>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572"/>
      <c r="D723" s="572"/>
      <c r="E723" s="572"/>
      <c r="F723" s="572"/>
      <c r="G723" s="572"/>
      <c r="H723" s="572"/>
      <c r="I723" s="572"/>
      <c r="J723" s="572"/>
      <c r="K723" s="572"/>
      <c r="L723" s="572"/>
      <c r="M723" s="572"/>
      <c r="N723" s="572"/>
      <c r="O723" s="572"/>
      <c r="P723" s="572"/>
      <c r="Q723" s="572"/>
      <c r="BA723" s="344"/>
      <c r="BB723" s="394"/>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572"/>
      <c r="D724" s="572"/>
      <c r="E724" s="572"/>
      <c r="F724" s="572"/>
      <c r="G724" s="572"/>
      <c r="H724" s="572"/>
      <c r="I724" s="572"/>
      <c r="J724" s="572"/>
      <c r="K724" s="572"/>
      <c r="L724" s="572"/>
      <c r="M724" s="572"/>
      <c r="N724" s="572"/>
      <c r="O724" s="572"/>
      <c r="P724" s="572"/>
      <c r="Q724" s="572"/>
      <c r="BA724" s="344"/>
      <c r="BB724" s="394"/>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572"/>
      <c r="D725" s="572"/>
      <c r="E725" s="572"/>
      <c r="F725" s="572"/>
      <c r="G725" s="572"/>
      <c r="H725" s="572"/>
      <c r="I725" s="572"/>
      <c r="J725" s="572"/>
      <c r="K725" s="572"/>
      <c r="L725" s="572"/>
      <c r="M725" s="572"/>
      <c r="N725" s="572"/>
      <c r="O725" s="572"/>
      <c r="P725" s="572"/>
      <c r="Q725" s="572"/>
      <c r="BA725" s="344"/>
      <c r="BB725" s="394"/>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572"/>
      <c r="D726" s="572"/>
      <c r="E726" s="572"/>
      <c r="F726" s="572"/>
      <c r="G726" s="572"/>
      <c r="H726" s="572"/>
      <c r="I726" s="572"/>
      <c r="J726" s="572"/>
      <c r="K726" s="572"/>
      <c r="L726" s="572"/>
      <c r="M726" s="572"/>
      <c r="N726" s="572"/>
      <c r="O726" s="572"/>
      <c r="P726" s="572"/>
      <c r="Q726" s="572"/>
      <c r="BA726" s="344"/>
      <c r="BB726" s="394"/>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572"/>
      <c r="D727" s="572"/>
      <c r="E727" s="572"/>
      <c r="F727" s="572"/>
      <c r="G727" s="572"/>
      <c r="H727" s="572"/>
      <c r="I727" s="572"/>
      <c r="J727" s="572"/>
      <c r="K727" s="572"/>
      <c r="L727" s="572"/>
      <c r="M727" s="572"/>
      <c r="N727" s="572"/>
      <c r="O727" s="572"/>
      <c r="P727" s="572"/>
      <c r="Q727" s="572"/>
      <c r="BA727" s="344"/>
      <c r="BB727" s="394"/>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572"/>
      <c r="D728" s="572"/>
      <c r="E728" s="572"/>
      <c r="F728" s="572"/>
      <c r="G728" s="572"/>
      <c r="H728" s="572"/>
      <c r="I728" s="572"/>
      <c r="J728" s="572"/>
      <c r="K728" s="572"/>
      <c r="L728" s="572"/>
      <c r="M728" s="572"/>
      <c r="N728" s="572"/>
      <c r="O728" s="572"/>
      <c r="P728" s="572"/>
      <c r="Q728" s="572"/>
      <c r="BA728" s="344"/>
      <c r="BB728" s="394"/>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572"/>
      <c r="D729" s="572"/>
      <c r="E729" s="572"/>
      <c r="F729" s="572"/>
      <c r="G729" s="572"/>
      <c r="H729" s="572"/>
      <c r="I729" s="572"/>
      <c r="J729" s="572"/>
      <c r="K729" s="572"/>
      <c r="L729" s="572"/>
      <c r="M729" s="572"/>
      <c r="N729" s="572"/>
      <c r="O729" s="572"/>
      <c r="P729" s="572"/>
      <c r="Q729" s="572"/>
      <c r="BA729" s="344"/>
      <c r="BB729" s="394"/>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572"/>
      <c r="D730" s="572"/>
      <c r="E730" s="572"/>
      <c r="F730" s="572"/>
      <c r="G730" s="572"/>
      <c r="H730" s="572"/>
      <c r="I730" s="572"/>
      <c r="J730" s="572"/>
      <c r="K730" s="572"/>
      <c r="L730" s="572"/>
      <c r="M730" s="572"/>
      <c r="N730" s="572"/>
      <c r="O730" s="572"/>
      <c r="P730" s="572"/>
      <c r="Q730" s="572"/>
      <c r="BA730" s="344"/>
      <c r="BB730" s="394"/>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572"/>
      <c r="D731" s="572"/>
      <c r="E731" s="572"/>
      <c r="F731" s="572"/>
      <c r="G731" s="572"/>
      <c r="H731" s="572"/>
      <c r="I731" s="572"/>
      <c r="J731" s="572"/>
      <c r="K731" s="572"/>
      <c r="L731" s="572"/>
      <c r="M731" s="572"/>
      <c r="N731" s="572"/>
      <c r="O731" s="572"/>
      <c r="P731" s="572"/>
      <c r="Q731" s="572"/>
      <c r="BA731" s="344"/>
      <c r="BB731" s="394"/>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572"/>
      <c r="D732" s="572"/>
      <c r="E732" s="572"/>
      <c r="F732" s="572"/>
      <c r="G732" s="572"/>
      <c r="H732" s="572"/>
      <c r="I732" s="572"/>
      <c r="J732" s="572"/>
      <c r="K732" s="572"/>
      <c r="L732" s="572"/>
      <c r="M732" s="572"/>
      <c r="N732" s="572"/>
      <c r="O732" s="572"/>
      <c r="P732" s="572"/>
      <c r="Q732" s="572"/>
      <c r="BA732" s="344"/>
      <c r="BB732" s="394"/>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572"/>
      <c r="D733" s="572"/>
      <c r="E733" s="572"/>
      <c r="F733" s="572"/>
      <c r="G733" s="572"/>
      <c r="H733" s="572"/>
      <c r="I733" s="572"/>
      <c r="J733" s="572"/>
      <c r="K733" s="572"/>
      <c r="L733" s="572"/>
      <c r="M733" s="572"/>
      <c r="N733" s="572"/>
      <c r="O733" s="572"/>
      <c r="P733" s="572"/>
      <c r="Q733" s="572"/>
      <c r="BA733" s="344"/>
      <c r="BB733" s="394"/>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572"/>
      <c r="D734" s="572"/>
      <c r="E734" s="572"/>
      <c r="F734" s="572"/>
      <c r="G734" s="572"/>
      <c r="H734" s="572"/>
      <c r="I734" s="572"/>
      <c r="J734" s="572"/>
      <c r="K734" s="572"/>
      <c r="L734" s="572"/>
      <c r="M734" s="572"/>
      <c r="N734" s="572"/>
      <c r="O734" s="572"/>
      <c r="P734" s="572"/>
      <c r="Q734" s="572"/>
      <c r="BA734" s="344"/>
      <c r="BB734" s="394"/>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572"/>
      <c r="D735" s="572"/>
      <c r="E735" s="572"/>
      <c r="F735" s="572"/>
      <c r="G735" s="572"/>
      <c r="H735" s="572"/>
      <c r="I735" s="572"/>
      <c r="J735" s="572"/>
      <c r="K735" s="572"/>
      <c r="L735" s="572"/>
      <c r="M735" s="572"/>
      <c r="N735" s="572"/>
      <c r="O735" s="572"/>
      <c r="P735" s="572"/>
      <c r="Q735" s="572"/>
      <c r="BA735" s="344"/>
      <c r="BB735" s="394"/>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572"/>
      <c r="D736" s="572"/>
      <c r="E736" s="572"/>
      <c r="F736" s="572"/>
      <c r="G736" s="572"/>
      <c r="H736" s="572"/>
      <c r="I736" s="572"/>
      <c r="J736" s="572"/>
      <c r="K736" s="572"/>
      <c r="L736" s="572"/>
      <c r="M736" s="572"/>
      <c r="N736" s="572"/>
      <c r="O736" s="572"/>
      <c r="P736" s="572"/>
      <c r="Q736" s="572"/>
      <c r="BA736" s="344"/>
      <c r="BB736" s="394"/>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572"/>
      <c r="D737" s="572"/>
      <c r="E737" s="572"/>
      <c r="F737" s="572"/>
      <c r="G737" s="572"/>
      <c r="H737" s="572"/>
      <c r="I737" s="572"/>
      <c r="J737" s="572"/>
      <c r="K737" s="572"/>
      <c r="L737" s="572"/>
      <c r="M737" s="572"/>
      <c r="N737" s="572"/>
      <c r="O737" s="572"/>
      <c r="P737" s="572"/>
      <c r="Q737" s="572"/>
      <c r="BA737" s="344"/>
      <c r="BB737" s="394"/>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572"/>
      <c r="D738" s="572"/>
      <c r="E738" s="572"/>
      <c r="F738" s="572"/>
      <c r="G738" s="572"/>
      <c r="H738" s="572"/>
      <c r="I738" s="572"/>
      <c r="J738" s="572"/>
      <c r="K738" s="572"/>
      <c r="L738" s="572"/>
      <c r="M738" s="572"/>
      <c r="N738" s="572"/>
      <c r="O738" s="572"/>
      <c r="P738" s="572"/>
      <c r="Q738" s="572"/>
      <c r="BA738" s="344"/>
      <c r="BB738" s="394"/>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572"/>
      <c r="D739" s="572"/>
      <c r="E739" s="572"/>
      <c r="F739" s="572"/>
      <c r="G739" s="572"/>
      <c r="H739" s="572"/>
      <c r="I739" s="572"/>
      <c r="J739" s="572"/>
      <c r="K739" s="572"/>
      <c r="L739" s="572"/>
      <c r="M739" s="572"/>
      <c r="N739" s="572"/>
      <c r="O739" s="572"/>
      <c r="P739" s="572"/>
      <c r="Q739" s="572"/>
      <c r="BA739" s="344"/>
      <c r="BB739" s="394"/>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572"/>
      <c r="D740" s="572"/>
      <c r="E740" s="572"/>
      <c r="F740" s="572"/>
      <c r="G740" s="572"/>
      <c r="H740" s="572"/>
      <c r="I740" s="572"/>
      <c r="J740" s="572"/>
      <c r="K740" s="572"/>
      <c r="L740" s="572"/>
      <c r="M740" s="572"/>
      <c r="N740" s="572"/>
      <c r="O740" s="572"/>
      <c r="P740" s="572"/>
      <c r="Q740" s="572"/>
      <c r="BA740" s="344"/>
      <c r="BB740" s="394"/>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572"/>
      <c r="D741" s="572"/>
      <c r="E741" s="572"/>
      <c r="F741" s="572"/>
      <c r="G741" s="572"/>
      <c r="H741" s="572"/>
      <c r="I741" s="572"/>
      <c r="J741" s="572"/>
      <c r="K741" s="572"/>
      <c r="L741" s="572"/>
      <c r="M741" s="572"/>
      <c r="N741" s="572"/>
      <c r="O741" s="572"/>
      <c r="P741" s="572"/>
      <c r="Q741" s="572"/>
      <c r="BA741" s="344"/>
      <c r="BB741" s="394"/>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572"/>
      <c r="D742" s="572"/>
      <c r="E742" s="572"/>
      <c r="F742" s="572"/>
      <c r="G742" s="572"/>
      <c r="H742" s="572"/>
      <c r="I742" s="572"/>
      <c r="J742" s="572"/>
      <c r="K742" s="572"/>
      <c r="L742" s="572"/>
      <c r="M742" s="572"/>
      <c r="N742" s="572"/>
      <c r="O742" s="572"/>
      <c r="P742" s="572"/>
      <c r="Q742" s="572"/>
      <c r="BA742" s="344"/>
      <c r="BB742" s="394"/>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572"/>
      <c r="D743" s="572"/>
      <c r="E743" s="572"/>
      <c r="F743" s="572"/>
      <c r="G743" s="572"/>
      <c r="H743" s="572"/>
      <c r="I743" s="572"/>
      <c r="J743" s="572"/>
      <c r="K743" s="572"/>
      <c r="L743" s="572"/>
      <c r="M743" s="572"/>
      <c r="N743" s="572"/>
      <c r="O743" s="572"/>
      <c r="P743" s="572"/>
      <c r="Q743" s="572"/>
      <c r="BA743" s="344"/>
      <c r="BB743" s="394"/>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572"/>
      <c r="D744" s="572"/>
      <c r="E744" s="572"/>
      <c r="F744" s="572"/>
      <c r="G744" s="572"/>
      <c r="H744" s="572"/>
      <c r="I744" s="572"/>
      <c r="J744" s="572"/>
      <c r="K744" s="572"/>
      <c r="L744" s="572"/>
      <c r="M744" s="572"/>
      <c r="N744" s="572"/>
      <c r="O744" s="572"/>
      <c r="P744" s="572"/>
      <c r="Q744" s="572"/>
      <c r="BA744" s="344"/>
      <c r="BB744" s="394"/>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572"/>
      <c r="D745" s="572"/>
      <c r="E745" s="572"/>
      <c r="F745" s="572"/>
      <c r="G745" s="572"/>
      <c r="H745" s="572"/>
      <c r="I745" s="572"/>
      <c r="J745" s="572"/>
      <c r="K745" s="572"/>
      <c r="L745" s="572"/>
      <c r="M745" s="572"/>
      <c r="N745" s="572"/>
      <c r="O745" s="572"/>
      <c r="P745" s="572"/>
      <c r="Q745" s="572"/>
      <c r="BA745" s="344"/>
      <c r="BB745" s="394"/>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572"/>
      <c r="D746" s="572"/>
      <c r="E746" s="572"/>
      <c r="F746" s="572"/>
      <c r="G746" s="572"/>
      <c r="H746" s="572"/>
      <c r="I746" s="572"/>
      <c r="J746" s="572"/>
      <c r="K746" s="572"/>
      <c r="L746" s="572"/>
      <c r="M746" s="572"/>
      <c r="N746" s="572"/>
      <c r="O746" s="572"/>
      <c r="P746" s="572"/>
      <c r="Q746" s="572"/>
      <c r="BA746" s="344"/>
      <c r="BB746" s="394"/>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572"/>
      <c r="D747" s="572"/>
      <c r="E747" s="572"/>
      <c r="F747" s="572"/>
      <c r="G747" s="572"/>
      <c r="H747" s="572"/>
      <c r="I747" s="572"/>
      <c r="J747" s="572"/>
      <c r="K747" s="572"/>
      <c r="L747" s="572"/>
      <c r="M747" s="572"/>
      <c r="N747" s="572"/>
      <c r="O747" s="572"/>
      <c r="P747" s="572"/>
      <c r="Q747" s="572"/>
      <c r="BA747" s="344"/>
      <c r="BB747" s="394"/>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572"/>
      <c r="D748" s="572"/>
      <c r="E748" s="572"/>
      <c r="F748" s="572"/>
      <c r="G748" s="572"/>
      <c r="H748" s="572"/>
      <c r="I748" s="572"/>
      <c r="J748" s="572"/>
      <c r="K748" s="572"/>
      <c r="L748" s="572"/>
      <c r="M748" s="572"/>
      <c r="N748" s="572"/>
      <c r="O748" s="572"/>
      <c r="P748" s="572"/>
      <c r="Q748" s="572"/>
      <c r="BA748" s="344"/>
      <c r="BB748" s="394"/>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572"/>
      <c r="D749" s="572"/>
      <c r="E749" s="572"/>
      <c r="F749" s="572"/>
      <c r="G749" s="572"/>
      <c r="H749" s="572"/>
      <c r="I749" s="572"/>
      <c r="J749" s="572"/>
      <c r="K749" s="572"/>
      <c r="L749" s="572"/>
      <c r="M749" s="572"/>
      <c r="N749" s="572"/>
      <c r="O749" s="572"/>
      <c r="P749" s="572"/>
      <c r="Q749" s="572"/>
      <c r="BA749" s="344"/>
      <c r="BB749" s="394"/>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572"/>
      <c r="D750" s="572"/>
      <c r="E750" s="572"/>
      <c r="F750" s="572"/>
      <c r="G750" s="572"/>
      <c r="H750" s="572"/>
      <c r="I750" s="572"/>
      <c r="J750" s="572"/>
      <c r="K750" s="572"/>
      <c r="L750" s="572"/>
      <c r="M750" s="572"/>
      <c r="N750" s="572"/>
      <c r="O750" s="572"/>
      <c r="P750" s="572"/>
      <c r="Q750" s="572"/>
      <c r="BA750" s="344"/>
      <c r="BB750" s="394"/>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572"/>
      <c r="D751" s="572"/>
      <c r="E751" s="572"/>
      <c r="F751" s="572"/>
      <c r="G751" s="572"/>
      <c r="H751" s="572"/>
      <c r="I751" s="572"/>
      <c r="J751" s="572"/>
      <c r="K751" s="572"/>
      <c r="L751" s="572"/>
      <c r="M751" s="572"/>
      <c r="N751" s="572"/>
      <c r="O751" s="572"/>
      <c r="P751" s="572"/>
      <c r="Q751" s="572"/>
      <c r="BA751" s="344"/>
      <c r="BB751" s="394"/>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572"/>
      <c r="D752" s="572"/>
      <c r="E752" s="572"/>
      <c r="F752" s="572"/>
      <c r="G752" s="572"/>
      <c r="H752" s="572"/>
      <c r="I752" s="572"/>
      <c r="J752" s="572"/>
      <c r="K752" s="572"/>
      <c r="L752" s="572"/>
      <c r="M752" s="572"/>
      <c r="N752" s="572"/>
      <c r="O752" s="572"/>
      <c r="P752" s="572"/>
      <c r="Q752" s="572"/>
      <c r="BA752" s="344"/>
      <c r="BB752" s="394"/>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572"/>
      <c r="D753" s="572"/>
      <c r="E753" s="572"/>
      <c r="F753" s="572"/>
      <c r="G753" s="572"/>
      <c r="H753" s="572"/>
      <c r="I753" s="572"/>
      <c r="J753" s="572"/>
      <c r="K753" s="572"/>
      <c r="L753" s="572"/>
      <c r="M753" s="572"/>
      <c r="N753" s="572"/>
      <c r="O753" s="572"/>
      <c r="P753" s="572"/>
      <c r="Q753" s="572"/>
      <c r="BA753" s="344"/>
      <c r="BB753" s="394"/>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572"/>
      <c r="D754" s="572"/>
      <c r="E754" s="572"/>
      <c r="F754" s="572"/>
      <c r="G754" s="572"/>
      <c r="H754" s="572"/>
      <c r="I754" s="572"/>
      <c r="J754" s="572"/>
      <c r="K754" s="572"/>
      <c r="L754" s="572"/>
      <c r="M754" s="572"/>
      <c r="N754" s="572"/>
      <c r="O754" s="572"/>
      <c r="P754" s="572"/>
      <c r="Q754" s="572"/>
      <c r="BA754" s="344"/>
      <c r="BB754" s="394"/>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572"/>
      <c r="D755" s="572"/>
      <c r="E755" s="572"/>
      <c r="F755" s="572"/>
      <c r="G755" s="572"/>
      <c r="H755" s="572"/>
      <c r="I755" s="572"/>
      <c r="J755" s="572"/>
      <c r="K755" s="572"/>
      <c r="L755" s="572"/>
      <c r="M755" s="572"/>
      <c r="N755" s="572"/>
      <c r="O755" s="572"/>
      <c r="P755" s="572"/>
      <c r="Q755" s="572"/>
      <c r="BA755" s="344"/>
      <c r="BB755" s="394"/>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572"/>
      <c r="D756" s="572"/>
      <c r="E756" s="572"/>
      <c r="F756" s="572"/>
      <c r="G756" s="572"/>
      <c r="H756" s="572"/>
      <c r="I756" s="572"/>
      <c r="J756" s="572"/>
      <c r="K756" s="572"/>
      <c r="L756" s="572"/>
      <c r="M756" s="572"/>
      <c r="N756" s="572"/>
      <c r="O756" s="572"/>
      <c r="P756" s="572"/>
      <c r="Q756" s="572"/>
      <c r="BA756" s="344"/>
      <c r="BB756" s="394"/>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572"/>
      <c r="D757" s="572"/>
      <c r="E757" s="572"/>
      <c r="F757" s="572"/>
      <c r="G757" s="572"/>
      <c r="H757" s="572"/>
      <c r="I757" s="572"/>
      <c r="J757" s="572"/>
      <c r="K757" s="572"/>
      <c r="L757" s="572"/>
      <c r="M757" s="572"/>
      <c r="N757" s="572"/>
      <c r="O757" s="572"/>
      <c r="P757" s="572"/>
      <c r="Q757" s="572"/>
      <c r="BA757" s="344"/>
      <c r="BB757" s="394"/>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572"/>
      <c r="D758" s="572"/>
      <c r="E758" s="572"/>
      <c r="F758" s="572"/>
      <c r="G758" s="572"/>
      <c r="H758" s="572"/>
      <c r="I758" s="572"/>
      <c r="J758" s="572"/>
      <c r="K758" s="572"/>
      <c r="L758" s="572"/>
      <c r="M758" s="572"/>
      <c r="N758" s="572"/>
      <c r="O758" s="572"/>
      <c r="P758" s="572"/>
      <c r="Q758" s="572"/>
      <c r="BA758" s="344"/>
      <c r="BB758" s="394"/>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572"/>
      <c r="D759" s="572"/>
      <c r="E759" s="572"/>
      <c r="F759" s="572"/>
      <c r="G759" s="572"/>
      <c r="H759" s="572"/>
      <c r="I759" s="572"/>
      <c r="J759" s="572"/>
      <c r="K759" s="572"/>
      <c r="L759" s="572"/>
      <c r="M759" s="572"/>
      <c r="N759" s="572"/>
      <c r="O759" s="572"/>
      <c r="P759" s="572"/>
      <c r="Q759" s="572"/>
      <c r="BA759" s="344"/>
      <c r="BB759" s="394"/>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572"/>
      <c r="D760" s="572"/>
      <c r="E760" s="572"/>
      <c r="F760" s="572"/>
      <c r="G760" s="572"/>
      <c r="H760" s="572"/>
      <c r="I760" s="572"/>
      <c r="J760" s="572"/>
      <c r="K760" s="572"/>
      <c r="L760" s="572"/>
      <c r="M760" s="572"/>
      <c r="N760" s="572"/>
      <c r="O760" s="572"/>
      <c r="P760" s="572"/>
      <c r="Q760" s="572"/>
      <c r="BA760" s="344"/>
      <c r="BB760" s="394"/>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572"/>
      <c r="D761" s="572"/>
      <c r="E761" s="572"/>
      <c r="F761" s="572"/>
      <c r="G761" s="572"/>
      <c r="H761" s="572"/>
      <c r="I761" s="572"/>
      <c r="J761" s="572"/>
      <c r="K761" s="572"/>
      <c r="L761" s="572"/>
      <c r="M761" s="572"/>
      <c r="N761" s="572"/>
      <c r="O761" s="572"/>
      <c r="P761" s="572"/>
      <c r="Q761" s="572"/>
      <c r="BA761" s="344"/>
      <c r="BB761" s="394"/>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572"/>
      <c r="D762" s="572"/>
      <c r="E762" s="572"/>
      <c r="F762" s="572"/>
      <c r="G762" s="572"/>
      <c r="H762" s="572"/>
      <c r="I762" s="572"/>
      <c r="J762" s="572"/>
      <c r="K762" s="572"/>
      <c r="L762" s="572"/>
      <c r="M762" s="572"/>
      <c r="N762" s="572"/>
      <c r="O762" s="572"/>
      <c r="P762" s="572"/>
      <c r="Q762" s="572"/>
      <c r="BA762" s="344"/>
      <c r="BB762" s="394"/>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572"/>
      <c r="D763" s="572"/>
      <c r="E763" s="572"/>
      <c r="F763" s="572"/>
      <c r="G763" s="572"/>
      <c r="H763" s="572"/>
      <c r="I763" s="572"/>
      <c r="J763" s="572"/>
      <c r="K763" s="572"/>
      <c r="L763" s="572"/>
      <c r="M763" s="572"/>
      <c r="N763" s="572"/>
      <c r="O763" s="572"/>
      <c r="P763" s="572"/>
      <c r="Q763" s="572"/>
      <c r="BA763" s="344"/>
      <c r="BB763" s="394"/>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572"/>
      <c r="D764" s="572"/>
      <c r="E764" s="572"/>
      <c r="F764" s="572"/>
      <c r="G764" s="572"/>
      <c r="H764" s="572"/>
      <c r="I764" s="572"/>
      <c r="J764" s="572"/>
      <c r="K764" s="572"/>
      <c r="L764" s="572"/>
      <c r="M764" s="572"/>
      <c r="N764" s="572"/>
      <c r="O764" s="572"/>
      <c r="P764" s="572"/>
      <c r="Q764" s="572"/>
      <c r="BA764" s="344"/>
      <c r="BB764" s="394"/>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572"/>
      <c r="D765" s="572"/>
      <c r="E765" s="572"/>
      <c r="F765" s="572"/>
      <c r="G765" s="572"/>
      <c r="H765" s="572"/>
      <c r="I765" s="572"/>
      <c r="J765" s="572"/>
      <c r="K765" s="572"/>
      <c r="L765" s="572"/>
      <c r="M765" s="572"/>
      <c r="N765" s="572"/>
      <c r="O765" s="572"/>
      <c r="P765" s="572"/>
      <c r="Q765" s="572"/>
      <c r="BA765" s="344"/>
      <c r="BB765" s="394"/>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572"/>
      <c r="D766" s="572"/>
      <c r="E766" s="572"/>
      <c r="F766" s="572"/>
      <c r="G766" s="572"/>
      <c r="H766" s="572"/>
      <c r="I766" s="572"/>
      <c r="J766" s="572"/>
      <c r="K766" s="572"/>
      <c r="L766" s="572"/>
      <c r="M766" s="572"/>
      <c r="N766" s="572"/>
      <c r="O766" s="572"/>
      <c r="P766" s="572"/>
      <c r="Q766" s="572"/>
      <c r="BA766" s="344"/>
      <c r="BB766" s="394"/>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572"/>
      <c r="D767" s="572"/>
      <c r="E767" s="572"/>
      <c r="F767" s="572"/>
      <c r="G767" s="572"/>
      <c r="H767" s="572"/>
      <c r="I767" s="572"/>
      <c r="J767" s="572"/>
      <c r="K767" s="572"/>
      <c r="L767" s="572"/>
      <c r="M767" s="572"/>
      <c r="N767" s="572"/>
      <c r="O767" s="572"/>
      <c r="P767" s="572"/>
      <c r="Q767" s="572"/>
      <c r="BA767" s="344"/>
      <c r="BB767" s="394"/>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572"/>
      <c r="D768" s="572"/>
      <c r="E768" s="572"/>
      <c r="F768" s="572"/>
      <c r="G768" s="572"/>
      <c r="H768" s="572"/>
      <c r="I768" s="572"/>
      <c r="J768" s="572"/>
      <c r="K768" s="572"/>
      <c r="L768" s="572"/>
      <c r="M768" s="572"/>
      <c r="N768" s="572"/>
      <c r="O768" s="572"/>
      <c r="P768" s="572"/>
      <c r="Q768" s="572"/>
      <c r="BA768" s="342"/>
      <c r="BB768" s="395"/>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572"/>
      <c r="D769" s="572"/>
      <c r="E769" s="572"/>
      <c r="F769" s="572"/>
      <c r="G769" s="572"/>
      <c r="H769" s="572"/>
      <c r="I769" s="572"/>
      <c r="J769" s="572"/>
      <c r="K769" s="572"/>
      <c r="L769" s="572"/>
      <c r="M769" s="572"/>
      <c r="N769" s="572"/>
      <c r="O769" s="572"/>
      <c r="P769" s="572"/>
      <c r="Q769" s="572"/>
      <c r="BA769" s="342"/>
      <c r="BB769" s="395"/>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572"/>
      <c r="D770" s="572"/>
      <c r="E770" s="572"/>
      <c r="F770" s="572"/>
      <c r="G770" s="572"/>
      <c r="H770" s="572"/>
      <c r="I770" s="572"/>
      <c r="J770" s="572"/>
      <c r="K770" s="572"/>
      <c r="L770" s="572"/>
      <c r="M770" s="572"/>
      <c r="N770" s="572"/>
      <c r="O770" s="572"/>
      <c r="P770" s="572"/>
      <c r="Q770" s="572"/>
      <c r="BA770" s="342"/>
      <c r="BB770" s="395"/>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572"/>
      <c r="D771" s="572"/>
      <c r="E771" s="572"/>
      <c r="F771" s="572"/>
      <c r="G771" s="572"/>
      <c r="H771" s="572"/>
      <c r="I771" s="572"/>
      <c r="J771" s="572"/>
      <c r="K771" s="572"/>
      <c r="L771" s="572"/>
      <c r="M771" s="572"/>
      <c r="N771" s="572"/>
      <c r="O771" s="572"/>
      <c r="P771" s="572"/>
      <c r="Q771" s="572"/>
      <c r="BA771" s="342"/>
      <c r="BB771" s="395"/>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572"/>
      <c r="D772" s="572"/>
      <c r="E772" s="572"/>
      <c r="F772" s="572"/>
      <c r="G772" s="572"/>
      <c r="H772" s="572"/>
      <c r="I772" s="572"/>
      <c r="J772" s="572"/>
      <c r="K772" s="572"/>
      <c r="L772" s="572"/>
      <c r="M772" s="572"/>
      <c r="N772" s="572"/>
      <c r="O772" s="572"/>
      <c r="P772" s="572"/>
      <c r="Q772" s="572"/>
      <c r="BA772" s="342"/>
      <c r="BB772" s="395"/>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572"/>
      <c r="D773" s="572"/>
      <c r="E773" s="572"/>
      <c r="F773" s="572"/>
      <c r="G773" s="572"/>
      <c r="H773" s="572"/>
      <c r="I773" s="572"/>
      <c r="J773" s="572"/>
      <c r="K773" s="572"/>
      <c r="L773" s="572"/>
      <c r="M773" s="572"/>
      <c r="N773" s="572"/>
      <c r="O773" s="572"/>
      <c r="P773" s="572"/>
      <c r="Q773" s="572"/>
      <c r="BA773" s="342"/>
      <c r="BB773" s="395"/>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572"/>
      <c r="D774" s="572"/>
      <c r="E774" s="572"/>
      <c r="F774" s="572"/>
      <c r="G774" s="572"/>
      <c r="H774" s="572"/>
      <c r="I774" s="572"/>
      <c r="J774" s="572"/>
      <c r="K774" s="572"/>
      <c r="L774" s="572"/>
      <c r="M774" s="572"/>
      <c r="N774" s="572"/>
      <c r="O774" s="572"/>
      <c r="P774" s="572"/>
      <c r="Q774" s="572"/>
      <c r="BA774" s="342"/>
      <c r="BB774" s="395"/>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572"/>
      <c r="D775" s="572"/>
      <c r="E775" s="572"/>
      <c r="F775" s="572"/>
      <c r="G775" s="572"/>
      <c r="H775" s="572"/>
      <c r="I775" s="572"/>
      <c r="J775" s="572"/>
      <c r="K775" s="572"/>
      <c r="L775" s="572"/>
      <c r="M775" s="572"/>
      <c r="N775" s="572"/>
      <c r="O775" s="572"/>
      <c r="P775" s="572"/>
      <c r="Q775" s="572"/>
      <c r="BA775" s="342"/>
      <c r="BB775" s="395"/>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572"/>
      <c r="D776" s="572"/>
      <c r="E776" s="572"/>
      <c r="F776" s="572"/>
      <c r="G776" s="572"/>
      <c r="H776" s="572"/>
      <c r="I776" s="572"/>
      <c r="J776" s="572"/>
      <c r="K776" s="572"/>
      <c r="L776" s="572"/>
      <c r="M776" s="572"/>
      <c r="N776" s="572"/>
      <c r="O776" s="572"/>
      <c r="P776" s="572"/>
      <c r="Q776" s="572"/>
      <c r="BA776" s="342"/>
      <c r="BB776" s="395"/>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572"/>
      <c r="D777" s="572"/>
      <c r="E777" s="572"/>
      <c r="F777" s="572"/>
      <c r="G777" s="572"/>
      <c r="H777" s="572"/>
      <c r="I777" s="572"/>
      <c r="J777" s="572"/>
      <c r="K777" s="572"/>
      <c r="L777" s="572"/>
      <c r="M777" s="572"/>
      <c r="N777" s="572"/>
      <c r="O777" s="572"/>
      <c r="P777" s="572"/>
      <c r="Q777" s="572"/>
      <c r="BA777" s="342"/>
      <c r="BB777" s="395"/>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572"/>
      <c r="D778" s="572"/>
      <c r="E778" s="572"/>
      <c r="F778" s="572"/>
      <c r="G778" s="572"/>
      <c r="H778" s="572"/>
      <c r="I778" s="572"/>
      <c r="J778" s="572"/>
      <c r="K778" s="572"/>
      <c r="L778" s="572"/>
      <c r="M778" s="572"/>
      <c r="N778" s="572"/>
      <c r="O778" s="572"/>
      <c r="P778" s="572"/>
      <c r="Q778" s="572"/>
      <c r="BA778" s="342"/>
      <c r="BB778" s="395"/>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572"/>
      <c r="D779" s="572"/>
      <c r="E779" s="572"/>
      <c r="F779" s="572"/>
      <c r="G779" s="572"/>
      <c r="H779" s="572"/>
      <c r="I779" s="572"/>
      <c r="J779" s="572"/>
      <c r="K779" s="572"/>
      <c r="L779" s="572"/>
      <c r="M779" s="572"/>
      <c r="N779" s="572"/>
      <c r="O779" s="572"/>
      <c r="P779" s="572"/>
      <c r="Q779" s="572"/>
      <c r="BA779" s="342"/>
      <c r="BB779" s="395"/>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572"/>
      <c r="D780" s="572"/>
      <c r="E780" s="572"/>
      <c r="F780" s="572"/>
      <c r="G780" s="572"/>
      <c r="H780" s="572"/>
      <c r="I780" s="572"/>
      <c r="J780" s="572"/>
      <c r="K780" s="572"/>
      <c r="L780" s="572"/>
      <c r="M780" s="572"/>
      <c r="N780" s="572"/>
      <c r="O780" s="572"/>
      <c r="P780" s="572"/>
      <c r="Q780" s="572"/>
      <c r="BA780" s="342"/>
      <c r="BB780" s="395"/>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572"/>
      <c r="D781" s="572"/>
      <c r="E781" s="572"/>
      <c r="F781" s="572"/>
      <c r="G781" s="572"/>
      <c r="H781" s="572"/>
      <c r="I781" s="572"/>
      <c r="J781" s="572"/>
      <c r="K781" s="572"/>
      <c r="L781" s="572"/>
      <c r="M781" s="572"/>
      <c r="N781" s="572"/>
      <c r="O781" s="572"/>
      <c r="P781" s="572"/>
      <c r="Q781" s="572"/>
      <c r="BA781" s="342"/>
      <c r="BB781" s="395"/>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572"/>
      <c r="D782" s="572"/>
      <c r="E782" s="572"/>
      <c r="F782" s="572"/>
      <c r="G782" s="572"/>
      <c r="H782" s="572"/>
      <c r="I782" s="572"/>
      <c r="J782" s="572"/>
      <c r="K782" s="572"/>
      <c r="L782" s="572"/>
      <c r="M782" s="572"/>
      <c r="N782" s="572"/>
      <c r="O782" s="572"/>
      <c r="P782" s="572"/>
      <c r="Q782" s="572"/>
      <c r="BA782" s="342"/>
      <c r="BB782" s="395"/>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572"/>
      <c r="D783" s="572"/>
      <c r="E783" s="572"/>
      <c r="F783" s="572"/>
      <c r="G783" s="572"/>
      <c r="H783" s="572"/>
      <c r="I783" s="572"/>
      <c r="J783" s="572"/>
      <c r="K783" s="572"/>
      <c r="L783" s="572"/>
      <c r="M783" s="572"/>
      <c r="N783" s="572"/>
      <c r="O783" s="572"/>
      <c r="P783" s="572"/>
      <c r="Q783" s="572"/>
      <c r="BA783" s="342"/>
      <c r="BB783" s="395"/>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572"/>
      <c r="D784" s="572"/>
      <c r="E784" s="572"/>
      <c r="F784" s="572"/>
      <c r="G784" s="572"/>
      <c r="H784" s="572"/>
      <c r="I784" s="572"/>
      <c r="J784" s="572"/>
      <c r="K784" s="572"/>
      <c r="L784" s="572"/>
      <c r="M784" s="572"/>
      <c r="N784" s="572"/>
      <c r="O784" s="572"/>
      <c r="P784" s="572"/>
      <c r="Q784" s="572"/>
      <c r="BA784" s="342"/>
      <c r="BB784" s="395"/>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572"/>
      <c r="D785" s="572"/>
      <c r="E785" s="572"/>
      <c r="F785" s="572"/>
      <c r="G785" s="572"/>
      <c r="H785" s="572"/>
      <c r="I785" s="572"/>
      <c r="J785" s="572"/>
      <c r="K785" s="572"/>
      <c r="L785" s="572"/>
      <c r="M785" s="572"/>
      <c r="N785" s="572"/>
      <c r="O785" s="572"/>
      <c r="P785" s="572"/>
      <c r="Q785" s="572"/>
      <c r="BA785" s="342"/>
      <c r="BB785" s="395"/>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572"/>
      <c r="D786" s="572"/>
      <c r="E786" s="572"/>
      <c r="F786" s="572"/>
      <c r="G786" s="572"/>
      <c r="H786" s="572"/>
      <c r="I786" s="572"/>
      <c r="J786" s="572"/>
      <c r="K786" s="572"/>
      <c r="L786" s="572"/>
      <c r="M786" s="572"/>
      <c r="N786" s="572"/>
      <c r="O786" s="572"/>
      <c r="P786" s="572"/>
      <c r="Q786" s="572"/>
      <c r="BA786" s="342"/>
      <c r="BB786" s="395"/>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572"/>
      <c r="D787" s="572"/>
      <c r="E787" s="572"/>
      <c r="F787" s="572"/>
      <c r="G787" s="572"/>
      <c r="H787" s="572"/>
      <c r="I787" s="572"/>
      <c r="J787" s="572"/>
      <c r="K787" s="572"/>
      <c r="L787" s="572"/>
      <c r="M787" s="572"/>
      <c r="N787" s="572"/>
      <c r="O787" s="572"/>
      <c r="P787" s="572"/>
      <c r="Q787" s="572"/>
      <c r="BA787" s="342"/>
      <c r="BB787" s="395"/>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572"/>
      <c r="D788" s="572"/>
      <c r="E788" s="572"/>
      <c r="F788" s="572"/>
      <c r="G788" s="572"/>
      <c r="H788" s="572"/>
      <c r="I788" s="572"/>
      <c r="J788" s="572"/>
      <c r="K788" s="572"/>
      <c r="L788" s="572"/>
      <c r="M788" s="572"/>
      <c r="N788" s="572"/>
      <c r="O788" s="572"/>
      <c r="P788" s="572"/>
      <c r="Q788" s="572"/>
      <c r="BA788" s="342"/>
      <c r="BB788" s="395"/>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572"/>
      <c r="D789" s="572"/>
      <c r="E789" s="572"/>
      <c r="F789" s="572"/>
      <c r="G789" s="572"/>
      <c r="H789" s="572"/>
      <c r="I789" s="572"/>
      <c r="J789" s="572"/>
      <c r="K789" s="572"/>
      <c r="L789" s="572"/>
      <c r="M789" s="572"/>
      <c r="N789" s="572"/>
      <c r="O789" s="572"/>
      <c r="P789" s="572"/>
      <c r="Q789" s="572"/>
      <c r="BA789" s="342"/>
      <c r="BB789" s="395"/>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572"/>
      <c r="D790" s="572"/>
      <c r="E790" s="572"/>
      <c r="F790" s="572"/>
      <c r="G790" s="572"/>
      <c r="H790" s="572"/>
      <c r="I790" s="572"/>
      <c r="J790" s="572"/>
      <c r="K790" s="572"/>
      <c r="L790" s="572"/>
      <c r="M790" s="572"/>
      <c r="N790" s="572"/>
      <c r="O790" s="572"/>
      <c r="P790" s="572"/>
      <c r="Q790" s="572"/>
      <c r="BA790" s="342"/>
      <c r="BB790" s="395"/>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572"/>
      <c r="D791" s="572"/>
      <c r="E791" s="572"/>
      <c r="F791" s="572"/>
      <c r="G791" s="572"/>
      <c r="H791" s="572"/>
      <c r="I791" s="572"/>
      <c r="J791" s="572"/>
      <c r="K791" s="572"/>
      <c r="L791" s="572"/>
      <c r="M791" s="572"/>
      <c r="N791" s="572"/>
      <c r="O791" s="572"/>
      <c r="P791" s="572"/>
      <c r="Q791" s="572"/>
      <c r="BA791" s="342"/>
      <c r="BB791" s="395"/>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572"/>
      <c r="D792" s="572"/>
      <c r="E792" s="572"/>
      <c r="F792" s="572"/>
      <c r="G792" s="572"/>
      <c r="H792" s="572"/>
      <c r="I792" s="572"/>
      <c r="J792" s="572"/>
      <c r="K792" s="572"/>
      <c r="L792" s="572"/>
      <c r="M792" s="572"/>
      <c r="N792" s="572"/>
      <c r="O792" s="572"/>
      <c r="P792" s="572"/>
      <c r="Q792" s="572"/>
      <c r="BA792" s="342"/>
      <c r="BB792" s="395"/>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572"/>
      <c r="D793" s="572"/>
      <c r="E793" s="572"/>
      <c r="F793" s="572"/>
      <c r="G793" s="572"/>
      <c r="H793" s="572"/>
      <c r="I793" s="572"/>
      <c r="J793" s="572"/>
      <c r="K793" s="572"/>
      <c r="L793" s="572"/>
      <c r="M793" s="572"/>
      <c r="N793" s="572"/>
      <c r="O793" s="572"/>
      <c r="P793" s="572"/>
      <c r="Q793" s="572"/>
      <c r="BA793" s="342"/>
      <c r="BB793" s="395"/>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572"/>
      <c r="D794" s="572"/>
      <c r="E794" s="572"/>
      <c r="F794" s="572"/>
      <c r="G794" s="572"/>
      <c r="H794" s="572"/>
      <c r="I794" s="572"/>
      <c r="J794" s="572"/>
      <c r="K794" s="572"/>
      <c r="L794" s="572"/>
      <c r="M794" s="572"/>
      <c r="N794" s="572"/>
      <c r="O794" s="572"/>
      <c r="P794" s="572"/>
      <c r="Q794" s="572"/>
      <c r="BA794" s="342"/>
      <c r="BB794" s="395"/>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572"/>
      <c r="D795" s="572"/>
      <c r="E795" s="572"/>
      <c r="F795" s="572"/>
      <c r="G795" s="572"/>
      <c r="H795" s="572"/>
      <c r="I795" s="572"/>
      <c r="J795" s="572"/>
      <c r="K795" s="572"/>
      <c r="L795" s="572"/>
      <c r="M795" s="572"/>
      <c r="N795" s="572"/>
      <c r="O795" s="572"/>
      <c r="P795" s="572"/>
      <c r="Q795" s="572"/>
      <c r="BA795" s="342"/>
      <c r="BB795" s="395"/>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572"/>
      <c r="D796" s="572"/>
      <c r="E796" s="572"/>
      <c r="F796" s="572"/>
      <c r="G796" s="572"/>
      <c r="H796" s="572"/>
      <c r="I796" s="572"/>
      <c r="J796" s="572"/>
      <c r="K796" s="572"/>
      <c r="L796" s="572"/>
      <c r="M796" s="572"/>
      <c r="N796" s="572"/>
      <c r="O796" s="572"/>
      <c r="P796" s="572"/>
      <c r="Q796" s="572"/>
      <c r="BA796" s="342"/>
      <c r="BB796" s="395"/>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572"/>
      <c r="D797" s="572"/>
      <c r="E797" s="572"/>
      <c r="F797" s="572"/>
      <c r="G797" s="572"/>
      <c r="H797" s="572"/>
      <c r="I797" s="572"/>
      <c r="J797" s="572"/>
      <c r="K797" s="572"/>
      <c r="L797" s="572"/>
      <c r="M797" s="572"/>
      <c r="N797" s="572"/>
      <c r="O797" s="572"/>
      <c r="P797" s="572"/>
      <c r="Q797" s="572"/>
      <c r="BA797" s="342"/>
      <c r="BB797" s="395"/>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572"/>
      <c r="D798" s="572"/>
      <c r="E798" s="572"/>
      <c r="F798" s="572"/>
      <c r="G798" s="572"/>
      <c r="H798" s="572"/>
      <c r="I798" s="572"/>
      <c r="J798" s="572"/>
      <c r="K798" s="572"/>
      <c r="L798" s="572"/>
      <c r="M798" s="572"/>
      <c r="N798" s="572"/>
      <c r="O798" s="572"/>
      <c r="P798" s="572"/>
      <c r="Q798" s="572"/>
      <c r="BA798" s="342"/>
      <c r="BB798" s="395"/>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572"/>
      <c r="D799" s="572"/>
      <c r="E799" s="572"/>
      <c r="F799" s="572"/>
      <c r="G799" s="572"/>
      <c r="H799" s="572"/>
      <c r="I799" s="572"/>
      <c r="J799" s="572"/>
      <c r="K799" s="572"/>
      <c r="L799" s="572"/>
      <c r="M799" s="572"/>
      <c r="N799" s="572"/>
      <c r="O799" s="572"/>
      <c r="P799" s="572"/>
      <c r="Q799" s="572"/>
      <c r="BA799" s="342"/>
      <c r="BB799" s="395"/>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2"/>
      <c r="D800" s="572"/>
      <c r="E800" s="572"/>
      <c r="F800" s="572"/>
      <c r="G800" s="572"/>
      <c r="H800" s="572"/>
      <c r="I800" s="572"/>
      <c r="J800" s="572"/>
      <c r="K800" s="572"/>
      <c r="L800" s="572"/>
      <c r="M800" s="572"/>
      <c r="N800" s="572"/>
      <c r="O800" s="572"/>
      <c r="P800" s="572"/>
      <c r="Q800" s="572"/>
      <c r="BA800" s="342"/>
      <c r="BB800" s="395"/>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2"/>
      <c r="D801" s="572"/>
      <c r="E801" s="572"/>
      <c r="F801" s="572"/>
      <c r="G801" s="572"/>
      <c r="H801" s="572"/>
      <c r="I801" s="572"/>
      <c r="J801" s="572"/>
      <c r="K801" s="572"/>
      <c r="L801" s="572"/>
      <c r="M801" s="572"/>
      <c r="N801" s="572"/>
      <c r="O801" s="572"/>
      <c r="P801" s="572"/>
      <c r="Q801" s="572"/>
    </row>
    <row r="802" ht="25.15" customHeight="true" x14ac:dyDescent="0.2">
      <c r="C802" s="572"/>
      <c r="D802" s="572"/>
      <c r="E802" s="572"/>
      <c r="F802" s="572"/>
      <c r="G802" s="572"/>
      <c r="H802" s="572"/>
      <c r="I802" s="572"/>
      <c r="J802" s="572"/>
      <c r="K802" s="572"/>
      <c r="L802" s="572"/>
      <c r="M802" s="572"/>
      <c r="N802" s="572"/>
      <c r="O802" s="572"/>
      <c r="P802" s="572"/>
      <c r="Q802" s="572"/>
    </row>
    <row r="803" ht="25.15" customHeight="true" x14ac:dyDescent="0.2">
      <c r="C803" s="572"/>
      <c r="D803" s="572"/>
      <c r="E803" s="572"/>
      <c r="F803" s="572"/>
      <c r="G803" s="572"/>
      <c r="H803" s="572"/>
      <c r="I803" s="572"/>
      <c r="J803" s="572"/>
      <c r="K803" s="572"/>
      <c r="L803" s="572"/>
      <c r="M803" s="572"/>
      <c r="N803" s="572"/>
      <c r="O803" s="572"/>
      <c r="P803" s="572"/>
      <c r="Q803" s="572"/>
    </row>
    <row r="804" ht="25.15" customHeight="true" x14ac:dyDescent="0.2">
      <c r="C804" s="572"/>
      <c r="D804" s="572"/>
      <c r="E804" s="572"/>
      <c r="F804" s="572"/>
      <c r="G804" s="572"/>
      <c r="H804" s="572"/>
      <c r="I804" s="572"/>
      <c r="J804" s="572"/>
      <c r="K804" s="572"/>
      <c r="L804" s="572"/>
      <c r="M804" s="572"/>
      <c r="N804" s="572"/>
      <c r="O804" s="572"/>
      <c r="P804" s="572"/>
      <c r="Q804" s="572"/>
    </row>
    <row r="805" ht="25.15" customHeight="true" x14ac:dyDescent="0.2">
      <c r="C805" s="572"/>
      <c r="D805" s="572"/>
      <c r="E805" s="572"/>
      <c r="F805" s="572"/>
      <c r="G805" s="572"/>
      <c r="H805" s="572"/>
      <c r="I805" s="572"/>
      <c r="J805" s="572"/>
      <c r="K805" s="572"/>
      <c r="L805" s="572"/>
      <c r="M805" s="572"/>
      <c r="N805" s="572"/>
      <c r="O805" s="572"/>
      <c r="P805" s="572"/>
      <c r="Q805" s="572"/>
    </row>
    <row r="806" ht="25.15" customHeight="true" x14ac:dyDescent="0.2">
      <c r="C806" s="572"/>
      <c r="D806" s="572"/>
      <c r="E806" s="572"/>
      <c r="F806" s="572"/>
      <c r="G806" s="572"/>
      <c r="H806" s="572"/>
      <c r="I806" s="572"/>
      <c r="J806" s="572"/>
      <c r="K806" s="572"/>
      <c r="L806" s="572"/>
      <c r="M806" s="572"/>
      <c r="N806" s="572"/>
      <c r="O806" s="572"/>
      <c r="P806" s="572"/>
      <c r="Q806" s="572"/>
    </row>
    <row r="807" ht="25.15" customHeight="true" x14ac:dyDescent="0.2">
      <c r="C807" s="572"/>
      <c r="D807" s="572"/>
      <c r="E807" s="572"/>
      <c r="F807" s="572"/>
      <c r="G807" s="572"/>
      <c r="H807" s="572"/>
      <c r="I807" s="572"/>
      <c r="J807" s="572"/>
      <c r="K807" s="572"/>
      <c r="L807" s="572"/>
      <c r="M807" s="572"/>
      <c r="N807" s="572"/>
      <c r="O807" s="572"/>
      <c r="P807" s="572"/>
      <c r="Q807" s="572"/>
    </row>
    <row r="808" ht="25.15" customHeight="true" x14ac:dyDescent="0.2">
      <c r="C808" s="572"/>
      <c r="D808" s="572"/>
      <c r="E808" s="572"/>
      <c r="F808" s="572"/>
      <c r="G808" s="572"/>
      <c r="H808" s="572"/>
      <c r="I808" s="572"/>
      <c r="J808" s="572"/>
      <c r="K808" s="572"/>
      <c r="L808" s="572"/>
      <c r="M808" s="572"/>
      <c r="N808" s="572"/>
      <c r="O808" s="572"/>
      <c r="P808" s="572"/>
      <c r="Q808" s="572"/>
    </row>
    <row r="809" ht="25.15" customHeight="true" x14ac:dyDescent="0.2">
      <c r="C809" s="572"/>
      <c r="D809" s="572"/>
      <c r="E809" s="572"/>
      <c r="F809" s="572"/>
      <c r="G809" s="572"/>
      <c r="H809" s="572"/>
      <c r="I809" s="572"/>
      <c r="J809" s="572"/>
      <c r="K809" s="572"/>
      <c r="L809" s="572"/>
      <c r="M809" s="572"/>
      <c r="N809" s="572"/>
      <c r="O809" s="572"/>
      <c r="P809" s="572"/>
      <c r="Q809" s="572"/>
    </row>
    <row r="810" ht="25.15" customHeight="true" x14ac:dyDescent="0.2">
      <c r="C810" s="572"/>
      <c r="D810" s="572"/>
      <c r="E810" s="572"/>
      <c r="F810" s="572"/>
      <c r="G810" s="572"/>
      <c r="H810" s="572"/>
      <c r="I810" s="572"/>
      <c r="J810" s="572"/>
      <c r="K810" s="572"/>
      <c r="L810" s="572"/>
      <c r="M810" s="572"/>
      <c r="N810" s="572"/>
      <c r="O810" s="572"/>
      <c r="P810" s="572"/>
      <c r="Q810" s="572"/>
    </row>
    <row r="811" ht="25.15" customHeight="true" x14ac:dyDescent="0.2">
      <c r="C811" s="572"/>
      <c r="D811" s="572"/>
      <c r="E811" s="572"/>
      <c r="F811" s="572"/>
      <c r="G811" s="572"/>
      <c r="H811" s="572"/>
      <c r="I811" s="572"/>
      <c r="J811" s="572"/>
      <c r="K811" s="572"/>
      <c r="L811" s="572"/>
      <c r="M811" s="572"/>
      <c r="N811" s="572"/>
      <c r="O811" s="572"/>
      <c r="P811" s="572"/>
      <c r="Q811" s="572"/>
    </row>
    <row r="812" ht="25.15" customHeight="true" x14ac:dyDescent="0.2">
      <c r="C812" s="572"/>
      <c r="D812" s="572"/>
      <c r="E812" s="572"/>
      <c r="F812" s="572"/>
      <c r="G812" s="572"/>
      <c r="H812" s="572"/>
      <c r="I812" s="572"/>
      <c r="J812" s="572"/>
      <c r="K812" s="572"/>
      <c r="L812" s="572"/>
      <c r="M812" s="572"/>
      <c r="N812" s="572"/>
      <c r="O812" s="572"/>
      <c r="P812" s="572"/>
      <c r="Q812" s="572"/>
    </row>
    <row r="813" ht="25.15" customHeight="true" x14ac:dyDescent="0.2">
      <c r="C813" s="572"/>
      <c r="D813" s="572"/>
      <c r="E813" s="572"/>
      <c r="F813" s="572"/>
      <c r="G813" s="572"/>
      <c r="H813" s="572"/>
      <c r="I813" s="572"/>
      <c r="J813" s="572"/>
      <c r="K813" s="572"/>
      <c r="L813" s="572"/>
      <c r="M813" s="572"/>
      <c r="N813" s="572"/>
      <c r="O813" s="572"/>
      <c r="P813" s="572"/>
      <c r="Q813" s="572"/>
    </row>
    <row r="814" ht="25.15" customHeight="true" x14ac:dyDescent="0.2">
      <c r="C814" s="572"/>
      <c r="D814" s="572"/>
      <c r="E814" s="572"/>
      <c r="F814" s="572"/>
      <c r="G814" s="572"/>
      <c r="H814" s="572"/>
      <c r="I814" s="572"/>
      <c r="J814" s="572"/>
      <c r="K814" s="572"/>
      <c r="L814" s="572"/>
      <c r="M814" s="572"/>
      <c r="N814" s="572"/>
      <c r="O814" s="572"/>
      <c r="P814" s="572"/>
      <c r="Q814" s="572"/>
    </row>
    <row r="815" ht="25.15" customHeight="true" x14ac:dyDescent="0.2">
      <c r="C815" s="572"/>
      <c r="D815" s="572"/>
      <c r="E815" s="572"/>
      <c r="F815" s="572"/>
      <c r="G815" s="572"/>
      <c r="H815" s="572"/>
      <c r="I815" s="572"/>
      <c r="J815" s="572"/>
      <c r="K815" s="572"/>
      <c r="L815" s="572"/>
      <c r="M815" s="572"/>
      <c r="N815" s="572"/>
      <c r="O815" s="572"/>
      <c r="P815" s="572"/>
      <c r="Q815" s="572"/>
    </row>
    <row r="816" ht="25.15" customHeight="true" x14ac:dyDescent="0.2">
      <c r="C816" s="572"/>
      <c r="D816" s="572"/>
      <c r="E816" s="572"/>
      <c r="F816" s="572"/>
      <c r="G816" s="572"/>
      <c r="H816" s="572"/>
      <c r="I816" s="572"/>
      <c r="J816" s="572"/>
      <c r="K816" s="572"/>
      <c r="L816" s="572"/>
      <c r="M816" s="572"/>
      <c r="N816" s="572"/>
      <c r="O816" s="572"/>
      <c r="P816" s="572"/>
      <c r="Q816" s="572"/>
    </row>
    <row r="817" ht="25.15" customHeight="true" x14ac:dyDescent="0.2">
      <c r="C817" s="572"/>
      <c r="D817" s="572"/>
      <c r="E817" s="572"/>
      <c r="F817" s="572"/>
      <c r="G817" s="572"/>
      <c r="H817" s="572"/>
      <c r="I817" s="572"/>
      <c r="J817" s="572"/>
      <c r="K817" s="572"/>
      <c r="L817" s="572"/>
      <c r="M817" s="572"/>
      <c r="N817" s="572"/>
      <c r="O817" s="572"/>
      <c r="P817" s="572"/>
      <c r="Q817" s="572"/>
    </row>
    <row r="818" ht="25.15" customHeight="true" x14ac:dyDescent="0.2">
      <c r="C818" s="572"/>
      <c r="D818" s="572"/>
      <c r="E818" s="572"/>
      <c r="F818" s="572"/>
      <c r="G818" s="572"/>
      <c r="H818" s="572"/>
      <c r="I818" s="572"/>
      <c r="J818" s="572"/>
      <c r="K818" s="572"/>
      <c r="L818" s="572"/>
      <c r="M818" s="572"/>
      <c r="N818" s="572"/>
      <c r="O818" s="572"/>
      <c r="P818" s="572"/>
      <c r="Q818" s="572"/>
    </row>
    <row r="819" ht="25.15" customHeight="true" x14ac:dyDescent="0.2">
      <c r="C819" s="572"/>
      <c r="D819" s="572"/>
      <c r="E819" s="572"/>
      <c r="F819" s="572"/>
      <c r="G819" s="572"/>
      <c r="H819" s="572"/>
      <c r="I819" s="572"/>
      <c r="J819" s="572"/>
      <c r="K819" s="572"/>
      <c r="L819" s="572"/>
      <c r="M819" s="572"/>
      <c r="N819" s="572"/>
      <c r="O819" s="572"/>
      <c r="P819" s="572"/>
      <c r="Q819" s="572"/>
    </row>
    <row r="820" ht="25.15" customHeight="true" x14ac:dyDescent="0.2">
      <c r="C820" s="572"/>
      <c r="D820" s="572"/>
      <c r="E820" s="572"/>
      <c r="F820" s="572"/>
      <c r="G820" s="572"/>
      <c r="H820" s="572"/>
      <c r="I820" s="572"/>
      <c r="J820" s="572"/>
      <c r="K820" s="572"/>
      <c r="L820" s="572"/>
      <c r="M820" s="572"/>
      <c r="N820" s="572"/>
      <c r="O820" s="572"/>
      <c r="P820" s="572"/>
      <c r="Q820" s="572"/>
    </row>
    <row r="821" ht="25.15" customHeight="true" x14ac:dyDescent="0.2">
      <c r="C821" s="572"/>
      <c r="D821" s="572"/>
      <c r="E821" s="572"/>
      <c r="F821" s="572"/>
      <c r="G821" s="572"/>
      <c r="H821" s="572"/>
      <c r="I821" s="572"/>
      <c r="J821" s="572"/>
      <c r="K821" s="572"/>
      <c r="L821" s="572"/>
      <c r="M821" s="572"/>
      <c r="N821" s="572"/>
      <c r="O821" s="572"/>
      <c r="P821" s="572"/>
      <c r="Q821" s="572"/>
    </row>
    <row r="822" ht="25.15" customHeight="true" x14ac:dyDescent="0.2">
      <c r="C822" s="572"/>
      <c r="D822" s="572"/>
      <c r="E822" s="572"/>
      <c r="F822" s="572"/>
      <c r="G822" s="572"/>
      <c r="H822" s="572"/>
      <c r="I822" s="572"/>
      <c r="J822" s="572"/>
      <c r="K822" s="572"/>
      <c r="L822" s="572"/>
      <c r="M822" s="572"/>
      <c r="N822" s="572"/>
      <c r="O822" s="572"/>
      <c r="P822" s="572"/>
      <c r="Q822" s="572"/>
    </row>
    <row r="823" ht="25.15" customHeight="true" x14ac:dyDescent="0.2">
      <c r="C823" s="572"/>
      <c r="D823" s="572"/>
      <c r="E823" s="572"/>
      <c r="F823" s="572"/>
      <c r="G823" s="572"/>
      <c r="H823" s="572"/>
      <c r="I823" s="572"/>
      <c r="J823" s="572"/>
      <c r="K823" s="572"/>
      <c r="L823" s="572"/>
      <c r="M823" s="572"/>
      <c r="N823" s="572"/>
      <c r="O823" s="572"/>
      <c r="P823" s="572"/>
      <c r="Q823" s="572"/>
    </row>
    <row r="824" ht="25.15" customHeight="true" x14ac:dyDescent="0.2">
      <c r="C824" s="572"/>
      <c r="D824" s="572"/>
      <c r="E824" s="572"/>
      <c r="F824" s="572"/>
      <c r="G824" s="572"/>
      <c r="H824" s="572"/>
      <c r="I824" s="572"/>
      <c r="J824" s="572"/>
      <c r="K824" s="572"/>
      <c r="L824" s="572"/>
      <c r="M824" s="572"/>
      <c r="N824" s="572"/>
      <c r="O824" s="572"/>
      <c r="P824" s="572"/>
      <c r="Q824" s="572"/>
    </row>
    <row r="825" ht="25.15" customHeight="true" x14ac:dyDescent="0.2">
      <c r="C825" s="572"/>
      <c r="D825" s="572"/>
      <c r="E825" s="572"/>
      <c r="F825" s="572"/>
      <c r="G825" s="572"/>
      <c r="H825" s="572"/>
      <c r="I825" s="572"/>
      <c r="J825" s="572"/>
      <c r="K825" s="572"/>
      <c r="L825" s="572"/>
      <c r="M825" s="572"/>
      <c r="N825" s="572"/>
      <c r="O825" s="572"/>
      <c r="P825" s="572"/>
      <c r="Q825" s="572"/>
    </row>
    <row r="826" ht="25.15" customHeight="true" x14ac:dyDescent="0.2">
      <c r="C826" s="572"/>
      <c r="D826" s="572"/>
      <c r="E826" s="572"/>
      <c r="F826" s="572"/>
      <c r="G826" s="572"/>
      <c r="H826" s="572"/>
      <c r="I826" s="572"/>
      <c r="J826" s="572"/>
      <c r="K826" s="572"/>
      <c r="L826" s="572"/>
      <c r="M826" s="572"/>
      <c r="N826" s="572"/>
      <c r="O826" s="572"/>
      <c r="P826" s="572"/>
      <c r="Q826" s="572"/>
    </row>
    <row r="827" ht="25.15" customHeight="true" x14ac:dyDescent="0.2">
      <c r="C827" s="572"/>
      <c r="D827" s="572"/>
      <c r="E827" s="572"/>
      <c r="F827" s="572"/>
      <c r="G827" s="572"/>
      <c r="H827" s="572"/>
      <c r="I827" s="572"/>
      <c r="J827" s="572"/>
      <c r="K827" s="572"/>
      <c r="L827" s="572"/>
      <c r="M827" s="572"/>
      <c r="N827" s="572"/>
      <c r="O827" s="572"/>
      <c r="P827" s="572"/>
      <c r="Q827" s="572"/>
    </row>
    <row r="828" ht="25.15" customHeight="true" x14ac:dyDescent="0.2">
      <c r="C828" s="572"/>
      <c r="D828" s="572"/>
      <c r="E828" s="572"/>
      <c r="F828" s="572"/>
      <c r="G828" s="572"/>
      <c r="H828" s="572"/>
      <c r="I828" s="572"/>
      <c r="J828" s="572"/>
      <c r="K828" s="572"/>
      <c r="L828" s="572"/>
      <c r="M828" s="572"/>
      <c r="N828" s="572"/>
      <c r="O828" s="572"/>
      <c r="P828" s="572"/>
      <c r="Q828" s="572"/>
    </row>
    <row r="829" ht="25.15" customHeight="true" x14ac:dyDescent="0.2">
      <c r="C829" s="572"/>
      <c r="D829" s="572"/>
      <c r="E829" s="572"/>
      <c r="F829" s="572"/>
      <c r="G829" s="572"/>
      <c r="H829" s="572"/>
      <c r="I829" s="572"/>
      <c r="J829" s="572"/>
      <c r="K829" s="572"/>
      <c r="L829" s="572"/>
      <c r="M829" s="572"/>
      <c r="N829" s="572"/>
      <c r="O829" s="572"/>
      <c r="P829" s="572"/>
      <c r="Q829" s="572"/>
    </row>
    <row r="830" ht="25.15" customHeight="true" x14ac:dyDescent="0.2">
      <c r="C830" s="572"/>
      <c r="D830" s="572"/>
      <c r="E830" s="572"/>
      <c r="F830" s="572"/>
      <c r="G830" s="572"/>
      <c r="H830" s="572"/>
      <c r="I830" s="572"/>
      <c r="J830" s="572"/>
      <c r="K830" s="572"/>
      <c r="L830" s="572"/>
      <c r="M830" s="572"/>
      <c r="N830" s="572"/>
      <c r="O830" s="572"/>
      <c r="P830" s="572"/>
      <c r="Q830" s="572"/>
    </row>
    <row r="831" ht="25.15" customHeight="true" x14ac:dyDescent="0.2">
      <c r="C831" s="572"/>
      <c r="D831" s="572"/>
      <c r="E831" s="572"/>
      <c r="F831" s="572"/>
      <c r="G831" s="572"/>
      <c r="H831" s="572"/>
      <c r="I831" s="572"/>
      <c r="J831" s="572"/>
      <c r="K831" s="572"/>
      <c r="L831" s="572"/>
      <c r="M831" s="572"/>
      <c r="N831" s="572"/>
      <c r="O831" s="572"/>
      <c r="P831" s="572"/>
      <c r="Q831" s="572"/>
    </row>
    <row r="832" ht="25.15" customHeight="true" x14ac:dyDescent="0.2">
      <c r="C832" s="572"/>
      <c r="D832" s="572"/>
      <c r="E832" s="572"/>
      <c r="F832" s="572"/>
      <c r="G832" s="572"/>
      <c r="H832" s="572"/>
      <c r="I832" s="572"/>
      <c r="J832" s="572"/>
      <c r="K832" s="572"/>
      <c r="L832" s="572"/>
      <c r="M832" s="572"/>
      <c r="N832" s="572"/>
      <c r="O832" s="572"/>
      <c r="P832" s="572"/>
      <c r="Q832" s="572"/>
    </row>
    <row r="833" ht="25.15" customHeight="true" x14ac:dyDescent="0.2">
      <c r="C833" s="572"/>
      <c r="D833" s="572"/>
      <c r="E833" s="572"/>
      <c r="F833" s="572"/>
      <c r="G833" s="572"/>
      <c r="H833" s="572"/>
      <c r="I833" s="572"/>
      <c r="J833" s="572"/>
      <c r="K833" s="572"/>
      <c r="L833" s="572"/>
      <c r="M833" s="572"/>
      <c r="N833" s="572"/>
      <c r="O833" s="572"/>
      <c r="P833" s="572"/>
      <c r="Q833" s="572"/>
    </row>
    <row r="834" ht="25.15" customHeight="true" x14ac:dyDescent="0.2">
      <c r="C834" s="572"/>
      <c r="D834" s="572"/>
      <c r="E834" s="572"/>
      <c r="F834" s="572"/>
      <c r="G834" s="572"/>
      <c r="H834" s="572"/>
      <c r="I834" s="572"/>
      <c r="J834" s="572"/>
      <c r="K834" s="572"/>
      <c r="L834" s="572"/>
      <c r="M834" s="572"/>
      <c r="N834" s="572"/>
      <c r="O834" s="572"/>
      <c r="P834" s="572"/>
      <c r="Q834" s="572"/>
    </row>
    <row r="835" ht="25.15" customHeight="true" x14ac:dyDescent="0.2">
      <c r="C835" s="572"/>
      <c r="D835" s="572"/>
      <c r="E835" s="572"/>
      <c r="F835" s="572"/>
      <c r="G835" s="572"/>
      <c r="H835" s="572"/>
      <c r="I835" s="572"/>
      <c r="J835" s="572"/>
      <c r="K835" s="572"/>
      <c r="L835" s="572"/>
      <c r="M835" s="572"/>
      <c r="N835" s="572"/>
      <c r="O835" s="572"/>
      <c r="P835" s="572"/>
      <c r="Q835" s="572"/>
    </row>
    <row r="836" ht="25.15" customHeight="true" x14ac:dyDescent="0.2">
      <c r="C836" s="572"/>
      <c r="D836" s="572"/>
      <c r="E836" s="572"/>
      <c r="F836" s="572"/>
      <c r="G836" s="572"/>
      <c r="H836" s="572"/>
      <c r="I836" s="572"/>
      <c r="J836" s="572"/>
      <c r="K836" s="572"/>
      <c r="L836" s="572"/>
      <c r="M836" s="572"/>
      <c r="N836" s="572"/>
      <c r="O836" s="572"/>
      <c r="P836" s="572"/>
      <c r="Q836" s="572"/>
    </row>
    <row r="837" ht="25.15" customHeight="true" x14ac:dyDescent="0.2">
      <c r="C837" s="572"/>
      <c r="D837" s="572"/>
      <c r="E837" s="572"/>
      <c r="F837" s="572"/>
      <c r="G837" s="572"/>
      <c r="H837" s="572"/>
      <c r="I837" s="572"/>
      <c r="J837" s="572"/>
      <c r="K837" s="572"/>
      <c r="L837" s="572"/>
      <c r="M837" s="572"/>
      <c r="N837" s="572"/>
      <c r="O837" s="572"/>
      <c r="P837" s="572"/>
      <c r="Q837" s="572"/>
    </row>
    <row r="838" ht="25.15" customHeight="true" x14ac:dyDescent="0.2">
      <c r="C838" s="572"/>
      <c r="D838" s="572"/>
      <c r="E838" s="572"/>
      <c r="F838" s="572"/>
      <c r="G838" s="572"/>
      <c r="H838" s="572"/>
      <c r="I838" s="572"/>
      <c r="J838" s="572"/>
      <c r="K838" s="572"/>
      <c r="L838" s="572"/>
      <c r="M838" s="572"/>
      <c r="N838" s="572"/>
      <c r="O838" s="572"/>
      <c r="P838" s="572"/>
      <c r="Q838" s="572"/>
    </row>
    <row r="839" ht="25.15" customHeight="true" x14ac:dyDescent="0.2">
      <c r="C839" s="572"/>
      <c r="D839" s="572"/>
      <c r="E839" s="572"/>
      <c r="F839" s="572"/>
      <c r="G839" s="572"/>
      <c r="H839" s="572"/>
      <c r="I839" s="572"/>
      <c r="J839" s="572"/>
      <c r="K839" s="572"/>
      <c r="L839" s="572"/>
      <c r="M839" s="572"/>
      <c r="N839" s="572"/>
      <c r="O839" s="572"/>
      <c r="P839" s="572"/>
      <c r="Q839" s="572"/>
    </row>
    <row r="840" ht="25.15" customHeight="true" x14ac:dyDescent="0.2">
      <c r="C840" s="572"/>
      <c r="D840" s="572"/>
      <c r="E840" s="572"/>
      <c r="F840" s="572"/>
      <c r="G840" s="572"/>
      <c r="H840" s="572"/>
      <c r="I840" s="572"/>
      <c r="J840" s="572"/>
      <c r="K840" s="572"/>
      <c r="L840" s="572"/>
      <c r="M840" s="572"/>
      <c r="N840" s="572"/>
      <c r="O840" s="572"/>
      <c r="P840" s="572"/>
      <c r="Q840" s="572"/>
    </row>
    <row r="841" ht="25.15" customHeight="true" x14ac:dyDescent="0.2">
      <c r="C841" s="572"/>
      <c r="D841" s="572"/>
      <c r="E841" s="572"/>
      <c r="F841" s="572"/>
      <c r="G841" s="572"/>
      <c r="H841" s="572"/>
      <c r="I841" s="572"/>
      <c r="J841" s="572"/>
      <c r="K841" s="572"/>
      <c r="L841" s="572"/>
      <c r="M841" s="572"/>
      <c r="N841" s="572"/>
      <c r="O841" s="572"/>
      <c r="P841" s="572"/>
      <c r="Q841" s="572"/>
    </row>
    <row r="842" ht="25.15" customHeight="true" x14ac:dyDescent="0.2">
      <c r="C842" s="572"/>
      <c r="D842" s="572"/>
      <c r="E842" s="572"/>
      <c r="F842" s="572"/>
      <c r="G842" s="572"/>
      <c r="H842" s="572"/>
      <c r="I842" s="572"/>
      <c r="J842" s="572"/>
      <c r="K842" s="572"/>
      <c r="L842" s="572"/>
      <c r="M842" s="572"/>
      <c r="N842" s="572"/>
      <c r="O842" s="572"/>
      <c r="P842" s="572"/>
      <c r="Q842" s="572"/>
    </row>
    <row r="843" ht="25.15" customHeight="true" x14ac:dyDescent="0.2">
      <c r="C843" s="572"/>
      <c r="D843" s="572"/>
      <c r="E843" s="572"/>
      <c r="F843" s="572"/>
      <c r="G843" s="572"/>
      <c r="H843" s="572"/>
      <c r="I843" s="572"/>
      <c r="J843" s="572"/>
      <c r="K843" s="572"/>
      <c r="L843" s="572"/>
      <c r="M843" s="572"/>
      <c r="N843" s="572"/>
      <c r="O843" s="572"/>
      <c r="P843" s="572"/>
      <c r="Q843" s="572"/>
    </row>
    <row r="844" ht="25.15" customHeight="true" x14ac:dyDescent="0.2">
      <c r="C844" s="572"/>
      <c r="D844" s="572"/>
      <c r="E844" s="572"/>
      <c r="F844" s="572"/>
      <c r="G844" s="572"/>
      <c r="H844" s="572"/>
      <c r="I844" s="572"/>
      <c r="J844" s="572"/>
      <c r="K844" s="572"/>
      <c r="L844" s="572"/>
      <c r="M844" s="572"/>
      <c r="N844" s="572"/>
      <c r="O844" s="572"/>
      <c r="P844" s="572"/>
      <c r="Q844" s="572"/>
    </row>
    <row r="845" ht="25.15" customHeight="true" x14ac:dyDescent="0.2">
      <c r="C845" s="572"/>
      <c r="D845" s="572"/>
      <c r="E845" s="572"/>
      <c r="F845" s="572"/>
      <c r="G845" s="572"/>
      <c r="H845" s="572"/>
      <c r="I845" s="572"/>
      <c r="J845" s="572"/>
      <c r="K845" s="572"/>
      <c r="L845" s="572"/>
      <c r="M845" s="572"/>
      <c r="N845" s="572"/>
      <c r="O845" s="572"/>
      <c r="P845" s="572"/>
      <c r="Q845" s="572"/>
    </row>
    <row r="846" ht="25.15" customHeight="true" x14ac:dyDescent="0.2">
      <c r="C846" s="572"/>
      <c r="D846" s="572"/>
      <c r="E846" s="572"/>
      <c r="F846" s="572"/>
      <c r="G846" s="572"/>
      <c r="H846" s="572"/>
      <c r="I846" s="572"/>
      <c r="J846" s="572"/>
      <c r="K846" s="572"/>
      <c r="L846" s="572"/>
      <c r="M846" s="572"/>
      <c r="N846" s="572"/>
      <c r="O846" s="572"/>
      <c r="P846" s="572"/>
      <c r="Q846" s="572"/>
    </row>
    <row r="847" ht="25.15" customHeight="true" x14ac:dyDescent="0.2">
      <c r="C847" s="572"/>
      <c r="D847" s="572"/>
      <c r="E847" s="572"/>
      <c r="F847" s="572"/>
      <c r="G847" s="572"/>
      <c r="H847" s="572"/>
      <c r="I847" s="572"/>
      <c r="J847" s="572"/>
      <c r="K847" s="572"/>
      <c r="L847" s="572"/>
      <c r="M847" s="572"/>
      <c r="N847" s="572"/>
      <c r="O847" s="572"/>
      <c r="P847" s="572"/>
      <c r="Q847" s="572"/>
    </row>
    <row r="848" ht="25.15" customHeight="true" x14ac:dyDescent="0.2">
      <c r="C848" s="572"/>
      <c r="D848" s="572"/>
      <c r="E848" s="572"/>
      <c r="F848" s="572"/>
      <c r="G848" s="572"/>
      <c r="H848" s="572"/>
      <c r="I848" s="572"/>
      <c r="J848" s="572"/>
      <c r="K848" s="572"/>
      <c r="L848" s="572"/>
      <c r="M848" s="572"/>
      <c r="N848" s="572"/>
      <c r="O848" s="572"/>
      <c r="P848" s="572"/>
      <c r="Q848" s="572"/>
    </row>
    <row r="849" ht="25.15" customHeight="true" x14ac:dyDescent="0.2">
      <c r="C849" s="572"/>
      <c r="D849" s="572"/>
      <c r="E849" s="572"/>
      <c r="F849" s="572"/>
      <c r="G849" s="572"/>
      <c r="H849" s="572"/>
      <c r="I849" s="572"/>
      <c r="J849" s="572"/>
      <c r="K849" s="572"/>
      <c r="L849" s="572"/>
      <c r="M849" s="572"/>
      <c r="N849" s="572"/>
      <c r="O849" s="572"/>
      <c r="P849" s="572"/>
      <c r="Q849" s="572"/>
    </row>
    <row r="850" ht="25.15" customHeight="true" x14ac:dyDescent="0.2">
      <c r="C850" s="572"/>
      <c r="D850" s="572"/>
      <c r="E850" s="572"/>
      <c r="F850" s="572"/>
      <c r="G850" s="572"/>
      <c r="H850" s="572"/>
      <c r="I850" s="572"/>
      <c r="J850" s="572"/>
      <c r="K850" s="572"/>
      <c r="L850" s="572"/>
      <c r="M850" s="572"/>
      <c r="N850" s="572"/>
      <c r="O850" s="572"/>
      <c r="P850" s="572"/>
      <c r="Q850" s="572"/>
    </row>
    <row r="851" ht="25.15" customHeight="true" x14ac:dyDescent="0.2">
      <c r="C851" s="572"/>
      <c r="D851" s="572"/>
      <c r="E851" s="572"/>
      <c r="F851" s="572"/>
      <c r="G851" s="572"/>
      <c r="H851" s="572"/>
      <c r="I851" s="572"/>
      <c r="J851" s="572"/>
      <c r="K851" s="572"/>
      <c r="L851" s="572"/>
      <c r="M851" s="572"/>
      <c r="N851" s="572"/>
      <c r="O851" s="572"/>
      <c r="P851" s="572"/>
      <c r="Q851" s="572"/>
    </row>
    <row r="852" ht="25.15" customHeight="true" x14ac:dyDescent="0.2">
      <c r="C852" s="572"/>
      <c r="D852" s="572"/>
      <c r="E852" s="572"/>
      <c r="F852" s="572"/>
      <c r="G852" s="572"/>
      <c r="H852" s="572"/>
      <c r="I852" s="572"/>
      <c r="J852" s="572"/>
      <c r="K852" s="572"/>
      <c r="L852" s="572"/>
      <c r="M852" s="572"/>
      <c r="N852" s="572"/>
      <c r="O852" s="572"/>
      <c r="P852" s="572"/>
      <c r="Q852" s="572"/>
    </row>
    <row r="853" ht="25.15" customHeight="true" x14ac:dyDescent="0.2">
      <c r="C853" s="572"/>
      <c r="D853" s="572"/>
      <c r="E853" s="572"/>
      <c r="F853" s="572"/>
      <c r="G853" s="572"/>
      <c r="H853" s="572"/>
      <c r="I853" s="572"/>
      <c r="J853" s="572"/>
      <c r="K853" s="572"/>
      <c r="L853" s="572"/>
      <c r="M853" s="572"/>
      <c r="N853" s="572"/>
      <c r="O853" s="572"/>
      <c r="P853" s="572"/>
      <c r="Q853" s="572"/>
    </row>
    <row r="854" ht="25.15" customHeight="true" x14ac:dyDescent="0.2">
      <c r="C854" s="572"/>
      <c r="D854" s="572"/>
      <c r="E854" s="572"/>
      <c r="F854" s="572"/>
      <c r="G854" s="572"/>
      <c r="H854" s="572"/>
      <c r="I854" s="572"/>
      <c r="J854" s="572"/>
      <c r="K854" s="572"/>
      <c r="L854" s="572"/>
      <c r="M854" s="572"/>
      <c r="N854" s="572"/>
      <c r="O854" s="572"/>
      <c r="P854" s="572"/>
      <c r="Q854" s="572"/>
    </row>
    <row r="855" ht="25.15" customHeight="true" x14ac:dyDescent="0.2">
      <c r="C855" s="572"/>
      <c r="D855" s="572"/>
      <c r="E855" s="572"/>
      <c r="F855" s="572"/>
      <c r="G855" s="572"/>
      <c r="H855" s="572"/>
      <c r="I855" s="572"/>
      <c r="J855" s="572"/>
      <c r="K855" s="572"/>
      <c r="L855" s="572"/>
      <c r="M855" s="572"/>
      <c r="N855" s="572"/>
      <c r="O855" s="572"/>
      <c r="P855" s="572"/>
      <c r="Q855" s="572"/>
    </row>
    <row r="856" ht="25.15" customHeight="true" x14ac:dyDescent="0.2">
      <c r="C856" s="572"/>
      <c r="D856" s="572"/>
      <c r="E856" s="572"/>
      <c r="F856" s="572"/>
      <c r="G856" s="572"/>
      <c r="H856" s="572"/>
      <c r="I856" s="572"/>
      <c r="J856" s="572"/>
      <c r="K856" s="572"/>
      <c r="L856" s="572"/>
      <c r="M856" s="572"/>
      <c r="N856" s="572"/>
      <c r="O856" s="572"/>
      <c r="P856" s="572"/>
      <c r="Q856" s="572"/>
    </row>
    <row r="857" ht="25.15" customHeight="true" x14ac:dyDescent="0.2">
      <c r="C857" s="572"/>
      <c r="D857" s="572"/>
      <c r="E857" s="572"/>
      <c r="F857" s="572"/>
      <c r="G857" s="572"/>
      <c r="H857" s="572"/>
      <c r="I857" s="572"/>
      <c r="J857" s="572"/>
      <c r="K857" s="572"/>
      <c r="L857" s="572"/>
      <c r="M857" s="572"/>
      <c r="N857" s="572"/>
      <c r="O857" s="572"/>
      <c r="P857" s="572"/>
      <c r="Q857" s="572"/>
    </row>
    <row r="858" ht="25.15" customHeight="true" x14ac:dyDescent="0.2">
      <c r="C858" s="572"/>
      <c r="D858" s="572"/>
      <c r="E858" s="572"/>
      <c r="F858" s="572"/>
      <c r="G858" s="572"/>
      <c r="H858" s="572"/>
      <c r="I858" s="572"/>
      <c r="J858" s="572"/>
      <c r="K858" s="572"/>
      <c r="L858" s="572"/>
      <c r="M858" s="572"/>
      <c r="N858" s="572"/>
      <c r="O858" s="572"/>
      <c r="P858" s="572"/>
      <c r="Q858" s="572"/>
    </row>
    <row r="859" ht="25.15" customHeight="true" x14ac:dyDescent="0.2">
      <c r="C859" s="572"/>
      <c r="D859" s="572"/>
      <c r="E859" s="572"/>
      <c r="F859" s="572"/>
      <c r="G859" s="572"/>
      <c r="H859" s="572"/>
      <c r="I859" s="572"/>
      <c r="J859" s="572"/>
      <c r="K859" s="572"/>
      <c r="L859" s="572"/>
      <c r="M859" s="572"/>
      <c r="N859" s="572"/>
      <c r="O859" s="572"/>
      <c r="P859" s="572"/>
      <c r="Q859" s="572"/>
    </row>
    <row r="860" ht="25.15" customHeight="true" x14ac:dyDescent="0.2">
      <c r="C860" s="572"/>
      <c r="D860" s="572"/>
      <c r="E860" s="572"/>
      <c r="F860" s="572"/>
      <c r="G860" s="572"/>
      <c r="H860" s="572"/>
      <c r="I860" s="572"/>
      <c r="J860" s="572"/>
      <c r="K860" s="572"/>
      <c r="L860" s="572"/>
      <c r="M860" s="572"/>
      <c r="N860" s="572"/>
      <c r="O860" s="572"/>
      <c r="P860" s="572"/>
      <c r="Q860" s="572"/>
    </row>
    <row r="861" ht="25.15" customHeight="true" x14ac:dyDescent="0.2">
      <c r="C861" s="572"/>
      <c r="D861" s="572"/>
      <c r="E861" s="572"/>
      <c r="F861" s="572"/>
      <c r="G861" s="572"/>
      <c r="H861" s="572"/>
      <c r="I861" s="572"/>
      <c r="J861" s="572"/>
      <c r="K861" s="572"/>
      <c r="L861" s="572"/>
      <c r="M861" s="572"/>
      <c r="N861" s="572"/>
      <c r="O861" s="572"/>
      <c r="P861" s="572"/>
      <c r="Q861" s="572"/>
    </row>
    <row r="862" ht="25.15" customHeight="true" x14ac:dyDescent="0.2">
      <c r="C862" s="572"/>
      <c r="D862" s="572"/>
      <c r="E862" s="572"/>
      <c r="F862" s="572"/>
      <c r="G862" s="572"/>
      <c r="H862" s="572"/>
      <c r="I862" s="572"/>
      <c r="J862" s="572"/>
      <c r="K862" s="572"/>
      <c r="L862" s="572"/>
      <c r="M862" s="572"/>
      <c r="N862" s="572"/>
      <c r="O862" s="572"/>
      <c r="P862" s="572"/>
      <c r="Q862" s="572"/>
    </row>
    <row r="863" ht="25.15" customHeight="true" x14ac:dyDescent="0.2">
      <c r="C863" s="572"/>
      <c r="D863" s="572"/>
      <c r="E863" s="572"/>
      <c r="F863" s="572"/>
      <c r="G863" s="572"/>
      <c r="H863" s="572"/>
      <c r="I863" s="572"/>
      <c r="J863" s="572"/>
      <c r="K863" s="572"/>
      <c r="L863" s="572"/>
      <c r="M863" s="572"/>
      <c r="N863" s="572"/>
      <c r="O863" s="572"/>
      <c r="P863" s="572"/>
      <c r="Q863" s="572"/>
    </row>
    <row r="864" ht="25.15" customHeight="true" x14ac:dyDescent="0.2">
      <c r="C864" s="572"/>
      <c r="D864" s="572"/>
      <c r="E864" s="572"/>
      <c r="F864" s="572"/>
      <c r="G864" s="572"/>
      <c r="H864" s="572"/>
      <c r="I864" s="572"/>
      <c r="J864" s="572"/>
      <c r="K864" s="572"/>
      <c r="L864" s="572"/>
      <c r="M864" s="572"/>
      <c r="N864" s="572"/>
      <c r="O864" s="572"/>
      <c r="P864" s="572"/>
      <c r="Q864" s="572"/>
    </row>
    <row r="865" ht="25.15" customHeight="true" x14ac:dyDescent="0.2">
      <c r="C865" s="572"/>
      <c r="D865" s="572"/>
      <c r="E865" s="572"/>
      <c r="F865" s="572"/>
      <c r="G865" s="572"/>
      <c r="H865" s="572"/>
      <c r="I865" s="572"/>
      <c r="J865" s="572"/>
      <c r="K865" s="572"/>
      <c r="L865" s="572"/>
      <c r="M865" s="572"/>
      <c r="N865" s="572"/>
      <c r="O865" s="572"/>
      <c r="P865" s="572"/>
      <c r="Q865" s="572"/>
    </row>
    <row r="866" ht="25.15" customHeight="true" x14ac:dyDescent="0.2">
      <c r="C866" s="572"/>
      <c r="D866" s="572"/>
      <c r="E866" s="572"/>
      <c r="F866" s="572"/>
      <c r="G866" s="572"/>
      <c r="H866" s="572"/>
      <c r="I866" s="572"/>
      <c r="J866" s="572"/>
      <c r="K866" s="572"/>
      <c r="L866" s="572"/>
      <c r="M866" s="572"/>
      <c r="N866" s="572"/>
      <c r="O866" s="572"/>
      <c r="P866" s="572"/>
      <c r="Q866" s="572"/>
    </row>
    <row r="867" ht="25.15" customHeight="true" x14ac:dyDescent="0.2">
      <c r="C867" s="572"/>
      <c r="D867" s="572"/>
      <c r="E867" s="572"/>
      <c r="F867" s="572"/>
      <c r="G867" s="572"/>
      <c r="H867" s="572"/>
      <c r="I867" s="572"/>
      <c r="J867" s="572"/>
      <c r="K867" s="572"/>
      <c r="L867" s="572"/>
      <c r="M867" s="572"/>
      <c r="N867" s="572"/>
      <c r="O867" s="572"/>
      <c r="P867" s="572"/>
      <c r="Q867" s="572"/>
    </row>
    <row r="868" ht="25.15" customHeight="true" x14ac:dyDescent="0.2">
      <c r="C868" s="572"/>
      <c r="D868" s="572"/>
      <c r="E868" s="572"/>
      <c r="F868" s="572"/>
      <c r="G868" s="572"/>
      <c r="H868" s="572"/>
      <c r="I868" s="572"/>
      <c r="J868" s="572"/>
      <c r="K868" s="572"/>
      <c r="L868" s="572"/>
      <c r="M868" s="572"/>
      <c r="N868" s="572"/>
      <c r="O868" s="572"/>
      <c r="P868" s="572"/>
      <c r="Q868" s="572"/>
    </row>
    <row r="869" ht="25.15" customHeight="true" x14ac:dyDescent="0.2">
      <c r="C869" s="572"/>
      <c r="D869" s="572"/>
      <c r="E869" s="572"/>
      <c r="F869" s="572"/>
      <c r="G869" s="572"/>
      <c r="H869" s="572"/>
      <c r="I869" s="572"/>
      <c r="J869" s="572"/>
      <c r="K869" s="572"/>
      <c r="L869" s="572"/>
      <c r="M869" s="572"/>
      <c r="N869" s="572"/>
      <c r="O869" s="572"/>
      <c r="P869" s="572"/>
      <c r="Q869" s="572"/>
    </row>
    <row r="870" ht="25.15" customHeight="true" x14ac:dyDescent="0.2">
      <c r="C870" s="572"/>
      <c r="D870" s="572"/>
      <c r="E870" s="572"/>
      <c r="F870" s="572"/>
      <c r="G870" s="572"/>
      <c r="H870" s="572"/>
      <c r="I870" s="572"/>
      <c r="J870" s="572"/>
      <c r="K870" s="572"/>
      <c r="L870" s="572"/>
      <c r="M870" s="572"/>
      <c r="N870" s="572"/>
      <c r="O870" s="572"/>
      <c r="P870" s="572"/>
      <c r="Q870" s="572"/>
    </row>
    <row r="871" ht="25.15" customHeight="true" x14ac:dyDescent="0.2">
      <c r="C871" s="572"/>
      <c r="D871" s="572"/>
      <c r="E871" s="572"/>
      <c r="F871" s="572"/>
      <c r="G871" s="572"/>
      <c r="H871" s="572"/>
      <c r="I871" s="572"/>
      <c r="J871" s="572"/>
      <c r="K871" s="572"/>
      <c r="L871" s="572"/>
      <c r="M871" s="572"/>
      <c r="N871" s="572"/>
      <c r="O871" s="572"/>
      <c r="P871" s="572"/>
      <c r="Q871" s="572"/>
    </row>
    <row r="872" ht="25.15" customHeight="true" x14ac:dyDescent="0.2">
      <c r="C872" s="572"/>
      <c r="D872" s="572"/>
      <c r="E872" s="572"/>
      <c r="F872" s="572"/>
      <c r="G872" s="572"/>
      <c r="H872" s="572"/>
      <c r="I872" s="572"/>
      <c r="J872" s="572"/>
      <c r="K872" s="572"/>
      <c r="L872" s="572"/>
      <c r="M872" s="572"/>
      <c r="N872" s="572"/>
      <c r="O872" s="572"/>
      <c r="P872" s="572"/>
      <c r="Q872" s="572"/>
    </row>
    <row r="873" ht="25.15" customHeight="true" x14ac:dyDescent="0.2">
      <c r="C873" s="572"/>
      <c r="D873" s="572"/>
      <c r="E873" s="572"/>
      <c r="F873" s="572"/>
      <c r="G873" s="572"/>
      <c r="H873" s="572"/>
      <c r="I873" s="572"/>
      <c r="J873" s="572"/>
      <c r="K873" s="572"/>
      <c r="L873" s="572"/>
      <c r="M873" s="572"/>
      <c r="N873" s="572"/>
      <c r="O873" s="572"/>
      <c r="P873" s="572"/>
      <c r="Q873" s="572"/>
    </row>
    <row r="874" ht="25.15" customHeight="true" x14ac:dyDescent="0.2">
      <c r="C874" s="572"/>
      <c r="D874" s="572"/>
      <c r="E874" s="572"/>
      <c r="F874" s="572"/>
      <c r="G874" s="572"/>
      <c r="H874" s="572"/>
      <c r="I874" s="572"/>
      <c r="J874" s="572"/>
      <c r="K874" s="572"/>
      <c r="L874" s="572"/>
      <c r="M874" s="572"/>
      <c r="N874" s="572"/>
      <c r="O874" s="572"/>
      <c r="P874" s="572"/>
      <c r="Q874" s="572"/>
    </row>
    <row r="875" ht="25.15" customHeight="true" x14ac:dyDescent="0.2">
      <c r="C875" s="572"/>
      <c r="D875" s="572"/>
      <c r="E875" s="572"/>
      <c r="F875" s="572"/>
      <c r="G875" s="572"/>
      <c r="H875" s="572"/>
      <c r="I875" s="572"/>
      <c r="J875" s="572"/>
      <c r="K875" s="572"/>
      <c r="L875" s="572"/>
      <c r="M875" s="572"/>
      <c r="N875" s="572"/>
      <c r="O875" s="572"/>
      <c r="P875" s="572"/>
      <c r="Q875" s="572"/>
    </row>
    <row r="876" ht="25.15" customHeight="true" x14ac:dyDescent="0.2">
      <c r="C876" s="572"/>
      <c r="D876" s="572"/>
      <c r="E876" s="572"/>
      <c r="F876" s="572"/>
      <c r="G876" s="572"/>
      <c r="H876" s="572"/>
      <c r="I876" s="572"/>
      <c r="J876" s="572"/>
      <c r="K876" s="572"/>
      <c r="L876" s="572"/>
      <c r="M876" s="572"/>
      <c r="N876" s="572"/>
      <c r="O876" s="572"/>
      <c r="P876" s="572"/>
      <c r="Q876" s="572"/>
    </row>
    <row r="877" ht="25.15" customHeight="true" x14ac:dyDescent="0.2">
      <c r="C877" s="572"/>
      <c r="D877" s="572"/>
      <c r="E877" s="572"/>
      <c r="F877" s="572"/>
      <c r="G877" s="572"/>
      <c r="H877" s="572"/>
      <c r="I877" s="572"/>
      <c r="J877" s="572"/>
      <c r="K877" s="572"/>
      <c r="L877" s="572"/>
      <c r="M877" s="572"/>
      <c r="N877" s="572"/>
      <c r="O877" s="572"/>
      <c r="P877" s="572"/>
      <c r="Q877" s="572"/>
    </row>
    <row r="878" ht="25.15" customHeight="true" x14ac:dyDescent="0.2">
      <c r="C878" s="572"/>
      <c r="D878" s="572"/>
      <c r="E878" s="572"/>
      <c r="F878" s="572"/>
      <c r="G878" s="572"/>
      <c r="H878" s="572"/>
      <c r="I878" s="572"/>
      <c r="J878" s="572"/>
      <c r="K878" s="572"/>
      <c r="L878" s="572"/>
      <c r="M878" s="572"/>
      <c r="N878" s="572"/>
      <c r="O878" s="572"/>
      <c r="P878" s="572"/>
      <c r="Q878" s="572"/>
    </row>
    <row r="879" ht="25.15" customHeight="true" x14ac:dyDescent="0.2">
      <c r="C879" s="572"/>
      <c r="D879" s="572"/>
      <c r="E879" s="572"/>
      <c r="F879" s="572"/>
      <c r="G879" s="572"/>
      <c r="H879" s="572"/>
      <c r="I879" s="572"/>
      <c r="J879" s="572"/>
      <c r="K879" s="572"/>
      <c r="L879" s="572"/>
      <c r="M879" s="572"/>
      <c r="N879" s="572"/>
      <c r="O879" s="572"/>
      <c r="P879" s="572"/>
      <c r="Q879" s="572"/>
    </row>
    <row r="880" ht="25.15" customHeight="true" x14ac:dyDescent="0.2">
      <c r="C880" s="572"/>
      <c r="D880" s="572"/>
      <c r="E880" s="572"/>
      <c r="F880" s="572"/>
      <c r="G880" s="572"/>
      <c r="H880" s="572"/>
      <c r="I880" s="572"/>
      <c r="J880" s="572"/>
      <c r="K880" s="572"/>
      <c r="L880" s="572"/>
      <c r="M880" s="572"/>
      <c r="N880" s="572"/>
      <c r="O880" s="572"/>
      <c r="P880" s="572"/>
      <c r="Q880" s="572"/>
    </row>
    <row r="881" ht="25.15" customHeight="true" x14ac:dyDescent="0.2">
      <c r="C881" s="572"/>
      <c r="D881" s="572"/>
      <c r="E881" s="572"/>
      <c r="F881" s="572"/>
      <c r="G881" s="572"/>
      <c r="H881" s="572"/>
      <c r="I881" s="572"/>
      <c r="J881" s="572"/>
      <c r="K881" s="572"/>
      <c r="L881" s="572"/>
      <c r="M881" s="572"/>
      <c r="N881" s="572"/>
      <c r="O881" s="572"/>
      <c r="P881" s="572"/>
      <c r="Q881" s="572"/>
    </row>
    <row r="882" ht="25.15" customHeight="true" x14ac:dyDescent="0.2">
      <c r="C882" s="572"/>
      <c r="D882" s="572"/>
      <c r="E882" s="572"/>
      <c r="F882" s="572"/>
      <c r="G882" s="572"/>
      <c r="H882" s="572"/>
      <c r="I882" s="572"/>
      <c r="J882" s="572"/>
      <c r="K882" s="572"/>
      <c r="L882" s="572"/>
      <c r="M882" s="572"/>
      <c r="N882" s="572"/>
      <c r="O882" s="572"/>
      <c r="P882" s="572"/>
      <c r="Q882" s="572"/>
    </row>
    <row r="883" ht="25.15" customHeight="true" x14ac:dyDescent="0.2">
      <c r="C883" s="572"/>
      <c r="D883" s="572"/>
      <c r="E883" s="572"/>
      <c r="F883" s="572"/>
      <c r="G883" s="572"/>
      <c r="H883" s="572"/>
      <c r="I883" s="572"/>
      <c r="J883" s="572"/>
      <c r="K883" s="572"/>
      <c r="L883" s="572"/>
      <c r="M883" s="572"/>
      <c r="N883" s="572"/>
      <c r="O883" s="572"/>
      <c r="P883" s="572"/>
      <c r="Q883" s="572"/>
    </row>
    <row r="884" ht="25.15" customHeight="true" x14ac:dyDescent="0.2">
      <c r="C884" s="572"/>
      <c r="D884" s="572"/>
      <c r="E884" s="572"/>
      <c r="F884" s="572"/>
      <c r="G884" s="572"/>
      <c r="H884" s="572"/>
      <c r="I884" s="572"/>
      <c r="J884" s="572"/>
      <c r="K884" s="572"/>
      <c r="L884" s="572"/>
      <c r="M884" s="572"/>
      <c r="N884" s="572"/>
      <c r="O884" s="572"/>
      <c r="P884" s="572"/>
      <c r="Q884" s="572"/>
    </row>
    <row r="885" ht="25.15" customHeight="true" x14ac:dyDescent="0.2">
      <c r="C885" s="572"/>
      <c r="D885" s="572"/>
      <c r="E885" s="572"/>
      <c r="F885" s="572"/>
      <c r="G885" s="572"/>
      <c r="H885" s="572"/>
      <c r="I885" s="572"/>
      <c r="J885" s="572"/>
      <c r="K885" s="572"/>
      <c r="L885" s="572"/>
      <c r="M885" s="572"/>
      <c r="N885" s="572"/>
      <c r="O885" s="572"/>
      <c r="P885" s="572"/>
      <c r="Q885" s="572"/>
    </row>
    <row r="886" ht="25.15" customHeight="true" x14ac:dyDescent="0.2">
      <c r="C886" s="572"/>
      <c r="D886" s="572"/>
      <c r="E886" s="572"/>
      <c r="F886" s="572"/>
      <c r="G886" s="572"/>
      <c r="H886" s="572"/>
      <c r="I886" s="572"/>
      <c r="J886" s="572"/>
      <c r="K886" s="572"/>
      <c r="L886" s="572"/>
      <c r="M886" s="572"/>
      <c r="N886" s="572"/>
      <c r="O886" s="572"/>
      <c r="P886" s="572"/>
      <c r="Q886" s="572"/>
    </row>
    <row r="887" ht="25.15" customHeight="true" x14ac:dyDescent="0.2">
      <c r="C887" s="572"/>
      <c r="D887" s="572"/>
      <c r="E887" s="572"/>
      <c r="F887" s="572"/>
      <c r="G887" s="572"/>
      <c r="H887" s="572"/>
      <c r="I887" s="572"/>
      <c r="J887" s="572"/>
      <c r="K887" s="572"/>
      <c r="L887" s="572"/>
      <c r="M887" s="572"/>
      <c r="N887" s="572"/>
      <c r="O887" s="572"/>
      <c r="P887" s="572"/>
      <c r="Q887" s="572"/>
    </row>
    <row r="888" ht="25.15" customHeight="true" x14ac:dyDescent="0.2">
      <c r="C888" s="572"/>
      <c r="D888" s="572"/>
      <c r="E888" s="572"/>
      <c r="F888" s="572"/>
      <c r="G888" s="572"/>
      <c r="H888" s="572"/>
      <c r="I888" s="572"/>
      <c r="J888" s="572"/>
      <c r="K888" s="572"/>
      <c r="L888" s="572"/>
      <c r="M888" s="572"/>
      <c r="N888" s="572"/>
      <c r="O888" s="572"/>
      <c r="P888" s="572"/>
      <c r="Q888" s="572"/>
    </row>
    <row r="889" ht="25.15" customHeight="true" x14ac:dyDescent="0.2">
      <c r="C889" s="572"/>
      <c r="D889" s="572"/>
      <c r="E889" s="572"/>
      <c r="F889" s="572"/>
      <c r="G889" s="572"/>
      <c r="H889" s="572"/>
      <c r="I889" s="572"/>
      <c r="J889" s="572"/>
      <c r="K889" s="572"/>
      <c r="L889" s="572"/>
      <c r="M889" s="572"/>
      <c r="N889" s="572"/>
      <c r="O889" s="572"/>
      <c r="P889" s="572"/>
      <c r="Q889" s="572"/>
    </row>
    <row r="890" ht="25.15" customHeight="true" x14ac:dyDescent="0.2">
      <c r="C890" s="572"/>
      <c r="D890" s="572"/>
      <c r="E890" s="572"/>
      <c r="F890" s="572"/>
      <c r="G890" s="572"/>
      <c r="H890" s="572"/>
      <c r="I890" s="572"/>
      <c r="J890" s="572"/>
      <c r="K890" s="572"/>
      <c r="L890" s="572"/>
      <c r="M890" s="572"/>
      <c r="N890" s="572"/>
      <c r="O890" s="572"/>
      <c r="P890" s="572"/>
      <c r="Q890" s="572"/>
    </row>
    <row r="891" ht="25.15" customHeight="true" x14ac:dyDescent="0.2">
      <c r="C891" s="572"/>
      <c r="D891" s="572"/>
      <c r="E891" s="572"/>
      <c r="F891" s="572"/>
      <c r="G891" s="572"/>
      <c r="H891" s="572"/>
      <c r="I891" s="572"/>
      <c r="J891" s="572"/>
      <c r="K891" s="572"/>
      <c r="L891" s="572"/>
      <c r="M891" s="572"/>
      <c r="N891" s="572"/>
      <c r="O891" s="572"/>
      <c r="P891" s="572"/>
      <c r="Q891" s="572"/>
    </row>
    <row r="892" ht="25.15" customHeight="true" x14ac:dyDescent="0.2">
      <c r="C892" s="572"/>
      <c r="D892" s="572"/>
      <c r="E892" s="572"/>
      <c r="F892" s="572"/>
      <c r="G892" s="572"/>
      <c r="H892" s="572"/>
      <c r="I892" s="572"/>
      <c r="J892" s="572"/>
      <c r="K892" s="572"/>
      <c r="L892" s="572"/>
      <c r="M892" s="572"/>
      <c r="N892" s="572"/>
      <c r="O892" s="572"/>
      <c r="P892" s="572"/>
      <c r="Q892" s="572"/>
    </row>
    <row r="893" ht="25.15" customHeight="true" x14ac:dyDescent="0.2">
      <c r="C893" s="572"/>
      <c r="D893" s="572"/>
      <c r="E893" s="572"/>
      <c r="F893" s="572"/>
      <c r="G893" s="572"/>
      <c r="H893" s="572"/>
      <c r="I893" s="572"/>
      <c r="J893" s="572"/>
      <c r="K893" s="572"/>
      <c r="L893" s="572"/>
      <c r="M893" s="572"/>
      <c r="N893" s="572"/>
      <c r="O893" s="572"/>
      <c r="P893" s="572"/>
      <c r="Q893" s="572"/>
    </row>
    <row r="894" ht="25.15" customHeight="true" x14ac:dyDescent="0.2">
      <c r="C894" s="572"/>
      <c r="D894" s="572"/>
      <c r="E894" s="572"/>
      <c r="F894" s="572"/>
      <c r="G894" s="572"/>
      <c r="H894" s="572"/>
      <c r="I894" s="572"/>
      <c r="J894" s="572"/>
      <c r="K894" s="572"/>
      <c r="L894" s="572"/>
      <c r="M894" s="572"/>
      <c r="N894" s="572"/>
      <c r="O894" s="572"/>
      <c r="P894" s="572"/>
      <c r="Q894" s="572"/>
    </row>
    <row r="895" ht="25.15" customHeight="true" x14ac:dyDescent="0.2">
      <c r="C895" s="572"/>
      <c r="D895" s="572"/>
      <c r="E895" s="572"/>
      <c r="F895" s="572"/>
      <c r="G895" s="572"/>
      <c r="H895" s="572"/>
      <c r="I895" s="572"/>
      <c r="J895" s="572"/>
      <c r="K895" s="572"/>
      <c r="L895" s="572"/>
      <c r="M895" s="572"/>
      <c r="N895" s="572"/>
      <c r="O895" s="572"/>
      <c r="P895" s="572"/>
      <c r="Q895" s="572"/>
    </row>
    <row r="896" ht="25.15" customHeight="true" x14ac:dyDescent="0.2">
      <c r="C896" s="572"/>
      <c r="D896" s="572"/>
      <c r="E896" s="572"/>
      <c r="F896" s="572"/>
      <c r="G896" s="572"/>
      <c r="H896" s="572"/>
      <c r="I896" s="572"/>
      <c r="J896" s="572"/>
      <c r="K896" s="572"/>
      <c r="L896" s="572"/>
      <c r="M896" s="572"/>
      <c r="N896" s="572"/>
      <c r="O896" s="572"/>
      <c r="P896" s="572"/>
      <c r="Q896" s="572"/>
    </row>
    <row r="897" ht="25.15" customHeight="true" x14ac:dyDescent="0.2">
      <c r="C897" s="572"/>
      <c r="D897" s="572"/>
      <c r="E897" s="572"/>
      <c r="F897" s="572"/>
      <c r="G897" s="572"/>
      <c r="H897" s="572"/>
      <c r="I897" s="572"/>
      <c r="J897" s="572"/>
      <c r="K897" s="572"/>
      <c r="L897" s="572"/>
      <c r="M897" s="572"/>
      <c r="N897" s="572"/>
      <c r="O897" s="572"/>
      <c r="P897" s="572"/>
      <c r="Q897" s="572"/>
    </row>
    <row r="898" ht="25.15" customHeight="true" x14ac:dyDescent="0.2">
      <c r="C898" s="572"/>
      <c r="D898" s="572"/>
      <c r="E898" s="572"/>
      <c r="F898" s="572"/>
      <c r="G898" s="572"/>
      <c r="H898" s="572"/>
      <c r="I898" s="572"/>
      <c r="J898" s="572"/>
      <c r="K898" s="572"/>
      <c r="L898" s="572"/>
      <c r="M898" s="572"/>
      <c r="N898" s="572"/>
      <c r="O898" s="572"/>
      <c r="P898" s="572"/>
      <c r="Q898" s="572"/>
    </row>
    <row r="899" ht="25.15" customHeight="true" x14ac:dyDescent="0.2">
      <c r="C899" s="572"/>
      <c r="D899" s="572"/>
      <c r="E899" s="572"/>
      <c r="F899" s="572"/>
      <c r="G899" s="572"/>
      <c r="H899" s="572"/>
      <c r="I899" s="572"/>
      <c r="J899" s="572"/>
      <c r="K899" s="572"/>
      <c r="L899" s="572"/>
      <c r="M899" s="572"/>
      <c r="N899" s="572"/>
      <c r="O899" s="572"/>
      <c r="P899" s="572"/>
      <c r="Q899" s="572"/>
    </row>
    <row r="900" ht="25.15" customHeight="true" x14ac:dyDescent="0.2">
      <c r="C900" s="572"/>
      <c r="D900" s="572"/>
      <c r="E900" s="572"/>
      <c r="F900" s="572"/>
      <c r="G900" s="572"/>
      <c r="H900" s="572"/>
      <c r="I900" s="572"/>
      <c r="J900" s="572"/>
      <c r="K900" s="572"/>
      <c r="L900" s="572"/>
      <c r="M900" s="572"/>
      <c r="N900" s="572"/>
      <c r="O900" s="572"/>
      <c r="P900" s="572"/>
      <c r="Q900" s="572"/>
    </row>
    <row r="901" ht="25.15" customHeight="true" x14ac:dyDescent="0.2">
      <c r="C901" s="572"/>
      <c r="D901" s="572"/>
      <c r="E901" s="572"/>
      <c r="F901" s="572"/>
      <c r="G901" s="572"/>
      <c r="H901" s="572"/>
      <c r="I901" s="572"/>
      <c r="J901" s="572"/>
      <c r="K901" s="572"/>
      <c r="L901" s="572"/>
      <c r="M901" s="572"/>
      <c r="N901" s="572"/>
      <c r="O901" s="572"/>
      <c r="P901" s="572"/>
      <c r="Q901" s="572"/>
    </row>
    <row r="902" ht="25.15" customHeight="true" x14ac:dyDescent="0.2">
      <c r="C902" s="572"/>
      <c r="D902" s="572"/>
      <c r="E902" s="572"/>
      <c r="F902" s="572"/>
      <c r="G902" s="572"/>
      <c r="H902" s="572"/>
      <c r="I902" s="572"/>
      <c r="J902" s="572"/>
      <c r="K902" s="572"/>
      <c r="L902" s="572"/>
      <c r="M902" s="572"/>
      <c r="N902" s="572"/>
      <c r="O902" s="572"/>
      <c r="P902" s="572"/>
      <c r="Q902" s="572"/>
    </row>
    <row r="903" ht="25.15" customHeight="true" x14ac:dyDescent="0.2">
      <c r="C903" s="572"/>
      <c r="D903" s="572"/>
      <c r="E903" s="572"/>
      <c r="F903" s="572"/>
      <c r="G903" s="572"/>
      <c r="H903" s="572"/>
      <c r="I903" s="572"/>
      <c r="J903" s="572"/>
      <c r="K903" s="572"/>
      <c r="L903" s="572"/>
      <c r="M903" s="572"/>
      <c r="N903" s="572"/>
      <c r="O903" s="572"/>
      <c r="P903" s="572"/>
      <c r="Q903" s="572"/>
    </row>
    <row r="904" ht="25.15" customHeight="true" x14ac:dyDescent="0.2">
      <c r="C904" s="572"/>
      <c r="D904" s="572"/>
      <c r="E904" s="572"/>
      <c r="F904" s="572"/>
      <c r="G904" s="572"/>
      <c r="H904" s="572"/>
      <c r="I904" s="572"/>
      <c r="J904" s="572"/>
      <c r="K904" s="572"/>
      <c r="L904" s="572"/>
      <c r="M904" s="572"/>
      <c r="N904" s="572"/>
      <c r="O904" s="572"/>
      <c r="P904" s="572"/>
      <c r="Q904" s="572"/>
    </row>
    <row r="905" ht="25.15" customHeight="true" x14ac:dyDescent="0.2">
      <c r="C905" s="572"/>
      <c r="D905" s="572"/>
      <c r="E905" s="572"/>
      <c r="F905" s="572"/>
      <c r="G905" s="572"/>
      <c r="H905" s="572"/>
      <c r="I905" s="572"/>
      <c r="J905" s="572"/>
      <c r="K905" s="572"/>
      <c r="L905" s="572"/>
      <c r="M905" s="572"/>
      <c r="N905" s="572"/>
      <c r="O905" s="572"/>
      <c r="P905" s="572"/>
      <c r="Q905" s="572"/>
    </row>
    <row r="906" ht="25.15" customHeight="true" x14ac:dyDescent="0.2">
      <c r="C906" s="572"/>
      <c r="D906" s="572"/>
      <c r="E906" s="572"/>
      <c r="F906" s="572"/>
      <c r="G906" s="572"/>
      <c r="H906" s="572"/>
      <c r="I906" s="572"/>
      <c r="J906" s="572"/>
      <c r="K906" s="572"/>
      <c r="L906" s="572"/>
      <c r="M906" s="572"/>
      <c r="N906" s="572"/>
      <c r="O906" s="572"/>
      <c r="P906" s="572"/>
      <c r="Q906" s="572"/>
    </row>
    <row r="907" ht="25.15" customHeight="true" x14ac:dyDescent="0.2">
      <c r="C907" s="572"/>
      <c r="D907" s="572"/>
      <c r="E907" s="572"/>
      <c r="F907" s="572"/>
      <c r="G907" s="572"/>
      <c r="H907" s="572"/>
      <c r="I907" s="572"/>
      <c r="J907" s="572"/>
      <c r="K907" s="572"/>
      <c r="L907" s="572"/>
      <c r="M907" s="572"/>
      <c r="N907" s="572"/>
      <c r="O907" s="572"/>
      <c r="P907" s="572"/>
      <c r="Q907" s="572"/>
    </row>
    <row r="908" ht="25.15" customHeight="true" x14ac:dyDescent="0.2">
      <c r="C908" s="572"/>
      <c r="D908" s="572"/>
      <c r="E908" s="572"/>
      <c r="F908" s="572"/>
      <c r="G908" s="572"/>
      <c r="H908" s="572"/>
      <c r="I908" s="572"/>
      <c r="J908" s="572"/>
      <c r="K908" s="572"/>
      <c r="L908" s="572"/>
      <c r="M908" s="572"/>
      <c r="N908" s="572"/>
      <c r="O908" s="572"/>
      <c r="P908" s="572"/>
      <c r="Q908" s="572"/>
    </row>
    <row r="909" ht="25.15" customHeight="true" x14ac:dyDescent="0.2">
      <c r="C909" s="572"/>
      <c r="D909" s="572"/>
      <c r="E909" s="572"/>
      <c r="F909" s="572"/>
      <c r="G909" s="572"/>
      <c r="H909" s="572"/>
      <c r="I909" s="572"/>
      <c r="J909" s="572"/>
      <c r="K909" s="572"/>
      <c r="L909" s="572"/>
      <c r="M909" s="572"/>
      <c r="N909" s="572"/>
      <c r="O909" s="572"/>
      <c r="P909" s="572"/>
      <c r="Q909" s="572"/>
    </row>
    <row r="910" ht="25.15" customHeight="true" x14ac:dyDescent="0.2">
      <c r="C910" s="572"/>
      <c r="D910" s="572"/>
      <c r="E910" s="572"/>
      <c r="F910" s="572"/>
      <c r="G910" s="572"/>
      <c r="H910" s="572"/>
      <c r="I910" s="572"/>
      <c r="J910" s="572"/>
      <c r="K910" s="572"/>
      <c r="L910" s="572"/>
      <c r="M910" s="572"/>
      <c r="N910" s="572"/>
      <c r="O910" s="572"/>
      <c r="P910" s="572"/>
      <c r="Q910" s="572"/>
    </row>
    <row r="911" ht="25.15" customHeight="true" x14ac:dyDescent="0.2">
      <c r="C911" s="572"/>
      <c r="D911" s="572"/>
      <c r="E911" s="572"/>
      <c r="F911" s="572"/>
      <c r="G911" s="572"/>
      <c r="H911" s="572"/>
      <c r="I911" s="572"/>
      <c r="J911" s="572"/>
      <c r="K911" s="572"/>
      <c r="L911" s="572"/>
      <c r="M911" s="572"/>
      <c r="N911" s="572"/>
      <c r="O911" s="572"/>
      <c r="P911" s="572"/>
      <c r="Q911" s="572"/>
    </row>
    <row r="912" ht="25.15" customHeight="true" x14ac:dyDescent="0.2">
      <c r="C912" s="572"/>
      <c r="D912" s="572"/>
      <c r="E912" s="572"/>
      <c r="F912" s="572"/>
      <c r="G912" s="572"/>
      <c r="H912" s="572"/>
      <c r="I912" s="572"/>
      <c r="J912" s="572"/>
      <c r="K912" s="572"/>
      <c r="L912" s="572"/>
      <c r="M912" s="572"/>
      <c r="N912" s="572"/>
      <c r="O912" s="572"/>
      <c r="P912" s="572"/>
      <c r="Q912" s="572"/>
    </row>
    <row r="913" ht="25.15" customHeight="true" x14ac:dyDescent="0.2">
      <c r="C913" s="572"/>
      <c r="D913" s="572"/>
      <c r="E913" s="572"/>
      <c r="F913" s="572"/>
      <c r="G913" s="572"/>
      <c r="H913" s="572"/>
      <c r="I913" s="572"/>
      <c r="J913" s="572"/>
      <c r="K913" s="572"/>
      <c r="L913" s="572"/>
      <c r="M913" s="572"/>
      <c r="N913" s="572"/>
      <c r="O913" s="572"/>
      <c r="P913" s="572"/>
      <c r="Q913" s="572"/>
    </row>
    <row r="914" ht="25.15" customHeight="true" x14ac:dyDescent="0.2">
      <c r="C914" s="572"/>
      <c r="D914" s="572"/>
      <c r="E914" s="572"/>
      <c r="F914" s="572"/>
      <c r="G914" s="572"/>
      <c r="H914" s="572"/>
      <c r="I914" s="572"/>
      <c r="J914" s="572"/>
      <c r="K914" s="572"/>
      <c r="L914" s="572"/>
      <c r="M914" s="572"/>
      <c r="N914" s="572"/>
      <c r="O914" s="572"/>
      <c r="P914" s="572"/>
      <c r="Q914" s="572"/>
    </row>
    <row r="915" ht="25.15" customHeight="true" x14ac:dyDescent="0.2">
      <c r="C915" s="572"/>
      <c r="D915" s="572"/>
      <c r="E915" s="572"/>
      <c r="F915" s="572"/>
      <c r="G915" s="572"/>
      <c r="H915" s="572"/>
      <c r="I915" s="572"/>
      <c r="J915" s="572"/>
      <c r="K915" s="572"/>
      <c r="L915" s="572"/>
      <c r="M915" s="572"/>
      <c r="N915" s="572"/>
      <c r="O915" s="572"/>
      <c r="P915" s="572"/>
      <c r="Q915" s="572"/>
    </row>
    <row r="916" ht="25.15" customHeight="true" x14ac:dyDescent="0.2">
      <c r="C916" s="572"/>
      <c r="D916" s="572"/>
      <c r="E916" s="572"/>
      <c r="F916" s="572"/>
      <c r="G916" s="572"/>
      <c r="H916" s="572"/>
      <c r="I916" s="572"/>
      <c r="J916" s="572"/>
      <c r="K916" s="572"/>
      <c r="L916" s="572"/>
      <c r="M916" s="572"/>
      <c r="N916" s="572"/>
      <c r="O916" s="572"/>
      <c r="P916" s="572"/>
      <c r="Q916" s="572"/>
    </row>
    <row r="917" ht="25.15" customHeight="true" x14ac:dyDescent="0.2">
      <c r="C917" s="572"/>
      <c r="D917" s="572"/>
      <c r="E917" s="572"/>
      <c r="F917" s="572"/>
      <c r="G917" s="572"/>
      <c r="H917" s="572"/>
      <c r="I917" s="572"/>
      <c r="J917" s="572"/>
      <c r="K917" s="572"/>
      <c r="L917" s="572"/>
      <c r="M917" s="572"/>
      <c r="N917" s="572"/>
      <c r="O917" s="572"/>
      <c r="P917" s="572"/>
      <c r="Q917" s="572"/>
    </row>
    <row r="918" ht="25.15" customHeight="true" x14ac:dyDescent="0.2">
      <c r="C918" s="572"/>
      <c r="D918" s="572"/>
      <c r="E918" s="572"/>
      <c r="F918" s="572"/>
      <c r="G918" s="572"/>
      <c r="H918" s="572"/>
      <c r="I918" s="572"/>
      <c r="J918" s="572"/>
      <c r="K918" s="572"/>
      <c r="L918" s="572"/>
      <c r="M918" s="572"/>
      <c r="N918" s="572"/>
      <c r="O918" s="572"/>
      <c r="P918" s="572"/>
      <c r="Q918" s="572"/>
    </row>
    <row r="919" ht="25.15" customHeight="true" x14ac:dyDescent="0.2">
      <c r="C919" s="572"/>
      <c r="D919" s="572"/>
      <c r="E919" s="572"/>
      <c r="F919" s="572"/>
      <c r="G919" s="572"/>
      <c r="H919" s="572"/>
      <c r="I919" s="572"/>
      <c r="J919" s="572"/>
      <c r="K919" s="572"/>
      <c r="L919" s="572"/>
      <c r="M919" s="572"/>
      <c r="N919" s="572"/>
      <c r="O919" s="572"/>
      <c r="P919" s="572"/>
      <c r="Q919" s="572"/>
    </row>
    <row r="920" ht="25.15" customHeight="true" x14ac:dyDescent="0.2">
      <c r="C920" s="572"/>
      <c r="D920" s="572"/>
      <c r="E920" s="572"/>
      <c r="F920" s="572"/>
      <c r="G920" s="572"/>
      <c r="H920" s="572"/>
      <c r="I920" s="572"/>
      <c r="J920" s="572"/>
      <c r="K920" s="572"/>
      <c r="L920" s="572"/>
      <c r="M920" s="572"/>
      <c r="N920" s="572"/>
      <c r="O920" s="572"/>
      <c r="P920" s="572"/>
      <c r="Q920" s="572"/>
    </row>
    <row r="921" ht="25.15" customHeight="true" x14ac:dyDescent="0.2">
      <c r="C921" s="572"/>
      <c r="D921" s="572"/>
      <c r="E921" s="572"/>
      <c r="F921" s="572"/>
      <c r="G921" s="572"/>
      <c r="H921" s="572"/>
      <c r="I921" s="572"/>
      <c r="J921" s="572"/>
      <c r="K921" s="572"/>
      <c r="L921" s="572"/>
      <c r="M921" s="572"/>
      <c r="N921" s="572"/>
      <c r="O921" s="572"/>
      <c r="P921" s="572"/>
      <c r="Q921" s="572"/>
    </row>
    <row r="922" ht="25.15" customHeight="true" x14ac:dyDescent="0.2">
      <c r="C922" s="572"/>
      <c r="D922" s="572"/>
      <c r="E922" s="572"/>
      <c r="F922" s="572"/>
      <c r="G922" s="572"/>
      <c r="H922" s="572"/>
      <c r="I922" s="572"/>
      <c r="J922" s="572"/>
      <c r="K922" s="572"/>
      <c r="L922" s="572"/>
      <c r="M922" s="572"/>
      <c r="N922" s="572"/>
      <c r="O922" s="572"/>
      <c r="P922" s="572"/>
      <c r="Q922" s="572"/>
    </row>
    <row r="923" ht="25.15" customHeight="true" x14ac:dyDescent="0.2">
      <c r="C923" s="572"/>
      <c r="D923" s="572"/>
      <c r="E923" s="572"/>
      <c r="F923" s="572"/>
      <c r="G923" s="572"/>
      <c r="H923" s="572"/>
      <c r="I923" s="572"/>
      <c r="J923" s="572"/>
      <c r="K923" s="572"/>
      <c r="L923" s="572"/>
      <c r="M923" s="572"/>
      <c r="N923" s="572"/>
      <c r="O923" s="572"/>
      <c r="P923" s="572"/>
      <c r="Q923" s="572"/>
    </row>
    <row r="924" ht="25.15" customHeight="true" x14ac:dyDescent="0.2">
      <c r="C924" s="572"/>
      <c r="D924" s="572"/>
      <c r="E924" s="572"/>
      <c r="F924" s="572"/>
      <c r="G924" s="572"/>
      <c r="H924" s="572"/>
      <c r="I924" s="572"/>
      <c r="J924" s="572"/>
      <c r="K924" s="572"/>
      <c r="L924" s="572"/>
      <c r="M924" s="572"/>
      <c r="N924" s="572"/>
      <c r="O924" s="572"/>
      <c r="P924" s="572"/>
      <c r="Q924" s="572"/>
    </row>
    <row r="925" ht="25.15" customHeight="true" x14ac:dyDescent="0.2">
      <c r="C925" s="572"/>
      <c r="D925" s="572"/>
      <c r="E925" s="572"/>
      <c r="F925" s="572"/>
      <c r="G925" s="572"/>
      <c r="H925" s="572"/>
      <c r="I925" s="572"/>
      <c r="J925" s="572"/>
      <c r="K925" s="572"/>
      <c r="L925" s="572"/>
      <c r="M925" s="572"/>
      <c r="N925" s="572"/>
      <c r="O925" s="572"/>
      <c r="P925" s="572"/>
      <c r="Q925" s="572"/>
    </row>
    <row r="926" ht="25.15" customHeight="true" x14ac:dyDescent="0.2">
      <c r="C926" s="572"/>
      <c r="D926" s="572"/>
      <c r="E926" s="572"/>
      <c r="F926" s="572"/>
      <c r="G926" s="572"/>
      <c r="H926" s="572"/>
      <c r="I926" s="572"/>
      <c r="J926" s="572"/>
      <c r="K926" s="572"/>
      <c r="L926" s="572"/>
      <c r="M926" s="572"/>
      <c r="N926" s="572"/>
      <c r="O926" s="572"/>
      <c r="P926" s="572"/>
      <c r="Q926" s="572"/>
    </row>
    <row r="927" ht="25.15" customHeight="true" x14ac:dyDescent="0.2">
      <c r="C927" s="572"/>
      <c r="D927" s="572"/>
      <c r="E927" s="572"/>
      <c r="F927" s="572"/>
      <c r="G927" s="572"/>
      <c r="H927" s="572"/>
      <c r="I927" s="572"/>
      <c r="J927" s="572"/>
      <c r="K927" s="572"/>
      <c r="L927" s="572"/>
      <c r="M927" s="572"/>
      <c r="N927" s="572"/>
      <c r="O927" s="572"/>
      <c r="P927" s="572"/>
      <c r="Q927" s="572"/>
    </row>
    <row r="928" ht="25.15" customHeight="true" x14ac:dyDescent="0.2">
      <c r="C928" s="572"/>
      <c r="D928" s="572"/>
      <c r="E928" s="572"/>
      <c r="F928" s="572"/>
      <c r="G928" s="572"/>
      <c r="H928" s="572"/>
      <c r="I928" s="572"/>
      <c r="J928" s="572"/>
      <c r="K928" s="572"/>
      <c r="L928" s="572"/>
      <c r="M928" s="572"/>
      <c r="N928" s="572"/>
      <c r="O928" s="572"/>
      <c r="P928" s="572"/>
      <c r="Q928" s="572"/>
    </row>
    <row r="929" ht="25.15" customHeight="true" x14ac:dyDescent="0.2">
      <c r="C929" s="572"/>
      <c r="D929" s="572"/>
      <c r="E929" s="572"/>
      <c r="F929" s="572"/>
      <c r="G929" s="572"/>
      <c r="H929" s="572"/>
      <c r="I929" s="572"/>
      <c r="J929" s="572"/>
      <c r="K929" s="572"/>
      <c r="L929" s="572"/>
      <c r="M929" s="572"/>
      <c r="N929" s="572"/>
      <c r="O929" s="572"/>
      <c r="P929" s="572"/>
      <c r="Q929" s="572"/>
    </row>
    <row r="930" ht="25.15" customHeight="true" x14ac:dyDescent="0.2">
      <c r="C930" s="572"/>
      <c r="D930" s="572"/>
      <c r="E930" s="572"/>
      <c r="F930" s="572"/>
      <c r="G930" s="572"/>
      <c r="H930" s="572"/>
      <c r="I930" s="572"/>
      <c r="J930" s="572"/>
      <c r="K930" s="572"/>
      <c r="L930" s="572"/>
      <c r="M930" s="572"/>
      <c r="N930" s="572"/>
      <c r="O930" s="572"/>
      <c r="P930" s="572"/>
      <c r="Q930" s="572"/>
    </row>
    <row r="931" ht="25.15" customHeight="true" x14ac:dyDescent="0.2">
      <c r="C931" s="572"/>
      <c r="D931" s="572"/>
      <c r="E931" s="572"/>
      <c r="F931" s="572"/>
      <c r="G931" s="572"/>
      <c r="H931" s="572"/>
      <c r="I931" s="572"/>
      <c r="J931" s="572"/>
      <c r="K931" s="572"/>
      <c r="L931" s="572"/>
      <c r="M931" s="572"/>
      <c r="N931" s="572"/>
      <c r="O931" s="572"/>
      <c r="P931" s="572"/>
      <c r="Q931" s="572"/>
    </row>
    <row r="932" ht="25.15" customHeight="true" x14ac:dyDescent="0.2">
      <c r="C932" s="572"/>
      <c r="D932" s="572"/>
      <c r="E932" s="572"/>
      <c r="F932" s="572"/>
      <c r="G932" s="572"/>
      <c r="H932" s="572"/>
      <c r="I932" s="572"/>
      <c r="J932" s="572"/>
      <c r="K932" s="572"/>
      <c r="L932" s="572"/>
      <c r="M932" s="572"/>
      <c r="N932" s="572"/>
      <c r="O932" s="572"/>
      <c r="P932" s="572"/>
      <c r="Q932" s="572"/>
    </row>
    <row r="933" ht="25.15" customHeight="true" x14ac:dyDescent="0.2">
      <c r="C933" s="572"/>
      <c r="D933" s="572"/>
      <c r="E933" s="572"/>
      <c r="F933" s="572"/>
      <c r="G933" s="572"/>
      <c r="H933" s="572"/>
      <c r="I933" s="572"/>
      <c r="J933" s="572"/>
      <c r="K933" s="572"/>
      <c r="L933" s="572"/>
      <c r="M933" s="572"/>
      <c r="N933" s="572"/>
      <c r="O933" s="572"/>
      <c r="P933" s="572"/>
      <c r="Q933" s="572"/>
    </row>
    <row r="934" ht="25.15" customHeight="true" x14ac:dyDescent="0.2">
      <c r="C934" s="572"/>
      <c r="D934" s="572"/>
      <c r="E934" s="572"/>
      <c r="F934" s="572"/>
      <c r="G934" s="572"/>
      <c r="H934" s="572"/>
      <c r="I934" s="572"/>
      <c r="J934" s="572"/>
      <c r="K934" s="572"/>
      <c r="L934" s="572"/>
      <c r="M934" s="572"/>
      <c r="N934" s="572"/>
      <c r="O934" s="572"/>
      <c r="P934" s="572"/>
      <c r="Q934" s="572"/>
    </row>
    <row r="935" ht="25.15" customHeight="true" x14ac:dyDescent="0.2">
      <c r="C935" s="572"/>
      <c r="D935" s="572"/>
      <c r="E935" s="572"/>
      <c r="F935" s="572"/>
      <c r="G935" s="572"/>
      <c r="H935" s="572"/>
      <c r="I935" s="572"/>
      <c r="J935" s="572"/>
      <c r="K935" s="572"/>
      <c r="L935" s="572"/>
      <c r="M935" s="572"/>
      <c r="N935" s="572"/>
      <c r="O935" s="572"/>
      <c r="P935" s="572"/>
      <c r="Q935" s="572"/>
    </row>
    <row r="936" ht="25.15" customHeight="true" x14ac:dyDescent="0.2">
      <c r="C936" s="572"/>
      <c r="D936" s="572"/>
      <c r="E936" s="572"/>
      <c r="F936" s="572"/>
      <c r="G936" s="572"/>
      <c r="H936" s="572"/>
      <c r="I936" s="572"/>
      <c r="J936" s="572"/>
      <c r="K936" s="572"/>
      <c r="L936" s="572"/>
      <c r="M936" s="572"/>
      <c r="N936" s="572"/>
      <c r="O936" s="572"/>
      <c r="P936" s="572"/>
      <c r="Q936" s="572"/>
    </row>
    <row r="937" ht="25.15" customHeight="true" x14ac:dyDescent="0.2">
      <c r="C937" s="572"/>
      <c r="D937" s="572"/>
      <c r="E937" s="572"/>
      <c r="F937" s="572"/>
      <c r="G937" s="572"/>
      <c r="H937" s="572"/>
      <c r="I937" s="572"/>
      <c r="J937" s="572"/>
      <c r="K937" s="572"/>
      <c r="L937" s="572"/>
      <c r="M937" s="572"/>
      <c r="N937" s="572"/>
      <c r="O937" s="572"/>
      <c r="P937" s="572"/>
      <c r="Q937" s="572"/>
    </row>
    <row r="938" ht="25.15" customHeight="true" x14ac:dyDescent="0.2">
      <c r="C938" s="572"/>
      <c r="D938" s="572"/>
      <c r="E938" s="572"/>
      <c r="F938" s="572"/>
      <c r="G938" s="572"/>
      <c r="H938" s="572"/>
      <c r="I938" s="572"/>
      <c r="J938" s="572"/>
      <c r="K938" s="572"/>
      <c r="L938" s="572"/>
      <c r="M938" s="572"/>
      <c r="N938" s="572"/>
      <c r="O938" s="572"/>
      <c r="P938" s="572"/>
      <c r="Q938" s="572"/>
    </row>
    <row r="939" ht="25.15" customHeight="true" x14ac:dyDescent="0.2">
      <c r="C939" s="572"/>
      <c r="D939" s="572"/>
      <c r="E939" s="572"/>
      <c r="F939" s="572"/>
      <c r="G939" s="572"/>
      <c r="H939" s="572"/>
      <c r="I939" s="572"/>
      <c r="J939" s="572"/>
      <c r="K939" s="572"/>
      <c r="L939" s="572"/>
      <c r="M939" s="572"/>
      <c r="N939" s="572"/>
      <c r="O939" s="572"/>
      <c r="P939" s="572"/>
      <c r="Q939" s="572"/>
    </row>
    <row r="940" ht="25.15" customHeight="true" x14ac:dyDescent="0.2">
      <c r="C940" s="572"/>
      <c r="D940" s="572"/>
      <c r="E940" s="572"/>
      <c r="F940" s="572"/>
      <c r="G940" s="572"/>
      <c r="H940" s="572"/>
      <c r="I940" s="572"/>
      <c r="J940" s="572"/>
      <c r="K940" s="572"/>
      <c r="L940" s="572"/>
      <c r="M940" s="572"/>
      <c r="N940" s="572"/>
      <c r="O940" s="572"/>
      <c r="P940" s="572"/>
      <c r="Q940" s="572"/>
    </row>
    <row r="941" ht="25.15" customHeight="true" x14ac:dyDescent="0.2">
      <c r="C941" s="572"/>
      <c r="D941" s="572"/>
      <c r="E941" s="572"/>
      <c r="F941" s="572"/>
      <c r="G941" s="572"/>
      <c r="H941" s="572"/>
      <c r="I941" s="572"/>
      <c r="J941" s="572"/>
      <c r="K941" s="572"/>
      <c r="L941" s="572"/>
      <c r="M941" s="572"/>
      <c r="N941" s="572"/>
      <c r="O941" s="572"/>
      <c r="P941" s="572"/>
      <c r="Q941" s="572"/>
    </row>
    <row r="942" ht="25.15" customHeight="true" x14ac:dyDescent="0.2">
      <c r="C942" s="572"/>
      <c r="D942" s="572"/>
      <c r="E942" s="572"/>
      <c r="F942" s="572"/>
      <c r="G942" s="572"/>
      <c r="H942" s="572"/>
      <c r="I942" s="572"/>
      <c r="J942" s="572"/>
      <c r="K942" s="572"/>
      <c r="L942" s="572"/>
      <c r="M942" s="572"/>
      <c r="N942" s="572"/>
      <c r="O942" s="572"/>
      <c r="P942" s="572"/>
      <c r="Q942" s="572"/>
    </row>
    <row r="943" ht="25.15" customHeight="true" x14ac:dyDescent="0.2">
      <c r="C943" s="572"/>
      <c r="D943" s="572"/>
      <c r="E943" s="572"/>
      <c r="F943" s="572"/>
      <c r="G943" s="572"/>
      <c r="H943" s="572"/>
      <c r="I943" s="572"/>
      <c r="J943" s="572"/>
      <c r="K943" s="572"/>
      <c r="L943" s="572"/>
      <c r="M943" s="572"/>
      <c r="N943" s="572"/>
      <c r="O943" s="572"/>
      <c r="P943" s="572"/>
      <c r="Q943" s="572"/>
    </row>
    <row r="944" ht="25.15" customHeight="true" x14ac:dyDescent="0.2">
      <c r="C944" s="572"/>
      <c r="D944" s="572"/>
      <c r="E944" s="572"/>
      <c r="F944" s="572"/>
      <c r="G944" s="572"/>
      <c r="H944" s="572"/>
      <c r="I944" s="572"/>
      <c r="J944" s="572"/>
      <c r="K944" s="572"/>
      <c r="L944" s="572"/>
      <c r="M944" s="572"/>
      <c r="N944" s="572"/>
      <c r="O944" s="572"/>
      <c r="P944" s="572"/>
      <c r="Q944" s="572"/>
    </row>
    <row r="945" ht="25.15" customHeight="true" x14ac:dyDescent="0.2">
      <c r="C945" s="572"/>
      <c r="D945" s="572"/>
      <c r="E945" s="572"/>
      <c r="F945" s="572"/>
      <c r="G945" s="572"/>
      <c r="H945" s="572"/>
      <c r="I945" s="572"/>
      <c r="J945" s="572"/>
      <c r="K945" s="572"/>
      <c r="L945" s="572"/>
      <c r="M945" s="572"/>
      <c r="N945" s="572"/>
      <c r="O945" s="572"/>
      <c r="P945" s="572"/>
      <c r="Q945" s="572"/>
    </row>
    <row r="946" ht="25.15" customHeight="true" x14ac:dyDescent="0.2">
      <c r="C946" s="572"/>
      <c r="D946" s="572"/>
      <c r="E946" s="572"/>
      <c r="F946" s="572"/>
      <c r="G946" s="572"/>
      <c r="H946" s="572"/>
      <c r="I946" s="572"/>
      <c r="J946" s="572"/>
      <c r="K946" s="572"/>
      <c r="L946" s="572"/>
      <c r="M946" s="572"/>
      <c r="N946" s="572"/>
      <c r="O946" s="572"/>
      <c r="P946" s="572"/>
      <c r="Q946" s="572"/>
    </row>
    <row r="947" ht="25.15" customHeight="true" x14ac:dyDescent="0.2">
      <c r="C947" s="572"/>
      <c r="D947" s="572"/>
      <c r="E947" s="572"/>
      <c r="F947" s="572"/>
      <c r="G947" s="572"/>
      <c r="H947" s="572"/>
      <c r="I947" s="572"/>
      <c r="J947" s="572"/>
      <c r="K947" s="572"/>
      <c r="L947" s="572"/>
      <c r="M947" s="572"/>
      <c r="N947" s="572"/>
      <c r="O947" s="572"/>
      <c r="P947" s="572"/>
      <c r="Q947" s="572"/>
    </row>
    <row r="948" ht="25.15" customHeight="true" x14ac:dyDescent="0.2">
      <c r="C948" s="572"/>
      <c r="D948" s="572"/>
      <c r="E948" s="572"/>
      <c r="F948" s="572"/>
      <c r="G948" s="572"/>
      <c r="H948" s="572"/>
      <c r="I948" s="572"/>
      <c r="J948" s="572"/>
      <c r="K948" s="572"/>
      <c r="L948" s="572"/>
      <c r="M948" s="572"/>
      <c r="N948" s="572"/>
      <c r="O948" s="572"/>
      <c r="P948" s="572"/>
      <c r="Q948" s="572"/>
    </row>
    <row r="949" ht="25.15" customHeight="true" x14ac:dyDescent="0.2">
      <c r="C949" s="572"/>
      <c r="D949" s="572"/>
      <c r="E949" s="572"/>
      <c r="F949" s="572"/>
      <c r="G949" s="572"/>
      <c r="H949" s="572"/>
      <c r="I949" s="572"/>
      <c r="J949" s="572"/>
      <c r="K949" s="572"/>
      <c r="L949" s="572"/>
      <c r="M949" s="572"/>
      <c r="N949" s="572"/>
      <c r="O949" s="572"/>
      <c r="P949" s="572"/>
      <c r="Q949" s="572"/>
    </row>
    <row r="950" ht="25.15" customHeight="true" x14ac:dyDescent="0.2">
      <c r="C950" s="572"/>
      <c r="D950" s="572"/>
      <c r="E950" s="572"/>
      <c r="F950" s="572"/>
      <c r="G950" s="572"/>
      <c r="H950" s="572"/>
      <c r="I950" s="572"/>
      <c r="J950" s="572"/>
      <c r="K950" s="572"/>
      <c r="L950" s="572"/>
      <c r="M950" s="572"/>
      <c r="N950" s="572"/>
      <c r="O950" s="572"/>
      <c r="P950" s="572"/>
      <c r="Q950" s="572"/>
    </row>
    <row r="951" ht="25.15" customHeight="true" x14ac:dyDescent="0.2">
      <c r="C951" s="572"/>
      <c r="D951" s="572"/>
      <c r="E951" s="572"/>
      <c r="F951" s="572"/>
      <c r="G951" s="572"/>
      <c r="H951" s="572"/>
      <c r="I951" s="572"/>
      <c r="J951" s="572"/>
      <c r="K951" s="572"/>
      <c r="L951" s="572"/>
      <c r="M951" s="572"/>
      <c r="N951" s="572"/>
      <c r="O951" s="572"/>
      <c r="P951" s="572"/>
      <c r="Q951" s="572"/>
    </row>
    <row r="952" ht="25.15" customHeight="true" x14ac:dyDescent="0.2">
      <c r="C952" s="572"/>
      <c r="D952" s="572"/>
      <c r="E952" s="572"/>
      <c r="F952" s="572"/>
      <c r="G952" s="572"/>
      <c r="H952" s="572"/>
      <c r="I952" s="572"/>
      <c r="J952" s="572"/>
      <c r="K952" s="572"/>
      <c r="L952" s="572"/>
      <c r="M952" s="572"/>
      <c r="N952" s="572"/>
      <c r="O952" s="572"/>
      <c r="P952" s="572"/>
      <c r="Q952" s="572"/>
    </row>
    <row r="953" ht="25.15" customHeight="true" x14ac:dyDescent="0.2">
      <c r="C953" s="572"/>
      <c r="D953" s="572"/>
      <c r="E953" s="572"/>
      <c r="F953" s="572"/>
      <c r="G953" s="572"/>
      <c r="H953" s="572"/>
      <c r="I953" s="572"/>
      <c r="J953" s="572"/>
      <c r="K953" s="572"/>
      <c r="L953" s="572"/>
      <c r="M953" s="572"/>
      <c r="N953" s="572"/>
      <c r="O953" s="572"/>
      <c r="P953" s="572"/>
      <c r="Q953" s="572"/>
    </row>
    <row r="954" ht="25.15" customHeight="true" x14ac:dyDescent="0.2">
      <c r="C954" s="572"/>
      <c r="D954" s="572"/>
      <c r="E954" s="572"/>
      <c r="F954" s="572"/>
      <c r="G954" s="572"/>
      <c r="H954" s="572"/>
      <c r="I954" s="572"/>
      <c r="J954" s="572"/>
      <c r="K954" s="572"/>
      <c r="L954" s="572"/>
      <c r="M954" s="572"/>
      <c r="N954" s="572"/>
      <c r="O954" s="572"/>
      <c r="P954" s="572"/>
      <c r="Q954" s="572"/>
    </row>
    <row r="955" ht="25.15" customHeight="true" x14ac:dyDescent="0.2">
      <c r="C955" s="572"/>
      <c r="D955" s="572"/>
      <c r="E955" s="572"/>
      <c r="F955" s="572"/>
      <c r="G955" s="572"/>
      <c r="H955" s="572"/>
      <c r="I955" s="572"/>
      <c r="J955" s="572"/>
      <c r="K955" s="572"/>
      <c r="L955" s="572"/>
      <c r="M955" s="572"/>
      <c r="N955" s="572"/>
      <c r="O955" s="572"/>
      <c r="P955" s="572"/>
      <c r="Q955" s="572"/>
    </row>
    <row r="956" ht="25.15" customHeight="true" x14ac:dyDescent="0.2">
      <c r="C956" s="572"/>
      <c r="D956" s="572"/>
      <c r="E956" s="572"/>
      <c r="F956" s="572"/>
      <c r="G956" s="572"/>
      <c r="H956" s="572"/>
      <c r="I956" s="572"/>
      <c r="J956" s="572"/>
      <c r="K956" s="572"/>
      <c r="L956" s="572"/>
      <c r="M956" s="572"/>
      <c r="N956" s="572"/>
      <c r="O956" s="572"/>
      <c r="P956" s="572"/>
      <c r="Q956" s="572"/>
    </row>
    <row r="957" ht="25.15" customHeight="true" x14ac:dyDescent="0.2">
      <c r="C957" s="572"/>
      <c r="D957" s="572"/>
      <c r="E957" s="572"/>
      <c r="F957" s="572"/>
      <c r="G957" s="572"/>
      <c r="H957" s="572"/>
      <c r="I957" s="572"/>
      <c r="J957" s="572"/>
      <c r="K957" s="572"/>
      <c r="L957" s="572"/>
      <c r="M957" s="572"/>
      <c r="N957" s="572"/>
      <c r="O957" s="572"/>
      <c r="P957" s="572"/>
      <c r="Q957" s="572"/>
    </row>
    <row r="958" ht="25.15" customHeight="true" x14ac:dyDescent="0.2">
      <c r="C958" s="572"/>
      <c r="D958" s="572"/>
      <c r="E958" s="572"/>
      <c r="F958" s="572"/>
      <c r="G958" s="572"/>
      <c r="H958" s="572"/>
      <c r="I958" s="572"/>
      <c r="J958" s="572"/>
      <c r="K958" s="572"/>
      <c r="L958" s="572"/>
      <c r="M958" s="572"/>
      <c r="N958" s="572"/>
      <c r="O958" s="572"/>
      <c r="P958" s="572"/>
      <c r="Q958" s="572"/>
    </row>
    <row r="959" ht="25.15" customHeight="true" x14ac:dyDescent="0.2">
      <c r="C959" s="572"/>
      <c r="D959" s="572"/>
      <c r="E959" s="572"/>
      <c r="F959" s="572"/>
      <c r="G959" s="572"/>
      <c r="H959" s="572"/>
      <c r="I959" s="572"/>
      <c r="J959" s="572"/>
      <c r="K959" s="572"/>
      <c r="L959" s="572"/>
      <c r="M959" s="572"/>
      <c r="N959" s="572"/>
      <c r="O959" s="572"/>
      <c r="P959" s="572"/>
      <c r="Q959" s="572"/>
    </row>
    <row r="960" ht="25.15" customHeight="true" x14ac:dyDescent="0.2">
      <c r="C960" s="572"/>
      <c r="D960" s="572"/>
      <c r="E960" s="572"/>
      <c r="F960" s="572"/>
      <c r="G960" s="572"/>
      <c r="H960" s="572"/>
      <c r="I960" s="572"/>
      <c r="J960" s="572"/>
      <c r="K960" s="572"/>
      <c r="L960" s="572"/>
      <c r="M960" s="572"/>
      <c r="N960" s="572"/>
      <c r="O960" s="572"/>
      <c r="P960" s="572"/>
      <c r="Q960" s="572"/>
    </row>
    <row r="961" ht="25.15" customHeight="true" x14ac:dyDescent="0.2">
      <c r="C961" s="572"/>
      <c r="D961" s="572"/>
      <c r="E961" s="572"/>
      <c r="F961" s="572"/>
      <c r="G961" s="572"/>
      <c r="H961" s="572"/>
      <c r="I961" s="572"/>
      <c r="J961" s="572"/>
      <c r="K961" s="572"/>
      <c r="L961" s="572"/>
      <c r="M961" s="572"/>
      <c r="N961" s="572"/>
      <c r="O961" s="572"/>
      <c r="P961" s="572"/>
      <c r="Q961" s="572"/>
    </row>
    <row r="962" ht="25.15" customHeight="true" x14ac:dyDescent="0.2">
      <c r="C962" s="572"/>
      <c r="D962" s="572"/>
      <c r="E962" s="572"/>
      <c r="F962" s="572"/>
      <c r="G962" s="572"/>
      <c r="H962" s="572"/>
      <c r="I962" s="572"/>
      <c r="J962" s="572"/>
      <c r="K962" s="572"/>
      <c r="L962" s="572"/>
      <c r="M962" s="572"/>
      <c r="N962" s="572"/>
      <c r="O962" s="572"/>
      <c r="P962" s="572"/>
      <c r="Q962" s="572"/>
    </row>
    <row r="963" ht="25.15" customHeight="true" x14ac:dyDescent="0.2">
      <c r="C963" s="572"/>
      <c r="D963" s="572"/>
      <c r="E963" s="572"/>
      <c r="F963" s="572"/>
      <c r="G963" s="572"/>
      <c r="H963" s="572"/>
      <c r="I963" s="572"/>
      <c r="J963" s="572"/>
      <c r="K963" s="572"/>
      <c r="L963" s="572"/>
      <c r="M963" s="572"/>
      <c r="N963" s="572"/>
      <c r="O963" s="572"/>
      <c r="P963" s="572"/>
      <c r="Q963" s="572"/>
    </row>
    <row r="964" ht="25.15" customHeight="true" x14ac:dyDescent="0.2">
      <c r="C964" s="572"/>
      <c r="D964" s="572"/>
      <c r="E964" s="572"/>
      <c r="F964" s="572"/>
      <c r="G964" s="572"/>
      <c r="H964" s="572"/>
      <c r="I964" s="572"/>
      <c r="J964" s="572"/>
      <c r="K964" s="572"/>
      <c r="L964" s="572"/>
      <c r="M964" s="572"/>
      <c r="N964" s="572"/>
      <c r="O964" s="572"/>
      <c r="P964" s="572"/>
      <c r="Q964" s="572"/>
    </row>
    <row r="965" ht="25.15" customHeight="true" x14ac:dyDescent="0.2">
      <c r="C965" s="572"/>
      <c r="D965" s="572"/>
      <c r="E965" s="572"/>
      <c r="F965" s="572"/>
      <c r="G965" s="572"/>
      <c r="H965" s="572"/>
      <c r="I965" s="572"/>
      <c r="J965" s="572"/>
      <c r="K965" s="572"/>
      <c r="L965" s="572"/>
      <c r="M965" s="572"/>
      <c r="N965" s="572"/>
      <c r="O965" s="572"/>
      <c r="P965" s="572"/>
      <c r="Q965" s="572"/>
    </row>
    <row r="966" ht="25.15" customHeight="true" x14ac:dyDescent="0.2">
      <c r="C966" s="572"/>
      <c r="D966" s="572"/>
      <c r="E966" s="572"/>
      <c r="F966" s="572"/>
      <c r="G966" s="572"/>
      <c r="H966" s="572"/>
      <c r="I966" s="572"/>
      <c r="J966" s="572"/>
      <c r="K966" s="572"/>
      <c r="L966" s="572"/>
      <c r="M966" s="572"/>
      <c r="N966" s="572"/>
      <c r="O966" s="572"/>
      <c r="P966" s="572"/>
      <c r="Q966" s="572"/>
    </row>
    <row r="967" ht="25.15" customHeight="true" x14ac:dyDescent="0.2">
      <c r="C967" s="572"/>
      <c r="D967" s="572"/>
      <c r="E967" s="572"/>
      <c r="F967" s="572"/>
      <c r="G967" s="572"/>
      <c r="H967" s="572"/>
      <c r="I967" s="572"/>
      <c r="J967" s="572"/>
      <c r="K967" s="572"/>
      <c r="L967" s="572"/>
      <c r="M967" s="572"/>
      <c r="N967" s="572"/>
      <c r="O967" s="572"/>
      <c r="P967" s="572"/>
      <c r="Q967" s="572"/>
    </row>
    <row r="968" ht="25.15" customHeight="true" x14ac:dyDescent="0.2">
      <c r="C968" s="572"/>
      <c r="D968" s="572"/>
      <c r="E968" s="572"/>
      <c r="F968" s="572"/>
      <c r="G968" s="572"/>
      <c r="H968" s="572"/>
      <c r="I968" s="572"/>
      <c r="J968" s="572"/>
      <c r="K968" s="572"/>
      <c r="L968" s="572"/>
      <c r="M968" s="572"/>
      <c r="N968" s="572"/>
      <c r="O968" s="572"/>
      <c r="P968" s="572"/>
      <c r="Q968" s="572"/>
    </row>
    <row r="969" ht="25.15" customHeight="true" x14ac:dyDescent="0.2">
      <c r="C969" s="572"/>
      <c r="D969" s="572"/>
      <c r="E969" s="572"/>
      <c r="F969" s="572"/>
      <c r="G969" s="572"/>
      <c r="H969" s="572"/>
      <c r="I969" s="572"/>
      <c r="J969" s="572"/>
      <c r="K969" s="572"/>
      <c r="L969" s="572"/>
      <c r="M969" s="572"/>
      <c r="N969" s="572"/>
      <c r="O969" s="572"/>
      <c r="P969" s="572"/>
      <c r="Q969" s="572"/>
    </row>
    <row r="970" ht="25.15" customHeight="true" x14ac:dyDescent="0.2">
      <c r="C970" s="572"/>
      <c r="D970" s="572"/>
      <c r="E970" s="572"/>
      <c r="F970" s="572"/>
      <c r="G970" s="572"/>
      <c r="H970" s="572"/>
      <c r="I970" s="572"/>
      <c r="J970" s="572"/>
      <c r="K970" s="572"/>
      <c r="L970" s="572"/>
      <c r="M970" s="572"/>
      <c r="N970" s="572"/>
      <c r="O970" s="572"/>
      <c r="P970" s="572"/>
      <c r="Q970" s="572"/>
    </row>
    <row r="971" ht="25.15" customHeight="true" x14ac:dyDescent="0.2">
      <c r="C971" s="572"/>
      <c r="D971" s="572"/>
      <c r="E971" s="572"/>
      <c r="F971" s="572"/>
      <c r="G971" s="572"/>
      <c r="H971" s="572"/>
      <c r="I971" s="572"/>
      <c r="J971" s="572"/>
      <c r="K971" s="572"/>
      <c r="L971" s="572"/>
      <c r="M971" s="572"/>
      <c r="N971" s="572"/>
      <c r="O971" s="572"/>
      <c r="P971" s="572"/>
      <c r="Q971" s="572"/>
    </row>
    <row r="972" ht="25.15" customHeight="true" x14ac:dyDescent="0.2">
      <c r="C972" s="572"/>
      <c r="D972" s="572"/>
      <c r="E972" s="572"/>
      <c r="F972" s="572"/>
      <c r="G972" s="572"/>
      <c r="H972" s="572"/>
      <c r="I972" s="572"/>
      <c r="J972" s="572"/>
      <c r="K972" s="572"/>
      <c r="L972" s="572"/>
      <c r="M972" s="572"/>
      <c r="N972" s="572"/>
      <c r="O972" s="572"/>
      <c r="P972" s="572"/>
      <c r="Q972" s="572"/>
    </row>
    <row r="973" ht="25.15" customHeight="true" x14ac:dyDescent="0.2">
      <c r="C973" s="572"/>
      <c r="D973" s="572"/>
      <c r="E973" s="572"/>
      <c r="F973" s="572"/>
      <c r="G973" s="572"/>
      <c r="H973" s="572"/>
      <c r="I973" s="572"/>
      <c r="J973" s="572"/>
      <c r="K973" s="572"/>
      <c r="L973" s="572"/>
      <c r="M973" s="572"/>
      <c r="N973" s="572"/>
      <c r="O973" s="572"/>
      <c r="P973" s="572"/>
      <c r="Q973" s="572"/>
    </row>
    <row r="974" ht="25.15" customHeight="true" x14ac:dyDescent="0.2">
      <c r="C974" s="572"/>
      <c r="D974" s="572"/>
      <c r="E974" s="572"/>
      <c r="F974" s="572"/>
      <c r="G974" s="572"/>
      <c r="H974" s="572"/>
      <c r="I974" s="572"/>
      <c r="J974" s="572"/>
      <c r="K974" s="572"/>
      <c r="L974" s="572"/>
      <c r="M974" s="572"/>
      <c r="N974" s="572"/>
      <c r="O974" s="572"/>
      <c r="P974" s="572"/>
      <c r="Q974" s="572"/>
    </row>
    <row r="975" ht="25.15" customHeight="true" x14ac:dyDescent="0.2">
      <c r="C975" s="572"/>
      <c r="D975" s="572"/>
      <c r="E975" s="572"/>
      <c r="F975" s="572"/>
      <c r="G975" s="572"/>
      <c r="H975" s="572"/>
      <c r="I975" s="572"/>
      <c r="J975" s="572"/>
      <c r="K975" s="572"/>
      <c r="L975" s="572"/>
      <c r="M975" s="572"/>
      <c r="N975" s="572"/>
      <c r="O975" s="572"/>
      <c r="P975" s="572"/>
      <c r="Q975" s="572"/>
    </row>
    <row r="976" ht="25.15" customHeight="true" x14ac:dyDescent="0.2">
      <c r="C976" s="572"/>
      <c r="D976" s="572"/>
      <c r="E976" s="572"/>
      <c r="F976" s="572"/>
      <c r="G976" s="572"/>
      <c r="H976" s="572"/>
      <c r="I976" s="572"/>
      <c r="J976" s="572"/>
      <c r="K976" s="572"/>
      <c r="L976" s="572"/>
      <c r="M976" s="572"/>
      <c r="N976" s="572"/>
      <c r="O976" s="572"/>
      <c r="P976" s="572"/>
      <c r="Q976" s="572"/>
    </row>
    <row r="977" ht="25.15" customHeight="true" x14ac:dyDescent="0.2">
      <c r="C977" s="572"/>
      <c r="D977" s="572"/>
      <c r="E977" s="572"/>
      <c r="F977" s="572"/>
      <c r="G977" s="572"/>
      <c r="H977" s="572"/>
      <c r="I977" s="572"/>
      <c r="J977" s="572"/>
      <c r="K977" s="572"/>
      <c r="L977" s="572"/>
      <c r="M977" s="572"/>
      <c r="N977" s="572"/>
      <c r="O977" s="572"/>
      <c r="P977" s="572"/>
      <c r="Q977" s="572"/>
    </row>
    <row r="978" ht="25.15" customHeight="true" x14ac:dyDescent="0.2">
      <c r="C978" s="572"/>
      <c r="D978" s="572"/>
      <c r="E978" s="572"/>
      <c r="F978" s="572"/>
      <c r="G978" s="572"/>
      <c r="H978" s="572"/>
      <c r="I978" s="572"/>
      <c r="J978" s="572"/>
      <c r="K978" s="572"/>
      <c r="L978" s="572"/>
      <c r="M978" s="572"/>
      <c r="N978" s="572"/>
      <c r="O978" s="572"/>
      <c r="P978" s="572"/>
      <c r="Q978" s="572"/>
    </row>
    <row r="979" ht="25.15" customHeight="true" x14ac:dyDescent="0.2">
      <c r="C979" s="572"/>
      <c r="D979" s="572"/>
      <c r="E979" s="572"/>
      <c r="F979" s="572"/>
      <c r="G979" s="572"/>
      <c r="H979" s="572"/>
      <c r="I979" s="572"/>
      <c r="J979" s="572"/>
      <c r="K979" s="572"/>
      <c r="L979" s="572"/>
      <c r="M979" s="572"/>
      <c r="N979" s="572"/>
      <c r="O979" s="572"/>
      <c r="P979" s="572"/>
      <c r="Q979" s="572"/>
    </row>
    <row r="980" ht="25.15" customHeight="true" x14ac:dyDescent="0.2">
      <c r="C980" s="572"/>
      <c r="D980" s="572"/>
      <c r="E980" s="572"/>
      <c r="F980" s="572"/>
      <c r="G980" s="572"/>
      <c r="H980" s="572"/>
      <c r="I980" s="572"/>
      <c r="J980" s="572"/>
      <c r="K980" s="572"/>
      <c r="L980" s="572"/>
      <c r="M980" s="572"/>
      <c r="N980" s="572"/>
      <c r="O980" s="572"/>
      <c r="P980" s="572"/>
      <c r="Q980" s="572"/>
    </row>
    <row r="981" ht="25.15" customHeight="true" x14ac:dyDescent="0.2">
      <c r="C981" s="572"/>
      <c r="D981" s="572"/>
      <c r="E981" s="572"/>
      <c r="F981" s="572"/>
      <c r="G981" s="572"/>
      <c r="H981" s="572"/>
      <c r="I981" s="572"/>
      <c r="J981" s="572"/>
      <c r="K981" s="572"/>
      <c r="L981" s="572"/>
      <c r="M981" s="572"/>
      <c r="N981" s="572"/>
      <c r="O981" s="572"/>
      <c r="P981" s="572"/>
      <c r="Q981" s="572"/>
    </row>
    <row r="982" ht="25.15" customHeight="true" x14ac:dyDescent="0.2">
      <c r="C982" s="572"/>
      <c r="D982" s="572"/>
      <c r="E982" s="572"/>
      <c r="F982" s="572"/>
      <c r="G982" s="572"/>
      <c r="H982" s="572"/>
      <c r="I982" s="572"/>
      <c r="J982" s="572"/>
      <c r="K982" s="572"/>
      <c r="L982" s="572"/>
      <c r="M982" s="572"/>
      <c r="N982" s="572"/>
      <c r="O982" s="572"/>
      <c r="P982" s="572"/>
      <c r="Q982" s="572"/>
    </row>
    <row r="983" ht="25.15" customHeight="true" x14ac:dyDescent="0.2">
      <c r="C983" s="572"/>
      <c r="D983" s="572"/>
      <c r="E983" s="572"/>
      <c r="F983" s="572"/>
      <c r="G983" s="572"/>
      <c r="H983" s="572"/>
      <c r="I983" s="572"/>
      <c r="J983" s="572"/>
      <c r="K983" s="572"/>
      <c r="L983" s="572"/>
      <c r="M983" s="572"/>
      <c r="N983" s="572"/>
      <c r="O983" s="572"/>
      <c r="P983" s="572"/>
      <c r="Q983" s="572"/>
    </row>
    <row r="984" ht="25.15" customHeight="true" x14ac:dyDescent="0.2">
      <c r="C984" s="572"/>
      <c r="D984" s="572"/>
      <c r="E984" s="572"/>
      <c r="F984" s="572"/>
      <c r="G984" s="572"/>
      <c r="H984" s="572"/>
      <c r="I984" s="572"/>
      <c r="J984" s="572"/>
      <c r="K984" s="572"/>
      <c r="L984" s="572"/>
      <c r="M984" s="572"/>
      <c r="N984" s="572"/>
      <c r="O984" s="572"/>
      <c r="P984" s="572"/>
      <c r="Q984" s="572"/>
    </row>
    <row r="985" ht="25.15" customHeight="true" x14ac:dyDescent="0.2">
      <c r="C985" s="572"/>
      <c r="D985" s="572"/>
      <c r="E985" s="572"/>
      <c r="F985" s="572"/>
      <c r="G985" s="572"/>
      <c r="H985" s="572"/>
      <c r="I985" s="572"/>
      <c r="J985" s="572"/>
      <c r="K985" s="572"/>
      <c r="L985" s="572"/>
      <c r="M985" s="572"/>
      <c r="N985" s="572"/>
      <c r="O985" s="572"/>
      <c r="P985" s="572"/>
      <c r="Q985" s="572"/>
    </row>
    <row r="986" ht="25.15" customHeight="true" x14ac:dyDescent="0.2">
      <c r="C986" s="572"/>
      <c r="D986" s="572"/>
      <c r="E986" s="572"/>
      <c r="F986" s="572"/>
      <c r="G986" s="572"/>
      <c r="H986" s="572"/>
      <c r="I986" s="572"/>
      <c r="J986" s="572"/>
      <c r="K986" s="572"/>
      <c r="L986" s="572"/>
      <c r="M986" s="572"/>
      <c r="N986" s="572"/>
      <c r="O986" s="572"/>
      <c r="P986" s="572"/>
      <c r="Q986" s="572"/>
    </row>
    <row r="987" ht="25.15" customHeight="true" x14ac:dyDescent="0.2">
      <c r="C987" s="572"/>
      <c r="D987" s="572"/>
      <c r="E987" s="572"/>
      <c r="F987" s="572"/>
      <c r="G987" s="572"/>
      <c r="H987" s="572"/>
      <c r="I987" s="572"/>
      <c r="J987" s="572"/>
      <c r="K987" s="572"/>
      <c r="L987" s="572"/>
      <c r="M987" s="572"/>
      <c r="N987" s="572"/>
      <c r="O987" s="572"/>
      <c r="P987" s="572"/>
      <c r="Q987" s="572"/>
    </row>
    <row r="988" ht="25.15" customHeight="true" x14ac:dyDescent="0.2">
      <c r="C988" s="572"/>
      <c r="D988" s="572"/>
      <c r="E988" s="572"/>
      <c r="F988" s="572"/>
      <c r="G988" s="572"/>
      <c r="H988" s="572"/>
      <c r="I988" s="572"/>
      <c r="J988" s="572"/>
      <c r="K988" s="572"/>
      <c r="L988" s="572"/>
      <c r="M988" s="572"/>
      <c r="N988" s="572"/>
      <c r="O988" s="572"/>
      <c r="P988" s="572"/>
      <c r="Q988" s="572"/>
    </row>
    <row r="989" ht="25.15" customHeight="true" x14ac:dyDescent="0.2">
      <c r="C989" s="572"/>
      <c r="D989" s="572"/>
      <c r="E989" s="572"/>
      <c r="F989" s="572"/>
      <c r="G989" s="572"/>
      <c r="H989" s="572"/>
      <c r="I989" s="572"/>
      <c r="J989" s="572"/>
      <c r="K989" s="572"/>
      <c r="L989" s="572"/>
      <c r="M989" s="572"/>
      <c r="N989" s="572"/>
      <c r="O989" s="572"/>
      <c r="P989" s="572"/>
      <c r="Q989" s="572"/>
    </row>
    <row r="990" ht="25.15" customHeight="true" x14ac:dyDescent="0.2">
      <c r="C990" s="572"/>
      <c r="D990" s="572"/>
      <c r="E990" s="572"/>
      <c r="F990" s="572"/>
      <c r="G990" s="572"/>
      <c r="H990" s="572"/>
      <c r="I990" s="572"/>
      <c r="J990" s="572"/>
      <c r="K990" s="572"/>
      <c r="L990" s="572"/>
      <c r="M990" s="572"/>
      <c r="N990" s="572"/>
      <c r="O990" s="572"/>
      <c r="P990" s="572"/>
      <c r="Q990" s="572"/>
    </row>
    <row r="991" ht="25.15" customHeight="true" x14ac:dyDescent="0.2">
      <c r="C991" s="572"/>
      <c r="D991" s="572"/>
      <c r="E991" s="572"/>
      <c r="F991" s="572"/>
      <c r="G991" s="572"/>
      <c r="H991" s="572"/>
      <c r="I991" s="572"/>
      <c r="J991" s="572"/>
      <c r="K991" s="572"/>
      <c r="L991" s="572"/>
      <c r="M991" s="572"/>
      <c r="N991" s="572"/>
      <c r="O991" s="572"/>
      <c r="P991" s="572"/>
      <c r="Q991" s="572"/>
    </row>
    <row r="992" ht="25.15" customHeight="true" x14ac:dyDescent="0.2">
      <c r="C992" s="572"/>
      <c r="D992" s="572"/>
      <c r="E992" s="572"/>
      <c r="F992" s="572"/>
      <c r="G992" s="572"/>
      <c r="H992" s="572"/>
      <c r="I992" s="572"/>
      <c r="J992" s="572"/>
      <c r="K992" s="572"/>
      <c r="L992" s="572"/>
      <c r="M992" s="572"/>
      <c r="N992" s="572"/>
      <c r="O992" s="572"/>
      <c r="P992" s="572"/>
      <c r="Q992" s="572"/>
    </row>
    <row r="993" ht="25.15" customHeight="true" x14ac:dyDescent="0.2">
      <c r="C993" s="572"/>
      <c r="D993" s="572"/>
      <c r="E993" s="572"/>
      <c r="F993" s="572"/>
      <c r="G993" s="572"/>
      <c r="H993" s="572"/>
      <c r="I993" s="572"/>
      <c r="J993" s="572"/>
      <c r="K993" s="572"/>
      <c r="L993" s="572"/>
      <c r="M993" s="572"/>
      <c r="N993" s="572"/>
      <c r="O993" s="572"/>
      <c r="P993" s="572"/>
      <c r="Q993" s="572"/>
    </row>
    <row r="994" ht="25.15" customHeight="true" x14ac:dyDescent="0.2">
      <c r="C994" s="572"/>
      <c r="D994" s="572"/>
      <c r="E994" s="572"/>
      <c r="F994" s="572"/>
      <c r="G994" s="572"/>
      <c r="H994" s="572"/>
      <c r="I994" s="572"/>
      <c r="J994" s="572"/>
      <c r="K994" s="572"/>
      <c r="L994" s="572"/>
      <c r="M994" s="572"/>
      <c r="N994" s="572"/>
      <c r="O994" s="572"/>
      <c r="P994" s="572"/>
      <c r="Q994" s="572"/>
    </row>
    <row r="995" ht="25.15" customHeight="true" x14ac:dyDescent="0.2">
      <c r="C995" s="572"/>
      <c r="D995" s="572"/>
      <c r="E995" s="572"/>
      <c r="F995" s="572"/>
      <c r="G995" s="572"/>
      <c r="H995" s="572"/>
      <c r="I995" s="572"/>
      <c r="J995" s="572"/>
      <c r="K995" s="572"/>
      <c r="L995" s="572"/>
      <c r="M995" s="572"/>
      <c r="N995" s="572"/>
      <c r="O995" s="572"/>
      <c r="P995" s="572"/>
      <c r="Q995" s="572"/>
    </row>
    <row r="996" ht="25.15" customHeight="true" x14ac:dyDescent="0.2">
      <c r="C996" s="572"/>
      <c r="D996" s="572"/>
      <c r="E996" s="572"/>
      <c r="F996" s="572"/>
      <c r="G996" s="572"/>
      <c r="H996" s="572"/>
      <c r="I996" s="572"/>
      <c r="J996" s="572"/>
      <c r="K996" s="572"/>
      <c r="L996" s="572"/>
      <c r="M996" s="572"/>
      <c r="N996" s="572"/>
      <c r="O996" s="572"/>
      <c r="P996" s="572"/>
      <c r="Q996" s="572"/>
    </row>
    <row r="997" ht="25.15" customHeight="true" x14ac:dyDescent="0.2">
      <c r="C997" s="572"/>
      <c r="D997" s="572"/>
      <c r="E997" s="572"/>
      <c r="F997" s="572"/>
      <c r="G997" s="572"/>
      <c r="H997" s="572"/>
      <c r="I997" s="572"/>
      <c r="J997" s="572"/>
      <c r="K997" s="572"/>
      <c r="L997" s="572"/>
      <c r="M997" s="572"/>
      <c r="N997" s="572"/>
      <c r="O997" s="572"/>
      <c r="P997" s="572"/>
      <c r="Q997" s="572"/>
    </row>
    <row r="998" ht="25.15" customHeight="true" x14ac:dyDescent="0.2">
      <c r="C998" s="572"/>
      <c r="D998" s="572"/>
      <c r="E998" s="572"/>
      <c r="F998" s="572"/>
      <c r="G998" s="572"/>
      <c r="H998" s="572"/>
      <c r="I998" s="572"/>
      <c r="J998" s="572"/>
      <c r="K998" s="572"/>
      <c r="L998" s="572"/>
      <c r="M998" s="572"/>
      <c r="N998" s="572"/>
      <c r="O998" s="572"/>
      <c r="P998" s="572"/>
      <c r="Q998" s="572"/>
    </row>
    <row r="999" ht="25.15" customHeight="true" x14ac:dyDescent="0.2">
      <c r="C999" s="572"/>
      <c r="D999" s="572"/>
      <c r="E999" s="572"/>
      <c r="F999" s="572"/>
      <c r="G999" s="572"/>
      <c r="H999" s="572"/>
      <c r="I999" s="572"/>
      <c r="J999" s="572"/>
      <c r="K999" s="572"/>
      <c r="L999" s="572"/>
      <c r="M999" s="572"/>
      <c r="N999" s="572"/>
      <c r="O999" s="572"/>
      <c r="P999" s="572"/>
      <c r="Q999" s="572"/>
    </row>
    <row r="1000" ht="25.15" customHeight="true" x14ac:dyDescent="0.2">
      <c r="C1000" s="572"/>
      <c r="D1000" s="572"/>
      <c r="E1000" s="572"/>
      <c r="F1000" s="572"/>
      <c r="G1000" s="572"/>
      <c r="H1000" s="572"/>
      <c r="I1000" s="572"/>
      <c r="J1000" s="572"/>
      <c r="K1000" s="572"/>
      <c r="L1000" s="572"/>
      <c r="M1000" s="572"/>
      <c r="N1000" s="572"/>
      <c r="O1000" s="572"/>
      <c r="P1000" s="572"/>
      <c r="Q1000" s="572"/>
    </row>
    <row r="1001" ht="25.15" customHeight="true" x14ac:dyDescent="0.2">
      <c r="C1001" s="572"/>
      <c r="D1001" s="572"/>
      <c r="E1001" s="572"/>
      <c r="F1001" s="572"/>
      <c r="G1001" s="572"/>
      <c r="H1001" s="572"/>
      <c r="I1001" s="572"/>
      <c r="J1001" s="572"/>
      <c r="K1001" s="572"/>
      <c r="L1001" s="572"/>
      <c r="M1001" s="572"/>
      <c r="N1001" s="572"/>
      <c r="O1001" s="572"/>
      <c r="P1001" s="572"/>
      <c r="Q1001" s="572"/>
    </row>
    <row r="1002" ht="25.15" customHeight="true" x14ac:dyDescent="0.2">
      <c r="C1002" s="572"/>
      <c r="D1002" s="572"/>
      <c r="E1002" s="572"/>
      <c r="F1002" s="572"/>
      <c r="G1002" s="572"/>
      <c r="H1002" s="572"/>
      <c r="I1002" s="572"/>
      <c r="J1002" s="572"/>
      <c r="K1002" s="572"/>
      <c r="L1002" s="572"/>
      <c r="M1002" s="572"/>
      <c r="N1002" s="572"/>
      <c r="O1002" s="572"/>
      <c r="P1002" s="572"/>
      <c r="Q1002" s="572"/>
    </row>
    <row r="1003" ht="25.15" customHeight="true" x14ac:dyDescent="0.2">
      <c r="C1003" s="572"/>
      <c r="D1003" s="572"/>
      <c r="E1003" s="572"/>
      <c r="F1003" s="572"/>
      <c r="G1003" s="572"/>
      <c r="H1003" s="572"/>
      <c r="I1003" s="572"/>
      <c r="J1003" s="572"/>
      <c r="K1003" s="572"/>
      <c r="L1003" s="572"/>
      <c r="M1003" s="572"/>
      <c r="N1003" s="572"/>
      <c r="O1003" s="572"/>
      <c r="P1003" s="572"/>
      <c r="Q1003" s="572"/>
    </row>
    <row r="1004" ht="25.15" customHeight="true" x14ac:dyDescent="0.2">
      <c r="C1004" s="572"/>
      <c r="D1004" s="572"/>
      <c r="E1004" s="572"/>
      <c r="F1004" s="572"/>
      <c r="G1004" s="572"/>
      <c r="H1004" s="572"/>
      <c r="I1004" s="572"/>
      <c r="J1004" s="572"/>
      <c r="K1004" s="572"/>
      <c r="L1004" s="572"/>
      <c r="M1004" s="572"/>
      <c r="N1004" s="572"/>
      <c r="O1004" s="572"/>
      <c r="P1004" s="572"/>
      <c r="Q1004" s="572"/>
    </row>
    <row r="1005" ht="25.15" customHeight="true" x14ac:dyDescent="0.2">
      <c r="C1005" s="572"/>
      <c r="D1005" s="572"/>
      <c r="E1005" s="572"/>
      <c r="F1005" s="572"/>
      <c r="G1005" s="572"/>
      <c r="H1005" s="572"/>
      <c r="I1005" s="572"/>
      <c r="J1005" s="572"/>
      <c r="K1005" s="572"/>
      <c r="L1005" s="572"/>
      <c r="M1005" s="572"/>
      <c r="N1005" s="572"/>
      <c r="O1005" s="572"/>
      <c r="P1005" s="572"/>
      <c r="Q1005" s="572"/>
    </row>
    <row r="1006" ht="25.15" customHeight="true" x14ac:dyDescent="0.2">
      <c r="C1006" s="572"/>
      <c r="D1006" s="572"/>
      <c r="E1006" s="572"/>
      <c r="F1006" s="572"/>
      <c r="G1006" s="572"/>
      <c r="H1006" s="572"/>
      <c r="I1006" s="572"/>
      <c r="J1006" s="572"/>
      <c r="K1006" s="572"/>
      <c r="L1006" s="572"/>
      <c r="M1006" s="572"/>
      <c r="N1006" s="572"/>
      <c r="O1006" s="572"/>
      <c r="P1006" s="572"/>
      <c r="Q1006" s="572"/>
    </row>
    <row r="1007" ht="25.15" customHeight="true" x14ac:dyDescent="0.2">
      <c r="C1007" s="572"/>
      <c r="D1007" s="572"/>
      <c r="E1007" s="572"/>
      <c r="F1007" s="572"/>
      <c r="G1007" s="572"/>
      <c r="H1007" s="572"/>
      <c r="I1007" s="572"/>
      <c r="J1007" s="572"/>
      <c r="K1007" s="572"/>
      <c r="L1007" s="572"/>
      <c r="M1007" s="572"/>
      <c r="N1007" s="572"/>
      <c r="O1007" s="572"/>
      <c r="P1007" s="572"/>
      <c r="Q1007" s="572"/>
    </row>
    <row r="1008" ht="25.15" customHeight="true" x14ac:dyDescent="0.2">
      <c r="C1008" s="572"/>
      <c r="D1008" s="572"/>
      <c r="E1008" s="572"/>
      <c r="F1008" s="572"/>
      <c r="G1008" s="572"/>
      <c r="H1008" s="572"/>
      <c r="I1008" s="572"/>
      <c r="J1008" s="572"/>
      <c r="K1008" s="572"/>
      <c r="L1008" s="572"/>
      <c r="M1008" s="572"/>
      <c r="N1008" s="572"/>
      <c r="O1008" s="572"/>
      <c r="P1008" s="572"/>
      <c r="Q1008" s="572"/>
    </row>
    <row r="1009" ht="25.15" customHeight="true" x14ac:dyDescent="0.2">
      <c r="C1009" s="572"/>
      <c r="D1009" s="572"/>
      <c r="E1009" s="572"/>
      <c r="F1009" s="572"/>
      <c r="G1009" s="572"/>
      <c r="H1009" s="572"/>
      <c r="I1009" s="572"/>
      <c r="J1009" s="572"/>
      <c r="K1009" s="572"/>
      <c r="L1009" s="572"/>
      <c r="M1009" s="572"/>
      <c r="N1009" s="572"/>
      <c r="O1009" s="572"/>
      <c r="P1009" s="572"/>
      <c r="Q1009" s="572"/>
    </row>
    <row r="1010" ht="25.15" customHeight="true" x14ac:dyDescent="0.2">
      <c r="C1010" s="572"/>
      <c r="D1010" s="572"/>
      <c r="E1010" s="572"/>
      <c r="F1010" s="572"/>
      <c r="G1010" s="572"/>
      <c r="H1010" s="572"/>
      <c r="I1010" s="572"/>
      <c r="J1010" s="572"/>
      <c r="K1010" s="572"/>
      <c r="L1010" s="572"/>
      <c r="M1010" s="572"/>
      <c r="N1010" s="572"/>
      <c r="O1010" s="572"/>
      <c r="P1010" s="572"/>
      <c r="Q1010" s="572"/>
    </row>
    <row r="1011" ht="25.15" customHeight="true" x14ac:dyDescent="0.2">
      <c r="C1011" s="572"/>
      <c r="D1011" s="572"/>
      <c r="E1011" s="572"/>
      <c r="F1011" s="572"/>
      <c r="G1011" s="572"/>
      <c r="H1011" s="572"/>
      <c r="I1011" s="572"/>
      <c r="J1011" s="572"/>
      <c r="K1011" s="572"/>
      <c r="L1011" s="572"/>
      <c r="M1011" s="572"/>
      <c r="N1011" s="572"/>
      <c r="O1011" s="572"/>
      <c r="P1011" s="572"/>
      <c r="Q1011" s="572"/>
    </row>
    <row r="1012" ht="25.15" customHeight="true" x14ac:dyDescent="0.2">
      <c r="C1012" s="572"/>
      <c r="D1012" s="572"/>
      <c r="E1012" s="572"/>
      <c r="F1012" s="572"/>
      <c r="G1012" s="572"/>
      <c r="H1012" s="572"/>
      <c r="I1012" s="572"/>
      <c r="J1012" s="572"/>
      <c r="K1012" s="572"/>
      <c r="L1012" s="572"/>
      <c r="M1012" s="572"/>
      <c r="N1012" s="572"/>
      <c r="O1012" s="572"/>
      <c r="P1012" s="572"/>
      <c r="Q1012" s="572"/>
    </row>
    <row r="1013" ht="25.15" customHeight="true" x14ac:dyDescent="0.2">
      <c r="C1013" s="572"/>
      <c r="D1013" s="572"/>
      <c r="E1013" s="572"/>
      <c r="F1013" s="572"/>
      <c r="G1013" s="572"/>
      <c r="H1013" s="572"/>
      <c r="I1013" s="572"/>
      <c r="J1013" s="572"/>
      <c r="K1013" s="572"/>
      <c r="L1013" s="572"/>
      <c r="M1013" s="572"/>
      <c r="N1013" s="572"/>
      <c r="O1013" s="572"/>
      <c r="P1013" s="572"/>
      <c r="Q1013" s="572"/>
    </row>
    <row r="1014" ht="25.15" customHeight="true" x14ac:dyDescent="0.2">
      <c r="C1014" s="572"/>
      <c r="D1014" s="572"/>
      <c r="E1014" s="572"/>
      <c r="F1014" s="572"/>
      <c r="G1014" s="572"/>
      <c r="H1014" s="572"/>
      <c r="I1014" s="572"/>
      <c r="J1014" s="572"/>
      <c r="K1014" s="572"/>
      <c r="L1014" s="572"/>
      <c r="M1014" s="572"/>
      <c r="N1014" s="572"/>
      <c r="O1014" s="572"/>
      <c r="P1014" s="572"/>
      <c r="Q1014" s="572"/>
    </row>
    <row r="1015" ht="25.15" customHeight="true" x14ac:dyDescent="0.2">
      <c r="C1015" s="572"/>
      <c r="D1015" s="572"/>
      <c r="E1015" s="572"/>
      <c r="F1015" s="572"/>
      <c r="G1015" s="572"/>
      <c r="H1015" s="572"/>
      <c r="I1015" s="572"/>
      <c r="J1015" s="572"/>
      <c r="K1015" s="572"/>
      <c r="L1015" s="572"/>
      <c r="M1015" s="572"/>
      <c r="N1015" s="572"/>
      <c r="O1015" s="572"/>
      <c r="P1015" s="572"/>
      <c r="Q1015" s="572"/>
    </row>
    <row r="1016" ht="25.15" customHeight="true" x14ac:dyDescent="0.2">
      <c r="C1016" s="572"/>
      <c r="D1016" s="572"/>
      <c r="E1016" s="572"/>
      <c r="F1016" s="572"/>
      <c r="G1016" s="572"/>
      <c r="H1016" s="572"/>
      <c r="I1016" s="572"/>
      <c r="J1016" s="572"/>
      <c r="K1016" s="572"/>
      <c r="L1016" s="572"/>
      <c r="M1016" s="572"/>
      <c r="N1016" s="572"/>
      <c r="O1016" s="572"/>
      <c r="P1016" s="572"/>
      <c r="Q1016" s="572"/>
    </row>
    <row r="1017" ht="25.15" customHeight="true" x14ac:dyDescent="0.2">
      <c r="C1017" s="572"/>
      <c r="D1017" s="572"/>
      <c r="E1017" s="572"/>
      <c r="F1017" s="572"/>
      <c r="G1017" s="572"/>
      <c r="H1017" s="572"/>
      <c r="I1017" s="572"/>
      <c r="J1017" s="572"/>
      <c r="K1017" s="572"/>
      <c r="L1017" s="572"/>
      <c r="M1017" s="572"/>
      <c r="N1017" s="572"/>
      <c r="O1017" s="572"/>
      <c r="P1017" s="572"/>
      <c r="Q1017" s="572"/>
    </row>
    <row r="1018" ht="25.15" customHeight="true" x14ac:dyDescent="0.2">
      <c r="C1018" s="572"/>
      <c r="D1018" s="572"/>
      <c r="E1018" s="572"/>
      <c r="F1018" s="572"/>
      <c r="G1018" s="572"/>
      <c r="H1018" s="572"/>
      <c r="I1018" s="572"/>
      <c r="J1018" s="572"/>
      <c r="K1018" s="572"/>
      <c r="L1018" s="572"/>
      <c r="M1018" s="572"/>
      <c r="N1018" s="572"/>
      <c r="O1018" s="572"/>
      <c r="P1018" s="572"/>
      <c r="Q1018" s="572"/>
    </row>
    <row r="1019" ht="25.15" customHeight="true" x14ac:dyDescent="0.2">
      <c r="C1019" s="572"/>
      <c r="D1019" s="572"/>
      <c r="E1019" s="572"/>
      <c r="F1019" s="572"/>
      <c r="G1019" s="572"/>
      <c r="H1019" s="572"/>
      <c r="I1019" s="572"/>
      <c r="J1019" s="572"/>
      <c r="K1019" s="572"/>
      <c r="L1019" s="572"/>
      <c r="M1019" s="572"/>
      <c r="N1019" s="572"/>
      <c r="O1019" s="572"/>
      <c r="P1019" s="572"/>
      <c r="Q1019" s="572"/>
    </row>
    <row r="1020" ht="25.15" customHeight="true" x14ac:dyDescent="0.2">
      <c r="C1020" s="572"/>
      <c r="D1020" s="572"/>
      <c r="E1020" s="572"/>
      <c r="F1020" s="572"/>
      <c r="G1020" s="572"/>
      <c r="H1020" s="572"/>
      <c r="I1020" s="572"/>
      <c r="J1020" s="572"/>
      <c r="K1020" s="572"/>
      <c r="L1020" s="572"/>
      <c r="M1020" s="572"/>
      <c r="N1020" s="572"/>
      <c r="O1020" s="572"/>
      <c r="P1020" s="572"/>
      <c r="Q1020" s="572"/>
    </row>
    <row r="1021" ht="25.15" customHeight="true" x14ac:dyDescent="0.2">
      <c r="C1021" s="572"/>
      <c r="D1021" s="572"/>
      <c r="E1021" s="572"/>
      <c r="F1021" s="572"/>
      <c r="G1021" s="572"/>
      <c r="H1021" s="572"/>
      <c r="I1021" s="572"/>
      <c r="J1021" s="572"/>
      <c r="K1021" s="572"/>
      <c r="L1021" s="572"/>
      <c r="M1021" s="572"/>
      <c r="N1021" s="572"/>
      <c r="O1021" s="572"/>
      <c r="P1021" s="572"/>
      <c r="Q1021" s="572"/>
    </row>
    <row r="1022" ht="25.15" customHeight="true" x14ac:dyDescent="0.2">
      <c r="C1022" s="572"/>
      <c r="D1022" s="572"/>
      <c r="E1022" s="572"/>
      <c r="F1022" s="572"/>
      <c r="G1022" s="572"/>
      <c r="H1022" s="572"/>
      <c r="I1022" s="572"/>
      <c r="J1022" s="572"/>
      <c r="K1022" s="572"/>
      <c r="L1022" s="572"/>
      <c r="M1022" s="572"/>
      <c r="N1022" s="572"/>
      <c r="O1022" s="572"/>
      <c r="P1022" s="572"/>
      <c r="Q1022" s="572"/>
    </row>
    <row r="1023" ht="25.15" customHeight="true" x14ac:dyDescent="0.2">
      <c r="C1023" s="572"/>
      <c r="D1023" s="572"/>
      <c r="E1023" s="572"/>
      <c r="F1023" s="572"/>
      <c r="G1023" s="572"/>
      <c r="H1023" s="572"/>
      <c r="I1023" s="572"/>
      <c r="J1023" s="572"/>
      <c r="K1023" s="572"/>
      <c r="L1023" s="572"/>
      <c r="M1023" s="572"/>
      <c r="N1023" s="572"/>
      <c r="O1023" s="572"/>
      <c r="P1023" s="572"/>
      <c r="Q1023" s="572"/>
    </row>
    <row r="1024" ht="25.15" customHeight="true" x14ac:dyDescent="0.2">
      <c r="C1024" s="572"/>
      <c r="D1024" s="572"/>
      <c r="E1024" s="572"/>
      <c r="F1024" s="572"/>
      <c r="G1024" s="572"/>
      <c r="H1024" s="572"/>
      <c r="I1024" s="572"/>
      <c r="J1024" s="572"/>
      <c r="K1024" s="572"/>
      <c r="L1024" s="572"/>
      <c r="M1024" s="572"/>
      <c r="N1024" s="572"/>
      <c r="O1024" s="572"/>
      <c r="P1024" s="572"/>
      <c r="Q1024" s="572"/>
    </row>
    <row r="1025" s="348" customFormat="true" ht="21" customHeight="true" x14ac:dyDescent="0.2">
      <c r="A1025" s="1009" t="s">
        <v>441</v>
      </c>
      <c r="B1025" s="1009"/>
      <c r="C1025" s="1009"/>
      <c r="X1025" s="341"/>
      <c r="Y1025" s="341"/>
      <c r="Z1025" s="341"/>
      <c r="AA1025" s="341"/>
      <c r="AB1025" s="341"/>
      <c r="AC1025" s="341"/>
      <c r="AD1025" s="341"/>
      <c r="AE1025" s="341"/>
      <c r="AF1025" s="341"/>
      <c r="AG1025" s="341"/>
      <c r="AH1025" s="341"/>
      <c r="AI1025" s="341"/>
      <c r="AJ1025" s="341"/>
      <c r="AK1025" s="341"/>
      <c r="AL1025" s="341"/>
      <c r="AM1025" s="341"/>
      <c r="AN1025" s="341"/>
      <c r="AO1025" s="341"/>
      <c r="AP1025" s="341"/>
      <c r="AQ1025" s="341"/>
      <c r="AR1025" s="341"/>
      <c r="AS1025" s="341"/>
      <c r="AT1025" s="341"/>
      <c r="AU1025" s="341"/>
      <c r="AV1025" s="341"/>
      <c r="AW1025" s="341"/>
      <c r="AX1025" s="341"/>
      <c r="AY1025" s="341"/>
      <c r="AZ1025" s="341"/>
      <c r="BA1025" s="353"/>
      <c r="BB1025" s="396"/>
      <c r="BC1025"/>
      <c r="BD1025"/>
      <c r="BE1025"/>
      <c r="BF1025"/>
      <c r="BG1025"/>
      <c r="BH1025"/>
      <c r="BI1025"/>
      <c r="BJ1025"/>
      <c r="BK1025"/>
      <c r="BL1025"/>
      <c r="BM1025"/>
      <c r="BN1025"/>
      <c r="BO1025"/>
      <c r="BP1025"/>
      <c r="BQ1025"/>
      <c r="BR1025"/>
      <c r="BS1025"/>
      <c r="BT1025"/>
      <c r="BU1025"/>
      <c r="BV1025"/>
      <c r="BW1025" s="353"/>
      <c r="BX1025" s="354"/>
      <c r="BY1025" s="354"/>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348" customFormat="true" ht="15.95" customHeight="true" x14ac:dyDescent="0.2">
      <c r="A1026" s="1001" t="s">
        <v>177</v>
      </c>
      <c r="B1026" s="1001"/>
      <c r="C1026" s="505" t="s">
        <v>178</v>
      </c>
      <c r="X1026" s="341"/>
      <c r="Y1026" s="341"/>
      <c r="Z1026" s="341"/>
      <c r="AA1026" s="341"/>
      <c r="AB1026" s="341"/>
      <c r="AC1026" s="341"/>
      <c r="AD1026" s="341"/>
      <c r="AE1026" s="341"/>
      <c r="AF1026" s="341"/>
      <c r="AG1026" s="341"/>
      <c r="AH1026" s="341"/>
      <c r="AI1026" s="341"/>
      <c r="AJ1026" s="341"/>
      <c r="AK1026" s="341"/>
      <c r="AL1026" s="341"/>
      <c r="AM1026" s="341"/>
      <c r="AN1026" s="341"/>
      <c r="AO1026" s="341"/>
      <c r="AP1026" s="341"/>
      <c r="AQ1026" s="341"/>
      <c r="AR1026" s="341"/>
      <c r="AS1026" s="341"/>
      <c r="AT1026" s="341"/>
      <c r="AU1026" s="341"/>
      <c r="AV1026" s="341"/>
      <c r="AW1026" s="341"/>
      <c r="AX1026" s="341"/>
      <c r="AY1026" s="341"/>
      <c r="AZ1026" s="341"/>
      <c r="BA1026" s="353"/>
      <c r="BB1026" s="396"/>
      <c r="BC1026"/>
      <c r="BD1026"/>
      <c r="BE1026"/>
      <c r="BF1026"/>
      <c r="BG1026"/>
      <c r="BH1026"/>
      <c r="BI1026"/>
      <c r="BJ1026"/>
      <c r="BK1026"/>
      <c r="BL1026"/>
      <c r="BM1026"/>
      <c r="BN1026"/>
      <c r="BO1026"/>
      <c r="BP1026"/>
      <c r="BQ1026"/>
      <c r="BR1026"/>
      <c r="BS1026"/>
      <c r="BT1026"/>
      <c r="BU1026"/>
      <c r="BV1026"/>
      <c r="BW1026" s="353"/>
      <c r="BX1026" s="354"/>
      <c r="BY1026" s="354"/>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348" customFormat="true" ht="17.1" hidden="true" customHeight="true" x14ac:dyDescent="0.2">
      <c r="A1027" s="506" t="s">
        <v>179</v>
      </c>
      <c r="B1027" s="507" t="s">
        <v>180</v>
      </c>
      <c r="C1027" s="508">
        <v>11614</v>
      </c>
      <c r="X1027" s="341"/>
      <c r="Y1027" s="341"/>
      <c r="Z1027" s="341"/>
      <c r="AA1027" s="341"/>
      <c r="AB1027" s="341"/>
      <c r="AC1027" s="341"/>
      <c r="AD1027" s="341"/>
      <c r="AE1027" s="341"/>
      <c r="AF1027" s="341"/>
      <c r="AG1027" s="341"/>
      <c r="AH1027" s="341"/>
      <c r="AI1027" s="341"/>
      <c r="AJ1027" s="341"/>
      <c r="AK1027" s="341"/>
      <c r="AL1027" s="341"/>
      <c r="AM1027" s="341"/>
      <c r="AN1027" s="341"/>
      <c r="AO1027" s="341"/>
      <c r="AP1027" s="341"/>
      <c r="AQ1027" s="341"/>
      <c r="AR1027" s="341"/>
      <c r="AS1027" s="341"/>
      <c r="AT1027" s="341"/>
      <c r="AU1027" s="341"/>
      <c r="AV1027" s="341"/>
      <c r="AW1027" s="341"/>
      <c r="AX1027" s="341"/>
      <c r="AY1027" s="341"/>
      <c r="AZ1027" s="341"/>
      <c r="BA1027" s="353"/>
      <c r="BB1027" s="396"/>
      <c r="BC1027"/>
      <c r="BD1027"/>
      <c r="BE1027"/>
      <c r="BF1027"/>
      <c r="BG1027"/>
      <c r="BH1027"/>
      <c r="BI1027"/>
      <c r="BJ1027"/>
      <c r="BK1027"/>
      <c r="BL1027"/>
      <c r="BM1027"/>
      <c r="BN1027"/>
      <c r="BO1027"/>
      <c r="BP1027"/>
      <c r="BQ1027"/>
      <c r="BR1027"/>
      <c r="BS1027"/>
      <c r="BT1027"/>
      <c r="BU1027"/>
      <c r="BV1027"/>
      <c r="BW1027" s="353"/>
      <c r="BX1027" s="354"/>
      <c r="BY1027" s="354"/>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348" customFormat="true" ht="17.1" hidden="true" customHeight="true" x14ac:dyDescent="0.2">
      <c r="A1028" s="509" t="s">
        <v>181</v>
      </c>
      <c r="B1028" s="510" t="s">
        <v>180</v>
      </c>
      <c r="C1028" s="511">
        <v>11614</v>
      </c>
      <c r="X1028" s="341"/>
      <c r="Y1028" s="341"/>
      <c r="Z1028" s="341"/>
      <c r="AA1028" s="341"/>
      <c r="AB1028" s="341"/>
      <c r="AC1028" s="341"/>
      <c r="AD1028" s="341"/>
      <c r="AE1028" s="341"/>
      <c r="AF1028" s="341"/>
      <c r="AG1028" s="341"/>
      <c r="AH1028" s="341"/>
      <c r="AI1028" s="341"/>
      <c r="AJ1028" s="341"/>
      <c r="AK1028" s="341"/>
      <c r="AL1028" s="341"/>
      <c r="AM1028" s="341"/>
      <c r="AN1028" s="341"/>
      <c r="AO1028" s="341"/>
      <c r="AP1028" s="341"/>
      <c r="AQ1028" s="341"/>
      <c r="AR1028" s="341"/>
      <c r="AS1028" s="341"/>
      <c r="AT1028" s="341"/>
      <c r="AU1028" s="341"/>
      <c r="AV1028" s="341"/>
      <c r="AW1028" s="341"/>
      <c r="AX1028" s="341"/>
      <c r="AY1028" s="341"/>
      <c r="AZ1028" s="341"/>
      <c r="BA1028" s="353"/>
      <c r="BB1028" s="396"/>
      <c r="BC1028"/>
      <c r="BD1028"/>
      <c r="BE1028"/>
      <c r="BF1028"/>
      <c r="BG1028"/>
      <c r="BH1028"/>
      <c r="BI1028"/>
      <c r="BJ1028"/>
      <c r="BK1028"/>
      <c r="BL1028"/>
      <c r="BM1028"/>
      <c r="BN1028"/>
      <c r="BO1028"/>
      <c r="BP1028"/>
      <c r="BQ1028"/>
      <c r="BR1028"/>
      <c r="BS1028"/>
      <c r="BT1028"/>
      <c r="BU1028"/>
      <c r="BV1028"/>
      <c r="BW1028" s="353"/>
      <c r="BX1028" s="354"/>
      <c r="BY1028" s="354"/>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348" customFormat="true" ht="17.1" hidden="true" customHeight="true" x14ac:dyDescent="0.2">
      <c r="A1029" s="509" t="s">
        <v>182</v>
      </c>
      <c r="B1029" s="510" t="s">
        <v>180</v>
      </c>
      <c r="C1029" s="511">
        <v>11614</v>
      </c>
      <c r="X1029" s="341"/>
      <c r="Y1029" s="341"/>
      <c r="Z1029" s="341"/>
      <c r="AA1029" s="341"/>
      <c r="AB1029" s="341"/>
      <c r="AC1029" s="341"/>
      <c r="AD1029" s="341"/>
      <c r="AE1029" s="341"/>
      <c r="AF1029" s="341"/>
      <c r="AG1029" s="341"/>
      <c r="AH1029" s="341"/>
      <c r="AI1029" s="341"/>
      <c r="AJ1029" s="341"/>
      <c r="AK1029" s="341"/>
      <c r="AL1029" s="341"/>
      <c r="AM1029" s="341"/>
      <c r="AN1029" s="341"/>
      <c r="AO1029" s="341"/>
      <c r="AP1029" s="341"/>
      <c r="AQ1029" s="341"/>
      <c r="AR1029" s="341"/>
      <c r="AS1029" s="341"/>
      <c r="AT1029" s="341"/>
      <c r="AU1029" s="341"/>
      <c r="AV1029" s="341"/>
      <c r="AW1029" s="341"/>
      <c r="AX1029" s="341"/>
      <c r="AY1029" s="341"/>
      <c r="AZ1029" s="341"/>
      <c r="BA1029" s="353"/>
      <c r="BB1029" s="396"/>
      <c r="BC1029"/>
      <c r="BD1029"/>
      <c r="BE1029"/>
      <c r="BF1029"/>
      <c r="BG1029"/>
      <c r="BH1029"/>
      <c r="BI1029"/>
      <c r="BJ1029"/>
      <c r="BK1029"/>
      <c r="BL1029"/>
      <c r="BM1029"/>
      <c r="BN1029"/>
      <c r="BO1029"/>
      <c r="BP1029"/>
      <c r="BQ1029"/>
      <c r="BR1029"/>
      <c r="BS1029"/>
      <c r="BT1029"/>
      <c r="BU1029"/>
      <c r="BV1029"/>
      <c r="BW1029" s="353"/>
      <c r="BX1029" s="354"/>
      <c r="BY1029" s="354"/>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348" customFormat="true" ht="17.1" hidden="true" customHeight="true" x14ac:dyDescent="0.2">
      <c r="A1030" s="509" t="s">
        <v>184</v>
      </c>
      <c r="B1030" s="510" t="s">
        <v>180</v>
      </c>
      <c r="C1030" s="511">
        <v>11614</v>
      </c>
      <c r="X1030" s="341"/>
      <c r="Y1030" s="341"/>
      <c r="Z1030" s="341"/>
      <c r="AA1030" s="341"/>
      <c r="AB1030" s="341"/>
      <c r="AC1030" s="341"/>
      <c r="AD1030" s="341"/>
      <c r="AE1030" s="341"/>
      <c r="AF1030" s="341"/>
      <c r="AG1030" s="341"/>
      <c r="AH1030" s="341"/>
      <c r="AI1030" s="341"/>
      <c r="AJ1030" s="341"/>
      <c r="AK1030" s="341"/>
      <c r="AL1030" s="341"/>
      <c r="AM1030" s="341"/>
      <c r="AN1030" s="341"/>
      <c r="AO1030" s="341"/>
      <c r="AP1030" s="341"/>
      <c r="AQ1030" s="341"/>
      <c r="AR1030" s="341"/>
      <c r="AS1030" s="341"/>
      <c r="AT1030" s="341"/>
      <c r="AU1030" s="341"/>
      <c r="AV1030" s="341"/>
      <c r="AW1030" s="341"/>
      <c r="AX1030" s="341"/>
      <c r="AY1030" s="341"/>
      <c r="AZ1030" s="341"/>
      <c r="BA1030" s="353"/>
      <c r="BB1030" s="396"/>
      <c r="BC1030"/>
      <c r="BD1030"/>
      <c r="BE1030"/>
      <c r="BF1030"/>
      <c r="BG1030"/>
      <c r="BH1030"/>
      <c r="BI1030"/>
      <c r="BJ1030"/>
      <c r="BK1030"/>
      <c r="BL1030"/>
      <c r="BM1030"/>
      <c r="BN1030"/>
      <c r="BO1030"/>
      <c r="BP1030"/>
      <c r="BQ1030"/>
      <c r="BR1030"/>
      <c r="BS1030"/>
      <c r="BT1030"/>
      <c r="BU1030"/>
      <c r="BV1030"/>
      <c r="BW1030" s="353"/>
      <c r="BX1030" s="354"/>
      <c r="BY1030" s="354"/>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348" customFormat="true" ht="17.1" customHeight="true" x14ac:dyDescent="0.2">
      <c r="A1031" s="1002" t="s">
        <v>186</v>
      </c>
      <c r="B1031" s="510" t="s">
        <v>187</v>
      </c>
      <c r="C1031" s="511">
        <v>5001</v>
      </c>
      <c r="X1031" s="341"/>
      <c r="Y1031" s="341"/>
      <c r="Z1031" s="341"/>
      <c r="AA1031" s="341"/>
      <c r="AB1031" s="341"/>
      <c r="AC1031" s="341"/>
      <c r="AD1031" s="341"/>
      <c r="AE1031" s="341"/>
      <c r="AF1031" s="341"/>
      <c r="AG1031" s="341"/>
      <c r="AH1031" s="341"/>
      <c r="AI1031" s="341"/>
      <c r="AJ1031" s="341"/>
      <c r="AK1031" s="341"/>
      <c r="AL1031" s="341"/>
      <c r="AM1031" s="341"/>
      <c r="AN1031" s="341"/>
      <c r="AO1031" s="341"/>
      <c r="AP1031" s="341"/>
      <c r="AQ1031" s="341"/>
      <c r="AR1031" s="341"/>
      <c r="AS1031" s="341"/>
      <c r="AT1031" s="341"/>
      <c r="AU1031" s="341"/>
      <c r="AV1031" s="341"/>
      <c r="AW1031" s="341"/>
      <c r="AX1031" s="341"/>
      <c r="AY1031" s="341"/>
      <c r="AZ1031" s="341"/>
      <c r="BA1031" s="353"/>
      <c r="BB1031" s="396"/>
      <c r="BC1031"/>
      <c r="BD1031"/>
      <c r="BE1031"/>
      <c r="BF1031"/>
      <c r="BG1031"/>
      <c r="BH1031"/>
      <c r="BI1031"/>
      <c r="BJ1031"/>
      <c r="BK1031"/>
      <c r="BL1031"/>
      <c r="BM1031"/>
      <c r="BN1031"/>
      <c r="BO1031"/>
      <c r="BP1031"/>
      <c r="BQ1031"/>
      <c r="BR1031"/>
      <c r="BS1031"/>
      <c r="BT1031"/>
      <c r="BU1031"/>
      <c r="BV1031"/>
      <c r="BW1031" s="353"/>
      <c r="BX1031" s="354"/>
      <c r="BY1031" s="354"/>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348" customFormat="true" ht="17.1" customHeight="true" x14ac:dyDescent="0.2">
      <c r="A1032" s="1002"/>
      <c r="B1032" s="510" t="s">
        <v>188</v>
      </c>
      <c r="C1032" s="511">
        <v>6613</v>
      </c>
      <c r="X1032" s="341"/>
      <c r="Y1032" s="341"/>
      <c r="Z1032" s="341"/>
      <c r="AA1032" s="341"/>
      <c r="AB1032" s="341"/>
      <c r="AC1032" s="341"/>
      <c r="AD1032" s="341"/>
      <c r="AE1032" s="341"/>
      <c r="AF1032" s="341"/>
      <c r="AG1032" s="341"/>
      <c r="AH1032" s="341"/>
      <c r="AI1032" s="341"/>
      <c r="AJ1032" s="341"/>
      <c r="AK1032" s="341"/>
      <c r="AL1032" s="341"/>
      <c r="AM1032" s="341"/>
      <c r="AN1032" s="341"/>
      <c r="AO1032" s="341"/>
      <c r="AP1032" s="341"/>
      <c r="AQ1032" s="341"/>
      <c r="AR1032" s="341"/>
      <c r="AS1032" s="341"/>
      <c r="AT1032" s="341"/>
      <c r="AU1032" s="341"/>
      <c r="AV1032" s="341"/>
      <c r="AW1032" s="341"/>
      <c r="AX1032" s="341"/>
      <c r="AY1032" s="341"/>
      <c r="AZ1032" s="341"/>
      <c r="BA1032" s="353"/>
      <c r="BB1032" s="396"/>
      <c r="BC1032"/>
      <c r="BD1032"/>
      <c r="BE1032"/>
      <c r="BF1032"/>
      <c r="BG1032"/>
      <c r="BH1032"/>
      <c r="BI1032"/>
      <c r="BJ1032"/>
      <c r="BK1032"/>
      <c r="BL1032"/>
      <c r="BM1032"/>
      <c r="BN1032"/>
      <c r="BO1032"/>
      <c r="BP1032"/>
      <c r="BQ1032"/>
      <c r="BR1032"/>
      <c r="BS1032"/>
      <c r="BT1032"/>
      <c r="BU1032"/>
      <c r="BV1032"/>
      <c r="BW1032" s="353"/>
      <c r="BX1032" s="354"/>
      <c r="BY1032" s="354"/>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348" customFormat="true" ht="17.1" customHeight="true" x14ac:dyDescent="0.2">
      <c r="A1033" s="1003"/>
      <c r="B1033" s="512" t="s">
        <v>189</v>
      </c>
      <c r="C1033" s="513">
        <v>0</v>
      </c>
      <c r="X1033" s="341"/>
      <c r="Y1033" s="341"/>
      <c r="Z1033" s="341"/>
      <c r="AA1033" s="341"/>
      <c r="AB1033" s="341"/>
      <c r="AC1033" s="341"/>
      <c r="AD1033" s="341"/>
      <c r="AE1033" s="341"/>
      <c r="AF1033" s="341"/>
      <c r="AG1033" s="341"/>
      <c r="AH1033" s="341"/>
      <c r="AI1033" s="341"/>
      <c r="AJ1033" s="341"/>
      <c r="AK1033" s="341"/>
      <c r="AL1033" s="341"/>
      <c r="AM1033" s="341"/>
      <c r="AN1033" s="341"/>
      <c r="AO1033" s="341"/>
      <c r="AP1033" s="341"/>
      <c r="AQ1033" s="341"/>
      <c r="AR1033" s="341"/>
      <c r="AS1033" s="341"/>
      <c r="AT1033" s="341"/>
      <c r="AU1033" s="341"/>
      <c r="AV1033" s="341"/>
      <c r="AW1033" s="341"/>
      <c r="AX1033" s="341"/>
      <c r="AY1033" s="341"/>
      <c r="AZ1033" s="341"/>
      <c r="BA1033" s="543"/>
      <c r="BB1033" s="323"/>
      <c r="BC1033" s="543"/>
      <c r="BD1033" s="543"/>
      <c r="BE1033" s="543"/>
      <c r="BF1033" s="543"/>
      <c r="BG1033" s="543"/>
      <c r="BH1033" s="543"/>
      <c r="BI1033" s="543"/>
      <c r="BJ1033" s="543"/>
      <c r="BK1033" s="543"/>
      <c r="BL1033" s="543"/>
      <c r="BM1033" s="543"/>
      <c r="BN1033" s="543"/>
      <c r="BO1033" s="543"/>
      <c r="BP1033" s="543"/>
      <c r="BQ1033" s="543"/>
      <c r="BR1033" s="543"/>
      <c r="BS1033" s="543"/>
      <c r="BT1033" s="543"/>
      <c r="BU1033" s="543"/>
      <c r="BV1033" s="543"/>
      <c r="BW1033" s="543"/>
      <c r="BX1033" s="341"/>
      <c r="BY1033" s="341"/>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348" customFormat="true" ht="12.95" customHeight="true" x14ac:dyDescent="0.2">
      <c r="A1034" s="1004" t="s">
        <v>442</v>
      </c>
      <c r="B1034" s="1004"/>
      <c r="C1034" s="1004"/>
      <c r="X1034" s="341"/>
      <c r="Y1034" s="341"/>
      <c r="Z1034" s="341"/>
      <c r="AA1034" s="341"/>
      <c r="AB1034" s="341"/>
      <c r="AC1034" s="341"/>
      <c r="AD1034" s="341"/>
      <c r="AE1034" s="341"/>
      <c r="AF1034" s="341"/>
      <c r="AG1034" s="341"/>
      <c r="AH1034" s="341"/>
      <c r="AI1034" s="341"/>
      <c r="AJ1034" s="341"/>
      <c r="AK1034" s="341"/>
      <c r="AL1034" s="341"/>
      <c r="AM1034" s="341"/>
      <c r="AN1034" s="341"/>
      <c r="AO1034" s="341"/>
      <c r="AP1034" s="341"/>
      <c r="AQ1034" s="341"/>
      <c r="AR1034" s="341"/>
      <c r="AS1034" s="341"/>
      <c r="AT1034" s="341"/>
      <c r="AU1034" s="341"/>
      <c r="AV1034" s="341"/>
      <c r="AW1034" s="341"/>
      <c r="AX1034" s="341"/>
      <c r="AY1034" s="341"/>
      <c r="AZ1034" s="341"/>
      <c r="BA1034" s="353"/>
      <c r="BB1034" s="396"/>
      <c r="BC1034"/>
      <c r="BD1034"/>
      <c r="BE1034"/>
      <c r="BF1034"/>
      <c r="BG1034"/>
      <c r="BH1034"/>
      <c r="BI1034"/>
      <c r="BJ1034"/>
      <c r="BK1034"/>
      <c r="BL1034"/>
      <c r="BM1034"/>
      <c r="BN1034"/>
      <c r="BO1034"/>
      <c r="BP1034"/>
      <c r="BQ1034"/>
      <c r="BR1034"/>
      <c r="BS1034"/>
      <c r="BT1034"/>
      <c r="BU1034"/>
      <c r="BV1034"/>
      <c r="BW1034" s="353"/>
      <c r="BX1034" s="354"/>
      <c r="BY1034" s="354"/>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348" customFormat="true" ht="15" customHeight="true" x14ac:dyDescent="0.2">
      <c r="B1035" s="435"/>
      <c r="X1035" s="341"/>
      <c r="Y1035" s="341"/>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544"/>
      <c r="BB1035" s="365"/>
      <c r="BC1035" s="544"/>
      <c r="BD1035" s="544"/>
      <c r="BE1035" s="544"/>
      <c r="BF1035" s="544"/>
      <c r="BG1035" s="544"/>
      <c r="BH1035" s="544"/>
      <c r="BI1035" s="544"/>
      <c r="BJ1035" s="544"/>
      <c r="BK1035" s="544"/>
      <c r="BL1035" s="544"/>
      <c r="BM1035" s="544"/>
      <c r="BN1035" s="544"/>
      <c r="BO1035" s="544"/>
      <c r="BP1035" s="544"/>
      <c r="BQ1035" s="544"/>
      <c r="BR1035" s="544"/>
      <c r="BS1035" s="544"/>
      <c r="BT1035" s="544"/>
      <c r="BU1035" s="544"/>
      <c r="BV1035" s="544"/>
      <c r="BW1035" s="544"/>
      <c r="BX1035" s="341"/>
      <c r="BY1035" s="341"/>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7" t="s">
        <v>121</v>
      </c>
      <c r="B1036" s="305" t="s">
        <v>122</v>
      </c>
    </row>
    <row r="1037" ht="15" customHeight="true" x14ac:dyDescent="0.2">
      <c r="A1037" s="398" t="str">
        <f>R15</f>
        <v>Central Highlands</v>
      </c>
      <c r="B1037" s="398">
        <f>BR122+BR123</f>
        <v>2551.1018229254819</v>
      </c>
    </row>
    <row r="1038" ht="15" customHeight="true" x14ac:dyDescent="0.2">
      <c r="A1038" s="398" t="str">
        <f>S15</f>
        <v>Mekong River Delta</v>
      </c>
      <c r="B1038" s="398">
        <f>BS122+BS123</f>
        <v>8433.9556051189811</v>
      </c>
    </row>
    <row r="1039" ht="15" customHeight="true" x14ac:dyDescent="0.2">
      <c r="A1039" s="398" t="str">
        <f>T15</f>
        <v>North Central and Central Coastal area</v>
      </c>
      <c r="B1039" s="398">
        <f>BT122+BT123</f>
        <v>9443.1799661668319</v>
      </c>
    </row>
    <row r="1040" ht="15" customHeight="true" x14ac:dyDescent="0.2">
      <c r="A1040" s="398" t="str">
        <f>U15</f>
        <v>Northen Midlands and Mountain area</v>
      </c>
      <c r="B1040" s="398">
        <f>BU122+BU123</f>
        <v>7242.2780760809692</v>
      </c>
    </row>
    <row r="1041" ht="15" customHeight="true" x14ac:dyDescent="0.2">
      <c r="A1041" s="398" t="str">
        <f>V15</f>
        <v>Red River Delta</v>
      </c>
      <c r="B1041" s="398">
        <f>BV122+BV123</f>
        <v>9261.3051433068595</v>
      </c>
    </row>
    <row r="1042" ht="15" customHeight="true" x14ac:dyDescent="0.2">
      <c r="A1042" s="398" t="str">
        <f>W15</f>
        <v>South East</v>
      </c>
      <c r="B1042" s="398">
        <f>BW122+BW123</f>
        <v>7066.1604308694086</v>
      </c>
    </row>
    <row r="1043" ht="15" customHeight="true" x14ac:dyDescent="0.2">
      <c r="A1043" s="398">
        <f>X15</f>
        <v>0</v>
      </c>
      <c r="B1043" s="398">
        <f>BX122+XR123</f>
        <v>0</v>
      </c>
    </row>
    <row r="1044" ht="15" customHeight="true" x14ac:dyDescent="0.2">
      <c r="A1044" s="398">
        <f>Y15</f>
        <v>0</v>
      </c>
      <c r="B1044" s="398">
        <f>BY122+BY123</f>
        <v>0</v>
      </c>
    </row>
    <row r="1045" ht="15" customHeight="true" x14ac:dyDescent="0.2">
      <c r="A1045" s="398">
        <f>Z15</f>
        <v>0</v>
      </c>
      <c r="B1045" s="398">
        <f>BZ122+BZ123</f>
        <v>0</v>
      </c>
    </row>
    <row r="1046" ht="15" customHeight="true" x14ac:dyDescent="0.2">
      <c r="A1046" s="365">
        <f>AA15</f>
        <v>0</v>
      </c>
      <c r="B1046" s="398">
        <f>CA122+CA123</f>
        <v>0</v>
      </c>
    </row>
    <row r="1047" ht="15" customHeight="true" x14ac:dyDescent="0.2">
      <c r="A1047" s="365">
        <f>AB15</f>
        <v>0</v>
      </c>
      <c r="B1047" s="398">
        <f>CB122+CB123</f>
        <v>0</v>
      </c>
    </row>
    <row r="1048" ht="15" customHeight="true" x14ac:dyDescent="0.2">
      <c r="A1048" s="365">
        <f>AC15</f>
        <v>0</v>
      </c>
      <c r="B1048" s="398">
        <f>CC122+CC123</f>
        <v>0</v>
      </c>
    </row>
    <row r="1049" ht="15" customHeight="true" x14ac:dyDescent="0.2">
      <c r="A1049" s="365">
        <f>AD15</f>
        <v>0</v>
      </c>
      <c r="B1049" s="398">
        <f>CD122+CD123</f>
        <v>0</v>
      </c>
    </row>
    <row r="1050" ht="15" customHeight="true" x14ac:dyDescent="0.2">
      <c r="A1050" s="365">
        <f>AE15</f>
        <v>0</v>
      </c>
      <c r="B1050" s="398">
        <f>CE122+CE123</f>
        <v>0</v>
      </c>
    </row>
    <row r="1051" ht="15" customHeight="true" x14ac:dyDescent="0.2">
      <c r="A1051" s="365">
        <f>AF15</f>
        <v>0</v>
      </c>
      <c r="B1051" s="398">
        <f>CF122+CF123</f>
        <v>0</v>
      </c>
    </row>
    <row r="1052" ht="15" customHeight="true" x14ac:dyDescent="0.2">
      <c r="A1052" s="365">
        <f>AG15</f>
        <v>0</v>
      </c>
      <c r="B1052" s="398">
        <f>CG122+CG123</f>
        <v>0</v>
      </c>
    </row>
    <row r="1053" ht="15" customHeight="true" x14ac:dyDescent="0.2">
      <c r="A1053" s="365">
        <f>AH15</f>
        <v>0</v>
      </c>
      <c r="B1053" s="398">
        <f>CH122+CH123</f>
        <v>0</v>
      </c>
    </row>
    <row r="1054" ht="15" customHeight="true" x14ac:dyDescent="0.2">
      <c r="A1054" s="365">
        <f>AI15</f>
        <v>0</v>
      </c>
      <c r="B1054" s="398">
        <f>CI122+CI123</f>
        <v>0</v>
      </c>
    </row>
    <row r="1055" ht="15" customHeight="true" x14ac:dyDescent="0.2">
      <c r="A1055" s="365">
        <f>AJ15</f>
        <v>0</v>
      </c>
      <c r="B1055" s="398">
        <f>CJ122+CJ123</f>
        <v>0</v>
      </c>
    </row>
    <row r="1056" ht="15" customHeight="true" x14ac:dyDescent="0.2">
      <c r="A1056" s="365">
        <f>AK15</f>
        <v>0</v>
      </c>
      <c r="B1056" s="398">
        <f>CK122+CK123</f>
        <v>0</v>
      </c>
    </row>
    <row r="1057" ht="15" customHeight="true" x14ac:dyDescent="0.2">
      <c r="A1057" s="365">
        <f>AL15</f>
        <v>0</v>
      </c>
      <c r="B1057" s="398">
        <f>CL122+CL123</f>
        <v>0</v>
      </c>
    </row>
    <row r="1058" ht="15" customHeight="true" x14ac:dyDescent="0.2">
      <c r="A1058" s="365">
        <f>AM15</f>
        <v>0</v>
      </c>
      <c r="B1058" s="398">
        <f>CM122+CM123</f>
        <v>0</v>
      </c>
    </row>
    <row r="1059" ht="15" customHeight="true" x14ac:dyDescent="0.2">
      <c r="A1059" s="365">
        <f>AN15</f>
        <v>0</v>
      </c>
      <c r="B1059" s="398">
        <f>CN122+CN123</f>
        <v>0</v>
      </c>
    </row>
    <row r="1060" ht="15" customHeight="true" x14ac:dyDescent="0.2">
      <c r="A1060" s="365">
        <f>AO15</f>
        <v>0</v>
      </c>
      <c r="B1060" s="398">
        <f>CO122+CO123</f>
        <v>0</v>
      </c>
    </row>
    <row r="1061" ht="15" customHeight="true" x14ac:dyDescent="0.2">
      <c r="A1061" s="365">
        <f>AP15</f>
        <v>0</v>
      </c>
      <c r="B1061" s="398">
        <f>CP122+CP123</f>
        <v>0</v>
      </c>
    </row>
    <row r="1062" ht="15" customHeight="true" x14ac:dyDescent="0.2">
      <c r="A1062" s="365">
        <f>AQ15</f>
        <v>0</v>
      </c>
      <c r="B1062" s="398">
        <f>CQ122+CQ123</f>
        <v>0</v>
      </c>
    </row>
    <row r="1063" ht="15" customHeight="true" x14ac:dyDescent="0.2">
      <c r="A1063" s="365">
        <f>AR15</f>
        <v>0</v>
      </c>
      <c r="B1063" s="398">
        <f>CR122+CR123</f>
        <v>0</v>
      </c>
    </row>
    <row r="1064" ht="15" customHeight="true" x14ac:dyDescent="0.2">
      <c r="A1064" s="365">
        <f>AS15</f>
        <v>0</v>
      </c>
      <c r="B1064" s="398">
        <f>CS122+CS123</f>
        <v>0</v>
      </c>
    </row>
    <row r="1065" ht="15" customHeight="true" x14ac:dyDescent="0.2">
      <c r="A1065" s="365">
        <f>AT15</f>
        <v>0</v>
      </c>
      <c r="B1065" s="398">
        <f>CT122+CT123</f>
        <v>0</v>
      </c>
    </row>
    <row r="1066" ht="15" customHeight="true" x14ac:dyDescent="0.2">
      <c r="A1066" s="365">
        <f>AU15</f>
        <v>0</v>
      </c>
      <c r="B1066" s="398">
        <f>CU122+CU123</f>
        <v>0</v>
      </c>
    </row>
    <row r="1067" ht="15" customHeight="true" x14ac:dyDescent="0.2">
      <c r="A1067" s="365">
        <f>AV15</f>
        <v>0</v>
      </c>
      <c r="B1067" s="398">
        <f>CV122+CV123</f>
        <v>0</v>
      </c>
    </row>
    <row r="1068" ht="15" customHeight="true" x14ac:dyDescent="0.2">
      <c r="A1068" s="365">
        <f>AW15</f>
        <v>0</v>
      </c>
      <c r="B1068" s="398">
        <f>CW122+CW123</f>
        <v>0</v>
      </c>
    </row>
    <row r="1069" ht="15" customHeight="true" x14ac:dyDescent="0.2">
      <c r="A1069" s="365">
        <f>AX15</f>
        <v>0</v>
      </c>
      <c r="B1069" s="398">
        <f>CX122+CX123</f>
        <v>0</v>
      </c>
    </row>
    <row r="1070" ht="15" customHeight="true" x14ac:dyDescent="0.2">
      <c r="A1070" s="365">
        <f>AY15</f>
        <v>0</v>
      </c>
      <c r="B1070" s="398">
        <f>CY122+CY123</f>
        <v>0</v>
      </c>
    </row>
    <row r="1071" ht="15" customHeight="true" x14ac:dyDescent="0.2">
      <c r="A1071" s="365"/>
      <c r="B1071" s="398"/>
    </row>
    <row r="1072" ht="15" customHeight="true" x14ac:dyDescent="0.2">
      <c r="A1072" s="398">
        <f>34-COUNTIF(A1037:A1071,"0")</f>
        <v>6</v>
      </c>
      <c r="B1072" s="365" t="s">
        <v>137</v>
      </c>
    </row>
    <row r="1100" s="341" customFormat="true" ht="17.1" customHeight="true" x14ac:dyDescent="0.2">
      <c r="A1100" s="872"/>
      <c r="B1100" s="869"/>
      <c r="BA1100" s="544"/>
      <c r="BB1100" s="365"/>
      <c r="BC1100" s="544"/>
      <c r="BD1100" s="544"/>
      <c r="BE1100" s="544"/>
      <c r="BF1100" s="544"/>
      <c r="BG1100" s="544"/>
      <c r="BH1100" s="544"/>
      <c r="BI1100" s="544"/>
      <c r="BJ1100" s="544"/>
      <c r="BK1100" s="544"/>
      <c r="BL1100" s="544"/>
      <c r="BM1100" s="544"/>
      <c r="BN1100" s="544"/>
      <c r="BO1100" s="544"/>
      <c r="BP1100" s="544"/>
      <c r="BQ1100" s="544"/>
      <c r="BR1100" s="544"/>
      <c r="BS1100" s="544"/>
      <c r="BT1100" s="544"/>
      <c r="BU1100" s="544"/>
      <c r="BV1100" s="544"/>
      <c r="BW1100" s="544"/>
    </row>
    <row r="1101" s="341" customFormat="true" ht="17.1" customHeight="true" x14ac:dyDescent="0.2">
      <c r="A1101" s="873"/>
      <c r="B1101" s="870"/>
      <c r="BA1101" s="544"/>
      <c r="BB1101" s="365"/>
      <c r="BC1101" s="544"/>
      <c r="BD1101" s="544"/>
      <c r="BE1101" s="544"/>
      <c r="BF1101" s="544"/>
      <c r="BG1101" s="544"/>
      <c r="BH1101" s="544"/>
      <c r="BI1101" s="544"/>
      <c r="BJ1101" s="544"/>
      <c r="BK1101" s="544"/>
      <c r="BL1101" s="544"/>
      <c r="BM1101" s="544"/>
      <c r="BN1101" s="544"/>
      <c r="BO1101" s="544"/>
      <c r="BP1101" s="544"/>
      <c r="BQ1101" s="544"/>
      <c r="BR1101" s="544"/>
      <c r="BS1101" s="544"/>
      <c r="BT1101" s="544"/>
      <c r="BU1101" s="544"/>
      <c r="BV1101" s="544"/>
      <c r="BW1101" s="544"/>
    </row>
    <row r="1102" s="341" customFormat="true" ht="15" customHeight="true" x14ac:dyDescent="0.2">
      <c r="BA1102" s="544"/>
      <c r="BB1102" s="365"/>
      <c r="BC1102" s="544"/>
      <c r="BD1102" s="544"/>
      <c r="BE1102" s="544"/>
      <c r="BF1102" s="544"/>
      <c r="BG1102" s="544"/>
      <c r="BH1102" s="544"/>
      <c r="BI1102" s="544"/>
      <c r="BJ1102" s="544"/>
      <c r="BK1102" s="544"/>
      <c r="BL1102" s="544"/>
      <c r="BM1102" s="544"/>
      <c r="BN1102" s="544"/>
      <c r="BO1102" s="544"/>
      <c r="BP1102" s="544"/>
      <c r="BQ1102" s="544"/>
      <c r="BR1102" s="544"/>
      <c r="BS1102" s="544"/>
      <c r="BT1102" s="544"/>
      <c r="BU1102" s="544"/>
      <c r="BV1102" s="544"/>
      <c r="BW1102" s="544"/>
    </row>
    <row r="1103" s="341" customFormat="true" ht="15" customHeight="true" x14ac:dyDescent="0.2">
      <c r="BA1103" s="544"/>
      <c r="BB1103" s="365"/>
      <c r="BC1103" s="544"/>
      <c r="BD1103" s="544"/>
      <c r="BE1103" s="544"/>
      <c r="BF1103" s="544"/>
      <c r="BG1103" s="544"/>
      <c r="BH1103" s="544"/>
      <c r="BI1103" s="544"/>
      <c r="BJ1103" s="544"/>
      <c r="BK1103" s="544"/>
      <c r="BL1103" s="544"/>
      <c r="BM1103" s="544"/>
      <c r="BN1103" s="544"/>
      <c r="BO1103" s="544"/>
      <c r="BP1103" s="544"/>
      <c r="BQ1103" s="544"/>
      <c r="BR1103" s="544"/>
      <c r="BS1103" s="544"/>
      <c r="BT1103" s="544"/>
      <c r="BU1103" s="544"/>
      <c r="BV1103" s="544"/>
      <c r="BW1103" s="544"/>
    </row>
    <row r="1104" s="341" customFormat="true" ht="15" customHeight="true" x14ac:dyDescent="0.2">
      <c r="BA1104" s="544"/>
      <c r="BB1104" s="365"/>
      <c r="BC1104" s="544"/>
      <c r="BD1104" s="544"/>
      <c r="BE1104" s="544"/>
      <c r="BF1104" s="544"/>
      <c r="BG1104" s="544"/>
      <c r="BH1104" s="544"/>
      <c r="BI1104" s="544"/>
      <c r="BJ1104" s="544"/>
      <c r="BK1104" s="544"/>
      <c r="BL1104" s="544"/>
      <c r="BM1104" s="544"/>
      <c r="BN1104" s="544"/>
      <c r="BO1104" s="544"/>
      <c r="BP1104" s="544"/>
      <c r="BQ1104" s="544"/>
      <c r="BR1104" s="544"/>
      <c r="BS1104" s="544"/>
      <c r="BT1104" s="544"/>
      <c r="BU1104" s="544"/>
      <c r="BV1104" s="544"/>
      <c r="BW1104" s="544"/>
    </row>
    <row r="1105" s="341" customFormat="true" ht="15" customHeight="true" x14ac:dyDescent="0.2">
      <c r="BA1105" s="544"/>
      <c r="BB1105" s="365"/>
      <c r="BC1105" s="544"/>
      <c r="BD1105" s="544"/>
      <c r="BE1105" s="544"/>
      <c r="BF1105" s="544"/>
      <c r="BG1105" s="544"/>
      <c r="BH1105" s="544"/>
      <c r="BI1105" s="544"/>
      <c r="BJ1105" s="544"/>
      <c r="BK1105" s="544"/>
      <c r="BL1105" s="544"/>
      <c r="BM1105" s="544"/>
      <c r="BN1105" s="544"/>
      <c r="BO1105" s="544"/>
      <c r="BP1105" s="544"/>
      <c r="BQ1105" s="544"/>
      <c r="BR1105" s="544"/>
      <c r="BS1105" s="544"/>
      <c r="BT1105" s="544"/>
      <c r="BU1105" s="544"/>
      <c r="BV1105" s="544"/>
      <c r="BW1105" s="544"/>
    </row>
    <row r="1106" s="341" customFormat="true" ht="15" customHeight="true" x14ac:dyDescent="0.2">
      <c r="BA1106" s="544"/>
      <c r="BB1106" s="365"/>
      <c r="BC1106" s="544"/>
      <c r="BD1106" s="544"/>
      <c r="BE1106" s="544"/>
      <c r="BF1106" s="544"/>
      <c r="BG1106" s="544"/>
      <c r="BH1106" s="544"/>
      <c r="BI1106" s="544"/>
      <c r="BJ1106" s="544"/>
      <c r="BK1106" s="544"/>
      <c r="BL1106" s="544"/>
      <c r="BM1106" s="544"/>
      <c r="BN1106" s="544"/>
      <c r="BO1106" s="544"/>
      <c r="BP1106" s="544"/>
      <c r="BQ1106" s="544"/>
      <c r="BR1106" s="544"/>
      <c r="BS1106" s="544"/>
      <c r="BT1106" s="544"/>
      <c r="BU1106" s="544"/>
      <c r="BV1106" s="544"/>
      <c r="BW1106" s="544"/>
    </row>
    <row r="1107" s="341" customFormat="true" ht="15" customHeight="true" x14ac:dyDescent="0.2">
      <c r="BA1107" s="544"/>
      <c r="BB1107" s="365"/>
      <c r="BC1107" s="544"/>
      <c r="BD1107" s="544"/>
      <c r="BE1107" s="544"/>
      <c r="BF1107" s="544"/>
      <c r="BG1107" s="544"/>
      <c r="BH1107" s="544"/>
      <c r="BI1107" s="544"/>
      <c r="BJ1107" s="544"/>
      <c r="BK1107" s="544"/>
      <c r="BL1107" s="544"/>
      <c r="BM1107" s="544"/>
      <c r="BN1107" s="544"/>
      <c r="BO1107" s="544"/>
      <c r="BP1107" s="544"/>
      <c r="BQ1107" s="544"/>
      <c r="BR1107" s="544"/>
      <c r="BS1107" s="544"/>
      <c r="BT1107" s="544"/>
      <c r="BU1107" s="544"/>
      <c r="BV1107" s="544"/>
      <c r="BW1107" s="544"/>
    </row>
    <row r="1108" s="341" customFormat="true" ht="15" customHeight="true" x14ac:dyDescent="0.2">
      <c r="BA1108" s="544"/>
      <c r="BB1108" s="365"/>
      <c r="BC1108" s="544"/>
      <c r="BD1108" s="544"/>
      <c r="BE1108" s="544"/>
      <c r="BF1108" s="544"/>
      <c r="BG1108" s="544"/>
      <c r="BH1108" s="544"/>
      <c r="BI1108" s="544"/>
      <c r="BJ1108" s="544"/>
      <c r="BK1108" s="544"/>
      <c r="BL1108" s="544"/>
      <c r="BM1108" s="544"/>
      <c r="BN1108" s="544"/>
      <c r="BO1108" s="544"/>
      <c r="BP1108" s="544"/>
      <c r="BQ1108" s="544"/>
      <c r="BR1108" s="544"/>
      <c r="BS1108" s="544"/>
      <c r="BT1108" s="544"/>
      <c r="BU1108" s="544"/>
      <c r="BV1108" s="544"/>
      <c r="BW1108" s="544"/>
    </row>
    <row r="1109" s="341" customFormat="true" ht="15" customHeight="true" x14ac:dyDescent="0.2">
      <c r="BA1109" s="544"/>
      <c r="BB1109" s="365"/>
      <c r="BC1109" s="544"/>
      <c r="BD1109" s="544"/>
      <c r="BE1109" s="544"/>
      <c r="BF1109" s="544"/>
      <c r="BG1109" s="544"/>
      <c r="BH1109" s="544"/>
      <c r="BI1109" s="544"/>
      <c r="BJ1109" s="544"/>
      <c r="BK1109" s="544"/>
      <c r="BL1109" s="544"/>
      <c r="BM1109" s="544"/>
      <c r="BN1109" s="544"/>
      <c r="BO1109" s="544"/>
      <c r="BP1109" s="544"/>
      <c r="BQ1109" s="544"/>
      <c r="BR1109" s="544"/>
      <c r="BS1109" s="544"/>
      <c r="BT1109" s="544"/>
      <c r="BU1109" s="544"/>
      <c r="BV1109" s="544"/>
      <c r="BW1109" s="544"/>
    </row>
    <row r="1110" s="341" customFormat="true" ht="15" customHeight="true" x14ac:dyDescent="0.2">
      <c r="BA1110" s="544"/>
      <c r="BB1110" s="365"/>
      <c r="BC1110" s="544"/>
      <c r="BD1110" s="544"/>
      <c r="BE1110" s="544"/>
      <c r="BF1110" s="544"/>
      <c r="BG1110" s="544"/>
      <c r="BH1110" s="544"/>
      <c r="BI1110" s="544"/>
      <c r="BJ1110" s="544"/>
      <c r="BK1110" s="544"/>
      <c r="BL1110" s="544"/>
      <c r="BM1110" s="544"/>
      <c r="BN1110" s="544"/>
      <c r="BO1110" s="544"/>
      <c r="BP1110" s="544"/>
      <c r="BQ1110" s="544"/>
      <c r="BR1110" s="544"/>
      <c r="BS1110" s="544"/>
      <c r="BT1110" s="544"/>
      <c r="BU1110" s="544"/>
      <c r="BV1110" s="544"/>
      <c r="BW1110" s="544"/>
    </row>
    <row r="1111" s="341" customFormat="true" ht="15" customHeight="true" x14ac:dyDescent="0.2">
      <c r="BA1111" s="544"/>
      <c r="BB1111" s="365"/>
      <c r="BC1111" s="544"/>
      <c r="BD1111" s="544"/>
      <c r="BE1111" s="544"/>
      <c r="BF1111" s="544"/>
      <c r="BG1111" s="544"/>
      <c r="BH1111" s="544"/>
      <c r="BI1111" s="544"/>
      <c r="BJ1111" s="544"/>
      <c r="BK1111" s="544"/>
      <c r="BL1111" s="544"/>
      <c r="BM1111" s="544"/>
      <c r="BN1111" s="544"/>
      <c r="BO1111" s="544"/>
      <c r="BP1111" s="544"/>
      <c r="BQ1111" s="544"/>
      <c r="BR1111" s="544"/>
      <c r="BS1111" s="544"/>
      <c r="BT1111" s="544"/>
      <c r="BU1111" s="544"/>
      <c r="BV1111" s="544"/>
      <c r="BW1111" s="544"/>
    </row>
    <row r="1112" s="341" customFormat="true" ht="15" customHeight="true" x14ac:dyDescent="0.2">
      <c r="BA1112" s="544"/>
      <c r="BB1112" s="365"/>
      <c r="BC1112" s="544"/>
      <c r="BD1112" s="544"/>
      <c r="BE1112" s="544"/>
      <c r="BF1112" s="544"/>
      <c r="BG1112" s="544"/>
      <c r="BH1112" s="544"/>
      <c r="BI1112" s="544"/>
      <c r="BJ1112" s="544"/>
      <c r="BK1112" s="544"/>
      <c r="BL1112" s="544"/>
      <c r="BM1112" s="544"/>
      <c r="BN1112" s="544"/>
      <c r="BO1112" s="544"/>
      <c r="BP1112" s="544"/>
      <c r="BQ1112" s="544"/>
      <c r="BR1112" s="544"/>
      <c r="BS1112" s="544"/>
      <c r="BT1112" s="544"/>
      <c r="BU1112" s="544"/>
      <c r="BV1112" s="544"/>
      <c r="BW1112" s="544"/>
    </row>
    <row r="1113" s="341" customFormat="true" ht="15" customHeight="true" x14ac:dyDescent="0.2">
      <c r="BA1113" s="544"/>
      <c r="BB1113" s="365"/>
      <c r="BC1113" s="544"/>
      <c r="BD1113" s="544"/>
      <c r="BE1113" s="544"/>
      <c r="BF1113" s="544"/>
      <c r="BG1113" s="544"/>
      <c r="BH1113" s="544"/>
      <c r="BI1113" s="544"/>
      <c r="BJ1113" s="544"/>
      <c r="BK1113" s="544"/>
      <c r="BL1113" s="544"/>
      <c r="BM1113" s="544"/>
      <c r="BN1113" s="544"/>
      <c r="BO1113" s="544"/>
      <c r="BP1113" s="544"/>
      <c r="BQ1113" s="544"/>
      <c r="BR1113" s="544"/>
      <c r="BS1113" s="544"/>
      <c r="BT1113" s="544"/>
      <c r="BU1113" s="544"/>
      <c r="BV1113" s="544"/>
      <c r="BW1113" s="544"/>
    </row>
    <row r="1114" s="341" customFormat="true" ht="17.1" customHeight="true" x14ac:dyDescent="0.2">
      <c r="A1114" s="873"/>
      <c r="B1114" s="870"/>
      <c r="C1114" s="821"/>
      <c r="D1114" s="821"/>
      <c r="E1114" s="821"/>
      <c r="F1114" s="821"/>
      <c r="G1114" s="821"/>
      <c r="H1114" s="821"/>
      <c r="I1114" s="821"/>
      <c r="J1114" s="821"/>
      <c r="K1114" s="821"/>
      <c r="L1114" s="821"/>
      <c r="M1114" s="821"/>
      <c r="N1114" s="821"/>
      <c r="O1114" s="821"/>
      <c r="P1114" s="821"/>
      <c r="Q1114" s="821"/>
      <c r="R1114" s="821"/>
      <c r="S1114" s="821"/>
      <c r="T1114" s="821"/>
      <c r="U1114" s="821"/>
      <c r="V1114" s="821"/>
      <c r="W1114" s="821"/>
      <c r="BA1114" s="544"/>
      <c r="BB1114" s="365"/>
      <c r="BC1114" s="544"/>
      <c r="BD1114" s="544"/>
      <c r="BE1114" s="544"/>
      <c r="BF1114" s="544"/>
      <c r="BG1114" s="544"/>
      <c r="BH1114" s="544"/>
      <c r="BI1114" s="544"/>
      <c r="BJ1114" s="544"/>
      <c r="BK1114" s="544"/>
      <c r="BL1114" s="544"/>
      <c r="BM1114" s="544"/>
      <c r="BN1114" s="544"/>
      <c r="BO1114" s="544"/>
      <c r="BP1114" s="544"/>
      <c r="BQ1114" s="544"/>
      <c r="BR1114" s="544"/>
      <c r="BS1114" s="544"/>
      <c r="BT1114" s="544"/>
      <c r="BU1114" s="544"/>
      <c r="BV1114" s="544"/>
      <c r="BW1114" s="544"/>
    </row>
    <row r="1115" s="341" customFormat="true" ht="17.1" customHeight="true" x14ac:dyDescent="0.2">
      <c r="A1115" s="873"/>
      <c r="B1115" s="870"/>
      <c r="C1115" s="821"/>
      <c r="D1115" s="821"/>
      <c r="E1115" s="821"/>
      <c r="F1115" s="821"/>
      <c r="G1115" s="821"/>
      <c r="H1115" s="821"/>
      <c r="I1115" s="821"/>
      <c r="J1115" s="821"/>
      <c r="K1115" s="821"/>
      <c r="L1115" s="821"/>
      <c r="M1115" s="821"/>
      <c r="N1115" s="821"/>
      <c r="O1115" s="821"/>
      <c r="P1115" s="821"/>
      <c r="Q1115" s="821"/>
      <c r="R1115" s="821"/>
      <c r="S1115" s="821"/>
      <c r="T1115" s="821"/>
      <c r="U1115" s="821"/>
      <c r="V1115" s="821"/>
      <c r="W1115" s="821"/>
      <c r="BA1115" s="544"/>
      <c r="BB1115" s="365"/>
      <c r="BC1115" s="544"/>
      <c r="BD1115" s="544"/>
      <c r="BE1115" s="544"/>
      <c r="BF1115" s="544"/>
      <c r="BG1115" s="544"/>
      <c r="BH1115" s="544"/>
      <c r="BI1115" s="544"/>
      <c r="BJ1115" s="544"/>
      <c r="BK1115" s="544"/>
      <c r="BL1115" s="544"/>
      <c r="BM1115" s="544"/>
      <c r="BN1115" s="544"/>
      <c r="BO1115" s="544"/>
      <c r="BP1115" s="544"/>
      <c r="BQ1115" s="544"/>
      <c r="BR1115" s="544"/>
      <c r="BS1115" s="544"/>
      <c r="BT1115" s="544"/>
      <c r="BU1115" s="544"/>
      <c r="BV1115" s="544"/>
      <c r="BW1115" s="544"/>
    </row>
    <row r="1116" s="341" customFormat="true" ht="17.1" customHeight="true" x14ac:dyDescent="0.2">
      <c r="A1116" s="873"/>
      <c r="B1116" s="870"/>
      <c r="C1116" s="821"/>
      <c r="D1116" s="821"/>
      <c r="E1116" s="821"/>
      <c r="F1116" s="821"/>
      <c r="G1116" s="821"/>
      <c r="H1116" s="821"/>
      <c r="I1116" s="821"/>
      <c r="J1116" s="821"/>
      <c r="K1116" s="821"/>
      <c r="L1116" s="821"/>
      <c r="M1116" s="821"/>
      <c r="N1116" s="821"/>
      <c r="O1116" s="821"/>
      <c r="P1116" s="821"/>
      <c r="Q1116" s="821"/>
      <c r="R1116" s="821"/>
      <c r="S1116" s="821"/>
      <c r="T1116" s="821"/>
      <c r="U1116" s="821"/>
      <c r="V1116" s="821"/>
      <c r="W1116" s="821"/>
      <c r="BA1116" s="544"/>
      <c r="BB1116" s="365"/>
      <c r="BC1116" s="544"/>
      <c r="BD1116" s="544"/>
      <c r="BE1116" s="544"/>
      <c r="BF1116" s="544"/>
      <c r="BG1116" s="544"/>
      <c r="BH1116" s="544"/>
      <c r="BI1116" s="544"/>
      <c r="BJ1116" s="544"/>
      <c r="BK1116" s="544"/>
      <c r="BL1116" s="544"/>
      <c r="BM1116" s="544"/>
      <c r="BN1116" s="544"/>
      <c r="BO1116" s="544"/>
      <c r="BP1116" s="544"/>
      <c r="BQ1116" s="544"/>
      <c r="BR1116" s="544"/>
      <c r="BS1116" s="544"/>
      <c r="BT1116" s="544"/>
      <c r="BU1116" s="544"/>
      <c r="BV1116" s="544"/>
      <c r="BW1116" s="544"/>
    </row>
    <row r="1117" s="341" customFormat="true" ht="17.1" customHeight="true" x14ac:dyDescent="0.2">
      <c r="A1117" s="874"/>
      <c r="B1117" s="871"/>
      <c r="C1117" s="823"/>
      <c r="D1117" s="823"/>
      <c r="E1117" s="823"/>
      <c r="F1117" s="823"/>
      <c r="G1117" s="823"/>
      <c r="H1117" s="823"/>
      <c r="I1117" s="823"/>
      <c r="J1117" s="823"/>
      <c r="K1117" s="823"/>
      <c r="L1117" s="823"/>
      <c r="M1117" s="823"/>
      <c r="N1117" s="823"/>
      <c r="O1117" s="823"/>
      <c r="P1117" s="823"/>
      <c r="Q1117" s="823"/>
      <c r="R1117" s="823"/>
      <c r="S1117" s="823"/>
      <c r="T1117" s="823"/>
      <c r="U1117" s="823"/>
      <c r="V1117" s="823"/>
      <c r="W1117" s="823"/>
      <c r="BA1117" s="544"/>
      <c r="BB1117" s="365"/>
      <c r="BC1117" s="544"/>
      <c r="BD1117" s="544"/>
      <c r="BE1117" s="544"/>
      <c r="BF1117" s="544"/>
      <c r="BG1117" s="544"/>
      <c r="BH1117" s="544"/>
      <c r="BI1117" s="544"/>
      <c r="BJ1117" s="544"/>
      <c r="BK1117" s="544"/>
      <c r="BL1117" s="544"/>
      <c r="BM1117" s="544"/>
      <c r="BN1117" s="544"/>
      <c r="BO1117" s="544"/>
      <c r="BP1117" s="544"/>
      <c r="BQ1117" s="544"/>
      <c r="BR1117" s="544"/>
      <c r="BS1117" s="544"/>
      <c r="BT1117" s="544"/>
      <c r="BU1117" s="544"/>
      <c r="BV1117" s="544"/>
      <c r="BW1117" s="544"/>
    </row>
    <row r="1118" s="341" customFormat="true" ht="15" customHeight="true" x14ac:dyDescent="0.2">
      <c r="BA1118" s="544"/>
      <c r="BB1118" s="365"/>
      <c r="BC1118" s="544"/>
      <c r="BD1118" s="544"/>
      <c r="BE1118" s="544"/>
      <c r="BF1118" s="544"/>
      <c r="BG1118" s="544"/>
      <c r="BH1118" s="544"/>
      <c r="BI1118" s="544"/>
      <c r="BJ1118" s="544"/>
      <c r="BK1118" s="544"/>
      <c r="BL1118" s="544"/>
      <c r="BM1118" s="544"/>
      <c r="BN1118" s="544"/>
      <c r="BO1118" s="544"/>
      <c r="BP1118" s="544"/>
      <c r="BQ1118" s="544"/>
      <c r="BR1118" s="544"/>
      <c r="BS1118" s="544"/>
      <c r="BT1118" s="544"/>
      <c r="BU1118" s="544"/>
      <c r="BV1118" s="544"/>
      <c r="BW1118" s="544"/>
    </row>
    <row r="1119" s="341" customFormat="true" ht="15" customHeight="true" x14ac:dyDescent="0.2">
      <c r="BA1119" s="544"/>
      <c r="BB1119" s="365"/>
      <c r="BC1119" s="544"/>
      <c r="BD1119" s="544"/>
      <c r="BE1119" s="544"/>
      <c r="BF1119" s="544"/>
      <c r="BG1119" s="544"/>
      <c r="BH1119" s="544"/>
      <c r="BI1119" s="544"/>
      <c r="BJ1119" s="544"/>
      <c r="BK1119" s="544"/>
      <c r="BL1119" s="544"/>
      <c r="BM1119" s="544"/>
      <c r="BN1119" s="544"/>
      <c r="BO1119" s="544"/>
      <c r="BP1119" s="544"/>
      <c r="BQ1119" s="544"/>
      <c r="BR1119" s="544"/>
      <c r="BS1119" s="544"/>
      <c r="BT1119" s="544"/>
      <c r="BU1119" s="544"/>
      <c r="BV1119" s="544"/>
      <c r="BW1119" s="544"/>
    </row>
    <row r="1120" s="341" customFormat="true" ht="15" customHeight="true" x14ac:dyDescent="0.2">
      <c r="BA1120" s="544"/>
      <c r="BB1120" s="365"/>
      <c r="BC1120" s="544"/>
      <c r="BD1120" s="544"/>
      <c r="BE1120" s="544"/>
      <c r="BF1120" s="544"/>
      <c r="BG1120" s="544"/>
      <c r="BH1120" s="544"/>
      <c r="BI1120" s="544"/>
      <c r="BJ1120" s="544"/>
      <c r="BK1120" s="544"/>
      <c r="BL1120" s="544"/>
      <c r="BM1120" s="544"/>
      <c r="BN1120" s="544"/>
      <c r="BO1120" s="544"/>
      <c r="BP1120" s="544"/>
      <c r="BQ1120" s="544"/>
      <c r="BR1120" s="544"/>
      <c r="BS1120" s="544"/>
      <c r="BT1120" s="544"/>
      <c r="BU1120" s="544"/>
      <c r="BV1120" s="544"/>
      <c r="BW1120" s="544"/>
    </row>
    <row r="1121" s="341" customFormat="true" ht="15" customHeight="true" x14ac:dyDescent="0.2">
      <c r="BA1121" s="544"/>
      <c r="BB1121" s="365"/>
      <c r="BC1121" s="544"/>
      <c r="BD1121" s="544"/>
      <c r="BE1121" s="544"/>
      <c r="BF1121" s="544"/>
      <c r="BG1121" s="544"/>
      <c r="BH1121" s="544"/>
      <c r="BI1121" s="544"/>
      <c r="BJ1121" s="544"/>
      <c r="BK1121" s="544"/>
      <c r="BL1121" s="544"/>
      <c r="BM1121" s="544"/>
      <c r="BN1121" s="544"/>
      <c r="BO1121" s="544"/>
      <c r="BP1121" s="544"/>
      <c r="BQ1121" s="544"/>
      <c r="BR1121" s="544"/>
      <c r="BS1121" s="544"/>
      <c r="BT1121" s="544"/>
      <c r="BU1121" s="544"/>
      <c r="BV1121" s="544"/>
      <c r="BW1121" s="544"/>
    </row>
    <row r="1122" s="341" customFormat="true" ht="15" customHeight="true" x14ac:dyDescent="0.2">
      <c r="BA1122" s="544"/>
      <c r="BB1122" s="365"/>
      <c r="BC1122" s="544"/>
      <c r="BD1122" s="544"/>
      <c r="BE1122" s="544"/>
      <c r="BF1122" s="544"/>
      <c r="BG1122" s="544"/>
      <c r="BH1122" s="544"/>
      <c r="BI1122" s="544"/>
      <c r="BJ1122" s="544"/>
      <c r="BK1122" s="544"/>
      <c r="BL1122" s="544"/>
      <c r="BM1122" s="544"/>
      <c r="BN1122" s="544"/>
      <c r="BO1122" s="544"/>
      <c r="BP1122" s="544"/>
      <c r="BQ1122" s="544"/>
      <c r="BR1122" s="544"/>
      <c r="BS1122" s="544"/>
      <c r="BT1122" s="544"/>
      <c r="BU1122" s="544"/>
      <c r="BV1122" s="544"/>
      <c r="BW1122" s="544"/>
    </row>
    <row r="1123" s="341" customFormat="true" ht="15" customHeight="true" x14ac:dyDescent="0.2">
      <c r="BA1123" s="544"/>
      <c r="BB1123" s="365"/>
      <c r="BC1123" s="544"/>
      <c r="BD1123" s="544"/>
      <c r="BE1123" s="544"/>
      <c r="BF1123" s="544"/>
      <c r="BG1123" s="544"/>
      <c r="BH1123" s="544"/>
      <c r="BI1123" s="544"/>
      <c r="BJ1123" s="544"/>
      <c r="BK1123" s="544"/>
      <c r="BL1123" s="544"/>
      <c r="BM1123" s="544"/>
      <c r="BN1123" s="544"/>
      <c r="BO1123" s="544"/>
      <c r="BP1123" s="544"/>
      <c r="BQ1123" s="544"/>
      <c r="BR1123" s="544"/>
      <c r="BS1123" s="544"/>
      <c r="BT1123" s="544"/>
      <c r="BU1123" s="544"/>
      <c r="BV1123" s="544"/>
      <c r="BW1123" s="544"/>
    </row>
    <row r="1124" s="341" customFormat="true" ht="15" customHeight="true" x14ac:dyDescent="0.2">
      <c r="BA1124" s="544"/>
      <c r="BB1124" s="365"/>
      <c r="BC1124" s="544"/>
      <c r="BD1124" s="544"/>
      <c r="BE1124" s="544"/>
      <c r="BF1124" s="544"/>
      <c r="BG1124" s="544"/>
      <c r="BH1124" s="544"/>
      <c r="BI1124" s="544"/>
      <c r="BJ1124" s="544"/>
      <c r="BK1124" s="544"/>
      <c r="BL1124" s="544"/>
      <c r="BM1124" s="544"/>
      <c r="BN1124" s="544"/>
      <c r="BO1124" s="544"/>
      <c r="BP1124" s="544"/>
      <c r="BQ1124" s="544"/>
      <c r="BR1124" s="544"/>
      <c r="BS1124" s="544"/>
      <c r="BT1124" s="544"/>
      <c r="BU1124" s="544"/>
      <c r="BV1124" s="544"/>
      <c r="BW1124" s="544"/>
    </row>
    <row r="1125" s="341" customFormat="true" ht="15" customHeight="true" x14ac:dyDescent="0.2">
      <c r="BA1125" s="544"/>
      <c r="BB1125" s="365"/>
      <c r="BC1125" s="544"/>
      <c r="BD1125" s="544"/>
      <c r="BE1125" s="544"/>
      <c r="BF1125" s="544"/>
      <c r="BG1125" s="544"/>
      <c r="BH1125" s="544"/>
      <c r="BI1125" s="544"/>
      <c r="BJ1125" s="544"/>
      <c r="BK1125" s="544"/>
      <c r="BL1125" s="544"/>
      <c r="BM1125" s="544"/>
      <c r="BN1125" s="544"/>
      <c r="BO1125" s="544"/>
      <c r="BP1125" s="544"/>
      <c r="BQ1125" s="544"/>
      <c r="BR1125" s="544"/>
      <c r="BS1125" s="544"/>
      <c r="BT1125" s="544"/>
      <c r="BU1125" s="544"/>
      <c r="BV1125" s="544"/>
      <c r="BW1125" s="544"/>
    </row>
    <row r="1126" s="341" customFormat="true" ht="15" customHeight="true" x14ac:dyDescent="0.2">
      <c r="BA1126" s="544"/>
      <c r="BB1126" s="365"/>
      <c r="BC1126" s="544"/>
      <c r="BD1126" s="544"/>
      <c r="BE1126" s="544"/>
      <c r="BF1126" s="544"/>
      <c r="BG1126" s="544"/>
      <c r="BH1126" s="544"/>
      <c r="BI1126" s="544"/>
      <c r="BJ1126" s="544"/>
      <c r="BK1126" s="544"/>
      <c r="BL1126" s="544"/>
      <c r="BM1126" s="544"/>
      <c r="BN1126" s="544"/>
      <c r="BO1126" s="544"/>
      <c r="BP1126" s="544"/>
      <c r="BQ1126" s="544"/>
      <c r="BR1126" s="544"/>
      <c r="BS1126" s="544"/>
      <c r="BT1126" s="544"/>
      <c r="BU1126" s="544"/>
      <c r="BV1126" s="544"/>
      <c r="BW1126" s="544"/>
    </row>
    <row r="1127" s="341" customFormat="true" ht="15" customHeight="true" x14ac:dyDescent="0.2">
      <c r="BA1127" s="544"/>
      <c r="BB1127" s="365"/>
      <c r="BC1127" s="544"/>
      <c r="BD1127" s="544"/>
      <c r="BE1127" s="544"/>
      <c r="BF1127" s="544"/>
      <c r="BG1127" s="544"/>
      <c r="BH1127" s="544"/>
      <c r="BI1127" s="544"/>
      <c r="BJ1127" s="544"/>
      <c r="BK1127" s="544"/>
      <c r="BL1127" s="544"/>
      <c r="BM1127" s="544"/>
      <c r="BN1127" s="544"/>
      <c r="BO1127" s="544"/>
      <c r="BP1127" s="544"/>
      <c r="BQ1127" s="544"/>
      <c r="BR1127" s="544"/>
      <c r="BS1127" s="544"/>
      <c r="BT1127" s="544"/>
      <c r="BU1127" s="544"/>
      <c r="BV1127" s="544"/>
      <c r="BW1127" s="544"/>
    </row>
    <row r="1128" s="341" customFormat="true" ht="15" customHeight="true" x14ac:dyDescent="0.2">
      <c r="BA1128" s="544"/>
      <c r="BB1128" s="365"/>
      <c r="BC1128" s="544"/>
      <c r="BD1128" s="544"/>
      <c r="BE1128" s="544"/>
      <c r="BF1128" s="544"/>
      <c r="BG1128" s="544"/>
      <c r="BH1128" s="544"/>
      <c r="BI1128" s="544"/>
      <c r="BJ1128" s="544"/>
      <c r="BK1128" s="544"/>
      <c r="BL1128" s="544"/>
      <c r="BM1128" s="544"/>
      <c r="BN1128" s="544"/>
      <c r="BO1128" s="544"/>
      <c r="BP1128" s="544"/>
      <c r="BQ1128" s="544"/>
      <c r="BR1128" s="544"/>
      <c r="BS1128" s="544"/>
      <c r="BT1128" s="544"/>
      <c r="BU1128" s="544"/>
      <c r="BV1128" s="544"/>
      <c r="BW1128" s="544"/>
    </row>
    <row r="1129" s="341" customFormat="true" ht="15" customHeight="true" x14ac:dyDescent="0.2">
      <c r="BA1129" s="544"/>
      <c r="BB1129" s="365"/>
      <c r="BC1129" s="544"/>
      <c r="BD1129" s="544"/>
      <c r="BE1129" s="544"/>
      <c r="BF1129" s="544"/>
      <c r="BG1129" s="544"/>
      <c r="BH1129" s="544"/>
      <c r="BI1129" s="544"/>
      <c r="BJ1129" s="544"/>
      <c r="BK1129" s="544"/>
      <c r="BL1129" s="544"/>
      <c r="BM1129" s="544"/>
      <c r="BN1129" s="544"/>
      <c r="BO1129" s="544"/>
      <c r="BP1129" s="544"/>
      <c r="BQ1129" s="544"/>
      <c r="BR1129" s="544"/>
      <c r="BS1129" s="544"/>
      <c r="BT1129" s="544"/>
      <c r="BU1129" s="544"/>
      <c r="BV1129" s="544"/>
      <c r="BW1129" s="544"/>
    </row>
    <row r="1130" s="341" customFormat="true" ht="15" customHeight="true" x14ac:dyDescent="0.2">
      <c r="BA1130" s="544"/>
      <c r="BB1130" s="365"/>
      <c r="BC1130" s="544"/>
      <c r="BD1130" s="544"/>
      <c r="BE1130" s="544"/>
      <c r="BF1130" s="544"/>
      <c r="BG1130" s="544"/>
      <c r="BH1130" s="544"/>
      <c r="BI1130" s="544"/>
      <c r="BJ1130" s="544"/>
      <c r="BK1130" s="544"/>
      <c r="BL1130" s="544"/>
      <c r="BM1130" s="544"/>
      <c r="BN1130" s="544"/>
      <c r="BO1130" s="544"/>
      <c r="BP1130" s="544"/>
      <c r="BQ1130" s="544"/>
      <c r="BR1130" s="544"/>
      <c r="BS1130" s="544"/>
      <c r="BT1130" s="544"/>
      <c r="BU1130" s="544"/>
      <c r="BV1130" s="544"/>
      <c r="BW1130" s="544"/>
    </row>
    <row r="1131" s="341" customFormat="true" ht="15" customHeight="true" x14ac:dyDescent="0.2">
      <c r="BA1131" s="544"/>
      <c r="BB1131" s="365"/>
      <c r="BC1131" s="544"/>
      <c r="BD1131" s="544"/>
      <c r="BE1131" s="544"/>
      <c r="BF1131" s="544"/>
      <c r="BG1131" s="544"/>
      <c r="BH1131" s="544"/>
      <c r="BI1131" s="544"/>
      <c r="BJ1131" s="544"/>
      <c r="BK1131" s="544"/>
      <c r="BL1131" s="544"/>
      <c r="BM1131" s="544"/>
      <c r="BN1131" s="544"/>
      <c r="BO1131" s="544"/>
      <c r="BP1131" s="544"/>
      <c r="BQ1131" s="544"/>
      <c r="BR1131" s="544"/>
      <c r="BS1131" s="544"/>
      <c r="BT1131" s="544"/>
      <c r="BU1131" s="544"/>
      <c r="BV1131" s="544"/>
      <c r="BW1131" s="544"/>
    </row>
    <row r="1132" s="341" customFormat="true" ht="15" customHeight="true" x14ac:dyDescent="0.2">
      <c r="BA1132" s="544"/>
      <c r="BB1132" s="365"/>
      <c r="BC1132" s="544"/>
      <c r="BD1132" s="544"/>
      <c r="BE1132" s="544"/>
      <c r="BF1132" s="544"/>
      <c r="BG1132" s="544"/>
      <c r="BH1132" s="544"/>
      <c r="BI1132" s="544"/>
      <c r="BJ1132" s="544"/>
      <c r="BK1132" s="544"/>
      <c r="BL1132" s="544"/>
      <c r="BM1132" s="544"/>
      <c r="BN1132" s="544"/>
      <c r="BO1132" s="544"/>
      <c r="BP1132" s="544"/>
      <c r="BQ1132" s="544"/>
      <c r="BR1132" s="544"/>
      <c r="BS1132" s="544"/>
      <c r="BT1132" s="544"/>
      <c r="BU1132" s="544"/>
      <c r="BV1132" s="544"/>
      <c r="BW1132" s="544"/>
    </row>
    <row r="1133" s="341" customFormat="true" ht="15" customHeight="true" x14ac:dyDescent="0.2">
      <c r="BA1133" s="544"/>
      <c r="BB1133" s="365"/>
      <c r="BC1133" s="544"/>
      <c r="BD1133" s="544"/>
      <c r="BE1133" s="544"/>
      <c r="BF1133" s="544"/>
      <c r="BG1133" s="544"/>
      <c r="BH1133" s="544"/>
      <c r="BI1133" s="544"/>
      <c r="BJ1133" s="544"/>
      <c r="BK1133" s="544"/>
      <c r="BL1133" s="544"/>
      <c r="BM1133" s="544"/>
      <c r="BN1133" s="544"/>
      <c r="BO1133" s="544"/>
      <c r="BP1133" s="544"/>
      <c r="BQ1133" s="544"/>
      <c r="BR1133" s="544"/>
      <c r="BS1133" s="544"/>
      <c r="BT1133" s="544"/>
      <c r="BU1133" s="544"/>
      <c r="BV1133" s="544"/>
      <c r="BW1133" s="544"/>
    </row>
    <row r="1134" s="341" customFormat="true" ht="15" customHeight="true" x14ac:dyDescent="0.2">
      <c r="BA1134" s="544"/>
      <c r="BB1134" s="365"/>
      <c r="BC1134" s="544"/>
      <c r="BD1134" s="544"/>
      <c r="BE1134" s="544"/>
      <c r="BF1134" s="544"/>
      <c r="BG1134" s="544"/>
      <c r="BH1134" s="544"/>
      <c r="BI1134" s="544"/>
      <c r="BJ1134" s="544"/>
      <c r="BK1134" s="544"/>
      <c r="BL1134" s="544"/>
      <c r="BM1134" s="544"/>
      <c r="BN1134" s="544"/>
      <c r="BO1134" s="544"/>
      <c r="BP1134" s="544"/>
      <c r="BQ1134" s="544"/>
      <c r="BR1134" s="544"/>
      <c r="BS1134" s="544"/>
      <c r="BT1134" s="544"/>
      <c r="BU1134" s="544"/>
      <c r="BV1134" s="544"/>
      <c r="BW1134" s="544"/>
    </row>
    <row r="1135" s="341" customFormat="true" ht="15" customHeight="true" x14ac:dyDescent="0.2">
      <c r="BA1135" s="544"/>
      <c r="BB1135" s="365"/>
      <c r="BC1135" s="544"/>
      <c r="BD1135" s="544"/>
      <c r="BE1135" s="544"/>
      <c r="BF1135" s="544"/>
      <c r="BG1135" s="544"/>
      <c r="BH1135" s="544"/>
      <c r="BI1135" s="544"/>
      <c r="BJ1135" s="544"/>
      <c r="BK1135" s="544"/>
      <c r="BL1135" s="544"/>
      <c r="BM1135" s="544"/>
      <c r="BN1135" s="544"/>
      <c r="BO1135" s="544"/>
      <c r="BP1135" s="544"/>
      <c r="BQ1135" s="544"/>
      <c r="BR1135" s="544"/>
      <c r="BS1135" s="544"/>
      <c r="BT1135" s="544"/>
      <c r="BU1135" s="544"/>
      <c r="BV1135" s="544"/>
      <c r="BW1135" s="544"/>
    </row>
    <row r="1136" s="341" customFormat="true" ht="15" customHeight="true" x14ac:dyDescent="0.2">
      <c r="BA1136" s="544"/>
      <c r="BB1136" s="365"/>
      <c r="BC1136" s="544"/>
      <c r="BD1136" s="544"/>
      <c r="BE1136" s="544"/>
      <c r="BF1136" s="544"/>
      <c r="BG1136" s="544"/>
      <c r="BH1136" s="544"/>
      <c r="BI1136" s="544"/>
      <c r="BJ1136" s="544"/>
      <c r="BK1136" s="544"/>
      <c r="BL1136" s="544"/>
      <c r="BM1136" s="544"/>
      <c r="BN1136" s="544"/>
      <c r="BO1136" s="544"/>
      <c r="BP1136" s="544"/>
      <c r="BQ1136" s="544"/>
      <c r="BR1136" s="544"/>
      <c r="BS1136" s="544"/>
      <c r="BT1136" s="544"/>
      <c r="BU1136" s="544"/>
      <c r="BV1136" s="544"/>
      <c r="BW1136" s="544"/>
    </row>
    <row r="1137" s="341" customFormat="true" ht="15" customHeight="true" x14ac:dyDescent="0.2">
      <c r="BA1137" s="544"/>
      <c r="BB1137" s="365"/>
      <c r="BC1137" s="544"/>
      <c r="BD1137" s="544"/>
      <c r="BE1137" s="544"/>
      <c r="BF1137" s="544"/>
      <c r="BG1137" s="544"/>
      <c r="BH1137" s="544"/>
      <c r="BI1137" s="544"/>
      <c r="BJ1137" s="544"/>
      <c r="BK1137" s="544"/>
      <c r="BL1137" s="544"/>
      <c r="BM1137" s="544"/>
      <c r="BN1137" s="544"/>
      <c r="BO1137" s="544"/>
      <c r="BP1137" s="544"/>
      <c r="BQ1137" s="544"/>
      <c r="BR1137" s="544"/>
      <c r="BS1137" s="544"/>
      <c r="BT1137" s="544"/>
      <c r="BU1137" s="544"/>
      <c r="BV1137" s="544"/>
      <c r="BW1137" s="544"/>
    </row>
    <row r="1138" s="341" customFormat="true" ht="15" customHeight="true" x14ac:dyDescent="0.2">
      <c r="BA1138" s="544"/>
      <c r="BB1138" s="365"/>
      <c r="BC1138" s="544"/>
      <c r="BD1138" s="544"/>
      <c r="BE1138" s="544"/>
      <c r="BF1138" s="544"/>
      <c r="BG1138" s="544"/>
      <c r="BH1138" s="544"/>
      <c r="BI1138" s="544"/>
      <c r="BJ1138" s="544"/>
      <c r="BK1138" s="544"/>
      <c r="BL1138" s="544"/>
      <c r="BM1138" s="544"/>
      <c r="BN1138" s="544"/>
      <c r="BO1138" s="544"/>
      <c r="BP1138" s="544"/>
      <c r="BQ1138" s="544"/>
      <c r="BR1138" s="544"/>
      <c r="BS1138" s="544"/>
      <c r="BT1138" s="544"/>
      <c r="BU1138" s="544"/>
      <c r="BV1138" s="544"/>
      <c r="BW1138" s="544"/>
    </row>
    <row r="1139" s="341" customFormat="true" ht="15" customHeight="true" x14ac:dyDescent="0.2">
      <c r="BA1139" s="544"/>
      <c r="BB1139" s="365"/>
      <c r="BC1139" s="544"/>
      <c r="BD1139" s="544"/>
      <c r="BE1139" s="544"/>
      <c r="BF1139" s="544"/>
      <c r="BG1139" s="544"/>
      <c r="BH1139" s="544"/>
      <c r="BI1139" s="544"/>
      <c r="BJ1139" s="544"/>
      <c r="BK1139" s="544"/>
      <c r="BL1139" s="544"/>
      <c r="BM1139" s="544"/>
      <c r="BN1139" s="544"/>
      <c r="BO1139" s="544"/>
      <c r="BP1139" s="544"/>
      <c r="BQ1139" s="544"/>
      <c r="BR1139" s="544"/>
      <c r="BS1139" s="544"/>
      <c r="BT1139" s="544"/>
      <c r="BU1139" s="544"/>
      <c r="BV1139" s="544"/>
      <c r="BW1139" s="544"/>
    </row>
    <row r="1140" s="341" customFormat="true" ht="15" customHeight="true" x14ac:dyDescent="0.2">
      <c r="BA1140" s="544"/>
      <c r="BB1140" s="365"/>
      <c r="BC1140" s="544"/>
      <c r="BD1140" s="544"/>
      <c r="BE1140" s="544"/>
      <c r="BF1140" s="544"/>
      <c r="BG1140" s="544"/>
      <c r="BH1140" s="544"/>
      <c r="BI1140" s="544"/>
      <c r="BJ1140" s="544"/>
      <c r="BK1140" s="544"/>
      <c r="BL1140" s="544"/>
      <c r="BM1140" s="544"/>
      <c r="BN1140" s="544"/>
      <c r="BO1140" s="544"/>
      <c r="BP1140" s="544"/>
      <c r="BQ1140" s="544"/>
      <c r="BR1140" s="544"/>
      <c r="BS1140" s="544"/>
      <c r="BT1140" s="544"/>
      <c r="BU1140" s="544"/>
      <c r="BV1140" s="544"/>
      <c r="BW1140" s="544"/>
    </row>
    <row r="1141" s="341" customFormat="true" ht="15" customHeight="true" x14ac:dyDescent="0.2">
      <c r="BA1141" s="544"/>
      <c r="BB1141" s="365"/>
      <c r="BC1141" s="544"/>
      <c r="BD1141" s="544"/>
      <c r="BE1141" s="544"/>
      <c r="BF1141" s="544"/>
      <c r="BG1141" s="544"/>
      <c r="BH1141" s="544"/>
      <c r="BI1141" s="544"/>
      <c r="BJ1141" s="544"/>
      <c r="BK1141" s="544"/>
      <c r="BL1141" s="544"/>
      <c r="BM1141" s="544"/>
      <c r="BN1141" s="544"/>
      <c r="BO1141" s="544"/>
      <c r="BP1141" s="544"/>
      <c r="BQ1141" s="544"/>
      <c r="BR1141" s="544"/>
      <c r="BS1141" s="544"/>
      <c r="BT1141" s="544"/>
      <c r="BU1141" s="544"/>
      <c r="BV1141" s="544"/>
      <c r="BW1141" s="544"/>
    </row>
    <row r="1142" s="341" customFormat="true" ht="15" customHeight="true" x14ac:dyDescent="0.2">
      <c r="BA1142" s="544"/>
      <c r="BB1142" s="365"/>
      <c r="BC1142" s="544"/>
      <c r="BD1142" s="544"/>
      <c r="BE1142" s="544"/>
      <c r="BF1142" s="544"/>
      <c r="BG1142" s="544"/>
      <c r="BH1142" s="544"/>
      <c r="BI1142" s="544"/>
      <c r="BJ1142" s="544"/>
      <c r="BK1142" s="544"/>
      <c r="BL1142" s="544"/>
      <c r="BM1142" s="544"/>
      <c r="BN1142" s="544"/>
      <c r="BO1142" s="544"/>
      <c r="BP1142" s="544"/>
      <c r="BQ1142" s="544"/>
      <c r="BR1142" s="544"/>
      <c r="BS1142" s="544"/>
      <c r="BT1142" s="544"/>
      <c r="BU1142" s="544"/>
      <c r="BV1142" s="544"/>
      <c r="BW1142" s="544"/>
    </row>
    <row r="1143" s="341" customFormat="true" ht="15" customHeight="true" x14ac:dyDescent="0.2">
      <c r="BA1143" s="544"/>
      <c r="BB1143" s="365"/>
      <c r="BC1143" s="544"/>
      <c r="BD1143" s="544"/>
      <c r="BE1143" s="544"/>
      <c r="BF1143" s="544"/>
      <c r="BG1143" s="544"/>
      <c r="BH1143" s="544"/>
      <c r="BI1143" s="544"/>
      <c r="BJ1143" s="544"/>
      <c r="BK1143" s="544"/>
      <c r="BL1143" s="544"/>
      <c r="BM1143" s="544"/>
      <c r="BN1143" s="544"/>
      <c r="BO1143" s="544"/>
      <c r="BP1143" s="544"/>
      <c r="BQ1143" s="544"/>
      <c r="BR1143" s="544"/>
      <c r="BS1143" s="544"/>
      <c r="BT1143" s="544"/>
      <c r="BU1143" s="544"/>
      <c r="BV1143" s="544"/>
      <c r="BW1143" s="544"/>
    </row>
    <row r="1144" s="341" customFormat="true" ht="15" customHeight="true" x14ac:dyDescent="0.2">
      <c r="BA1144" s="544"/>
      <c r="BB1144" s="365"/>
      <c r="BC1144" s="544"/>
      <c r="BD1144" s="544"/>
      <c r="BE1144" s="544"/>
      <c r="BF1144" s="544"/>
      <c r="BG1144" s="544"/>
      <c r="BH1144" s="544"/>
      <c r="BI1144" s="544"/>
      <c r="BJ1144" s="544"/>
      <c r="BK1144" s="544"/>
      <c r="BL1144" s="544"/>
      <c r="BM1144" s="544"/>
      <c r="BN1144" s="544"/>
      <c r="BO1144" s="544"/>
      <c r="BP1144" s="544"/>
      <c r="BQ1144" s="544"/>
      <c r="BR1144" s="544"/>
      <c r="BS1144" s="544"/>
      <c r="BT1144" s="544"/>
      <c r="BU1144" s="544"/>
      <c r="BV1144" s="544"/>
      <c r="BW1144" s="544"/>
    </row>
    <row r="1145" s="341" customFormat="true" ht="15" customHeight="true" x14ac:dyDescent="0.2">
      <c r="BA1145" s="544"/>
      <c r="BB1145" s="365"/>
      <c r="BC1145" s="544"/>
      <c r="BD1145" s="544"/>
      <c r="BE1145" s="544"/>
      <c r="BF1145" s="544"/>
      <c r="BG1145" s="544"/>
      <c r="BH1145" s="544"/>
      <c r="BI1145" s="544"/>
      <c r="BJ1145" s="544"/>
      <c r="BK1145" s="544"/>
      <c r="BL1145" s="544"/>
      <c r="BM1145" s="544"/>
      <c r="BN1145" s="544"/>
      <c r="BO1145" s="544"/>
      <c r="BP1145" s="544"/>
      <c r="BQ1145" s="544"/>
      <c r="BR1145" s="544"/>
      <c r="BS1145" s="544"/>
      <c r="BT1145" s="544"/>
      <c r="BU1145" s="544"/>
      <c r="BV1145" s="544"/>
      <c r="BW1145" s="544"/>
    </row>
    <row r="1146" s="341" customFormat="true" ht="15" customHeight="true" x14ac:dyDescent="0.2">
      <c r="BA1146" s="544"/>
      <c r="BB1146" s="365"/>
      <c r="BC1146" s="544"/>
      <c r="BD1146" s="544"/>
      <c r="BE1146" s="544"/>
      <c r="BF1146" s="544"/>
      <c r="BG1146" s="544"/>
      <c r="BH1146" s="544"/>
      <c r="BI1146" s="544"/>
      <c r="BJ1146" s="544"/>
      <c r="BK1146" s="544"/>
      <c r="BL1146" s="544"/>
      <c r="BM1146" s="544"/>
      <c r="BN1146" s="544"/>
      <c r="BO1146" s="544"/>
      <c r="BP1146" s="544"/>
      <c r="BQ1146" s="544"/>
      <c r="BR1146" s="544"/>
      <c r="BS1146" s="544"/>
      <c r="BT1146" s="544"/>
      <c r="BU1146" s="544"/>
      <c r="BV1146" s="544"/>
      <c r="BW1146" s="544"/>
    </row>
    <row r="1147" s="341" customFormat="true" ht="15" customHeight="true" x14ac:dyDescent="0.2">
      <c r="BA1147" s="544"/>
      <c r="BB1147" s="365"/>
      <c r="BC1147" s="544"/>
      <c r="BD1147" s="544"/>
      <c r="BE1147" s="544"/>
      <c r="BF1147" s="544"/>
      <c r="BG1147" s="544"/>
      <c r="BH1147" s="544"/>
      <c r="BI1147" s="544"/>
      <c r="BJ1147" s="544"/>
      <c r="BK1147" s="544"/>
      <c r="BL1147" s="544"/>
      <c r="BM1147" s="544"/>
      <c r="BN1147" s="544"/>
      <c r="BO1147" s="544"/>
      <c r="BP1147" s="544"/>
      <c r="BQ1147" s="544"/>
      <c r="BR1147" s="544"/>
      <c r="BS1147" s="544"/>
      <c r="BT1147" s="544"/>
      <c r="BU1147" s="544"/>
      <c r="BV1147" s="544"/>
      <c r="BW1147" s="544"/>
    </row>
    <row r="1148" s="341" customFormat="true" ht="15" customHeight="true" x14ac:dyDescent="0.2">
      <c r="BA1148" s="544"/>
      <c r="BB1148" s="365"/>
      <c r="BC1148" s="544"/>
      <c r="BD1148" s="544"/>
      <c r="BE1148" s="544"/>
      <c r="BF1148" s="544"/>
      <c r="BG1148" s="544"/>
      <c r="BH1148" s="544"/>
      <c r="BI1148" s="544"/>
      <c r="BJ1148" s="544"/>
      <c r="BK1148" s="544"/>
      <c r="BL1148" s="544"/>
      <c r="BM1148" s="544"/>
      <c r="BN1148" s="544"/>
      <c r="BO1148" s="544"/>
      <c r="BP1148" s="544"/>
      <c r="BQ1148" s="544"/>
      <c r="BR1148" s="544"/>
      <c r="BS1148" s="544"/>
      <c r="BT1148" s="544"/>
      <c r="BU1148" s="544"/>
      <c r="BV1148" s="544"/>
      <c r="BW1148" s="544"/>
    </row>
    <row r="1149" s="341" customFormat="true" ht="15" customHeight="true" x14ac:dyDescent="0.2">
      <c r="BA1149" s="544"/>
      <c r="BB1149" s="365"/>
      <c r="BC1149" s="544"/>
      <c r="BD1149" s="544"/>
      <c r="BE1149" s="544"/>
      <c r="BF1149" s="544"/>
      <c r="BG1149" s="544"/>
      <c r="BH1149" s="544"/>
      <c r="BI1149" s="544"/>
      <c r="BJ1149" s="544"/>
      <c r="BK1149" s="544"/>
      <c r="BL1149" s="544"/>
      <c r="BM1149" s="544"/>
      <c r="BN1149" s="544"/>
      <c r="BO1149" s="544"/>
      <c r="BP1149" s="544"/>
      <c r="BQ1149" s="544"/>
      <c r="BR1149" s="544"/>
      <c r="BS1149" s="544"/>
      <c r="BT1149" s="544"/>
      <c r="BU1149" s="544"/>
      <c r="BV1149" s="544"/>
      <c r="BW1149" s="544"/>
    </row>
    <row r="1150" s="341" customFormat="true" ht="15" customHeight="true" x14ac:dyDescent="0.2">
      <c r="BA1150" s="544"/>
      <c r="BB1150" s="365"/>
      <c r="BC1150" s="544"/>
      <c r="BD1150" s="544"/>
      <c r="BE1150" s="544"/>
      <c r="BF1150" s="544"/>
      <c r="BG1150" s="544"/>
      <c r="BH1150" s="544"/>
      <c r="BI1150" s="544"/>
      <c r="BJ1150" s="544"/>
      <c r="BK1150" s="544"/>
      <c r="BL1150" s="544"/>
      <c r="BM1150" s="544"/>
      <c r="BN1150" s="544"/>
      <c r="BO1150" s="544"/>
      <c r="BP1150" s="544"/>
      <c r="BQ1150" s="544"/>
      <c r="BR1150" s="544"/>
      <c r="BS1150" s="544"/>
      <c r="BT1150" s="544"/>
      <c r="BU1150" s="544"/>
      <c r="BV1150" s="544"/>
      <c r="BW1150" s="544"/>
    </row>
    <row r="1151" s="341" customFormat="true" ht="15" customHeight="true" x14ac:dyDescent="0.2">
      <c r="BA1151" s="544"/>
      <c r="BB1151" s="365"/>
      <c r="BC1151" s="544"/>
      <c r="BD1151" s="544"/>
      <c r="BE1151" s="544"/>
      <c r="BF1151" s="544"/>
      <c r="BG1151" s="544"/>
      <c r="BH1151" s="544"/>
      <c r="BI1151" s="544"/>
      <c r="BJ1151" s="544"/>
      <c r="BK1151" s="544"/>
      <c r="BL1151" s="544"/>
      <c r="BM1151" s="544"/>
      <c r="BN1151" s="544"/>
      <c r="BO1151" s="544"/>
      <c r="BP1151" s="544"/>
      <c r="BQ1151" s="544"/>
      <c r="BR1151" s="544"/>
      <c r="BS1151" s="544"/>
      <c r="BT1151" s="544"/>
      <c r="BU1151" s="544"/>
      <c r="BV1151" s="544"/>
      <c r="BW1151" s="544"/>
    </row>
    <row r="1152" s="341" customFormat="true" ht="15" customHeight="true" x14ac:dyDescent="0.2">
      <c r="BA1152" s="544"/>
      <c r="BB1152" s="365"/>
      <c r="BC1152" s="544"/>
      <c r="BD1152" s="544"/>
      <c r="BE1152" s="544"/>
      <c r="BF1152" s="544"/>
      <c r="BG1152" s="544"/>
      <c r="BH1152" s="544"/>
      <c r="BI1152" s="544"/>
      <c r="BJ1152" s="544"/>
      <c r="BK1152" s="544"/>
      <c r="BL1152" s="544"/>
      <c r="BM1152" s="544"/>
      <c r="BN1152" s="544"/>
      <c r="BO1152" s="544"/>
      <c r="BP1152" s="544"/>
      <c r="BQ1152" s="544"/>
      <c r="BR1152" s="544"/>
      <c r="BS1152" s="544"/>
      <c r="BT1152" s="544"/>
      <c r="BU1152" s="544"/>
      <c r="BV1152" s="544"/>
      <c r="BW1152" s="544"/>
    </row>
    <row r="1153" s="341" customFormat="true" ht="15" customHeight="true" x14ac:dyDescent="0.2">
      <c r="BA1153" s="544"/>
      <c r="BB1153" s="365"/>
      <c r="BC1153" s="544"/>
      <c r="BD1153" s="544"/>
      <c r="BE1153" s="544"/>
      <c r="BF1153" s="544"/>
      <c r="BG1153" s="544"/>
      <c r="BH1153" s="544"/>
      <c r="BI1153" s="544"/>
      <c r="BJ1153" s="544"/>
      <c r="BK1153" s="544"/>
      <c r="BL1153" s="544"/>
      <c r="BM1153" s="544"/>
      <c r="BN1153" s="544"/>
      <c r="BO1153" s="544"/>
      <c r="BP1153" s="544"/>
      <c r="BQ1153" s="544"/>
      <c r="BR1153" s="544"/>
      <c r="BS1153" s="544"/>
      <c r="BT1153" s="544"/>
      <c r="BU1153" s="544"/>
      <c r="BV1153" s="544"/>
      <c r="BW1153" s="544"/>
    </row>
    <row r="1154" s="341" customFormat="true" ht="15" customHeight="true" x14ac:dyDescent="0.2">
      <c r="BA1154" s="544"/>
      <c r="BB1154" s="365"/>
      <c r="BC1154" s="544"/>
      <c r="BD1154" s="544"/>
      <c r="BE1154" s="544"/>
      <c r="BF1154" s="544"/>
      <c r="BG1154" s="544"/>
      <c r="BH1154" s="544"/>
      <c r="BI1154" s="544"/>
      <c r="BJ1154" s="544"/>
      <c r="BK1154" s="544"/>
      <c r="BL1154" s="544"/>
      <c r="BM1154" s="544"/>
      <c r="BN1154" s="544"/>
      <c r="BO1154" s="544"/>
      <c r="BP1154" s="544"/>
      <c r="BQ1154" s="544"/>
      <c r="BR1154" s="544"/>
      <c r="BS1154" s="544"/>
      <c r="BT1154" s="544"/>
      <c r="BU1154" s="544"/>
      <c r="BV1154" s="544"/>
      <c r="BW1154" s="544"/>
    </row>
    <row r="1155" s="341" customFormat="true" ht="15" customHeight="true" x14ac:dyDescent="0.2">
      <c r="BA1155" s="544"/>
      <c r="BB1155" s="365"/>
      <c r="BC1155" s="544"/>
      <c r="BD1155" s="544"/>
      <c r="BE1155" s="544"/>
      <c r="BF1155" s="544"/>
      <c r="BG1155" s="544"/>
      <c r="BH1155" s="544"/>
      <c r="BI1155" s="544"/>
      <c r="BJ1155" s="544"/>
      <c r="BK1155" s="544"/>
      <c r="BL1155" s="544"/>
      <c r="BM1155" s="544"/>
      <c r="BN1155" s="544"/>
      <c r="BO1155" s="544"/>
      <c r="BP1155" s="544"/>
      <c r="BQ1155" s="544"/>
      <c r="BR1155" s="544"/>
      <c r="BS1155" s="544"/>
      <c r="BT1155" s="544"/>
      <c r="BU1155" s="544"/>
      <c r="BV1155" s="544"/>
      <c r="BW1155" s="544"/>
    </row>
    <row r="1156" s="341" customFormat="true" ht="15" customHeight="true" x14ac:dyDescent="0.2">
      <c r="BA1156" s="544"/>
      <c r="BB1156" s="365"/>
      <c r="BC1156" s="544"/>
      <c r="BD1156" s="544"/>
      <c r="BE1156" s="544"/>
      <c r="BF1156" s="544"/>
      <c r="BG1156" s="544"/>
      <c r="BH1156" s="544"/>
      <c r="BI1156" s="544"/>
      <c r="BJ1156" s="544"/>
      <c r="BK1156" s="544"/>
      <c r="BL1156" s="544"/>
      <c r="BM1156" s="544"/>
      <c r="BN1156" s="544"/>
      <c r="BO1156" s="544"/>
      <c r="BP1156" s="544"/>
      <c r="BQ1156" s="544"/>
      <c r="BR1156" s="544"/>
      <c r="BS1156" s="544"/>
      <c r="BT1156" s="544"/>
      <c r="BU1156" s="544"/>
      <c r="BV1156" s="544"/>
      <c r="BW1156" s="544"/>
    </row>
    <row r="1157" s="341" customFormat="true" ht="15" customHeight="true" x14ac:dyDescent="0.2">
      <c r="BA1157" s="544"/>
      <c r="BB1157" s="365"/>
      <c r="BC1157" s="544"/>
      <c r="BD1157" s="544"/>
      <c r="BE1157" s="544"/>
      <c r="BF1157" s="544"/>
      <c r="BG1157" s="544"/>
      <c r="BH1157" s="544"/>
      <c r="BI1157" s="544"/>
      <c r="BJ1157" s="544"/>
      <c r="BK1157" s="544"/>
      <c r="BL1157" s="544"/>
      <c r="BM1157" s="544"/>
      <c r="BN1157" s="544"/>
      <c r="BO1157" s="544"/>
      <c r="BP1157" s="544"/>
      <c r="BQ1157" s="544"/>
      <c r="BR1157" s="544"/>
      <c r="BS1157" s="544"/>
      <c r="BT1157" s="544"/>
      <c r="BU1157" s="544"/>
      <c r="BV1157" s="544"/>
      <c r="BW1157" s="544"/>
    </row>
    <row r="1158" s="341" customFormat="true" ht="15" customHeight="true" x14ac:dyDescent="0.2">
      <c r="BA1158" s="544"/>
      <c r="BB1158" s="365"/>
      <c r="BC1158" s="544"/>
      <c r="BD1158" s="544"/>
      <c r="BE1158" s="544"/>
      <c r="BF1158" s="544"/>
      <c r="BG1158" s="544"/>
      <c r="BH1158" s="544"/>
      <c r="BI1158" s="544"/>
      <c r="BJ1158" s="544"/>
      <c r="BK1158" s="544"/>
      <c r="BL1158" s="544"/>
      <c r="BM1158" s="544"/>
      <c r="BN1158" s="544"/>
      <c r="BO1158" s="544"/>
      <c r="BP1158" s="544"/>
      <c r="BQ1158" s="544"/>
      <c r="BR1158" s="544"/>
      <c r="BS1158" s="544"/>
      <c r="BT1158" s="544"/>
      <c r="BU1158" s="544"/>
      <c r="BV1158" s="544"/>
      <c r="BW1158" s="544"/>
    </row>
    <row r="1159" s="341" customFormat="true" ht="15" customHeight="true" x14ac:dyDescent="0.2">
      <c r="BA1159" s="544"/>
      <c r="BB1159" s="365"/>
      <c r="BC1159" s="544"/>
      <c r="BD1159" s="544"/>
      <c r="BE1159" s="544"/>
      <c r="BF1159" s="544"/>
      <c r="BG1159" s="544"/>
      <c r="BH1159" s="544"/>
      <c r="BI1159" s="544"/>
      <c r="BJ1159" s="544"/>
      <c r="BK1159" s="544"/>
      <c r="BL1159" s="544"/>
      <c r="BM1159" s="544"/>
      <c r="BN1159" s="544"/>
      <c r="BO1159" s="544"/>
      <c r="BP1159" s="544"/>
      <c r="BQ1159" s="544"/>
      <c r="BR1159" s="544"/>
      <c r="BS1159" s="544"/>
      <c r="BT1159" s="544"/>
      <c r="BU1159" s="544"/>
      <c r="BV1159" s="544"/>
      <c r="BW1159" s="544"/>
    </row>
    <row r="1160" s="341" customFormat="true" ht="15" customHeight="true" x14ac:dyDescent="0.2">
      <c r="BA1160" s="544"/>
      <c r="BB1160" s="365"/>
      <c r="BC1160" s="544"/>
      <c r="BD1160" s="544"/>
      <c r="BE1160" s="544"/>
      <c r="BF1160" s="544"/>
      <c r="BG1160" s="544"/>
      <c r="BH1160" s="544"/>
      <c r="BI1160" s="544"/>
      <c r="BJ1160" s="544"/>
      <c r="BK1160" s="544"/>
      <c r="BL1160" s="544"/>
      <c r="BM1160" s="544"/>
      <c r="BN1160" s="544"/>
      <c r="BO1160" s="544"/>
      <c r="BP1160" s="544"/>
      <c r="BQ1160" s="544"/>
      <c r="BR1160" s="544"/>
      <c r="BS1160" s="544"/>
      <c r="BT1160" s="544"/>
      <c r="BU1160" s="544"/>
      <c r="BV1160" s="544"/>
      <c r="BW1160" s="544"/>
    </row>
    <row r="1161" s="341" customFormat="true" ht="15" customHeight="true" x14ac:dyDescent="0.2">
      <c r="BA1161" s="544"/>
      <c r="BB1161" s="365"/>
      <c r="BC1161" s="544"/>
      <c r="BD1161" s="544"/>
      <c r="BE1161" s="544"/>
      <c r="BF1161" s="544"/>
      <c r="BG1161" s="544"/>
      <c r="BH1161" s="544"/>
      <c r="BI1161" s="544"/>
      <c r="BJ1161" s="544"/>
      <c r="BK1161" s="544"/>
      <c r="BL1161" s="544"/>
      <c r="BM1161" s="544"/>
      <c r="BN1161" s="544"/>
      <c r="BO1161" s="544"/>
      <c r="BP1161" s="544"/>
      <c r="BQ1161" s="544"/>
      <c r="BR1161" s="544"/>
      <c r="BS1161" s="544"/>
      <c r="BT1161" s="544"/>
      <c r="BU1161" s="544"/>
      <c r="BV1161" s="544"/>
      <c r="BW1161" s="544"/>
    </row>
    <row r="1162" s="341" customFormat="true" ht="15" customHeight="true" x14ac:dyDescent="0.2">
      <c r="BA1162" s="544"/>
      <c r="BB1162" s="365"/>
      <c r="BC1162" s="544"/>
      <c r="BD1162" s="544"/>
      <c r="BE1162" s="544"/>
      <c r="BF1162" s="544"/>
      <c r="BG1162" s="544"/>
      <c r="BH1162" s="544"/>
      <c r="BI1162" s="544"/>
      <c r="BJ1162" s="544"/>
      <c r="BK1162" s="544"/>
      <c r="BL1162" s="544"/>
      <c r="BM1162" s="544"/>
      <c r="BN1162" s="544"/>
      <c r="BO1162" s="544"/>
      <c r="BP1162" s="544"/>
      <c r="BQ1162" s="544"/>
      <c r="BR1162" s="544"/>
      <c r="BS1162" s="544"/>
      <c r="BT1162" s="544"/>
      <c r="BU1162" s="544"/>
      <c r="BV1162" s="544"/>
      <c r="BW1162" s="544"/>
    </row>
    <row r="1163" s="341" customFormat="true" ht="15" customHeight="true" x14ac:dyDescent="0.2">
      <c r="BA1163" s="544"/>
      <c r="BB1163" s="365"/>
      <c r="BC1163" s="544"/>
      <c r="BD1163" s="544"/>
      <c r="BE1163" s="544"/>
      <c r="BF1163" s="544"/>
      <c r="BG1163" s="544"/>
      <c r="BH1163" s="544"/>
      <c r="BI1163" s="544"/>
      <c r="BJ1163" s="544"/>
      <c r="BK1163" s="544"/>
      <c r="BL1163" s="544"/>
      <c r="BM1163" s="544"/>
      <c r="BN1163" s="544"/>
      <c r="BO1163" s="544"/>
      <c r="BP1163" s="544"/>
      <c r="BQ1163" s="544"/>
      <c r="BR1163" s="544"/>
      <c r="BS1163" s="544"/>
      <c r="BT1163" s="544"/>
      <c r="BU1163" s="544"/>
      <c r="BV1163" s="544"/>
      <c r="BW1163" s="544"/>
    </row>
    <row r="1164" s="341" customFormat="true" ht="15" customHeight="true" x14ac:dyDescent="0.2">
      <c r="BA1164" s="544"/>
      <c r="BB1164" s="365"/>
      <c r="BC1164" s="544"/>
      <c r="BD1164" s="544"/>
      <c r="BE1164" s="544"/>
      <c r="BF1164" s="544"/>
      <c r="BG1164" s="544"/>
      <c r="BH1164" s="544"/>
      <c r="BI1164" s="544"/>
      <c r="BJ1164" s="544"/>
      <c r="BK1164" s="544"/>
      <c r="BL1164" s="544"/>
      <c r="BM1164" s="544"/>
      <c r="BN1164" s="544"/>
      <c r="BO1164" s="544"/>
      <c r="BP1164" s="544"/>
      <c r="BQ1164" s="544"/>
      <c r="BR1164" s="544"/>
      <c r="BS1164" s="544"/>
      <c r="BT1164" s="544"/>
      <c r="BU1164" s="544"/>
      <c r="BV1164" s="544"/>
      <c r="BW1164" s="544"/>
    </row>
    <row r="1165" s="341" customFormat="true" ht="15" customHeight="true" x14ac:dyDescent="0.2">
      <c r="BA1165" s="544"/>
      <c r="BB1165" s="365"/>
      <c r="BC1165" s="544"/>
      <c r="BD1165" s="544"/>
      <c r="BE1165" s="544"/>
      <c r="BF1165" s="544"/>
      <c r="BG1165" s="544"/>
      <c r="BH1165" s="544"/>
      <c r="BI1165" s="544"/>
      <c r="BJ1165" s="544"/>
      <c r="BK1165" s="544"/>
      <c r="BL1165" s="544"/>
      <c r="BM1165" s="544"/>
      <c r="BN1165" s="544"/>
      <c r="BO1165" s="544"/>
      <c r="BP1165" s="544"/>
      <c r="BQ1165" s="544"/>
      <c r="BR1165" s="544"/>
      <c r="BS1165" s="544"/>
      <c r="BT1165" s="544"/>
      <c r="BU1165" s="544"/>
      <c r="BV1165" s="544"/>
      <c r="BW1165" s="544"/>
    </row>
    <row r="1166" s="341" customFormat="true" ht="15" customHeight="true" x14ac:dyDescent="0.2">
      <c r="BA1166" s="544"/>
      <c r="BB1166" s="365"/>
      <c r="BC1166" s="544"/>
      <c r="BD1166" s="544"/>
      <c r="BE1166" s="544"/>
      <c r="BF1166" s="544"/>
      <c r="BG1166" s="544"/>
      <c r="BH1166" s="544"/>
      <c r="BI1166" s="544"/>
      <c r="BJ1166" s="544"/>
      <c r="BK1166" s="544"/>
      <c r="BL1166" s="544"/>
      <c r="BM1166" s="544"/>
      <c r="BN1166" s="544"/>
      <c r="BO1166" s="544"/>
      <c r="BP1166" s="544"/>
      <c r="BQ1166" s="544"/>
      <c r="BR1166" s="544"/>
      <c r="BS1166" s="544"/>
      <c r="BT1166" s="544"/>
      <c r="BU1166" s="544"/>
      <c r="BV1166" s="544"/>
      <c r="BW1166" s="544"/>
    </row>
    <row r="1167" s="341" customFormat="true" ht="15" customHeight="true" x14ac:dyDescent="0.2">
      <c r="BA1167" s="544"/>
      <c r="BB1167" s="365"/>
      <c r="BC1167" s="544"/>
      <c r="BD1167" s="544"/>
      <c r="BE1167" s="544"/>
      <c r="BF1167" s="544"/>
      <c r="BG1167" s="544"/>
      <c r="BH1167" s="544"/>
      <c r="BI1167" s="544"/>
      <c r="BJ1167" s="544"/>
      <c r="BK1167" s="544"/>
      <c r="BL1167" s="544"/>
      <c r="BM1167" s="544"/>
      <c r="BN1167" s="544"/>
      <c r="BO1167" s="544"/>
      <c r="BP1167" s="544"/>
      <c r="BQ1167" s="544"/>
      <c r="BR1167" s="544"/>
      <c r="BS1167" s="544"/>
      <c r="BT1167" s="544"/>
      <c r="BU1167" s="544"/>
      <c r="BV1167" s="544"/>
      <c r="BW1167" s="544"/>
    </row>
    <row r="1168" s="341" customFormat="true" ht="15" customHeight="true" x14ac:dyDescent="0.2">
      <c r="BA1168" s="544"/>
      <c r="BB1168" s="365"/>
      <c r="BC1168" s="544"/>
      <c r="BD1168" s="544"/>
      <c r="BE1168" s="544"/>
      <c r="BF1168" s="544"/>
      <c r="BG1168" s="544"/>
      <c r="BH1168" s="544"/>
      <c r="BI1168" s="544"/>
      <c r="BJ1168" s="544"/>
      <c r="BK1168" s="544"/>
      <c r="BL1168" s="544"/>
      <c r="BM1168" s="544"/>
      <c r="BN1168" s="544"/>
      <c r="BO1168" s="544"/>
      <c r="BP1168" s="544"/>
      <c r="BQ1168" s="544"/>
      <c r="BR1168" s="544"/>
      <c r="BS1168" s="544"/>
      <c r="BT1168" s="544"/>
      <c r="BU1168" s="544"/>
      <c r="BV1168" s="544"/>
      <c r="BW1168" s="544"/>
    </row>
    <row r="1169" s="341" customFormat="true" ht="15" customHeight="true" x14ac:dyDescent="0.2">
      <c r="BA1169" s="544"/>
      <c r="BB1169" s="365"/>
      <c r="BC1169" s="544"/>
      <c r="BD1169" s="544"/>
      <c r="BE1169" s="544"/>
      <c r="BF1169" s="544"/>
      <c r="BG1169" s="544"/>
      <c r="BH1169" s="544"/>
      <c r="BI1169" s="544"/>
      <c r="BJ1169" s="544"/>
      <c r="BK1169" s="544"/>
      <c r="BL1169" s="544"/>
      <c r="BM1169" s="544"/>
      <c r="BN1169" s="544"/>
      <c r="BO1169" s="544"/>
      <c r="BP1169" s="544"/>
      <c r="BQ1169" s="544"/>
      <c r="BR1169" s="544"/>
      <c r="BS1169" s="544"/>
      <c r="BT1169" s="544"/>
      <c r="BU1169" s="544"/>
      <c r="BV1169" s="544"/>
      <c r="BW1169" s="544"/>
    </row>
    <row r="1170" s="341" customFormat="true" ht="15" customHeight="true" x14ac:dyDescent="0.2">
      <c r="A1170" s="410"/>
      <c r="B1170" s="824"/>
      <c r="C1170" s="825"/>
      <c r="D1170" s="825"/>
      <c r="E1170" s="825"/>
      <c r="F1170" s="825"/>
      <c r="G1170" s="825"/>
      <c r="H1170" s="825"/>
      <c r="I1170" s="825"/>
      <c r="J1170" s="825"/>
      <c r="K1170" s="825"/>
      <c r="L1170" s="825"/>
      <c r="M1170" s="825"/>
      <c r="N1170" s="825"/>
      <c r="O1170" s="825"/>
      <c r="P1170" s="825"/>
      <c r="Q1170" s="825"/>
      <c r="R1170" s="825"/>
      <c r="S1170" s="825"/>
      <c r="T1170" s="825"/>
      <c r="U1170" s="825"/>
      <c r="V1170" s="825"/>
      <c r="W1170" s="825"/>
      <c r="BA1170" s="544"/>
      <c r="BB1170" s="365"/>
      <c r="BC1170" s="544"/>
      <c r="BD1170" s="544"/>
      <c r="BE1170" s="544"/>
      <c r="BF1170" s="544"/>
      <c r="BG1170" s="544"/>
      <c r="BH1170" s="544"/>
      <c r="BI1170" s="544"/>
      <c r="BJ1170" s="544"/>
      <c r="BK1170" s="544"/>
      <c r="BL1170" s="544"/>
      <c r="BM1170" s="544"/>
      <c r="BN1170" s="544"/>
      <c r="BO1170" s="544"/>
      <c r="BP1170" s="544"/>
      <c r="BQ1170" s="544"/>
      <c r="BR1170" s="544"/>
      <c r="BS1170" s="544"/>
      <c r="BT1170" s="544"/>
      <c r="BU1170" s="544"/>
      <c r="BV1170" s="544"/>
      <c r="BW1170" s="544"/>
    </row>
    <row r="1171" s="341" customFormat="true" ht="15" customHeight="true" x14ac:dyDescent="0.2">
      <c r="A1171" s="410"/>
      <c r="B1171" s="824"/>
      <c r="C1171" s="825"/>
      <c r="D1171" s="825"/>
      <c r="E1171" s="825"/>
      <c r="F1171" s="825"/>
      <c r="G1171" s="825"/>
      <c r="H1171" s="825"/>
      <c r="I1171" s="825"/>
      <c r="J1171" s="825"/>
      <c r="K1171" s="825"/>
      <c r="L1171" s="825"/>
      <c r="M1171" s="825"/>
      <c r="N1171" s="825"/>
      <c r="O1171" s="825"/>
      <c r="P1171" s="825"/>
      <c r="Q1171" s="825"/>
      <c r="R1171" s="825"/>
      <c r="S1171" s="825"/>
      <c r="T1171" s="825"/>
      <c r="U1171" s="825"/>
      <c r="V1171" s="825"/>
      <c r="W1171" s="825"/>
      <c r="BA1171" s="544"/>
      <c r="BB1171" s="365"/>
      <c r="BC1171" s="544"/>
      <c r="BD1171" s="544"/>
      <c r="BE1171" s="544"/>
      <c r="BF1171" s="544"/>
      <c r="BG1171" s="544"/>
      <c r="BH1171" s="544"/>
      <c r="BI1171" s="544"/>
      <c r="BJ1171" s="544"/>
      <c r="BK1171" s="544"/>
      <c r="BL1171" s="544"/>
      <c r="BM1171" s="544"/>
      <c r="BN1171" s="544"/>
      <c r="BO1171" s="544"/>
      <c r="BP1171" s="544"/>
      <c r="BQ1171" s="544"/>
      <c r="BR1171" s="544"/>
      <c r="BS1171" s="544"/>
      <c r="BT1171" s="544"/>
      <c r="BU1171" s="544"/>
      <c r="BV1171" s="544"/>
      <c r="BW1171" s="544"/>
    </row>
    <row r="1172" s="341" customFormat="true" ht="15" customHeight="true" x14ac:dyDescent="0.2">
      <c r="A1172" s="410"/>
      <c r="B1172" s="824"/>
      <c r="C1172" s="825"/>
      <c r="D1172" s="825"/>
      <c r="E1172" s="825"/>
      <c r="F1172" s="825"/>
      <c r="G1172" s="825"/>
      <c r="H1172" s="825"/>
      <c r="I1172" s="825"/>
      <c r="J1172" s="825"/>
      <c r="K1172" s="825"/>
      <c r="L1172" s="825"/>
      <c r="M1172" s="825"/>
      <c r="N1172" s="825"/>
      <c r="O1172" s="825"/>
      <c r="P1172" s="825"/>
      <c r="Q1172" s="825"/>
      <c r="R1172" s="825"/>
      <c r="S1172" s="825"/>
      <c r="T1172" s="825"/>
      <c r="U1172" s="825"/>
      <c r="V1172" s="825"/>
      <c r="W1172" s="825"/>
      <c r="BA1172" s="544"/>
      <c r="BB1172" s="365"/>
      <c r="BC1172" s="544"/>
      <c r="BD1172" s="544"/>
      <c r="BE1172" s="544"/>
      <c r="BF1172" s="544"/>
      <c r="BG1172" s="544"/>
      <c r="BH1172" s="544"/>
      <c r="BI1172" s="544"/>
      <c r="BJ1172" s="544"/>
      <c r="BK1172" s="544"/>
      <c r="BL1172" s="544"/>
      <c r="BM1172" s="544"/>
      <c r="BN1172" s="544"/>
      <c r="BO1172" s="544"/>
      <c r="BP1172" s="544"/>
      <c r="BQ1172" s="544"/>
      <c r="BR1172" s="544"/>
      <c r="BS1172" s="544"/>
      <c r="BT1172" s="544"/>
      <c r="BU1172" s="544"/>
      <c r="BV1172" s="544"/>
      <c r="BW1172" s="544"/>
    </row>
    <row r="1173" s="341" customFormat="true" ht="15" customHeight="true" x14ac:dyDescent="0.2">
      <c r="A1173" s="410"/>
      <c r="B1173" s="824"/>
      <c r="C1173" s="825"/>
      <c r="D1173" s="825"/>
      <c r="E1173" s="825"/>
      <c r="F1173" s="825"/>
      <c r="G1173" s="825"/>
      <c r="H1173" s="825"/>
      <c r="I1173" s="825"/>
      <c r="J1173" s="825"/>
      <c r="K1173" s="825"/>
      <c r="L1173" s="825"/>
      <c r="M1173" s="825"/>
      <c r="N1173" s="825"/>
      <c r="O1173" s="825"/>
      <c r="P1173" s="825"/>
      <c r="Q1173" s="825"/>
      <c r="R1173" s="825"/>
      <c r="S1173" s="825"/>
      <c r="T1173" s="825"/>
      <c r="U1173" s="825"/>
      <c r="V1173" s="825"/>
      <c r="W1173" s="825"/>
      <c r="BA1173" s="544"/>
      <c r="BB1173" s="365"/>
      <c r="BC1173" s="544"/>
      <c r="BD1173" s="544"/>
      <c r="BE1173" s="544"/>
      <c r="BF1173" s="544"/>
      <c r="BG1173" s="544"/>
      <c r="BH1173" s="544"/>
      <c r="BI1173" s="544"/>
      <c r="BJ1173" s="544"/>
      <c r="BK1173" s="544"/>
      <c r="BL1173" s="544"/>
      <c r="BM1173" s="544"/>
      <c r="BN1173" s="544"/>
      <c r="BO1173" s="544"/>
      <c r="BP1173" s="544"/>
      <c r="BQ1173" s="544"/>
      <c r="BR1173" s="544"/>
      <c r="BS1173" s="544"/>
      <c r="BT1173" s="544"/>
      <c r="BU1173" s="544"/>
      <c r="BV1173" s="544"/>
      <c r="BW1173" s="544"/>
    </row>
    <row r="1174" s="341" customFormat="true" ht="15" customHeight="true" x14ac:dyDescent="0.2">
      <c r="A1174" s="410"/>
      <c r="B1174" s="824"/>
      <c r="C1174" s="825"/>
      <c r="D1174" s="825"/>
      <c r="E1174" s="825"/>
      <c r="F1174" s="825"/>
      <c r="G1174" s="825"/>
      <c r="H1174" s="825"/>
      <c r="I1174" s="825"/>
      <c r="J1174" s="825"/>
      <c r="K1174" s="825"/>
      <c r="L1174" s="825"/>
      <c r="M1174" s="825"/>
      <c r="N1174" s="825"/>
      <c r="O1174" s="825"/>
      <c r="P1174" s="825"/>
      <c r="Q1174" s="825"/>
      <c r="R1174" s="825"/>
      <c r="S1174" s="825"/>
      <c r="T1174" s="825"/>
      <c r="U1174" s="825"/>
      <c r="V1174" s="825"/>
      <c r="W1174" s="825"/>
      <c r="BA1174" s="544"/>
      <c r="BB1174" s="365"/>
      <c r="BC1174" s="544"/>
      <c r="BD1174" s="544"/>
      <c r="BE1174" s="544"/>
      <c r="BF1174" s="544"/>
      <c r="BG1174" s="544"/>
      <c r="BH1174" s="544"/>
      <c r="BI1174" s="544"/>
      <c r="BJ1174" s="544"/>
      <c r="BK1174" s="544"/>
      <c r="BL1174" s="544"/>
      <c r="BM1174" s="544"/>
      <c r="BN1174" s="544"/>
      <c r="BO1174" s="544"/>
      <c r="BP1174" s="544"/>
      <c r="BQ1174" s="544"/>
      <c r="BR1174" s="544"/>
      <c r="BS1174" s="544"/>
      <c r="BT1174" s="544"/>
      <c r="BU1174" s="544"/>
      <c r="BV1174" s="544"/>
      <c r="BW1174" s="544"/>
    </row>
    <row r="1175" s="341" customFormat="true" ht="15" customHeight="true" x14ac:dyDescent="0.2">
      <c r="A1175" s="410"/>
      <c r="B1175" s="824"/>
      <c r="C1175" s="825"/>
      <c r="D1175" s="825"/>
      <c r="E1175" s="825"/>
      <c r="F1175" s="825"/>
      <c r="G1175" s="825"/>
      <c r="H1175" s="825"/>
      <c r="I1175" s="825"/>
      <c r="J1175" s="825"/>
      <c r="K1175" s="825"/>
      <c r="L1175" s="825"/>
      <c r="M1175" s="825"/>
      <c r="N1175" s="825"/>
      <c r="O1175" s="825"/>
      <c r="P1175" s="825"/>
      <c r="Q1175" s="825"/>
      <c r="R1175" s="825"/>
      <c r="S1175" s="825"/>
      <c r="T1175" s="825"/>
      <c r="U1175" s="825"/>
      <c r="V1175" s="825"/>
      <c r="W1175" s="825"/>
      <c r="BA1175" s="544"/>
      <c r="BB1175" s="365"/>
      <c r="BC1175" s="544"/>
      <c r="BD1175" s="544"/>
      <c r="BE1175" s="544"/>
      <c r="BF1175" s="544"/>
      <c r="BG1175" s="544"/>
      <c r="BH1175" s="544"/>
      <c r="BI1175" s="544"/>
      <c r="BJ1175" s="544"/>
      <c r="BK1175" s="544"/>
      <c r="BL1175" s="544"/>
      <c r="BM1175" s="544"/>
      <c r="BN1175" s="544"/>
      <c r="BO1175" s="544"/>
      <c r="BP1175" s="544"/>
      <c r="BQ1175" s="544"/>
      <c r="BR1175" s="544"/>
      <c r="BS1175" s="544"/>
      <c r="BT1175" s="544"/>
      <c r="BU1175" s="544"/>
      <c r="BV1175" s="544"/>
      <c r="BW1175" s="544"/>
    </row>
    <row r="1176" s="341" customFormat="true" ht="15" customHeight="true" x14ac:dyDescent="0.2">
      <c r="A1176" s="826"/>
      <c r="B1176" s="410"/>
      <c r="C1176" s="827"/>
      <c r="D1176" s="828"/>
      <c r="E1176" s="828"/>
      <c r="F1176" s="828"/>
      <c r="G1176" s="828"/>
      <c r="H1176" s="827"/>
      <c r="I1176" s="828"/>
      <c r="J1176" s="828"/>
      <c r="K1176" s="828"/>
      <c r="L1176" s="828"/>
      <c r="M1176" s="827"/>
      <c r="N1176" s="828"/>
      <c r="O1176" s="828"/>
      <c r="P1176" s="828"/>
      <c r="Q1176" s="828"/>
      <c r="R1176" s="827"/>
      <c r="S1176" s="828"/>
      <c r="T1176" s="828"/>
      <c r="U1176" s="828"/>
      <c r="BA1176" s="544"/>
      <c r="BB1176" s="365"/>
      <c r="BC1176" s="544"/>
      <c r="BD1176" s="544"/>
      <c r="BE1176" s="544"/>
      <c r="BF1176" s="544"/>
      <c r="BG1176" s="544"/>
      <c r="BH1176" s="544"/>
      <c r="BI1176" s="544"/>
      <c r="BJ1176" s="544"/>
      <c r="BK1176" s="544"/>
      <c r="BL1176" s="544"/>
      <c r="BM1176" s="544"/>
      <c r="BN1176" s="544"/>
      <c r="BO1176" s="544"/>
      <c r="BP1176" s="544"/>
      <c r="BQ1176" s="544"/>
      <c r="BR1176" s="544"/>
      <c r="BS1176" s="544"/>
      <c r="BT1176" s="544"/>
      <c r="BU1176" s="544"/>
      <c r="BV1176" s="544"/>
      <c r="BW1176" s="544"/>
    </row>
    <row r="1177" s="341" customFormat="true" ht="15" customHeight="true" x14ac:dyDescent="0.2">
      <c r="A1177" s="828"/>
      <c r="B1177" s="828"/>
      <c r="C1177" s="827"/>
      <c r="D1177" s="827"/>
      <c r="E1177" s="827"/>
      <c r="F1177" s="827"/>
      <c r="G1177" s="827"/>
      <c r="H1177" s="827"/>
      <c r="I1177" s="827"/>
      <c r="J1177" s="827"/>
      <c r="K1177" s="827"/>
      <c r="L1177" s="827"/>
      <c r="M1177" s="827"/>
      <c r="N1177" s="827"/>
      <c r="O1177" s="827"/>
      <c r="P1177" s="827"/>
      <c r="Q1177" s="827"/>
      <c r="R1177" s="827"/>
      <c r="S1177" s="827"/>
      <c r="T1177" s="827"/>
      <c r="U1177" s="827"/>
      <c r="BA1177" s="544"/>
      <c r="BB1177" s="365"/>
      <c r="BC1177" s="544"/>
      <c r="BD1177" s="544"/>
      <c r="BE1177" s="544"/>
      <c r="BF1177" s="544"/>
      <c r="BG1177" s="544"/>
      <c r="BH1177" s="544"/>
      <c r="BI1177" s="544"/>
      <c r="BJ1177" s="544"/>
      <c r="BK1177" s="544"/>
      <c r="BL1177" s="544"/>
      <c r="BM1177" s="544"/>
      <c r="BN1177" s="544"/>
      <c r="BO1177" s="544"/>
      <c r="BP1177" s="544"/>
      <c r="BQ1177" s="544"/>
      <c r="BR1177" s="544"/>
      <c r="BS1177" s="544"/>
      <c r="BT1177" s="544"/>
      <c r="BU1177" s="544"/>
      <c r="BV1177" s="544"/>
      <c r="BW1177" s="544"/>
    </row>
    <row r="1178" s="341" customFormat="true" ht="15" customHeight="true" x14ac:dyDescent="0.2">
      <c r="BA1178" s="544"/>
      <c r="BB1178" s="365"/>
      <c r="BC1178" s="544"/>
      <c r="BD1178" s="544"/>
      <c r="BE1178" s="544"/>
      <c r="BF1178" s="544"/>
      <c r="BG1178" s="544"/>
      <c r="BH1178" s="544"/>
      <c r="BI1178" s="544"/>
      <c r="BJ1178" s="544"/>
      <c r="BK1178" s="544"/>
      <c r="BL1178" s="544"/>
      <c r="BM1178" s="544"/>
      <c r="BN1178" s="544"/>
      <c r="BO1178" s="544"/>
      <c r="BP1178" s="544"/>
      <c r="BQ1178" s="544"/>
      <c r="BR1178" s="544"/>
      <c r="BS1178" s="544"/>
      <c r="BT1178" s="544"/>
      <c r="BU1178" s="544"/>
      <c r="BV1178" s="544"/>
      <c r="BW1178" s="544"/>
    </row>
    <row r="1179" s="341" customFormat="true" ht="15" customHeight="true" x14ac:dyDescent="0.2">
      <c r="BA1179" s="544"/>
      <c r="BB1179" s="365"/>
      <c r="BC1179" s="544"/>
      <c r="BD1179" s="544"/>
      <c r="BE1179" s="544"/>
      <c r="BF1179" s="544"/>
      <c r="BG1179" s="544"/>
      <c r="BH1179" s="544"/>
      <c r="BI1179" s="544"/>
      <c r="BJ1179" s="544"/>
      <c r="BK1179" s="544"/>
      <c r="BL1179" s="544"/>
      <c r="BM1179" s="544"/>
      <c r="BN1179" s="544"/>
      <c r="BO1179" s="544"/>
      <c r="BP1179" s="544"/>
      <c r="BQ1179" s="544"/>
      <c r="BR1179" s="544"/>
      <c r="BS1179" s="544"/>
      <c r="BT1179" s="544"/>
      <c r="BU1179" s="544"/>
      <c r="BV1179" s="544"/>
      <c r="BW1179" s="544"/>
    </row>
    <row r="1180" s="341" customFormat="true" ht="15" customHeight="true" x14ac:dyDescent="0.2">
      <c r="BA1180" s="544"/>
      <c r="BB1180" s="365"/>
      <c r="BC1180" s="544"/>
      <c r="BD1180" s="544"/>
      <c r="BE1180" s="544"/>
      <c r="BF1180" s="544"/>
      <c r="BG1180" s="544"/>
      <c r="BH1180" s="544"/>
      <c r="BI1180" s="544"/>
      <c r="BJ1180" s="544"/>
      <c r="BK1180" s="544"/>
      <c r="BL1180" s="544"/>
      <c r="BM1180" s="544"/>
      <c r="BN1180" s="544"/>
      <c r="BO1180" s="544"/>
      <c r="BP1180" s="544"/>
      <c r="BQ1180" s="544"/>
      <c r="BR1180" s="544"/>
      <c r="BS1180" s="544"/>
      <c r="BT1180" s="544"/>
      <c r="BU1180" s="544"/>
      <c r="BV1180" s="544"/>
      <c r="BW1180" s="544"/>
    </row>
    <row r="1181" s="341" customFormat="true" ht="15" customHeight="true" x14ac:dyDescent="0.2">
      <c r="BA1181" s="544"/>
      <c r="BB1181" s="365"/>
      <c r="BC1181" s="544"/>
      <c r="BD1181" s="544"/>
      <c r="BE1181" s="544"/>
      <c r="BF1181" s="544"/>
      <c r="BG1181" s="544"/>
      <c r="BH1181" s="544"/>
      <c r="BI1181" s="544"/>
      <c r="BJ1181" s="544"/>
      <c r="BK1181" s="544"/>
      <c r="BL1181" s="544"/>
      <c r="BM1181" s="544"/>
      <c r="BN1181" s="544"/>
      <c r="BO1181" s="544"/>
      <c r="BP1181" s="544"/>
      <c r="BQ1181" s="544"/>
      <c r="BR1181" s="544"/>
      <c r="BS1181" s="544"/>
      <c r="BT1181" s="544"/>
      <c r="BU1181" s="544"/>
      <c r="BV1181" s="544"/>
      <c r="BW1181" s="544"/>
    </row>
    <row r="1182" s="341" customFormat="true" ht="15" customHeight="true" x14ac:dyDescent="0.2">
      <c r="BA1182" s="544"/>
      <c r="BB1182" s="365"/>
      <c r="BC1182" s="544"/>
      <c r="BD1182" s="544"/>
      <c r="BE1182" s="544"/>
      <c r="BF1182" s="544"/>
      <c r="BG1182" s="544"/>
      <c r="BH1182" s="544"/>
      <c r="BI1182" s="544"/>
      <c r="BJ1182" s="544"/>
      <c r="BK1182" s="544"/>
      <c r="BL1182" s="544"/>
      <c r="BM1182" s="544"/>
      <c r="BN1182" s="544"/>
      <c r="BO1182" s="544"/>
      <c r="BP1182" s="544"/>
      <c r="BQ1182" s="544"/>
      <c r="BR1182" s="544"/>
      <c r="BS1182" s="544"/>
      <c r="BT1182" s="544"/>
      <c r="BU1182" s="544"/>
      <c r="BV1182" s="544"/>
      <c r="BW1182" s="544"/>
    </row>
    <row r="1183" s="341" customFormat="true" ht="15" customHeight="true" x14ac:dyDescent="0.2">
      <c r="BA1183" s="544"/>
      <c r="BB1183" s="365"/>
      <c r="BC1183" s="544"/>
      <c r="BD1183" s="544"/>
      <c r="BE1183" s="544"/>
      <c r="BF1183" s="544"/>
      <c r="BG1183" s="544"/>
      <c r="BH1183" s="544"/>
      <c r="BI1183" s="544"/>
      <c r="BJ1183" s="544"/>
      <c r="BK1183" s="544"/>
      <c r="BL1183" s="544"/>
      <c r="BM1183" s="544"/>
      <c r="BN1183" s="544"/>
      <c r="BO1183" s="544"/>
      <c r="BP1183" s="544"/>
      <c r="BQ1183" s="544"/>
      <c r="BR1183" s="544"/>
      <c r="BS1183" s="544"/>
      <c r="BT1183" s="544"/>
      <c r="BU1183" s="544"/>
      <c r="BV1183" s="544"/>
      <c r="BW1183" s="544"/>
    </row>
    <row r="1184" s="341" customFormat="true" ht="15" customHeight="true" x14ac:dyDescent="0.2">
      <c r="BA1184" s="544"/>
      <c r="BB1184" s="365"/>
      <c r="BC1184" s="544"/>
      <c r="BD1184" s="544"/>
      <c r="BE1184" s="544"/>
      <c r="BF1184" s="544"/>
      <c r="BG1184" s="544"/>
      <c r="BH1184" s="544"/>
      <c r="BI1184" s="544"/>
      <c r="BJ1184" s="544"/>
      <c r="BK1184" s="544"/>
      <c r="BL1184" s="544"/>
      <c r="BM1184" s="544"/>
      <c r="BN1184" s="544"/>
      <c r="BO1184" s="544"/>
      <c r="BP1184" s="544"/>
      <c r="BQ1184" s="544"/>
      <c r="BR1184" s="544"/>
      <c r="BS1184" s="544"/>
      <c r="BT1184" s="544"/>
      <c r="BU1184" s="544"/>
      <c r="BV1184" s="544"/>
      <c r="BW1184" s="544"/>
    </row>
    <row r="1185" s="341" customFormat="true" ht="15" customHeight="true" x14ac:dyDescent="0.2">
      <c r="BA1185" s="544"/>
      <c r="BB1185" s="365"/>
      <c r="BC1185" s="544"/>
      <c r="BD1185" s="544"/>
      <c r="BE1185" s="544"/>
      <c r="BF1185" s="544"/>
      <c r="BG1185" s="544"/>
      <c r="BH1185" s="544"/>
      <c r="BI1185" s="544"/>
      <c r="BJ1185" s="544"/>
      <c r="BK1185" s="544"/>
      <c r="BL1185" s="544"/>
      <c r="BM1185" s="544"/>
      <c r="BN1185" s="544"/>
      <c r="BO1185" s="544"/>
      <c r="BP1185" s="544"/>
      <c r="BQ1185" s="544"/>
      <c r="BR1185" s="544"/>
      <c r="BS1185" s="544"/>
      <c r="BT1185" s="544"/>
      <c r="BU1185" s="544"/>
      <c r="BV1185" s="544"/>
      <c r="BW1185" s="544"/>
    </row>
    <row r="1186" s="341" customFormat="true" ht="15" customHeight="true" x14ac:dyDescent="0.2">
      <c r="BA1186" s="544"/>
      <c r="BB1186" s="365"/>
      <c r="BC1186" s="544"/>
      <c r="BD1186" s="544"/>
      <c r="BE1186" s="544"/>
      <c r="BF1186" s="544"/>
      <c r="BG1186" s="544"/>
      <c r="BH1186" s="544"/>
      <c r="BI1186" s="544"/>
      <c r="BJ1186" s="544"/>
      <c r="BK1186" s="544"/>
      <c r="BL1186" s="544"/>
      <c r="BM1186" s="544"/>
      <c r="BN1186" s="544"/>
      <c r="BO1186" s="544"/>
      <c r="BP1186" s="544"/>
      <c r="BQ1186" s="544"/>
      <c r="BR1186" s="544"/>
      <c r="BS1186" s="544"/>
      <c r="BT1186" s="544"/>
      <c r="BU1186" s="544"/>
      <c r="BV1186" s="544"/>
      <c r="BW1186" s="544"/>
    </row>
    <row r="1187" s="341" customFormat="true" ht="15" customHeight="true" x14ac:dyDescent="0.2">
      <c r="BA1187" s="544"/>
      <c r="BB1187" s="365"/>
      <c r="BC1187" s="544"/>
      <c r="BD1187" s="544"/>
      <c r="BE1187" s="544"/>
      <c r="BF1187" s="544"/>
      <c r="BG1187" s="544"/>
      <c r="BH1187" s="544"/>
      <c r="BI1187" s="544"/>
      <c r="BJ1187" s="544"/>
      <c r="BK1187" s="544"/>
      <c r="BL1187" s="544"/>
      <c r="BM1187" s="544"/>
      <c r="BN1187" s="544"/>
      <c r="BO1187" s="544"/>
      <c r="BP1187" s="544"/>
      <c r="BQ1187" s="544"/>
      <c r="BR1187" s="544"/>
      <c r="BS1187" s="544"/>
      <c r="BT1187" s="544"/>
      <c r="BU1187" s="544"/>
      <c r="BV1187" s="544"/>
      <c r="BW1187" s="544"/>
    </row>
    <row r="1188" s="341" customFormat="true" ht="15" customHeight="true" x14ac:dyDescent="0.2">
      <c r="BA1188" s="544"/>
      <c r="BB1188" s="365"/>
      <c r="BC1188" s="544"/>
      <c r="BD1188" s="544"/>
      <c r="BE1188" s="544"/>
      <c r="BF1188" s="544"/>
      <c r="BG1188" s="544"/>
      <c r="BH1188" s="544"/>
      <c r="BI1188" s="544"/>
      <c r="BJ1188" s="544"/>
      <c r="BK1188" s="544"/>
      <c r="BL1188" s="544"/>
      <c r="BM1188" s="544"/>
      <c r="BN1188" s="544"/>
      <c r="BO1188" s="544"/>
      <c r="BP1188" s="544"/>
      <c r="BQ1188" s="544"/>
      <c r="BR1188" s="544"/>
      <c r="BS1188" s="544"/>
      <c r="BT1188" s="544"/>
      <c r="BU1188" s="544"/>
      <c r="BV1188" s="544"/>
      <c r="BW1188" s="544"/>
    </row>
    <row r="1189" s="341" customFormat="true" ht="15" customHeight="true" x14ac:dyDescent="0.2">
      <c r="BA1189" s="544"/>
      <c r="BB1189" s="365"/>
      <c r="BC1189" s="544"/>
      <c r="BD1189" s="544"/>
      <c r="BE1189" s="544"/>
      <c r="BF1189" s="544"/>
      <c r="BG1189" s="544"/>
      <c r="BH1189" s="544"/>
      <c r="BI1189" s="544"/>
      <c r="BJ1189" s="544"/>
      <c r="BK1189" s="544"/>
      <c r="BL1189" s="544"/>
      <c r="BM1189" s="544"/>
      <c r="BN1189" s="544"/>
      <c r="BO1189" s="544"/>
      <c r="BP1189" s="544"/>
      <c r="BQ1189" s="544"/>
      <c r="BR1189" s="544"/>
      <c r="BS1189" s="544"/>
      <c r="BT1189" s="544"/>
      <c r="BU1189" s="544"/>
      <c r="BV1189" s="544"/>
      <c r="BW1189" s="544"/>
    </row>
    <row r="1190" s="341" customFormat="true" ht="15" customHeight="true" x14ac:dyDescent="0.2">
      <c r="BA1190" s="544"/>
      <c r="BB1190" s="365"/>
      <c r="BC1190" s="544"/>
      <c r="BD1190" s="544"/>
      <c r="BE1190" s="544"/>
      <c r="BF1190" s="544"/>
      <c r="BG1190" s="544"/>
      <c r="BH1190" s="544"/>
      <c r="BI1190" s="544"/>
      <c r="BJ1190" s="544"/>
      <c r="BK1190" s="544"/>
      <c r="BL1190" s="544"/>
      <c r="BM1190" s="544"/>
      <c r="BN1190" s="544"/>
      <c r="BO1190" s="544"/>
      <c r="BP1190" s="544"/>
      <c r="BQ1190" s="544"/>
      <c r="BR1190" s="544"/>
      <c r="BS1190" s="544"/>
      <c r="BT1190" s="544"/>
      <c r="BU1190" s="544"/>
      <c r="BV1190" s="544"/>
      <c r="BW1190" s="544"/>
    </row>
    <row r="1191" s="341" customFormat="true" ht="15" customHeight="true" x14ac:dyDescent="0.2">
      <c r="BA1191" s="544"/>
      <c r="BB1191" s="365"/>
      <c r="BC1191" s="544"/>
      <c r="BD1191" s="544"/>
      <c r="BE1191" s="544"/>
      <c r="BF1191" s="544"/>
      <c r="BG1191" s="544"/>
      <c r="BH1191" s="544"/>
      <c r="BI1191" s="544"/>
      <c r="BJ1191" s="544"/>
      <c r="BK1191" s="544"/>
      <c r="BL1191" s="544"/>
      <c r="BM1191" s="544"/>
      <c r="BN1191" s="544"/>
      <c r="BO1191" s="544"/>
      <c r="BP1191" s="544"/>
      <c r="BQ1191" s="544"/>
      <c r="BR1191" s="544"/>
      <c r="BS1191" s="544"/>
      <c r="BT1191" s="544"/>
      <c r="BU1191" s="544"/>
      <c r="BV1191" s="544"/>
      <c r="BW1191" s="544"/>
    </row>
    <row r="1192" s="341" customFormat="true" ht="15" customHeight="true" x14ac:dyDescent="0.2">
      <c r="BA1192" s="544"/>
      <c r="BB1192" s="365"/>
      <c r="BC1192" s="544"/>
      <c r="BD1192" s="544"/>
      <c r="BE1192" s="544"/>
      <c r="BF1192" s="544"/>
      <c r="BG1192" s="544"/>
      <c r="BH1192" s="544"/>
      <c r="BI1192" s="544"/>
      <c r="BJ1192" s="544"/>
      <c r="BK1192" s="544"/>
      <c r="BL1192" s="544"/>
      <c r="BM1192" s="544"/>
      <c r="BN1192" s="544"/>
      <c r="BO1192" s="544"/>
      <c r="BP1192" s="544"/>
      <c r="BQ1192" s="544"/>
      <c r="BR1192" s="544"/>
      <c r="BS1192" s="544"/>
      <c r="BT1192" s="544"/>
      <c r="BU1192" s="544"/>
      <c r="BV1192" s="544"/>
      <c r="BW1192" s="544"/>
    </row>
    <row r="1193" s="341" customFormat="true" ht="15" customHeight="true" x14ac:dyDescent="0.2">
      <c r="BA1193" s="544"/>
      <c r="BB1193" s="365"/>
      <c r="BC1193" s="544"/>
      <c r="BD1193" s="544"/>
      <c r="BE1193" s="544"/>
      <c r="BF1193" s="544"/>
      <c r="BG1193" s="544"/>
      <c r="BH1193" s="544"/>
      <c r="BI1193" s="544"/>
      <c r="BJ1193" s="544"/>
      <c r="BK1193" s="544"/>
      <c r="BL1193" s="544"/>
      <c r="BM1193" s="544"/>
      <c r="BN1193" s="544"/>
      <c r="BO1193" s="544"/>
      <c r="BP1193" s="544"/>
      <c r="BQ1193" s="544"/>
      <c r="BR1193" s="544"/>
      <c r="BS1193" s="544"/>
      <c r="BT1193" s="544"/>
      <c r="BU1193" s="544"/>
      <c r="BV1193" s="544"/>
      <c r="BW1193" s="544"/>
    </row>
    <row r="1194" s="341" customFormat="true" ht="15" customHeight="true" x14ac:dyDescent="0.2">
      <c r="BA1194" s="544"/>
      <c r="BB1194" s="365"/>
      <c r="BC1194" s="544"/>
      <c r="BD1194" s="544"/>
      <c r="BE1194" s="544"/>
      <c r="BF1194" s="544"/>
      <c r="BG1194" s="544"/>
      <c r="BH1194" s="544"/>
      <c r="BI1194" s="544"/>
      <c r="BJ1194" s="544"/>
      <c r="BK1194" s="544"/>
      <c r="BL1194" s="544"/>
      <c r="BM1194" s="544"/>
      <c r="BN1194" s="544"/>
      <c r="BO1194" s="544"/>
      <c r="BP1194" s="544"/>
      <c r="BQ1194" s="544"/>
      <c r="BR1194" s="544"/>
      <c r="BS1194" s="544"/>
      <c r="BT1194" s="544"/>
      <c r="BU1194" s="544"/>
      <c r="BV1194" s="544"/>
      <c r="BW1194" s="544"/>
    </row>
    <row r="1195" s="341" customFormat="true" ht="15" customHeight="true" x14ac:dyDescent="0.2">
      <c r="BA1195" s="544"/>
      <c r="BB1195" s="365"/>
      <c r="BC1195" s="544"/>
      <c r="BD1195" s="544"/>
      <c r="BE1195" s="544"/>
      <c r="BF1195" s="544"/>
      <c r="BG1195" s="544"/>
      <c r="BH1195" s="544"/>
      <c r="BI1195" s="544"/>
      <c r="BJ1195" s="544"/>
      <c r="BK1195" s="544"/>
      <c r="BL1195" s="544"/>
      <c r="BM1195" s="544"/>
      <c r="BN1195" s="544"/>
      <c r="BO1195" s="544"/>
      <c r="BP1195" s="544"/>
      <c r="BQ1195" s="544"/>
      <c r="BR1195" s="544"/>
      <c r="BS1195" s="544"/>
      <c r="BT1195" s="544"/>
      <c r="BU1195" s="544"/>
      <c r="BV1195" s="544"/>
      <c r="BW1195" s="544"/>
    </row>
    <row r="1196" s="341" customFormat="true" ht="15" customHeight="true" x14ac:dyDescent="0.2">
      <c r="BA1196" s="544"/>
      <c r="BB1196" s="365"/>
      <c r="BC1196" s="544"/>
      <c r="BD1196" s="544"/>
      <c r="BE1196" s="544"/>
      <c r="BF1196" s="544"/>
      <c r="BG1196" s="544"/>
      <c r="BH1196" s="544"/>
      <c r="BI1196" s="544"/>
      <c r="BJ1196" s="544"/>
      <c r="BK1196" s="544"/>
      <c r="BL1196" s="544"/>
      <c r="BM1196" s="544"/>
      <c r="BN1196" s="544"/>
      <c r="BO1196" s="544"/>
      <c r="BP1196" s="544"/>
      <c r="BQ1196" s="544"/>
      <c r="BR1196" s="544"/>
      <c r="BS1196" s="544"/>
      <c r="BT1196" s="544"/>
      <c r="BU1196" s="544"/>
      <c r="BV1196" s="544"/>
      <c r="BW1196" s="544"/>
    </row>
    <row r="1197" s="341" customFormat="true" ht="15" customHeight="true" x14ac:dyDescent="0.2">
      <c r="BA1197" s="544"/>
      <c r="BB1197" s="365"/>
      <c r="BC1197" s="544"/>
      <c r="BD1197" s="544"/>
      <c r="BE1197" s="544"/>
      <c r="BF1197" s="544"/>
      <c r="BG1197" s="544"/>
      <c r="BH1197" s="544"/>
      <c r="BI1197" s="544"/>
      <c r="BJ1197" s="544"/>
      <c r="BK1197" s="544"/>
      <c r="BL1197" s="544"/>
      <c r="BM1197" s="544"/>
      <c r="BN1197" s="544"/>
      <c r="BO1197" s="544"/>
      <c r="BP1197" s="544"/>
      <c r="BQ1197" s="544"/>
      <c r="BR1197" s="544"/>
      <c r="BS1197" s="544"/>
      <c r="BT1197" s="544"/>
      <c r="BU1197" s="544"/>
      <c r="BV1197" s="544"/>
      <c r="BW1197" s="544"/>
    </row>
    <row r="1198" s="341" customFormat="true" ht="15" customHeight="true" x14ac:dyDescent="0.2">
      <c r="BA1198" s="544"/>
      <c r="BB1198" s="365"/>
      <c r="BC1198" s="544"/>
      <c r="BD1198" s="544"/>
      <c r="BE1198" s="544"/>
      <c r="BF1198" s="544"/>
      <c r="BG1198" s="544"/>
      <c r="BH1198" s="544"/>
      <c r="BI1198" s="544"/>
      <c r="BJ1198" s="544"/>
      <c r="BK1198" s="544"/>
      <c r="BL1198" s="544"/>
      <c r="BM1198" s="544"/>
      <c r="BN1198" s="544"/>
      <c r="BO1198" s="544"/>
      <c r="BP1198" s="544"/>
      <c r="BQ1198" s="544"/>
      <c r="BR1198" s="544"/>
      <c r="BS1198" s="544"/>
      <c r="BT1198" s="544"/>
      <c r="BU1198" s="544"/>
      <c r="BV1198" s="544"/>
      <c r="BW1198" s="544"/>
    </row>
    <row r="1199" s="341" customFormat="true" ht="15" customHeight="true" x14ac:dyDescent="0.2">
      <c r="BA1199" s="544"/>
      <c r="BB1199" s="365"/>
      <c r="BC1199" s="544"/>
      <c r="BD1199" s="544"/>
      <c r="BE1199" s="544"/>
      <c r="BF1199" s="544"/>
      <c r="BG1199" s="544"/>
      <c r="BH1199" s="544"/>
      <c r="BI1199" s="544"/>
      <c r="BJ1199" s="544"/>
      <c r="BK1199" s="544"/>
      <c r="BL1199" s="544"/>
      <c r="BM1199" s="544"/>
      <c r="BN1199" s="544"/>
      <c r="BO1199" s="544"/>
      <c r="BP1199" s="544"/>
      <c r="BQ1199" s="544"/>
      <c r="BR1199" s="544"/>
      <c r="BS1199" s="544"/>
      <c r="BT1199" s="544"/>
      <c r="BU1199" s="544"/>
      <c r="BV1199" s="544"/>
      <c r="BW1199" s="544"/>
    </row>
    <row r="1200" s="341" customFormat="true" ht="15" customHeight="true" x14ac:dyDescent="0.2">
      <c r="BA1200" s="544"/>
      <c r="BB1200" s="365"/>
      <c r="BC1200" s="544"/>
      <c r="BD1200" s="544"/>
      <c r="BE1200" s="544"/>
      <c r="BF1200" s="544"/>
      <c r="BG1200" s="544"/>
      <c r="BH1200" s="544"/>
      <c r="BI1200" s="544"/>
      <c r="BJ1200" s="544"/>
      <c r="BK1200" s="544"/>
      <c r="BL1200" s="544"/>
      <c r="BM1200" s="544"/>
      <c r="BN1200" s="544"/>
      <c r="BO1200" s="544"/>
      <c r="BP1200" s="544"/>
      <c r="BQ1200" s="544"/>
      <c r="BR1200" s="544"/>
      <c r="BS1200" s="544"/>
      <c r="BT1200" s="544"/>
      <c r="BU1200" s="544"/>
      <c r="BV1200" s="544"/>
      <c r="BW1200" s="544"/>
    </row>
  </sheetData>
  <mergeCells count="1007">
    <mergeCell ref="A43:A44"/>
    <mergeCell ref="A45:A46"/>
    <mergeCell ref="M27:Q27"/>
    <mergeCell ref="M14:Q14"/>
    <mergeCell ref="A16:A17"/>
    <mergeCell ref="A18:A21"/>
    <mergeCell ref="A22:A23"/>
    <mergeCell ref="A24:A26"/>
    <mergeCell ref="A39:A40"/>
    <mergeCell ref="A50:A52"/>
    <mergeCell ref="C14:G14"/>
    <mergeCell ref="H14:L14"/>
    <mergeCell ref="C27:G27"/>
    <mergeCell ref="H27:L27"/>
    <mergeCell ref="C220:G220"/>
    <mergeCell ref="H220:L220"/>
    <mergeCell ref="M220:Q220"/>
    <mergeCell ref="A208:B208"/>
    <mergeCell ref="A153:A166"/>
    <mergeCell ref="C133:G133"/>
    <mergeCell ref="H133:L133"/>
    <mergeCell ref="A151:A152"/>
    <mergeCell ref="M133:Q133"/>
    <mergeCell ref="A135:A139"/>
    <mergeCell ref="M120:Q120"/>
    <mergeCell ref="A122:A123"/>
    <mergeCell ref="A124:A127"/>
    <mergeCell ref="A128:A129"/>
    <mergeCell ref="A130:A132"/>
    <mergeCell ref="C120:G120"/>
    <mergeCell ref="H120:L120"/>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E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J489"/>
    <mergeCell ref="M489:N489"/>
    <mergeCell ref="C490:D490"/>
    <mergeCell ref="H490:I490"/>
    <mergeCell ref="M490:O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D560"/>
    <mergeCell ref="H560:I560"/>
    <mergeCell ref="M560:N560"/>
    <mergeCell ref="C557:D558"/>
    <mergeCell ref="E557:G557"/>
    <mergeCell ref="H557:I557"/>
    <mergeCell ref="M557:N557"/>
    <mergeCell ref="H558:I558"/>
    <mergeCell ref="M558:N558"/>
    <mergeCell ref="C555:D555"/>
    <mergeCell ref="H555:I555"/>
    <mergeCell ref="M555:N555"/>
    <mergeCell ref="C556:G556"/>
    <mergeCell ref="H556:I556"/>
    <mergeCell ref="M556:N556"/>
    <mergeCell ref="C566:D566"/>
    <mergeCell ref="H566:I566"/>
    <mergeCell ref="M566:N566"/>
    <mergeCell ref="C567:D567"/>
    <mergeCell ref="H567:I567"/>
    <mergeCell ref="M567:N567"/>
    <mergeCell ref="C563:D564"/>
    <mergeCell ref="H563:I563"/>
    <mergeCell ref="M563:N563"/>
    <mergeCell ref="H564:I564"/>
    <mergeCell ref="M564:N564"/>
    <mergeCell ref="C565:D565"/>
    <mergeCell ref="H565:I565"/>
    <mergeCell ref="M565:N565"/>
    <mergeCell ref="C561:D561"/>
    <mergeCell ref="H561:I561"/>
    <mergeCell ref="M561:N561"/>
    <mergeCell ref="C562:E562"/>
    <mergeCell ref="H562:I562"/>
    <mergeCell ref="M562:N562"/>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9:D579"/>
    <mergeCell ref="H579:I579"/>
    <mergeCell ref="M579:N580"/>
    <mergeCell ref="O579:Q579"/>
    <mergeCell ref="C580:D580"/>
    <mergeCell ref="H580:I580"/>
    <mergeCell ref="C576:D576"/>
    <mergeCell ref="H576:L576"/>
    <mergeCell ref="M576:N576"/>
    <mergeCell ref="C577:D577"/>
    <mergeCell ref="H577:I578"/>
    <mergeCell ref="J577:L577"/>
    <mergeCell ref="M577:N577"/>
    <mergeCell ref="C578:D578"/>
    <mergeCell ref="M578:Q578"/>
    <mergeCell ref="C574:D574"/>
    <mergeCell ref="H574:I574"/>
    <mergeCell ref="M574:N574"/>
    <mergeCell ref="C575:D575"/>
    <mergeCell ref="H575:I575"/>
    <mergeCell ref="M575:N575"/>
    <mergeCell ref="C587:D587"/>
    <mergeCell ref="H587:I587"/>
    <mergeCell ref="M587:N587"/>
    <mergeCell ref="C588:D588"/>
    <mergeCell ref="H588:I588"/>
    <mergeCell ref="M588:N588"/>
    <mergeCell ref="C583:D583"/>
    <mergeCell ref="H583:I584"/>
    <mergeCell ref="M583:N583"/>
    <mergeCell ref="C584:D584"/>
    <mergeCell ref="M584:O584"/>
    <mergeCell ref="C585:D585"/>
    <mergeCell ref="H585:I585"/>
    <mergeCell ref="M585:N586"/>
    <mergeCell ref="C586:D586"/>
    <mergeCell ref="H586:I586"/>
    <mergeCell ref="C581:D581"/>
    <mergeCell ref="H581:I581"/>
    <mergeCell ref="M581:N581"/>
    <mergeCell ref="C582:D582"/>
    <mergeCell ref="H582:J582"/>
    <mergeCell ref="M582:N582"/>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E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J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O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108:B108"/>
    <mergeCell ref="A58:A73"/>
    <mergeCell ref="C56:G56"/>
    <mergeCell ref="H56:L56"/>
    <mergeCell ref="M56:Q56"/>
    <mergeCell ref="A29:A30"/>
    <mergeCell ref="A35:A36"/>
    <mergeCell ref="A37:A38"/>
    <mergeCell ref="A41:A42"/>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341:BA342"/>
    <mergeCell ref="BA343:BA344"/>
    <mergeCell ref="BA345:BA346"/>
    <mergeCell ref="BA347:BA348"/>
    <mergeCell ref="BA349:BA350"/>
    <mergeCell ref="BA351:BA352"/>
    <mergeCell ref="BA353:BA354"/>
    <mergeCell ref="BA153:BA167"/>
    <mergeCell ref="BA231:BA236"/>
    <mergeCell ref="BA261:BA263"/>
    <mergeCell ref="BA264:BA267"/>
    <mergeCell ref="BA268:BA270"/>
    <mergeCell ref="BA271:BA273"/>
    <mergeCell ref="BA274:BA276"/>
    <mergeCell ref="BA277:BA284"/>
    <mergeCell ref="BC339:BG339"/>
    <mergeCell ref="BH339:BL339"/>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142875</xdr:rowOff>
                  </from>
                  <to>
                    <xdr:col>1</xdr:col>
                    <xdr:colOff>1704975</xdr:colOff>
                    <xdr:row>400</xdr:row>
                    <xdr:rowOff>28575</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CEFDC-17CE-4708-9482-6D24CAC3A529}">
  <sheetPr codeName="Feuil8"/>
  <dimension ref="A1:CZ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23" width="12.5703125" style="434" customWidth="true"/>
    <col min="24" max="52" width="12.5703125" style="341" customWidth="true"/>
    <col min="53" max="53" width="31.5703125" style="544" customWidth="true"/>
    <col min="54" max="54" width="41.5703125" style="365" customWidth="true"/>
    <col min="55" max="69" width="9.140625" style="544"/>
    <col min="70" max="75" width="12.5703125" style="544" customWidth="true"/>
    <col min="76" max="104" width="12.5703125" style="341" customWidth="true"/>
    <col min="105" max="16384" width="9.140625" style="434"/>
  </cols>
  <sheetData>
    <row r="1" s="298" customFormat="true" ht="18" customHeight="true" x14ac:dyDescent="0.2">
      <c r="X1" s="341"/>
      <c r="Y1" s="341"/>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X1" s="341"/>
      <c r="BY1" s="34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Viet Nam</v>
      </c>
      <c r="B2" s="356"/>
      <c r="X2" s="341"/>
      <c r="Y2" s="341"/>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X2" s="341"/>
      <c r="BY2" s="34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2014</v>
      </c>
      <c r="B3" s="358"/>
      <c r="X3" s="341"/>
      <c r="Y3" s="341"/>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X3" s="341"/>
      <c r="BY3" s="34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96</v>
      </c>
      <c r="B4" s="358"/>
      <c r="X4" s="341"/>
      <c r="Y4" s="341"/>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X4" s="341"/>
      <c r="BY4" s="34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97</v>
      </c>
      <c r="B5" s="358"/>
      <c r="X5" s="341"/>
      <c r="Y5" s="341"/>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X5" s="341"/>
      <c r="BY5" s="34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98</v>
      </c>
      <c r="B6" s="360"/>
      <c r="X6" s="341"/>
      <c r="Y6" s="341"/>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X6" s="341"/>
      <c r="BY6" s="34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41</v>
      </c>
      <c r="B7" s="362"/>
      <c r="X7" s="341"/>
      <c r="Y7" s="341"/>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X7" s="341"/>
      <c r="BY7" s="34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40</v>
      </c>
      <c r="B8" s="362"/>
      <c r="X8" s="341"/>
      <c r="Y8" s="341"/>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X8" s="341"/>
      <c r="BY8" s="34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134</v>
      </c>
      <c r="B9" s="363" t="str">
        <f>A1025</f>
        <v>MICS14</v>
      </c>
      <c r="X9" s="341"/>
      <c r="Y9" s="341"/>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X9" s="341"/>
      <c r="BY9" s="34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7" t="str">
        <f>B1028</f>
        <v/>
      </c>
      <c r="B10" s="186"/>
      <c r="X10" s="341"/>
      <c r="Y10" s="341"/>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X10" s="341"/>
      <c r="BY10" s="34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7" t="str">
        <f>B1027</f>
        <v/>
      </c>
      <c r="B11" s="185"/>
      <c r="X11" s="341"/>
      <c r="Y11" s="341"/>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X11" s="341"/>
      <c r="BY11" s="34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84"/>
      <c r="B12" s="186"/>
      <c r="X12" s="341"/>
      <c r="Y12" s="341"/>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X12" s="341"/>
      <c r="BY12" s="34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83"/>
      <c r="B13" s="182"/>
      <c r="X13" s="341"/>
      <c r="Y13" s="341"/>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X13" s="341"/>
      <c r="BY13" s="34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436" customFormat="true" ht="15" customHeight="true" x14ac:dyDescent="0.2">
      <c r="A14" s="302" t="s">
        <v>96</v>
      </c>
      <c r="B14" s="338"/>
      <c r="C14" s="990" t="s">
        <v>115</v>
      </c>
      <c r="D14" s="991"/>
      <c r="E14" s="991"/>
      <c r="F14" s="991"/>
      <c r="G14" s="992"/>
      <c r="H14" s="993" t="s">
        <v>39</v>
      </c>
      <c r="I14" s="981"/>
      <c r="J14" s="981"/>
      <c r="K14" s="981"/>
      <c r="L14" s="983"/>
      <c r="M14" s="976" t="s">
        <v>38</v>
      </c>
      <c r="N14" s="977"/>
      <c r="O14" s="977"/>
      <c r="P14" s="977"/>
      <c r="Q14" s="979"/>
      <c r="R14" s="16" t="s">
        <v>138</v>
      </c>
      <c r="S14" s="400"/>
      <c r="T14" s="400"/>
      <c r="U14" s="400"/>
      <c r="V14" s="400"/>
      <c r="W14" s="400"/>
      <c r="X14" s="410"/>
      <c r="Y14" s="410"/>
      <c r="Z14" s="410"/>
      <c r="AA14" s="410"/>
      <c r="AB14" s="410"/>
      <c r="AC14" s="410"/>
      <c r="AD14" s="410"/>
      <c r="AE14" s="410"/>
      <c r="AF14" s="410"/>
      <c r="AG14" s="410"/>
      <c r="AH14" s="410"/>
      <c r="AI14" s="410"/>
      <c r="AJ14" s="410"/>
      <c r="AK14" s="410"/>
      <c r="AL14" s="410"/>
      <c r="AM14" s="410"/>
      <c r="AN14" s="410"/>
      <c r="AO14" s="410"/>
      <c r="AP14" s="410"/>
      <c r="AQ14" s="410"/>
      <c r="AR14" s="410"/>
      <c r="AS14" s="410"/>
      <c r="AT14" s="410"/>
      <c r="AU14" s="410"/>
      <c r="AV14" s="410"/>
      <c r="AW14" s="410"/>
      <c r="AX14" s="410"/>
      <c r="AY14" s="410"/>
      <c r="AZ14" s="881"/>
      <c r="BA14" s="347" t="s">
        <v>129</v>
      </c>
      <c r="BB14" s="302" t="s">
        <v>96</v>
      </c>
      <c r="BC14" s="976" t="s">
        <v>115</v>
      </c>
      <c r="BD14" s="977"/>
      <c r="BE14" s="977"/>
      <c r="BF14" s="977"/>
      <c r="BG14" s="978"/>
      <c r="BH14" s="976" t="s">
        <v>39</v>
      </c>
      <c r="BI14" s="977"/>
      <c r="BJ14" s="977"/>
      <c r="BK14" s="977"/>
      <c r="BL14" s="978"/>
      <c r="BM14" s="976" t="s">
        <v>38</v>
      </c>
      <c r="BN14" s="977"/>
      <c r="BO14" s="977"/>
      <c r="BP14" s="977"/>
      <c r="BQ14" s="979"/>
      <c r="BR14" s="15" t="s">
        <v>138</v>
      </c>
      <c r="BS14" s="400"/>
      <c r="BT14" s="400"/>
      <c r="BU14" s="400"/>
      <c r="BV14" s="400"/>
      <c r="BW14" s="400"/>
      <c r="BX14" s="5"/>
      <c r="BY14" s="5"/>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436" customFormat="true" ht="36" x14ac:dyDescent="0.2">
      <c r="A15" s="335" t="s">
        <v>88</v>
      </c>
      <c r="B15" s="369"/>
      <c r="C15" s="392" t="s">
        <v>0</v>
      </c>
      <c r="D15" s="546" t="s">
        <v>1</v>
      </c>
      <c r="E15" s="546" t="s">
        <v>2</v>
      </c>
      <c r="F15" s="546" t="s">
        <v>3</v>
      </c>
      <c r="G15" s="547" t="s">
        <v>4</v>
      </c>
      <c r="H15" s="374" t="s">
        <v>0</v>
      </c>
      <c r="I15" s="549" t="s">
        <v>1</v>
      </c>
      <c r="J15" s="549" t="s">
        <v>2</v>
      </c>
      <c r="K15" s="549" t="s">
        <v>3</v>
      </c>
      <c r="L15" s="550" t="s">
        <v>4</v>
      </c>
      <c r="M15" s="375" t="s">
        <v>0</v>
      </c>
      <c r="N15" s="549" t="s">
        <v>1</v>
      </c>
      <c r="O15" s="549" t="s">
        <v>2</v>
      </c>
      <c r="P15" s="549" t="s">
        <v>3</v>
      </c>
      <c r="Q15" s="545" t="s">
        <v>4</v>
      </c>
      <c r="R15" s="374" t="s">
        <v>150</v>
      </c>
      <c r="S15" s="549" t="s">
        <v>151</v>
      </c>
      <c r="T15" s="549" t="s">
        <v>424</v>
      </c>
      <c r="U15" s="549" t="s">
        <v>524</v>
      </c>
      <c r="V15" s="549" t="s">
        <v>154</v>
      </c>
      <c r="W15" s="550" t="s">
        <v>299</v>
      </c>
      <c r="X15" s="410"/>
      <c r="Y15" s="410"/>
      <c r="Z15" s="410"/>
      <c r="AA15" s="410"/>
      <c r="AB15" s="410"/>
      <c r="AC15" s="410"/>
      <c r="AD15" s="410"/>
      <c r="AE15" s="410"/>
      <c r="AF15" s="410"/>
      <c r="AG15" s="410"/>
      <c r="AH15" s="410"/>
      <c r="AI15" s="410"/>
      <c r="AJ15" s="410"/>
      <c r="AK15" s="410"/>
      <c r="AL15" s="410"/>
      <c r="AM15" s="410"/>
      <c r="AN15" s="410"/>
      <c r="AO15" s="410"/>
      <c r="AP15" s="410"/>
      <c r="AQ15" s="410"/>
      <c r="AR15" s="410"/>
      <c r="AS15" s="410"/>
      <c r="AT15" s="410"/>
      <c r="AU15" s="410"/>
      <c r="AV15" s="410"/>
      <c r="AW15" s="410"/>
      <c r="AX15" s="410"/>
      <c r="AY15" s="410"/>
      <c r="AZ15" s="881"/>
      <c r="BA15" s="335" t="s">
        <v>120</v>
      </c>
      <c r="BB15" s="334"/>
      <c r="BC15" s="421" t="s">
        <v>0</v>
      </c>
      <c r="BD15" s="520" t="s">
        <v>1</v>
      </c>
      <c r="BE15" s="520" t="s">
        <v>2</v>
      </c>
      <c r="BF15" s="520" t="s">
        <v>3</v>
      </c>
      <c r="BG15" s="422" t="s">
        <v>4</v>
      </c>
      <c r="BH15" s="421" t="s">
        <v>0</v>
      </c>
      <c r="BI15" s="520" t="s">
        <v>1</v>
      </c>
      <c r="BJ15" s="520" t="s">
        <v>2</v>
      </c>
      <c r="BK15" s="520" t="s">
        <v>3</v>
      </c>
      <c r="BL15" s="422" t="s">
        <v>4</v>
      </c>
      <c r="BM15" s="421" t="s">
        <v>0</v>
      </c>
      <c r="BN15" s="520" t="s">
        <v>1</v>
      </c>
      <c r="BO15" s="520" t="s">
        <v>2</v>
      </c>
      <c r="BP15" s="520" t="s">
        <v>3</v>
      </c>
      <c r="BQ15" s="422" t="s">
        <v>4</v>
      </c>
      <c r="BR15" s="421" t="s">
        <v>150</v>
      </c>
      <c r="BS15" s="520" t="s">
        <v>151</v>
      </c>
      <c r="BT15" s="520" t="s">
        <v>424</v>
      </c>
      <c r="BU15" s="520" t="s">
        <v>524</v>
      </c>
      <c r="BV15" s="520" t="s">
        <v>154</v>
      </c>
      <c r="BW15" s="521" t="s">
        <v>299</v>
      </c>
      <c r="BX15" s="886"/>
      <c r="BY15" s="886"/>
      <c r="BZ15" s="886"/>
      <c r="CA15" s="886"/>
      <c r="CB15" s="886"/>
      <c r="CC15" s="886"/>
      <c r="CD15" s="886"/>
      <c r="CE15" s="886"/>
      <c r="CF15" s="886"/>
      <c r="CG15" s="886"/>
      <c r="CH15" s="886"/>
      <c r="CI15" s="886"/>
      <c r="CJ15" s="886"/>
      <c r="CK15" s="886"/>
      <c r="CL15" s="886"/>
      <c r="CM15" s="886"/>
      <c r="CN15" s="886"/>
      <c r="CO15" s="886"/>
      <c r="CP15" s="886"/>
      <c r="CQ15" s="886"/>
      <c r="CR15" s="886"/>
      <c r="CS15" s="886"/>
      <c r="CT15" s="886"/>
      <c r="CU15" s="886"/>
      <c r="CV15" s="886"/>
      <c r="CW15" s="886"/>
      <c r="CX15" s="886"/>
      <c r="CY15" s="886"/>
      <c r="CZ15" s="886"/>
    </row>
    <row r="16" s="436" customFormat="true" ht="15" customHeight="true" x14ac:dyDescent="0.2">
      <c r="A16" s="985" t="s">
        <v>13</v>
      </c>
      <c r="B16" s="371" t="s">
        <v>14</v>
      </c>
      <c r="C16" s="137">
        <v>79.96346135011963</v>
      </c>
      <c r="D16" s="136">
        <v>90.799356756871092</v>
      </c>
      <c r="E16" s="136">
        <v>96.383400669449642</v>
      </c>
      <c r="F16" s="136">
        <v>98.483567846429906</v>
      </c>
      <c r="G16" s="135">
        <v>99.788361349347028</v>
      </c>
      <c r="H16" s="134">
        <v>94.083403036646146</v>
      </c>
      <c r="I16" s="136">
        <v>99.036464162819158</v>
      </c>
      <c r="J16" s="136">
        <v>99.936724132414994</v>
      </c>
      <c r="K16" s="136">
        <v>100</v>
      </c>
      <c r="L16" s="133">
        <v>100</v>
      </c>
      <c r="M16" s="137">
        <v>78.019329414040214</v>
      </c>
      <c r="N16" s="136">
        <v>85.698994569293419</v>
      </c>
      <c r="O16" s="136">
        <v>93.72321277840841</v>
      </c>
      <c r="P16" s="136">
        <v>96.422711471123051</v>
      </c>
      <c r="Q16" s="135">
        <v>98.674991104045418</v>
      </c>
      <c r="R16" s="134">
        <v>83.890305748867888</v>
      </c>
      <c r="S16" s="136">
        <v>93.211562062040215</v>
      </c>
      <c r="T16" s="136">
        <v>86.635972209386537</v>
      </c>
      <c r="U16" s="136">
        <v>89.917566269220785</v>
      </c>
      <c r="V16" s="136">
        <v>99.427028206270052</v>
      </c>
      <c r="W16" s="133">
        <v>98.304383765402889</v>
      </c>
      <c r="X16" s="410"/>
      <c r="Y16" s="410"/>
      <c r="Z16" s="410"/>
      <c r="AA16" s="410"/>
      <c r="AB16" s="410"/>
      <c r="AC16" s="410"/>
      <c r="AD16" s="410"/>
      <c r="AE16" s="410"/>
      <c r="AF16" s="410"/>
      <c r="AG16" s="410"/>
      <c r="AH16" s="410"/>
      <c r="AI16" s="410"/>
      <c r="AJ16" s="410"/>
      <c r="AK16" s="410"/>
      <c r="AL16" s="410"/>
      <c r="AM16" s="410"/>
      <c r="AN16" s="410"/>
      <c r="AO16" s="410"/>
      <c r="AP16" s="410"/>
      <c r="AQ16" s="410"/>
      <c r="AR16" s="410"/>
      <c r="AS16" s="410"/>
      <c r="AT16" s="410"/>
      <c r="AU16" s="410"/>
      <c r="AV16" s="410"/>
      <c r="AW16" s="410"/>
      <c r="AX16" s="410"/>
      <c r="AY16" s="410"/>
      <c r="AZ16" s="881"/>
      <c r="BA16" s="975" t="s">
        <v>13</v>
      </c>
      <c r="BB16" s="554" t="s">
        <v>14</v>
      </c>
      <c r="BC16" s="54" t="s">
        <v>36</v>
      </c>
      <c r="BD16" s="50" t="s">
        <v>36</v>
      </c>
      <c r="BE16" s="50" t="s">
        <v>36</v>
      </c>
      <c r="BF16" s="50" t="s">
        <v>36</v>
      </c>
      <c r="BG16" s="45" t="s">
        <v>36</v>
      </c>
      <c r="BH16" s="54" t="s">
        <v>36</v>
      </c>
      <c r="BI16" s="50" t="s">
        <v>36</v>
      </c>
      <c r="BJ16" s="50" t="s">
        <v>36</v>
      </c>
      <c r="BK16" s="50" t="s">
        <v>36</v>
      </c>
      <c r="BL16" s="45" t="s">
        <v>36</v>
      </c>
      <c r="BM16" s="54" t="s">
        <v>36</v>
      </c>
      <c r="BN16" s="50" t="s">
        <v>36</v>
      </c>
      <c r="BO16" s="50" t="s">
        <v>36</v>
      </c>
      <c r="BP16" s="50" t="s">
        <v>36</v>
      </c>
      <c r="BQ16" s="45" t="s">
        <v>36</v>
      </c>
      <c r="BR16" s="54" t="s">
        <v>36</v>
      </c>
      <c r="BS16" s="50" t="s">
        <v>36</v>
      </c>
      <c r="BT16" s="50" t="s">
        <v>36</v>
      </c>
      <c r="BU16" s="50" t="s">
        <v>36</v>
      </c>
      <c r="BV16" s="50" t="s">
        <v>36</v>
      </c>
      <c r="BW16" s="40" t="s">
        <v>36</v>
      </c>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36" customFormat="true" ht="15" customHeight="true" x14ac:dyDescent="0.2">
      <c r="A17" s="984"/>
      <c r="B17" s="372" t="s">
        <v>52</v>
      </c>
      <c r="C17" s="132">
        <v>20.036538649880342</v>
      </c>
      <c r="D17" s="131">
        <v>9.2006432431289777</v>
      </c>
      <c r="E17" s="131">
        <v>3.6165993305503692</v>
      </c>
      <c r="F17" s="131">
        <v>1.5164321535700855</v>
      </c>
      <c r="G17" s="130">
        <v>0.21163865065298737</v>
      </c>
      <c r="H17" s="129">
        <v>5.916596963353828</v>
      </c>
      <c r="I17" s="131">
        <v>0.96353583718084623</v>
      </c>
      <c r="J17" s="131">
        <v>6.3275867585021892E-2</v>
      </c>
      <c r="K17" s="131">
        <v>0</v>
      </c>
      <c r="L17" s="128">
        <v>0</v>
      </c>
      <c r="M17" s="132">
        <v>21.980670585959935</v>
      </c>
      <c r="N17" s="131">
        <v>14.301005430706637</v>
      </c>
      <c r="O17" s="131">
        <v>6.2767872215917428</v>
      </c>
      <c r="P17" s="131">
        <v>3.5772885288768825</v>
      </c>
      <c r="Q17" s="130">
        <v>1.3250088959545989</v>
      </c>
      <c r="R17" s="129">
        <v>16.109694251132023</v>
      </c>
      <c r="S17" s="131">
        <v>6.7884379379597819</v>
      </c>
      <c r="T17" s="131">
        <v>13.36402779061344</v>
      </c>
      <c r="U17" s="131">
        <v>10.08243373077924</v>
      </c>
      <c r="V17" s="131">
        <v>0.57297179372994134</v>
      </c>
      <c r="W17" s="128">
        <v>1.6956162345971846</v>
      </c>
      <c r="X17" s="410"/>
      <c r="Y17" s="410"/>
      <c r="Z17" s="410"/>
      <c r="AA17" s="410"/>
      <c r="AB17" s="410"/>
      <c r="AC17" s="410"/>
      <c r="AD17" s="410"/>
      <c r="AE17" s="410"/>
      <c r="AF17" s="410"/>
      <c r="AG17" s="410"/>
      <c r="AH17" s="410"/>
      <c r="AI17" s="410"/>
      <c r="AJ17" s="410"/>
      <c r="AK17" s="410"/>
      <c r="AL17" s="410"/>
      <c r="AM17" s="410"/>
      <c r="AN17" s="410"/>
      <c r="AO17" s="410"/>
      <c r="AP17" s="410"/>
      <c r="AQ17" s="410"/>
      <c r="AR17" s="410"/>
      <c r="AS17" s="410"/>
      <c r="AT17" s="410"/>
      <c r="AU17" s="410"/>
      <c r="AV17" s="410"/>
      <c r="AW17" s="410"/>
      <c r="AX17" s="410"/>
      <c r="AY17" s="410"/>
      <c r="AZ17" s="881"/>
      <c r="BA17" s="972"/>
      <c r="BB17" s="553" t="s">
        <v>52</v>
      </c>
      <c r="BC17" s="53" t="s">
        <v>36</v>
      </c>
      <c r="BD17" s="49" t="s">
        <v>36</v>
      </c>
      <c r="BE17" s="49" t="s">
        <v>36</v>
      </c>
      <c r="BF17" s="49" t="s">
        <v>36</v>
      </c>
      <c r="BG17" s="44" t="s">
        <v>36</v>
      </c>
      <c r="BH17" s="53" t="s">
        <v>36</v>
      </c>
      <c r="BI17" s="49" t="s">
        <v>36</v>
      </c>
      <c r="BJ17" s="49" t="s">
        <v>36</v>
      </c>
      <c r="BK17" s="49" t="s">
        <v>36</v>
      </c>
      <c r="BL17" s="44" t="s">
        <v>36</v>
      </c>
      <c r="BM17" s="53" t="s">
        <v>36</v>
      </c>
      <c r="BN17" s="49" t="s">
        <v>36</v>
      </c>
      <c r="BO17" s="49" t="s">
        <v>36</v>
      </c>
      <c r="BP17" s="49" t="s">
        <v>36</v>
      </c>
      <c r="BQ17" s="44" t="s">
        <v>36</v>
      </c>
      <c r="BR17" s="53" t="s">
        <v>36</v>
      </c>
      <c r="BS17" s="49" t="s">
        <v>36</v>
      </c>
      <c r="BT17" s="49" t="s">
        <v>36</v>
      </c>
      <c r="BU17" s="49" t="s">
        <v>36</v>
      </c>
      <c r="BV17" s="49" t="s">
        <v>36</v>
      </c>
      <c r="BW17" s="39" t="s">
        <v>36</v>
      </c>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36" customFormat="true" ht="15" customHeight="true" x14ac:dyDescent="0.2">
      <c r="A18" s="984" t="s">
        <v>61</v>
      </c>
      <c r="B18" s="372" t="s">
        <v>15</v>
      </c>
      <c r="C18" s="132">
        <f>C16*C23/100</f>
        <v>79.845901296256528</v>
      </c>
      <c r="D18" s="131">
        <f>D16*D23/100</f>
        <v>90.765697693162963</v>
      </c>
      <c r="E18" s="131">
        <f t="shared" ref="E18:W18" si="0">E16*E23/100</f>
        <v>96.383400669449642</v>
      </c>
      <c r="F18" s="131">
        <f t="shared" si="0"/>
        <v>98.483567846429906</v>
      </c>
      <c r="G18" s="130">
        <f t="shared" si="0"/>
        <v>99.788361349347028</v>
      </c>
      <c r="H18" s="129">
        <f t="shared" si="0"/>
        <v>93.833589727523261</v>
      </c>
      <c r="I18" s="131">
        <f t="shared" si="0"/>
        <v>99.036464162819158</v>
      </c>
      <c r="J18" s="131">
        <f t="shared" si="0"/>
        <v>99.936724132415009</v>
      </c>
      <c r="K18" s="131">
        <f t="shared" si="0"/>
        <v>100</v>
      </c>
      <c r="L18" s="128">
        <f t="shared" si="0"/>
        <v>100</v>
      </c>
      <c r="M18" s="132">
        <f t="shared" si="0"/>
        <v>77.962140990130379</v>
      </c>
      <c r="N18" s="131">
        <f t="shared" si="0"/>
        <v>85.649869090209037</v>
      </c>
      <c r="O18" s="131">
        <f t="shared" si="0"/>
        <v>93.72321277840841</v>
      </c>
      <c r="P18" s="131">
        <f t="shared" si="0"/>
        <v>96.422711471123051</v>
      </c>
      <c r="Q18" s="130">
        <f t="shared" si="0"/>
        <v>98.674991104045418</v>
      </c>
      <c r="R18" s="129">
        <f t="shared" si="0"/>
        <v>83.537582443523704</v>
      </c>
      <c r="S18" s="131">
        <f t="shared" si="0"/>
        <v>93.211562062040215</v>
      </c>
      <c r="T18" s="131">
        <f t="shared" si="0"/>
        <v>86.599242077857284</v>
      </c>
      <c r="U18" s="131">
        <f t="shared" si="0"/>
        <v>89.917566269220785</v>
      </c>
      <c r="V18" s="131">
        <f t="shared" si="0"/>
        <v>99.427028206270037</v>
      </c>
      <c r="W18" s="128">
        <f t="shared" si="0"/>
        <v>98.304383765402889</v>
      </c>
      <c r="X18" s="410"/>
      <c r="Y18" s="410"/>
      <c r="Z18" s="410"/>
      <c r="AA18" s="410"/>
      <c r="AB18" s="410"/>
      <c r="AC18" s="410"/>
      <c r="AD18" s="410"/>
      <c r="AE18" s="410"/>
      <c r="AF18" s="410"/>
      <c r="AG18" s="410"/>
      <c r="AH18" s="410"/>
      <c r="AI18" s="410"/>
      <c r="AJ18" s="410"/>
      <c r="AK18" s="410"/>
      <c r="AL18" s="410"/>
      <c r="AM18" s="410"/>
      <c r="AN18" s="410"/>
      <c r="AO18" s="410"/>
      <c r="AP18" s="410"/>
      <c r="AQ18" s="410"/>
      <c r="AR18" s="410"/>
      <c r="AS18" s="410"/>
      <c r="AT18" s="410"/>
      <c r="AU18" s="410"/>
      <c r="AV18" s="410"/>
      <c r="AW18" s="410"/>
      <c r="AX18" s="410"/>
      <c r="AY18" s="410"/>
      <c r="AZ18" s="881"/>
      <c r="BA18" s="972" t="s">
        <v>61</v>
      </c>
      <c r="BB18" s="553" t="s">
        <v>15</v>
      </c>
      <c r="BC18" s="53" t="s">
        <v>36</v>
      </c>
      <c r="BD18" s="49" t="s">
        <v>36</v>
      </c>
      <c r="BE18" s="49" t="s">
        <v>36</v>
      </c>
      <c r="BF18" s="49" t="s">
        <v>36</v>
      </c>
      <c r="BG18" s="44" t="s">
        <v>36</v>
      </c>
      <c r="BH18" s="53" t="s">
        <v>36</v>
      </c>
      <c r="BI18" s="49" t="s">
        <v>36</v>
      </c>
      <c r="BJ18" s="49" t="s">
        <v>36</v>
      </c>
      <c r="BK18" s="49" t="s">
        <v>36</v>
      </c>
      <c r="BL18" s="44" t="s">
        <v>36</v>
      </c>
      <c r="BM18" s="53" t="s">
        <v>36</v>
      </c>
      <c r="BN18" s="49" t="s">
        <v>36</v>
      </c>
      <c r="BO18" s="49" t="s">
        <v>36</v>
      </c>
      <c r="BP18" s="49" t="s">
        <v>36</v>
      </c>
      <c r="BQ18" s="44" t="s">
        <v>36</v>
      </c>
      <c r="BR18" s="53" t="s">
        <v>36</v>
      </c>
      <c r="BS18" s="49" t="s">
        <v>36</v>
      </c>
      <c r="BT18" s="49" t="s">
        <v>36</v>
      </c>
      <c r="BU18" s="49" t="s">
        <v>36</v>
      </c>
      <c r="BV18" s="49" t="s">
        <v>36</v>
      </c>
      <c r="BW18" s="39" t="s">
        <v>36</v>
      </c>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36" customFormat="true" ht="15" customHeight="true" x14ac:dyDescent="0.2">
      <c r="A19" s="984"/>
      <c r="B19" s="372" t="s">
        <v>16</v>
      </c>
      <c r="C19" s="132">
        <f>C16*C22/100</f>
        <v>0.11756005386308761</v>
      </c>
      <c r="D19" s="131">
        <f>D16*D22/100</f>
        <v>3.3659063708127122E-2</v>
      </c>
      <c r="E19" s="131">
        <f t="shared" ref="E19:W19" si="1">E16*E22/100</f>
        <v>0</v>
      </c>
      <c r="F19" s="131">
        <f t="shared" si="1"/>
        <v>0</v>
      </c>
      <c r="G19" s="130">
        <f t="shared" si="1"/>
        <v>0</v>
      </c>
      <c r="H19" s="129">
        <f t="shared" si="1"/>
        <v>0.2498133091228627</v>
      </c>
      <c r="I19" s="131">
        <f t="shared" si="1"/>
        <v>0</v>
      </c>
      <c r="J19" s="131">
        <f t="shared" si="1"/>
        <v>0</v>
      </c>
      <c r="K19" s="131">
        <f t="shared" si="1"/>
        <v>0</v>
      </c>
      <c r="L19" s="128">
        <f t="shared" si="1"/>
        <v>0</v>
      </c>
      <c r="M19" s="132">
        <f t="shared" si="1"/>
        <v>5.7188423909842155E-2</v>
      </c>
      <c r="N19" s="131">
        <f t="shared" si="1"/>
        <v>4.9125479084393998E-2</v>
      </c>
      <c r="O19" s="131">
        <f t="shared" si="1"/>
        <v>0</v>
      </c>
      <c r="P19" s="131">
        <f t="shared" si="1"/>
        <v>0</v>
      </c>
      <c r="Q19" s="130">
        <f t="shared" si="1"/>
        <v>0</v>
      </c>
      <c r="R19" s="129">
        <f t="shared" si="1"/>
        <v>0.35272330534415397</v>
      </c>
      <c r="S19" s="131">
        <f t="shared" si="1"/>
        <v>0</v>
      </c>
      <c r="T19" s="131">
        <f t="shared" si="1"/>
        <v>3.6730131529264527E-2</v>
      </c>
      <c r="U19" s="131">
        <f t="shared" si="1"/>
        <v>0</v>
      </c>
      <c r="V19" s="131">
        <f t="shared" si="1"/>
        <v>0</v>
      </c>
      <c r="W19" s="128">
        <f t="shared" si="1"/>
        <v>0</v>
      </c>
      <c r="X19" s="410"/>
      <c r="Y19" s="410"/>
      <c r="Z19" s="410"/>
      <c r="AA19" s="410"/>
      <c r="AB19" s="410"/>
      <c r="AC19" s="410"/>
      <c r="AD19" s="410"/>
      <c r="AE19" s="410"/>
      <c r="AF19" s="410"/>
      <c r="AG19" s="410"/>
      <c r="AH19" s="410"/>
      <c r="AI19" s="410"/>
      <c r="AJ19" s="410"/>
      <c r="AK19" s="410"/>
      <c r="AL19" s="410"/>
      <c r="AM19" s="410"/>
      <c r="AN19" s="410"/>
      <c r="AO19" s="410"/>
      <c r="AP19" s="410"/>
      <c r="AQ19" s="410"/>
      <c r="AR19" s="410"/>
      <c r="AS19" s="410"/>
      <c r="AT19" s="410"/>
      <c r="AU19" s="410"/>
      <c r="AV19" s="410"/>
      <c r="AW19" s="410"/>
      <c r="AX19" s="410"/>
      <c r="AY19" s="410"/>
      <c r="AZ19" s="881"/>
      <c r="BA19" s="972"/>
      <c r="BB19" s="553" t="s">
        <v>16</v>
      </c>
      <c r="BC19" s="53" t="s">
        <v>36</v>
      </c>
      <c r="BD19" s="49" t="s">
        <v>36</v>
      </c>
      <c r="BE19" s="49" t="s">
        <v>36</v>
      </c>
      <c r="BF19" s="49" t="s">
        <v>36</v>
      </c>
      <c r="BG19" s="44" t="s">
        <v>36</v>
      </c>
      <c r="BH19" s="53" t="s">
        <v>36</v>
      </c>
      <c r="BI19" s="49" t="s">
        <v>36</v>
      </c>
      <c r="BJ19" s="49" t="s">
        <v>36</v>
      </c>
      <c r="BK19" s="49" t="s">
        <v>36</v>
      </c>
      <c r="BL19" s="44" t="s">
        <v>36</v>
      </c>
      <c r="BM19" s="53" t="s">
        <v>36</v>
      </c>
      <c r="BN19" s="49" t="s">
        <v>36</v>
      </c>
      <c r="BO19" s="49" t="s">
        <v>36</v>
      </c>
      <c r="BP19" s="49" t="s">
        <v>36</v>
      </c>
      <c r="BQ19" s="44" t="s">
        <v>36</v>
      </c>
      <c r="BR19" s="53" t="s">
        <v>36</v>
      </c>
      <c r="BS19" s="49" t="s">
        <v>36</v>
      </c>
      <c r="BT19" s="49" t="s">
        <v>36</v>
      </c>
      <c r="BU19" s="49" t="s">
        <v>36</v>
      </c>
      <c r="BV19" s="49" t="s">
        <v>36</v>
      </c>
      <c r="BW19" s="39" t="s">
        <v>36</v>
      </c>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36" customFormat="true" ht="15" customHeight="true" x14ac:dyDescent="0.2">
      <c r="A20" s="984"/>
      <c r="B20" s="372" t="s">
        <v>22</v>
      </c>
      <c r="C20" s="132">
        <f>100-C18-C19-C21</f>
        <v>16.638977829221496</v>
      </c>
      <c r="D20" s="131">
        <f>100-D18-D19-D21</f>
        <v>7.1474308932319239</v>
      </c>
      <c r="E20" s="131">
        <f t="shared" ref="E20:W20" si="2">100-E18-E19-E21</f>
        <v>2.9142139678326315</v>
      </c>
      <c r="F20" s="131">
        <f t="shared" si="2"/>
        <v>1.294666298175243</v>
      </c>
      <c r="G20" s="130">
        <f t="shared" si="2"/>
        <v>0.1555849167641907</v>
      </c>
      <c r="H20" s="129">
        <f t="shared" si="2"/>
        <v>4.9814483172044213</v>
      </c>
      <c r="I20" s="131">
        <f t="shared" si="2"/>
        <v>0.84527378883823046</v>
      </c>
      <c r="J20" s="131">
        <f t="shared" si="2"/>
        <v>6.3275867584991374E-2</v>
      </c>
      <c r="K20" s="131">
        <f t="shared" si="2"/>
        <v>0</v>
      </c>
      <c r="L20" s="128">
        <f t="shared" si="2"/>
        <v>0</v>
      </c>
      <c r="M20" s="132">
        <f t="shared" si="2"/>
        <v>18.796955917902203</v>
      </c>
      <c r="N20" s="131">
        <f t="shared" si="2"/>
        <v>10.849700107782303</v>
      </c>
      <c r="O20" s="131">
        <f t="shared" si="2"/>
        <v>4.928508870774551</v>
      </c>
      <c r="P20" s="131">
        <f t="shared" si="2"/>
        <v>2.9373510758323045</v>
      </c>
      <c r="Q20" s="130">
        <f t="shared" si="2"/>
        <v>1.0277395201342721</v>
      </c>
      <c r="R20" s="129">
        <f t="shared" si="2"/>
        <v>15.712072863266785</v>
      </c>
      <c r="S20" s="131">
        <f t="shared" si="2"/>
        <v>0.11733137544737282</v>
      </c>
      <c r="T20" s="131">
        <f t="shared" si="2"/>
        <v>13.364027790613452</v>
      </c>
      <c r="U20" s="131">
        <f t="shared" si="2"/>
        <v>10.082433730779215</v>
      </c>
      <c r="V20" s="131">
        <f t="shared" si="2"/>
        <v>0.50546755299737933</v>
      </c>
      <c r="W20" s="128">
        <f t="shared" si="2"/>
        <v>1.6956162345971109</v>
      </c>
      <c r="X20" s="410"/>
      <c r="Y20" s="410"/>
      <c r="Z20" s="410"/>
      <c r="AA20" s="410"/>
      <c r="AB20" s="410"/>
      <c r="AC20" s="410"/>
      <c r="AD20" s="410"/>
      <c r="AE20" s="410"/>
      <c r="AF20" s="410"/>
      <c r="AG20" s="410"/>
      <c r="AH20" s="410"/>
      <c r="AI20" s="410"/>
      <c r="AJ20" s="410"/>
      <c r="AK20" s="410"/>
      <c r="AL20" s="410"/>
      <c r="AM20" s="410"/>
      <c r="AN20" s="410"/>
      <c r="AO20" s="410"/>
      <c r="AP20" s="410"/>
      <c r="AQ20" s="410"/>
      <c r="AR20" s="410"/>
      <c r="AS20" s="410"/>
      <c r="AT20" s="410"/>
      <c r="AU20" s="410"/>
      <c r="AV20" s="410"/>
      <c r="AW20" s="410"/>
      <c r="AX20" s="410"/>
      <c r="AY20" s="410"/>
      <c r="AZ20" s="881"/>
      <c r="BA20" s="972"/>
      <c r="BB20" s="553" t="s">
        <v>22</v>
      </c>
      <c r="BC20" s="53" t="s">
        <v>36</v>
      </c>
      <c r="BD20" s="49" t="s">
        <v>36</v>
      </c>
      <c r="BE20" s="49" t="s">
        <v>36</v>
      </c>
      <c r="BF20" s="49" t="s">
        <v>36</v>
      </c>
      <c r="BG20" s="44" t="s">
        <v>36</v>
      </c>
      <c r="BH20" s="53" t="s">
        <v>36</v>
      </c>
      <c r="BI20" s="49" t="s">
        <v>36</v>
      </c>
      <c r="BJ20" s="49" t="s">
        <v>36</v>
      </c>
      <c r="BK20" s="49" t="s">
        <v>36</v>
      </c>
      <c r="BL20" s="44" t="s">
        <v>36</v>
      </c>
      <c r="BM20" s="53" t="s">
        <v>36</v>
      </c>
      <c r="BN20" s="49" t="s">
        <v>36</v>
      </c>
      <c r="BO20" s="49" t="s">
        <v>36</v>
      </c>
      <c r="BP20" s="49" t="s">
        <v>36</v>
      </c>
      <c r="BQ20" s="44" t="s">
        <v>36</v>
      </c>
      <c r="BR20" s="53" t="s">
        <v>36</v>
      </c>
      <c r="BS20" s="49" t="s">
        <v>36</v>
      </c>
      <c r="BT20" s="49" t="s">
        <v>36</v>
      </c>
      <c r="BU20" s="49" t="s">
        <v>36</v>
      </c>
      <c r="BV20" s="49" t="s">
        <v>36</v>
      </c>
      <c r="BW20" s="39" t="s">
        <v>36</v>
      </c>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36" customFormat="true" ht="15" customHeight="true" x14ac:dyDescent="0.2">
      <c r="A21" s="984"/>
      <c r="B21" s="372" t="s">
        <v>17</v>
      </c>
      <c r="C21" s="132">
        <v>3.3975608206588883</v>
      </c>
      <c r="D21" s="131">
        <v>2.0532123498969863</v>
      </c>
      <c r="E21" s="131">
        <v>0.702385362717726</v>
      </c>
      <c r="F21" s="131">
        <v>0.2217658553948505</v>
      </c>
      <c r="G21" s="130">
        <v>5.605373388878146E-2</v>
      </c>
      <c r="H21" s="129">
        <v>0.93514864614945448</v>
      </c>
      <c r="I21" s="131">
        <v>0.11826204834261174</v>
      </c>
      <c r="J21" s="131">
        <v>0</v>
      </c>
      <c r="K21" s="131">
        <v>0</v>
      </c>
      <c r="L21" s="128">
        <v>0</v>
      </c>
      <c r="M21" s="132">
        <v>3.1837146680575739</v>
      </c>
      <c r="N21" s="131">
        <v>3.4513053229242661</v>
      </c>
      <c r="O21" s="131">
        <v>1.3482783508170391</v>
      </c>
      <c r="P21" s="131">
        <v>0.639937453044644</v>
      </c>
      <c r="Q21" s="130">
        <v>0.2972693758203101</v>
      </c>
      <c r="R21" s="129">
        <v>0.39762138786535917</v>
      </c>
      <c r="S21" s="131">
        <v>6.6711065625124117</v>
      </c>
      <c r="T21" s="131">
        <v>0</v>
      </c>
      <c r="U21" s="131">
        <v>0</v>
      </c>
      <c r="V21" s="131">
        <v>6.7504240732583209E-2</v>
      </c>
      <c r="W21" s="128">
        <v>0</v>
      </c>
      <c r="X21" s="410"/>
      <c r="Y21" s="410"/>
      <c r="Z21" s="410"/>
      <c r="AA21" s="410"/>
      <c r="AB21" s="410"/>
      <c r="AC21" s="410"/>
      <c r="AD21" s="410"/>
      <c r="AE21" s="410"/>
      <c r="AF21" s="410"/>
      <c r="AG21" s="410"/>
      <c r="AH21" s="410"/>
      <c r="AI21" s="410"/>
      <c r="AJ21" s="410"/>
      <c r="AK21" s="410"/>
      <c r="AL21" s="410"/>
      <c r="AM21" s="410"/>
      <c r="AN21" s="410"/>
      <c r="AO21" s="410"/>
      <c r="AP21" s="410"/>
      <c r="AQ21" s="410"/>
      <c r="AR21" s="410"/>
      <c r="AS21" s="410"/>
      <c r="AT21" s="410"/>
      <c r="AU21" s="410"/>
      <c r="AV21" s="410"/>
      <c r="AW21" s="410"/>
      <c r="AX21" s="410"/>
      <c r="AY21" s="410"/>
      <c r="AZ21" s="881"/>
      <c r="BA21" s="972"/>
      <c r="BB21" s="553" t="s">
        <v>17</v>
      </c>
      <c r="BC21" s="53" t="s">
        <v>36</v>
      </c>
      <c r="BD21" s="49" t="s">
        <v>36</v>
      </c>
      <c r="BE21" s="49" t="s">
        <v>36</v>
      </c>
      <c r="BF21" s="49" t="s">
        <v>36</v>
      </c>
      <c r="BG21" s="44" t="s">
        <v>36</v>
      </c>
      <c r="BH21" s="53" t="s">
        <v>36</v>
      </c>
      <c r="BI21" s="49" t="s">
        <v>36</v>
      </c>
      <c r="BJ21" s="49" t="s">
        <v>36</v>
      </c>
      <c r="BK21" s="49" t="s">
        <v>36</v>
      </c>
      <c r="BL21" s="44" t="s">
        <v>36</v>
      </c>
      <c r="BM21" s="53" t="s">
        <v>36</v>
      </c>
      <c r="BN21" s="49" t="s">
        <v>36</v>
      </c>
      <c r="BO21" s="49" t="s">
        <v>36</v>
      </c>
      <c r="BP21" s="49" t="s">
        <v>36</v>
      </c>
      <c r="BQ21" s="44" t="s">
        <v>36</v>
      </c>
      <c r="BR21" s="53" t="s">
        <v>36</v>
      </c>
      <c r="BS21" s="49" t="s">
        <v>36</v>
      </c>
      <c r="BT21" s="49" t="s">
        <v>36</v>
      </c>
      <c r="BU21" s="49" t="s">
        <v>36</v>
      </c>
      <c r="BV21" s="49" t="s">
        <v>36</v>
      </c>
      <c r="BW21" s="39" t="s">
        <v>36</v>
      </c>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36" customFormat="true" ht="15" customHeight="true" x14ac:dyDescent="0.2">
      <c r="A22" s="984" t="s">
        <v>55</v>
      </c>
      <c r="B22" s="372" t="s">
        <v>50</v>
      </c>
      <c r="C22" s="132">
        <v>0.14701721496065745</v>
      </c>
      <c r="D22" s="131">
        <v>3.7069716031418946E-2</v>
      </c>
      <c r="E22" s="131">
        <v>0</v>
      </c>
      <c r="F22" s="131">
        <v>0</v>
      </c>
      <c r="G22" s="130">
        <v>0</v>
      </c>
      <c r="H22" s="129">
        <v>0.26552324964856838</v>
      </c>
      <c r="I22" s="131">
        <v>0</v>
      </c>
      <c r="J22" s="131">
        <v>0</v>
      </c>
      <c r="K22" s="131">
        <v>0</v>
      </c>
      <c r="L22" s="128">
        <v>0</v>
      </c>
      <c r="M22" s="132">
        <v>7.3300327418029082E-2</v>
      </c>
      <c r="N22" s="131">
        <v>5.7323285216225893E-2</v>
      </c>
      <c r="O22" s="131">
        <v>0</v>
      </c>
      <c r="P22" s="131">
        <v>0</v>
      </c>
      <c r="Q22" s="130">
        <v>0</v>
      </c>
      <c r="R22" s="129">
        <v>0.420457765883055</v>
      </c>
      <c r="S22" s="131">
        <v>0</v>
      </c>
      <c r="T22" s="131">
        <v>4.2395936228998669E-2</v>
      </c>
      <c r="U22" s="131">
        <v>0</v>
      </c>
      <c r="V22" s="131">
        <v>0</v>
      </c>
      <c r="W22" s="128">
        <v>0</v>
      </c>
      <c r="X22" s="410"/>
      <c r="Y22" s="410"/>
      <c r="Z22" s="410"/>
      <c r="AA22" s="410"/>
      <c r="AB22" s="410"/>
      <c r="AC22" s="410"/>
      <c r="AD22" s="410"/>
      <c r="AE22" s="410"/>
      <c r="AF22" s="410"/>
      <c r="AG22" s="410"/>
      <c r="AH22" s="410"/>
      <c r="AI22" s="410"/>
      <c r="AJ22" s="410"/>
      <c r="AK22" s="410"/>
      <c r="AL22" s="410"/>
      <c r="AM22" s="410"/>
      <c r="AN22" s="410"/>
      <c r="AO22" s="410"/>
      <c r="AP22" s="410"/>
      <c r="AQ22" s="410"/>
      <c r="AR22" s="410"/>
      <c r="AS22" s="410"/>
      <c r="AT22" s="410"/>
      <c r="AU22" s="410"/>
      <c r="AV22" s="410"/>
      <c r="AW22" s="410"/>
      <c r="AX22" s="410"/>
      <c r="AY22" s="410"/>
      <c r="AZ22" s="881"/>
      <c r="BA22" s="972" t="s">
        <v>55</v>
      </c>
      <c r="BB22" s="553" t="s">
        <v>50</v>
      </c>
      <c r="BC22" s="53" t="s">
        <v>36</v>
      </c>
      <c r="BD22" s="49" t="s">
        <v>36</v>
      </c>
      <c r="BE22" s="49" t="s">
        <v>36</v>
      </c>
      <c r="BF22" s="49" t="s">
        <v>36</v>
      </c>
      <c r="BG22" s="44" t="s">
        <v>36</v>
      </c>
      <c r="BH22" s="53" t="s">
        <v>36</v>
      </c>
      <c r="BI22" s="49" t="s">
        <v>36</v>
      </c>
      <c r="BJ22" s="49" t="s">
        <v>36</v>
      </c>
      <c r="BK22" s="49" t="s">
        <v>36</v>
      </c>
      <c r="BL22" s="44" t="s">
        <v>36</v>
      </c>
      <c r="BM22" s="53" t="s">
        <v>36</v>
      </c>
      <c r="BN22" s="49" t="s">
        <v>36</v>
      </c>
      <c r="BO22" s="49" t="s">
        <v>36</v>
      </c>
      <c r="BP22" s="49" t="s">
        <v>36</v>
      </c>
      <c r="BQ22" s="44" t="s">
        <v>36</v>
      </c>
      <c r="BR22" s="53" t="s">
        <v>36</v>
      </c>
      <c r="BS22" s="49" t="s">
        <v>36</v>
      </c>
      <c r="BT22" s="49" t="s">
        <v>36</v>
      </c>
      <c r="BU22" s="49" t="s">
        <v>36</v>
      </c>
      <c r="BV22" s="49" t="s">
        <v>36</v>
      </c>
      <c r="BW22" s="39" t="s">
        <v>36</v>
      </c>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36" customFormat="true" ht="15" customHeight="true" x14ac:dyDescent="0.2">
      <c r="A23" s="986"/>
      <c r="B23" s="373" t="s">
        <v>49</v>
      </c>
      <c r="C23" s="127">
        <v>99.85298278503933</v>
      </c>
      <c r="D23" s="126">
        <v>99.962930283968575</v>
      </c>
      <c r="E23" s="126">
        <v>100</v>
      </c>
      <c r="F23" s="126">
        <v>100</v>
      </c>
      <c r="G23" s="125">
        <v>100</v>
      </c>
      <c r="H23" s="124">
        <v>99.734476750351405</v>
      </c>
      <c r="I23" s="126">
        <v>100</v>
      </c>
      <c r="J23" s="126">
        <v>100</v>
      </c>
      <c r="K23" s="126">
        <v>100</v>
      </c>
      <c r="L23" s="123">
        <v>100</v>
      </c>
      <c r="M23" s="127">
        <v>99.926699672581975</v>
      </c>
      <c r="N23" s="126">
        <v>99.942676714783772</v>
      </c>
      <c r="O23" s="126">
        <v>100</v>
      </c>
      <c r="P23" s="126">
        <v>100</v>
      </c>
      <c r="Q23" s="125">
        <v>100</v>
      </c>
      <c r="R23" s="124">
        <v>99.5795422341169</v>
      </c>
      <c r="S23" s="126">
        <v>100</v>
      </c>
      <c r="T23" s="126">
        <v>99.957604063771015</v>
      </c>
      <c r="U23" s="126">
        <v>100</v>
      </c>
      <c r="V23" s="126">
        <v>100</v>
      </c>
      <c r="W23" s="123">
        <v>100</v>
      </c>
      <c r="X23" s="410"/>
      <c r="Y23" s="410"/>
      <c r="Z23" s="410"/>
      <c r="AA23" s="410"/>
      <c r="AB23" s="410"/>
      <c r="AC23" s="410"/>
      <c r="AD23" s="410"/>
      <c r="AE23" s="410"/>
      <c r="AF23" s="410"/>
      <c r="AG23" s="410"/>
      <c r="AH23" s="410"/>
      <c r="AI23" s="410"/>
      <c r="AJ23" s="410"/>
      <c r="AK23" s="410"/>
      <c r="AL23" s="410"/>
      <c r="AM23" s="410"/>
      <c r="AN23" s="410"/>
      <c r="AO23" s="410"/>
      <c r="AP23" s="410"/>
      <c r="AQ23" s="410"/>
      <c r="AR23" s="410"/>
      <c r="AS23" s="410"/>
      <c r="AT23" s="410"/>
      <c r="AU23" s="410"/>
      <c r="AV23" s="410"/>
      <c r="AW23" s="410"/>
      <c r="AX23" s="410"/>
      <c r="AY23" s="410"/>
      <c r="AZ23" s="881"/>
      <c r="BA23" s="974"/>
      <c r="BB23" s="555" t="s">
        <v>49</v>
      </c>
      <c r="BC23" s="52" t="s">
        <v>36</v>
      </c>
      <c r="BD23" s="48" t="s">
        <v>36</v>
      </c>
      <c r="BE23" s="48" t="s">
        <v>36</v>
      </c>
      <c r="BF23" s="48" t="s">
        <v>36</v>
      </c>
      <c r="BG23" s="43" t="s">
        <v>36</v>
      </c>
      <c r="BH23" s="52" t="s">
        <v>36</v>
      </c>
      <c r="BI23" s="48" t="s">
        <v>36</v>
      </c>
      <c r="BJ23" s="48" t="s">
        <v>36</v>
      </c>
      <c r="BK23" s="48" t="s">
        <v>36</v>
      </c>
      <c r="BL23" s="43" t="s">
        <v>36</v>
      </c>
      <c r="BM23" s="52" t="s">
        <v>36</v>
      </c>
      <c r="BN23" s="48" t="s">
        <v>36</v>
      </c>
      <c r="BO23" s="48" t="s">
        <v>36</v>
      </c>
      <c r="BP23" s="48" t="s">
        <v>36</v>
      </c>
      <c r="BQ23" s="43" t="s">
        <v>36</v>
      </c>
      <c r="BR23" s="52" t="s">
        <v>36</v>
      </c>
      <c r="BS23" s="48" t="s">
        <v>36</v>
      </c>
      <c r="BT23" s="48" t="s">
        <v>36</v>
      </c>
      <c r="BU23" s="48" t="s">
        <v>36</v>
      </c>
      <c r="BV23" s="48" t="s">
        <v>36</v>
      </c>
      <c r="BW23" s="38" t="s">
        <v>36</v>
      </c>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18" customFormat="true" ht="15" hidden="true" customHeight="true" x14ac:dyDescent="0.2">
      <c r="A24" s="987" t="s">
        <v>48</v>
      </c>
      <c r="B24" s="370" t="s">
        <v>60</v>
      </c>
      <c r="C24" s="376"/>
      <c r="D24" s="377"/>
      <c r="E24" s="377"/>
      <c r="F24" s="377"/>
      <c r="G24" s="378"/>
      <c r="H24" s="379"/>
      <c r="I24" s="377"/>
      <c r="J24" s="377"/>
      <c r="K24" s="377"/>
      <c r="L24" s="380"/>
      <c r="M24" s="376"/>
      <c r="N24" s="377"/>
      <c r="O24" s="377"/>
      <c r="P24" s="377"/>
      <c r="Q24" s="378"/>
      <c r="R24" s="379"/>
      <c r="S24" s="377"/>
      <c r="T24" s="377"/>
      <c r="U24" s="377"/>
      <c r="V24" s="377"/>
      <c r="W24" s="380"/>
      <c r="X24" s="828"/>
      <c r="Y24" s="828"/>
      <c r="Z24" s="828"/>
      <c r="AA24" s="828"/>
      <c r="AB24" s="828"/>
      <c r="AC24" s="828"/>
      <c r="AD24" s="828"/>
      <c r="AE24" s="828"/>
      <c r="AF24" s="828"/>
      <c r="AG24" s="828"/>
      <c r="AH24" s="828"/>
      <c r="AI24" s="828"/>
      <c r="AJ24" s="828"/>
      <c r="AK24" s="828"/>
      <c r="AL24" s="828"/>
      <c r="AM24" s="828"/>
      <c r="AN24" s="828"/>
      <c r="AO24" s="828"/>
      <c r="AP24" s="828"/>
      <c r="AQ24" s="828"/>
      <c r="AR24" s="828"/>
      <c r="AS24" s="828"/>
      <c r="AT24" s="828"/>
      <c r="AU24" s="828"/>
      <c r="AV24" s="828"/>
      <c r="AW24" s="828"/>
      <c r="AX24" s="828"/>
      <c r="AY24" s="828"/>
      <c r="AZ24" s="346"/>
      <c r="BB24" s="320"/>
      <c r="BX24" s="346"/>
      <c r="BY24" s="346"/>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988"/>
      <c r="B25" s="367" t="s">
        <v>59</v>
      </c>
      <c r="C25" s="381"/>
      <c r="D25" s="382"/>
      <c r="E25" s="382"/>
      <c r="F25" s="382"/>
      <c r="G25" s="383"/>
      <c r="H25" s="384"/>
      <c r="I25" s="382"/>
      <c r="J25" s="382"/>
      <c r="K25" s="382"/>
      <c r="L25" s="385"/>
      <c r="M25" s="381"/>
      <c r="N25" s="382"/>
      <c r="O25" s="382"/>
      <c r="P25" s="382"/>
      <c r="Q25" s="383"/>
      <c r="R25" s="384"/>
      <c r="S25" s="382"/>
      <c r="T25" s="382"/>
      <c r="U25" s="382"/>
      <c r="V25" s="382"/>
      <c r="W25" s="385"/>
      <c r="X25" s="828"/>
      <c r="Y25" s="828"/>
      <c r="Z25" s="828"/>
      <c r="AA25" s="828"/>
      <c r="AB25" s="828"/>
      <c r="AC25" s="828"/>
      <c r="AD25" s="828"/>
      <c r="AE25" s="828"/>
      <c r="AF25" s="828"/>
      <c r="AG25" s="828"/>
      <c r="AH25" s="828"/>
      <c r="AI25" s="828"/>
      <c r="AJ25" s="828"/>
      <c r="AK25" s="828"/>
      <c r="AL25" s="828"/>
      <c r="AM25" s="828"/>
      <c r="AN25" s="828"/>
      <c r="AO25" s="828"/>
      <c r="AP25" s="828"/>
      <c r="AQ25" s="828"/>
      <c r="AR25" s="828"/>
      <c r="AS25" s="828"/>
      <c r="AT25" s="828"/>
      <c r="AU25" s="828"/>
      <c r="AV25" s="828"/>
      <c r="AW25" s="828"/>
      <c r="AX25" s="828"/>
      <c r="AY25" s="828"/>
      <c r="AZ25" s="346"/>
      <c r="BB25" s="320"/>
      <c r="BX25" s="346"/>
      <c r="BY25" s="346"/>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989"/>
      <c r="B26" s="368" t="s">
        <v>47</v>
      </c>
      <c r="C26" s="386"/>
      <c r="D26" s="387"/>
      <c r="E26" s="387"/>
      <c r="F26" s="387"/>
      <c r="G26" s="388"/>
      <c r="H26" s="389"/>
      <c r="I26" s="387"/>
      <c r="J26" s="387"/>
      <c r="K26" s="387"/>
      <c r="L26" s="390"/>
      <c r="M26" s="386"/>
      <c r="N26" s="387"/>
      <c r="O26" s="387"/>
      <c r="P26" s="387"/>
      <c r="Q26" s="388"/>
      <c r="R26" s="14"/>
      <c r="S26" s="13"/>
      <c r="T26" s="13"/>
      <c r="U26" s="13"/>
      <c r="V26" s="13"/>
      <c r="W26" s="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346"/>
      <c r="BB26" s="320"/>
      <c r="BX26" s="346"/>
      <c r="BY26" s="346"/>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437" customFormat="true" ht="15" customHeight="true" x14ac:dyDescent="0.2">
      <c r="A27" s="317"/>
      <c r="B27" s="369"/>
      <c r="C27" s="1014" t="s">
        <v>115</v>
      </c>
      <c r="D27" s="1015"/>
      <c r="E27" s="1015"/>
      <c r="F27" s="1015"/>
      <c r="G27" s="1016"/>
      <c r="H27" s="993" t="s">
        <v>39</v>
      </c>
      <c r="I27" s="981"/>
      <c r="J27" s="981"/>
      <c r="K27" s="981"/>
      <c r="L27" s="983"/>
      <c r="M27" s="980" t="s">
        <v>38</v>
      </c>
      <c r="N27" s="981"/>
      <c r="O27" s="981"/>
      <c r="P27" s="981"/>
      <c r="Q27" s="983"/>
      <c r="R27" s="16" t="s">
        <v>138</v>
      </c>
      <c r="S27" s="400"/>
      <c r="T27" s="400"/>
      <c r="U27" s="400"/>
      <c r="V27" s="400"/>
      <c r="W27" s="400"/>
      <c r="X27" s="828"/>
      <c r="Y27" s="828"/>
      <c r="Z27" s="828"/>
      <c r="AA27" s="828"/>
      <c r="AB27" s="828"/>
      <c r="AC27" s="828"/>
      <c r="AD27" s="828"/>
      <c r="AE27" s="828"/>
      <c r="AF27" s="828"/>
      <c r="AG27" s="828"/>
      <c r="AH27" s="828"/>
      <c r="AI27" s="828"/>
      <c r="AJ27" s="828"/>
      <c r="AK27" s="828"/>
      <c r="AL27" s="828"/>
      <c r="AM27" s="828"/>
      <c r="AN27" s="828"/>
      <c r="AO27" s="828"/>
      <c r="AP27" s="828"/>
      <c r="AQ27" s="828"/>
      <c r="AR27" s="828"/>
      <c r="AS27" s="828"/>
      <c r="AT27" s="828"/>
      <c r="AU27" s="828"/>
      <c r="AV27" s="828"/>
      <c r="AW27" s="828"/>
      <c r="AX27" s="828"/>
      <c r="AY27" s="828"/>
      <c r="AZ27" s="346"/>
      <c r="BA27" s="347" t="s">
        <v>129</v>
      </c>
      <c r="BB27" s="302" t="s">
        <v>96</v>
      </c>
      <c r="BC27" s="976" t="s">
        <v>115</v>
      </c>
      <c r="BD27" s="977"/>
      <c r="BE27" s="977"/>
      <c r="BF27" s="977"/>
      <c r="BG27" s="978"/>
      <c r="BH27" s="976" t="s">
        <v>39</v>
      </c>
      <c r="BI27" s="977"/>
      <c r="BJ27" s="977"/>
      <c r="BK27" s="977"/>
      <c r="BL27" s="978"/>
      <c r="BM27" s="976" t="s">
        <v>38</v>
      </c>
      <c r="BN27" s="977"/>
      <c r="BO27" s="977"/>
      <c r="BP27" s="977"/>
      <c r="BQ27" s="979"/>
      <c r="BR27" s="15" t="s">
        <v>138</v>
      </c>
      <c r="BS27" s="400"/>
      <c r="BT27" s="400"/>
      <c r="BU27" s="400"/>
      <c r="BV27" s="400"/>
      <c r="BW27" s="400"/>
      <c r="BX27" s="5"/>
      <c r="BY27" s="5"/>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437" customFormat="true" ht="36" x14ac:dyDescent="0.2">
      <c r="A28" s="335" t="s">
        <v>70</v>
      </c>
      <c r="B28" s="369"/>
      <c r="C28" s="392" t="s">
        <v>0</v>
      </c>
      <c r="D28" s="546" t="s">
        <v>1</v>
      </c>
      <c r="E28" s="546" t="s">
        <v>2</v>
      </c>
      <c r="F28" s="546" t="s">
        <v>3</v>
      </c>
      <c r="G28" s="547" t="s">
        <v>4</v>
      </c>
      <c r="H28" s="374" t="s">
        <v>0</v>
      </c>
      <c r="I28" s="549" t="s">
        <v>1</v>
      </c>
      <c r="J28" s="549" t="s">
        <v>2</v>
      </c>
      <c r="K28" s="549" t="s">
        <v>3</v>
      </c>
      <c r="L28" s="550" t="s">
        <v>4</v>
      </c>
      <c r="M28" s="375" t="s">
        <v>0</v>
      </c>
      <c r="N28" s="549" t="s">
        <v>1</v>
      </c>
      <c r="O28" s="549" t="s">
        <v>2</v>
      </c>
      <c r="P28" s="549" t="s">
        <v>3</v>
      </c>
      <c r="Q28" s="545" t="s">
        <v>4</v>
      </c>
      <c r="R28" s="374" t="s">
        <v>150</v>
      </c>
      <c r="S28" s="549" t="s">
        <v>151</v>
      </c>
      <c r="T28" s="549" t="s">
        <v>424</v>
      </c>
      <c r="U28" s="549" t="s">
        <v>524</v>
      </c>
      <c r="V28" s="549" t="s">
        <v>154</v>
      </c>
      <c r="W28" s="550" t="s">
        <v>299</v>
      </c>
      <c r="X28" s="828"/>
      <c r="Y28" s="828"/>
      <c r="Z28" s="828"/>
      <c r="AA28" s="828"/>
      <c r="AB28" s="828"/>
      <c r="AC28" s="828"/>
      <c r="AD28" s="828"/>
      <c r="AE28" s="828"/>
      <c r="AF28" s="828"/>
      <c r="AG28" s="828"/>
      <c r="AH28" s="828"/>
      <c r="AI28" s="828"/>
      <c r="AJ28" s="828"/>
      <c r="AK28" s="828"/>
      <c r="AL28" s="828"/>
      <c r="AM28" s="828"/>
      <c r="AN28" s="828"/>
      <c r="AO28" s="828"/>
      <c r="AP28" s="828"/>
      <c r="AQ28" s="828"/>
      <c r="AR28" s="828"/>
      <c r="AS28" s="828"/>
      <c r="AT28" s="828"/>
      <c r="AU28" s="828"/>
      <c r="AV28" s="828"/>
      <c r="AW28" s="828"/>
      <c r="AX28" s="828"/>
      <c r="AY28" s="828"/>
      <c r="AZ28" s="346"/>
      <c r="BA28" s="335" t="s">
        <v>120</v>
      </c>
      <c r="BB28" s="334"/>
      <c r="BC28" s="421" t="s">
        <v>0</v>
      </c>
      <c r="BD28" s="520" t="s">
        <v>1</v>
      </c>
      <c r="BE28" s="520" t="s">
        <v>2</v>
      </c>
      <c r="BF28" s="520" t="s">
        <v>3</v>
      </c>
      <c r="BG28" s="422" t="s">
        <v>4</v>
      </c>
      <c r="BH28" s="421" t="s">
        <v>0</v>
      </c>
      <c r="BI28" s="520" t="s">
        <v>1</v>
      </c>
      <c r="BJ28" s="520" t="s">
        <v>2</v>
      </c>
      <c r="BK28" s="520" t="s">
        <v>3</v>
      </c>
      <c r="BL28" s="422" t="s">
        <v>4</v>
      </c>
      <c r="BM28" s="421" t="s">
        <v>0</v>
      </c>
      <c r="BN28" s="520" t="s">
        <v>1</v>
      </c>
      <c r="BO28" s="520" t="s">
        <v>2</v>
      </c>
      <c r="BP28" s="520" t="s">
        <v>3</v>
      </c>
      <c r="BQ28" s="422" t="s">
        <v>4</v>
      </c>
      <c r="BR28" s="421" t="s">
        <v>150</v>
      </c>
      <c r="BS28" s="520" t="s">
        <v>151</v>
      </c>
      <c r="BT28" s="520" t="s">
        <v>424</v>
      </c>
      <c r="BU28" s="520" t="s">
        <v>524</v>
      </c>
      <c r="BV28" s="520" t="s">
        <v>154</v>
      </c>
      <c r="BW28" s="521" t="s">
        <v>299</v>
      </c>
      <c r="BX28" s="886"/>
      <c r="BY28" s="886"/>
      <c r="BZ28" s="886"/>
      <c r="CA28" s="886"/>
      <c r="CB28" s="886"/>
      <c r="CC28" s="886"/>
      <c r="CD28" s="886"/>
      <c r="CE28" s="886"/>
      <c r="CF28" s="886"/>
      <c r="CG28" s="886"/>
      <c r="CH28" s="886"/>
      <c r="CI28" s="886"/>
      <c r="CJ28" s="886"/>
      <c r="CK28" s="886"/>
      <c r="CL28" s="886"/>
      <c r="CM28" s="886"/>
      <c r="CN28" s="886"/>
      <c r="CO28" s="886"/>
      <c r="CP28" s="886"/>
      <c r="CQ28" s="886"/>
      <c r="CR28" s="886"/>
      <c r="CS28" s="886"/>
      <c r="CT28" s="886"/>
      <c r="CU28" s="886"/>
      <c r="CV28" s="886"/>
      <c r="CW28" s="886"/>
      <c r="CX28" s="886"/>
      <c r="CY28" s="886"/>
      <c r="CZ28" s="886"/>
    </row>
    <row r="29" s="437" customFormat="true" ht="15" customHeight="true" x14ac:dyDescent="0.2">
      <c r="A29" s="985" t="s">
        <v>58</v>
      </c>
      <c r="B29" s="371" t="s">
        <v>50</v>
      </c>
      <c r="C29" s="137">
        <v>11.839861626964256</v>
      </c>
      <c r="D29" s="136">
        <v>19.048799292336383</v>
      </c>
      <c r="E29" s="136">
        <v>27.809242151270425</v>
      </c>
      <c r="F29" s="136">
        <v>42.37521361415201</v>
      </c>
      <c r="G29" s="135">
        <v>68.278016066230734</v>
      </c>
      <c r="H29" s="134">
        <v>51.856755840798208</v>
      </c>
      <c r="I29" s="136">
        <v>68.289373614136679</v>
      </c>
      <c r="J29" s="136">
        <v>76.499735362753341</v>
      </c>
      <c r="K29" s="136">
        <v>83.457849487181093</v>
      </c>
      <c r="L29" s="133">
        <v>89.822091773802256</v>
      </c>
      <c r="M29" s="137">
        <v>7.6928370710428782</v>
      </c>
      <c r="N29" s="136">
        <v>12.067426078122121</v>
      </c>
      <c r="O29" s="136">
        <v>11.971992679448858</v>
      </c>
      <c r="P29" s="136">
        <v>16.483874609889742</v>
      </c>
      <c r="Q29" s="135">
        <v>27.703528618111573</v>
      </c>
      <c r="R29" s="134">
        <v>13.549910493249536</v>
      </c>
      <c r="S29" s="136">
        <v>31.801591401578673</v>
      </c>
      <c r="T29" s="136">
        <v>32.612674555947727</v>
      </c>
      <c r="U29" s="136">
        <v>18.170502592561906</v>
      </c>
      <c r="V29" s="136">
        <v>39.571770553176556</v>
      </c>
      <c r="W29" s="133">
        <v>50.329377981168122</v>
      </c>
      <c r="X29" s="828"/>
      <c r="Y29" s="828"/>
      <c r="Z29" s="828"/>
      <c r="AA29" s="828"/>
      <c r="AB29" s="828"/>
      <c r="AC29" s="828"/>
      <c r="AD29" s="828"/>
      <c r="AE29" s="828"/>
      <c r="AF29" s="828"/>
      <c r="AG29" s="828"/>
      <c r="AH29" s="828"/>
      <c r="AI29" s="828"/>
      <c r="AJ29" s="828"/>
      <c r="AK29" s="828"/>
      <c r="AL29" s="828"/>
      <c r="AM29" s="828"/>
      <c r="AN29" s="828"/>
      <c r="AO29" s="828"/>
      <c r="AP29" s="828"/>
      <c r="AQ29" s="828"/>
      <c r="AR29" s="828"/>
      <c r="AS29" s="828"/>
      <c r="AT29" s="828"/>
      <c r="AU29" s="828"/>
      <c r="AV29" s="828"/>
      <c r="AW29" s="828"/>
      <c r="AX29" s="828"/>
      <c r="AY29" s="828"/>
      <c r="AZ29" s="346"/>
      <c r="BA29" s="975" t="s">
        <v>58</v>
      </c>
      <c r="BB29" s="554" t="s">
        <v>50</v>
      </c>
      <c r="BC29" s="54" t="s">
        <v>36</v>
      </c>
      <c r="BD29" s="50" t="s">
        <v>36</v>
      </c>
      <c r="BE29" s="50" t="s">
        <v>36</v>
      </c>
      <c r="BF29" s="50" t="s">
        <v>36</v>
      </c>
      <c r="BG29" s="45" t="s">
        <v>36</v>
      </c>
      <c r="BH29" s="54" t="s">
        <v>36</v>
      </c>
      <c r="BI29" s="50" t="s">
        <v>36</v>
      </c>
      <c r="BJ29" s="50" t="s">
        <v>36</v>
      </c>
      <c r="BK29" s="50" t="s">
        <v>36</v>
      </c>
      <c r="BL29" s="45" t="s">
        <v>36</v>
      </c>
      <c r="BM29" s="54" t="s">
        <v>36</v>
      </c>
      <c r="BN29" s="50" t="s">
        <v>36</v>
      </c>
      <c r="BO29" s="50" t="s">
        <v>36</v>
      </c>
      <c r="BP29" s="50" t="s">
        <v>36</v>
      </c>
      <c r="BQ29" s="45" t="s">
        <v>36</v>
      </c>
      <c r="BR29" s="54" t="s">
        <v>36</v>
      </c>
      <c r="BS29" s="50" t="s">
        <v>36</v>
      </c>
      <c r="BT29" s="50" t="s">
        <v>36</v>
      </c>
      <c r="BU29" s="50" t="s">
        <v>36</v>
      </c>
      <c r="BV29" s="50" t="s">
        <v>36</v>
      </c>
      <c r="BW29" s="40" t="s">
        <v>36</v>
      </c>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37" customFormat="true" ht="15" customHeight="true" x14ac:dyDescent="0.2">
      <c r="A30" s="984"/>
      <c r="B30" s="372" t="s">
        <v>49</v>
      </c>
      <c r="C30" s="132">
        <v>88.160138373035721</v>
      </c>
      <c r="D30" s="131">
        <v>80.951200707663702</v>
      </c>
      <c r="E30" s="131">
        <v>72.190757848729476</v>
      </c>
      <c r="F30" s="131">
        <v>57.624786385848189</v>
      </c>
      <c r="G30" s="130">
        <v>31.721983933769209</v>
      </c>
      <c r="H30" s="129">
        <v>48.143244159201743</v>
      </c>
      <c r="I30" s="131">
        <v>31.710626385863431</v>
      </c>
      <c r="J30" s="131">
        <v>23.500264637246804</v>
      </c>
      <c r="K30" s="131">
        <v>16.542150512818811</v>
      </c>
      <c r="L30" s="128">
        <v>10.177908226197827</v>
      </c>
      <c r="M30" s="132">
        <v>92.30716292895714</v>
      </c>
      <c r="N30" s="131">
        <v>87.932573921877875</v>
      </c>
      <c r="O30" s="131">
        <v>88.028007320551225</v>
      </c>
      <c r="P30" s="131">
        <v>83.51612539011019</v>
      </c>
      <c r="Q30" s="130">
        <v>72.296471381888409</v>
      </c>
      <c r="R30" s="129">
        <v>86.450089506750288</v>
      </c>
      <c r="S30" s="131">
        <v>68.198408598421395</v>
      </c>
      <c r="T30" s="131">
        <v>67.387325444052252</v>
      </c>
      <c r="U30" s="131">
        <v>81.82949740743814</v>
      </c>
      <c r="V30" s="131">
        <v>60.428229446823465</v>
      </c>
      <c r="W30" s="128">
        <v>49.670622018832013</v>
      </c>
      <c r="X30" s="828"/>
      <c r="Y30" s="828"/>
      <c r="Z30" s="828"/>
      <c r="AA30" s="828"/>
      <c r="AB30" s="828"/>
      <c r="AC30" s="828"/>
      <c r="AD30" s="828"/>
      <c r="AE30" s="828"/>
      <c r="AF30" s="828"/>
      <c r="AG30" s="828"/>
      <c r="AH30" s="828"/>
      <c r="AI30" s="828"/>
      <c r="AJ30" s="828"/>
      <c r="AK30" s="828"/>
      <c r="AL30" s="828"/>
      <c r="AM30" s="828"/>
      <c r="AN30" s="828"/>
      <c r="AO30" s="828"/>
      <c r="AP30" s="828"/>
      <c r="AQ30" s="828"/>
      <c r="AR30" s="828"/>
      <c r="AS30" s="828"/>
      <c r="AT30" s="828"/>
      <c r="AU30" s="828"/>
      <c r="AV30" s="828"/>
      <c r="AW30" s="828"/>
      <c r="AX30" s="828"/>
      <c r="AY30" s="828"/>
      <c r="AZ30" s="346"/>
      <c r="BA30" s="972"/>
      <c r="BB30" s="553" t="s">
        <v>49</v>
      </c>
      <c r="BC30" s="53" t="s">
        <v>36</v>
      </c>
      <c r="BD30" s="49" t="s">
        <v>36</v>
      </c>
      <c r="BE30" s="49" t="s">
        <v>36</v>
      </c>
      <c r="BF30" s="49" t="s">
        <v>36</v>
      </c>
      <c r="BG30" s="44" t="s">
        <v>36</v>
      </c>
      <c r="BH30" s="53" t="s">
        <v>36</v>
      </c>
      <c r="BI30" s="49" t="s">
        <v>36</v>
      </c>
      <c r="BJ30" s="49" t="s">
        <v>36</v>
      </c>
      <c r="BK30" s="49" t="s">
        <v>36</v>
      </c>
      <c r="BL30" s="44" t="s">
        <v>36</v>
      </c>
      <c r="BM30" s="53" t="s">
        <v>36</v>
      </c>
      <c r="BN30" s="49" t="s">
        <v>36</v>
      </c>
      <c r="BO30" s="49" t="s">
        <v>36</v>
      </c>
      <c r="BP30" s="49" t="s">
        <v>36</v>
      </c>
      <c r="BQ30" s="44" t="s">
        <v>36</v>
      </c>
      <c r="BR30" s="53" t="s">
        <v>36</v>
      </c>
      <c r="BS30" s="49" t="s">
        <v>36</v>
      </c>
      <c r="BT30" s="49" t="s">
        <v>36</v>
      </c>
      <c r="BU30" s="49" t="s">
        <v>36</v>
      </c>
      <c r="BV30" s="49" t="s">
        <v>36</v>
      </c>
      <c r="BW30" s="39" t="s">
        <v>36</v>
      </c>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17" customFormat="true" ht="15" customHeight="true" x14ac:dyDescent="0.2">
      <c r="A31" s="984" t="s">
        <v>104</v>
      </c>
      <c r="B31" s="372" t="s">
        <v>50</v>
      </c>
      <c r="C31" s="132">
        <v>11.279980707007986</v>
      </c>
      <c r="D31" s="131">
        <v>18.409056283095072</v>
      </c>
      <c r="E31" s="131">
        <v>27.006848917524913</v>
      </c>
      <c r="F31" s="131">
        <v>42.03071088505574</v>
      </c>
      <c r="G31" s="130">
        <v>68.176591923638711</v>
      </c>
      <c r="H31" s="129">
        <v>50.268329770257623</v>
      </c>
      <c r="I31" s="131">
        <v>67.393484940031982</v>
      </c>
      <c r="J31" s="131">
        <v>75.538431660780219</v>
      </c>
      <c r="K31" s="131">
        <v>83.371935275313646</v>
      </c>
      <c r="L31" s="128">
        <v>89.822091773802256</v>
      </c>
      <c r="M31" s="132">
        <v>7.2478317979304245</v>
      </c>
      <c r="N31" s="131">
        <v>11.755974103743144</v>
      </c>
      <c r="O31" s="131">
        <v>11.563109810342889</v>
      </c>
      <c r="P31" s="131">
        <v>15.872696301542854</v>
      </c>
      <c r="Q31" s="130">
        <v>27.537003625486044</v>
      </c>
      <c r="R31" s="129">
        <v>13.511595746353548</v>
      </c>
      <c r="S31" s="131">
        <v>31.630899117214074</v>
      </c>
      <c r="T31" s="131">
        <v>31.408309410475276</v>
      </c>
      <c r="U31" s="131">
        <v>17.877701184959076</v>
      </c>
      <c r="V31" s="131">
        <v>39.444445887646317</v>
      </c>
      <c r="W31" s="128">
        <v>49.552385034464081</v>
      </c>
      <c r="X31" s="828"/>
      <c r="Y31" s="828"/>
      <c r="Z31" s="828"/>
      <c r="AA31" s="828"/>
      <c r="AB31" s="828"/>
      <c r="AC31" s="828"/>
      <c r="AD31" s="828"/>
      <c r="AE31" s="828"/>
      <c r="AF31" s="828"/>
      <c r="AG31" s="828"/>
      <c r="AH31" s="828"/>
      <c r="AI31" s="828"/>
      <c r="AJ31" s="828"/>
      <c r="AK31" s="828"/>
      <c r="AL31" s="828"/>
      <c r="AM31" s="828"/>
      <c r="AN31" s="828"/>
      <c r="AO31" s="828"/>
      <c r="AP31" s="828"/>
      <c r="AQ31" s="828"/>
      <c r="AR31" s="828"/>
      <c r="AS31" s="828"/>
      <c r="AT31" s="828"/>
      <c r="AU31" s="828"/>
      <c r="AV31" s="828"/>
      <c r="AW31" s="828"/>
      <c r="AX31" s="828"/>
      <c r="AY31" s="828"/>
      <c r="AZ31" s="346"/>
      <c r="BA31" s="972" t="s">
        <v>104</v>
      </c>
      <c r="BB31" s="553" t="s">
        <v>50</v>
      </c>
      <c r="BC31" s="53" t="s">
        <v>36</v>
      </c>
      <c r="BD31" s="49" t="s">
        <v>36</v>
      </c>
      <c r="BE31" s="49" t="s">
        <v>36</v>
      </c>
      <c r="BF31" s="49" t="s">
        <v>36</v>
      </c>
      <c r="BG31" s="44" t="s">
        <v>36</v>
      </c>
      <c r="BH31" s="53" t="s">
        <v>36</v>
      </c>
      <c r="BI31" s="49" t="s">
        <v>36</v>
      </c>
      <c r="BJ31" s="49" t="s">
        <v>36</v>
      </c>
      <c r="BK31" s="49" t="s">
        <v>36</v>
      </c>
      <c r="BL31" s="44" t="s">
        <v>36</v>
      </c>
      <c r="BM31" s="53" t="s">
        <v>36</v>
      </c>
      <c r="BN31" s="49" t="s">
        <v>36</v>
      </c>
      <c r="BO31" s="49" t="s">
        <v>36</v>
      </c>
      <c r="BP31" s="49" t="s">
        <v>36</v>
      </c>
      <c r="BQ31" s="44" t="s">
        <v>36</v>
      </c>
      <c r="BR31" s="53" t="s">
        <v>36</v>
      </c>
      <c r="BS31" s="49" t="s">
        <v>36</v>
      </c>
      <c r="BT31" s="49" t="s">
        <v>36</v>
      </c>
      <c r="BU31" s="49" t="s">
        <v>36</v>
      </c>
      <c r="BV31" s="49" t="s">
        <v>36</v>
      </c>
      <c r="BW31" s="39" t="s">
        <v>36</v>
      </c>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17" customFormat="true" ht="15" customHeight="true" x14ac:dyDescent="0.2">
      <c r="A32" s="984"/>
      <c r="B32" s="372" t="s">
        <v>49</v>
      </c>
      <c r="C32" s="132">
        <v>88.720019292991978</v>
      </c>
      <c r="D32" s="131">
        <v>81.590943716904988</v>
      </c>
      <c r="E32" s="131">
        <v>72.993151082475009</v>
      </c>
      <c r="F32" s="131">
        <v>57.969289114944445</v>
      </c>
      <c r="G32" s="130">
        <v>31.823408076361243</v>
      </c>
      <c r="H32" s="129">
        <v>49.731670229742306</v>
      </c>
      <c r="I32" s="131">
        <v>32.606515059968125</v>
      </c>
      <c r="J32" s="131">
        <v>24.461568339219948</v>
      </c>
      <c r="K32" s="131">
        <v>16.628064724686251</v>
      </c>
      <c r="L32" s="128">
        <v>10.177908226197827</v>
      </c>
      <c r="M32" s="132">
        <v>92.752168202069569</v>
      </c>
      <c r="N32" s="131">
        <v>88.244025896256844</v>
      </c>
      <c r="O32" s="131">
        <v>88.436890189657248</v>
      </c>
      <c r="P32" s="131">
        <v>84.127303698457084</v>
      </c>
      <c r="Q32" s="130">
        <v>72.462996374513949</v>
      </c>
      <c r="R32" s="129">
        <v>86.48840425364628</v>
      </c>
      <c r="S32" s="131">
        <v>68.369100882785986</v>
      </c>
      <c r="T32" s="131">
        <v>68.591690589524717</v>
      </c>
      <c r="U32" s="131">
        <v>82.122298815040935</v>
      </c>
      <c r="V32" s="131">
        <v>60.555554112353704</v>
      </c>
      <c r="W32" s="128">
        <v>50.447614965536062</v>
      </c>
      <c r="X32" s="828"/>
      <c r="Y32" s="828"/>
      <c r="Z32" s="828"/>
      <c r="AA32" s="828"/>
      <c r="AB32" s="828"/>
      <c r="AC32" s="828"/>
      <c r="AD32" s="828"/>
      <c r="AE32" s="828"/>
      <c r="AF32" s="828"/>
      <c r="AG32" s="828"/>
      <c r="AH32" s="828"/>
      <c r="AI32" s="828"/>
      <c r="AJ32" s="828"/>
      <c r="AK32" s="828"/>
      <c r="AL32" s="828"/>
      <c r="AM32" s="828"/>
      <c r="AN32" s="828"/>
      <c r="AO32" s="828"/>
      <c r="AP32" s="828"/>
      <c r="AQ32" s="828"/>
      <c r="AR32" s="828"/>
      <c r="AS32" s="828"/>
      <c r="AT32" s="828"/>
      <c r="AU32" s="828"/>
      <c r="AV32" s="828"/>
      <c r="AW32" s="828"/>
      <c r="AX32" s="828"/>
      <c r="AY32" s="828"/>
      <c r="AZ32" s="346"/>
      <c r="BA32" s="972"/>
      <c r="BB32" s="553" t="s">
        <v>49</v>
      </c>
      <c r="BC32" s="53" t="s">
        <v>36</v>
      </c>
      <c r="BD32" s="49" t="s">
        <v>36</v>
      </c>
      <c r="BE32" s="49" t="s">
        <v>36</v>
      </c>
      <c r="BF32" s="49" t="s">
        <v>36</v>
      </c>
      <c r="BG32" s="44" t="s">
        <v>36</v>
      </c>
      <c r="BH32" s="53" t="s">
        <v>36</v>
      </c>
      <c r="BI32" s="49" t="s">
        <v>36</v>
      </c>
      <c r="BJ32" s="49" t="s">
        <v>36</v>
      </c>
      <c r="BK32" s="49" t="s">
        <v>36</v>
      </c>
      <c r="BL32" s="44" t="s">
        <v>36</v>
      </c>
      <c r="BM32" s="53" t="s">
        <v>36</v>
      </c>
      <c r="BN32" s="49" t="s">
        <v>36</v>
      </c>
      <c r="BO32" s="49" t="s">
        <v>36</v>
      </c>
      <c r="BP32" s="49" t="s">
        <v>36</v>
      </c>
      <c r="BQ32" s="44" t="s">
        <v>36</v>
      </c>
      <c r="BR32" s="53" t="s">
        <v>36</v>
      </c>
      <c r="BS32" s="49" t="s">
        <v>36</v>
      </c>
      <c r="BT32" s="49" t="s">
        <v>36</v>
      </c>
      <c r="BU32" s="49" t="s">
        <v>36</v>
      </c>
      <c r="BV32" s="49" t="s">
        <v>36</v>
      </c>
      <c r="BW32" s="39" t="s">
        <v>36</v>
      </c>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17" customFormat="true" ht="15" customHeight="true" x14ac:dyDescent="0.2">
      <c r="A33" s="984" t="s">
        <v>105</v>
      </c>
      <c r="B33" s="372" t="s">
        <v>50</v>
      </c>
      <c r="C33" s="79" t="s">
        <v>36</v>
      </c>
      <c r="D33" s="74" t="s">
        <v>36</v>
      </c>
      <c r="E33" s="74" t="s">
        <v>36</v>
      </c>
      <c r="F33" s="74" t="s">
        <v>36</v>
      </c>
      <c r="G33" s="69" t="s">
        <v>36</v>
      </c>
      <c r="H33" s="64" t="s">
        <v>36</v>
      </c>
      <c r="I33" s="74" t="s">
        <v>36</v>
      </c>
      <c r="J33" s="74" t="s">
        <v>36</v>
      </c>
      <c r="K33" s="74" t="s">
        <v>36</v>
      </c>
      <c r="L33" s="59" t="s">
        <v>36</v>
      </c>
      <c r="M33" s="79" t="s">
        <v>36</v>
      </c>
      <c r="N33" s="74" t="s">
        <v>36</v>
      </c>
      <c r="O33" s="74" t="s">
        <v>36</v>
      </c>
      <c r="P33" s="74" t="s">
        <v>36</v>
      </c>
      <c r="Q33" s="69" t="s">
        <v>36</v>
      </c>
      <c r="R33" s="64" t="s">
        <v>36</v>
      </c>
      <c r="S33" s="74" t="s">
        <v>36</v>
      </c>
      <c r="T33" s="74" t="s">
        <v>36</v>
      </c>
      <c r="U33" s="74" t="s">
        <v>36</v>
      </c>
      <c r="V33" s="74" t="s">
        <v>36</v>
      </c>
      <c r="W33" s="59" t="s">
        <v>36</v>
      </c>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345"/>
      <c r="BA33" s="972" t="s">
        <v>105</v>
      </c>
      <c r="BB33" s="553" t="s">
        <v>50</v>
      </c>
      <c r="BC33" s="53" t="s">
        <v>36</v>
      </c>
      <c r="BD33" s="49" t="s">
        <v>36</v>
      </c>
      <c r="BE33" s="49" t="s">
        <v>36</v>
      </c>
      <c r="BF33" s="49" t="s">
        <v>36</v>
      </c>
      <c r="BG33" s="44" t="s">
        <v>36</v>
      </c>
      <c r="BH33" s="53" t="s">
        <v>36</v>
      </c>
      <c r="BI33" s="49" t="s">
        <v>36</v>
      </c>
      <c r="BJ33" s="49" t="s">
        <v>36</v>
      </c>
      <c r="BK33" s="49" t="s">
        <v>36</v>
      </c>
      <c r="BL33" s="44" t="s">
        <v>36</v>
      </c>
      <c r="BM33" s="53" t="s">
        <v>36</v>
      </c>
      <c r="BN33" s="49" t="s">
        <v>36</v>
      </c>
      <c r="BO33" s="49" t="s">
        <v>36</v>
      </c>
      <c r="BP33" s="49" t="s">
        <v>36</v>
      </c>
      <c r="BQ33" s="44" t="s">
        <v>36</v>
      </c>
      <c r="BR33" s="53" t="s">
        <v>36</v>
      </c>
      <c r="BS33" s="49" t="s">
        <v>36</v>
      </c>
      <c r="BT33" s="49" t="s">
        <v>36</v>
      </c>
      <c r="BU33" s="49" t="s">
        <v>36</v>
      </c>
      <c r="BV33" s="49" t="s">
        <v>36</v>
      </c>
      <c r="BW33" s="39" t="s">
        <v>36</v>
      </c>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17" customFormat="true" ht="15" customHeight="true" x14ac:dyDescent="0.2">
      <c r="A34" s="984"/>
      <c r="B34" s="372" t="s">
        <v>49</v>
      </c>
      <c r="C34" s="79" t="s">
        <v>36</v>
      </c>
      <c r="D34" s="74" t="s">
        <v>36</v>
      </c>
      <c r="E34" s="74" t="s">
        <v>36</v>
      </c>
      <c r="F34" s="74" t="s">
        <v>36</v>
      </c>
      <c r="G34" s="69" t="s">
        <v>36</v>
      </c>
      <c r="H34" s="64" t="s">
        <v>36</v>
      </c>
      <c r="I34" s="74" t="s">
        <v>36</v>
      </c>
      <c r="J34" s="74" t="s">
        <v>36</v>
      </c>
      <c r="K34" s="74" t="s">
        <v>36</v>
      </c>
      <c r="L34" s="59" t="s">
        <v>36</v>
      </c>
      <c r="M34" s="79" t="s">
        <v>36</v>
      </c>
      <c r="N34" s="74" t="s">
        <v>36</v>
      </c>
      <c r="O34" s="74" t="s">
        <v>36</v>
      </c>
      <c r="P34" s="74" t="s">
        <v>36</v>
      </c>
      <c r="Q34" s="69" t="s">
        <v>36</v>
      </c>
      <c r="R34" s="64" t="s">
        <v>36</v>
      </c>
      <c r="S34" s="74" t="s">
        <v>36</v>
      </c>
      <c r="T34" s="74" t="s">
        <v>36</v>
      </c>
      <c r="U34" s="74" t="s">
        <v>36</v>
      </c>
      <c r="V34" s="74" t="s">
        <v>36</v>
      </c>
      <c r="W34" s="59" t="s">
        <v>36</v>
      </c>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345"/>
      <c r="BA34" s="972"/>
      <c r="BB34" s="553" t="s">
        <v>49</v>
      </c>
      <c r="BC34" s="53" t="s">
        <v>36</v>
      </c>
      <c r="BD34" s="49" t="s">
        <v>36</v>
      </c>
      <c r="BE34" s="49" t="s">
        <v>36</v>
      </c>
      <c r="BF34" s="49" t="s">
        <v>36</v>
      </c>
      <c r="BG34" s="44" t="s">
        <v>36</v>
      </c>
      <c r="BH34" s="53" t="s">
        <v>36</v>
      </c>
      <c r="BI34" s="49" t="s">
        <v>36</v>
      </c>
      <c r="BJ34" s="49" t="s">
        <v>36</v>
      </c>
      <c r="BK34" s="49" t="s">
        <v>36</v>
      </c>
      <c r="BL34" s="44" t="s">
        <v>36</v>
      </c>
      <c r="BM34" s="53" t="s">
        <v>36</v>
      </c>
      <c r="BN34" s="49" t="s">
        <v>36</v>
      </c>
      <c r="BO34" s="49" t="s">
        <v>36</v>
      </c>
      <c r="BP34" s="49" t="s">
        <v>36</v>
      </c>
      <c r="BQ34" s="44" t="s">
        <v>36</v>
      </c>
      <c r="BR34" s="53" t="s">
        <v>36</v>
      </c>
      <c r="BS34" s="49" t="s">
        <v>36</v>
      </c>
      <c r="BT34" s="49" t="s">
        <v>36</v>
      </c>
      <c r="BU34" s="49" t="s">
        <v>36</v>
      </c>
      <c r="BV34" s="49" t="s">
        <v>36</v>
      </c>
      <c r="BW34" s="39" t="s">
        <v>36</v>
      </c>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37" customFormat="true" ht="15" customHeight="true" x14ac:dyDescent="0.2">
      <c r="A35" s="984" t="s">
        <v>56</v>
      </c>
      <c r="B35" s="372" t="s">
        <v>50</v>
      </c>
      <c r="C35" s="132">
        <v>80.755048686332174</v>
      </c>
      <c r="D35" s="131">
        <v>93.134001842108759</v>
      </c>
      <c r="E35" s="131">
        <v>96.307545514348917</v>
      </c>
      <c r="F35" s="131">
        <v>98.417960970718283</v>
      </c>
      <c r="G35" s="130">
        <v>99.551999205765412</v>
      </c>
      <c r="H35" s="129">
        <v>92.449422274376062</v>
      </c>
      <c r="I35" s="131">
        <v>97.524636329822073</v>
      </c>
      <c r="J35" s="131">
        <v>98.445287554684526</v>
      </c>
      <c r="K35" s="131">
        <v>99.671462648854643</v>
      </c>
      <c r="L35" s="128">
        <v>100</v>
      </c>
      <c r="M35" s="132">
        <v>78.483269602135593</v>
      </c>
      <c r="N35" s="131">
        <v>89.266237777033425</v>
      </c>
      <c r="O35" s="131">
        <v>95.187649863986067</v>
      </c>
      <c r="P35" s="131">
        <v>97.567565709952419</v>
      </c>
      <c r="Q35" s="130">
        <v>98.375758813717979</v>
      </c>
      <c r="R35" s="129">
        <v>78.79408679631284</v>
      </c>
      <c r="S35" s="131">
        <v>90.748621489317443</v>
      </c>
      <c r="T35" s="131">
        <v>93.63142871443074</v>
      </c>
      <c r="U35" s="131">
        <v>91.507028030328343</v>
      </c>
      <c r="V35" s="131">
        <v>99.191694215243345</v>
      </c>
      <c r="W35" s="128">
        <v>96.349015682928226</v>
      </c>
      <c r="X35" s="828"/>
      <c r="Y35" s="828"/>
      <c r="Z35" s="828"/>
      <c r="AA35" s="828"/>
      <c r="AB35" s="828"/>
      <c r="AC35" s="828"/>
      <c r="AD35" s="828"/>
      <c r="AE35" s="828"/>
      <c r="AF35" s="828"/>
      <c r="AG35" s="828"/>
      <c r="AH35" s="828"/>
      <c r="AI35" s="828"/>
      <c r="AJ35" s="828"/>
      <c r="AK35" s="828"/>
      <c r="AL35" s="828"/>
      <c r="AM35" s="828"/>
      <c r="AN35" s="828"/>
      <c r="AO35" s="828"/>
      <c r="AP35" s="828"/>
      <c r="AQ35" s="828"/>
      <c r="AR35" s="828"/>
      <c r="AS35" s="828"/>
      <c r="AT35" s="828"/>
      <c r="AU35" s="828"/>
      <c r="AV35" s="828"/>
      <c r="AW35" s="828"/>
      <c r="AX35" s="828"/>
      <c r="AY35" s="828"/>
      <c r="AZ35" s="346"/>
      <c r="BA35" s="972" t="s">
        <v>56</v>
      </c>
      <c r="BB35" s="553" t="s">
        <v>50</v>
      </c>
      <c r="BC35" s="53" t="s">
        <v>36</v>
      </c>
      <c r="BD35" s="49" t="s">
        <v>36</v>
      </c>
      <c r="BE35" s="49" t="s">
        <v>36</v>
      </c>
      <c r="BF35" s="49" t="s">
        <v>36</v>
      </c>
      <c r="BG35" s="44" t="s">
        <v>36</v>
      </c>
      <c r="BH35" s="53" t="s">
        <v>36</v>
      </c>
      <c r="BI35" s="49" t="s">
        <v>36</v>
      </c>
      <c r="BJ35" s="49" t="s">
        <v>36</v>
      </c>
      <c r="BK35" s="49" t="s">
        <v>36</v>
      </c>
      <c r="BL35" s="44" t="s">
        <v>36</v>
      </c>
      <c r="BM35" s="53" t="s">
        <v>36</v>
      </c>
      <c r="BN35" s="49" t="s">
        <v>36</v>
      </c>
      <c r="BO35" s="49" t="s">
        <v>36</v>
      </c>
      <c r="BP35" s="49" t="s">
        <v>36</v>
      </c>
      <c r="BQ35" s="44" t="s">
        <v>36</v>
      </c>
      <c r="BR35" s="53" t="s">
        <v>36</v>
      </c>
      <c r="BS35" s="49" t="s">
        <v>36</v>
      </c>
      <c r="BT35" s="49" t="s">
        <v>36</v>
      </c>
      <c r="BU35" s="49" t="s">
        <v>36</v>
      </c>
      <c r="BV35" s="49" t="s">
        <v>36</v>
      </c>
      <c r="BW35" s="39" t="s">
        <v>36</v>
      </c>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37" customFormat="true" ht="15" customHeight="true" x14ac:dyDescent="0.2">
      <c r="A36" s="984"/>
      <c r="B36" s="372" t="s">
        <v>49</v>
      </c>
      <c r="C36" s="132">
        <v>19.244951313667734</v>
      </c>
      <c r="D36" s="131">
        <v>6.8659981578912959</v>
      </c>
      <c r="E36" s="131">
        <v>3.6924544856511177</v>
      </c>
      <c r="F36" s="131">
        <v>1.5820390292817319</v>
      </c>
      <c r="G36" s="130">
        <v>0.44800079423457284</v>
      </c>
      <c r="H36" s="129">
        <v>7.5505777256239597</v>
      </c>
      <c r="I36" s="131">
        <v>2.4753636701779582</v>
      </c>
      <c r="J36" s="131">
        <v>1.5547124453155303</v>
      </c>
      <c r="K36" s="131">
        <v>0.32853735114533933</v>
      </c>
      <c r="L36" s="128">
        <v>0</v>
      </c>
      <c r="M36" s="132">
        <v>21.516730397864496</v>
      </c>
      <c r="N36" s="131">
        <v>10.733762222966565</v>
      </c>
      <c r="O36" s="131">
        <v>4.8123501360140528</v>
      </c>
      <c r="P36" s="131">
        <v>2.4324342900476226</v>
      </c>
      <c r="Q36" s="130">
        <v>1.6242411862820036</v>
      </c>
      <c r="R36" s="129">
        <v>21.205913203687029</v>
      </c>
      <c r="S36" s="131">
        <v>9.251378510682521</v>
      </c>
      <c r="T36" s="131">
        <v>6.3685712855691339</v>
      </c>
      <c r="U36" s="131">
        <v>8.4929719696717054</v>
      </c>
      <c r="V36" s="131">
        <v>0.8083057847566707</v>
      </c>
      <c r="W36" s="128">
        <v>3.6509843170718206</v>
      </c>
      <c r="X36" s="828"/>
      <c r="Y36" s="828"/>
      <c r="Z36" s="828"/>
      <c r="AA36" s="828"/>
      <c r="AB36" s="828"/>
      <c r="AC36" s="828"/>
      <c r="AD36" s="828"/>
      <c r="AE36" s="828"/>
      <c r="AF36" s="828"/>
      <c r="AG36" s="828"/>
      <c r="AH36" s="828"/>
      <c r="AI36" s="828"/>
      <c r="AJ36" s="828"/>
      <c r="AK36" s="828"/>
      <c r="AL36" s="828"/>
      <c r="AM36" s="828"/>
      <c r="AN36" s="828"/>
      <c r="AO36" s="828"/>
      <c r="AP36" s="828"/>
      <c r="AQ36" s="828"/>
      <c r="AR36" s="828"/>
      <c r="AS36" s="828"/>
      <c r="AT36" s="828"/>
      <c r="AU36" s="828"/>
      <c r="AV36" s="828"/>
      <c r="AW36" s="828"/>
      <c r="AX36" s="828"/>
      <c r="AY36" s="828"/>
      <c r="AZ36" s="346"/>
      <c r="BA36" s="972"/>
      <c r="BB36" s="553" t="s">
        <v>49</v>
      </c>
      <c r="BC36" s="53" t="s">
        <v>36</v>
      </c>
      <c r="BD36" s="49" t="s">
        <v>36</v>
      </c>
      <c r="BE36" s="49" t="s">
        <v>36</v>
      </c>
      <c r="BF36" s="49" t="s">
        <v>36</v>
      </c>
      <c r="BG36" s="44" t="s">
        <v>36</v>
      </c>
      <c r="BH36" s="53" t="s">
        <v>36</v>
      </c>
      <c r="BI36" s="49" t="s">
        <v>36</v>
      </c>
      <c r="BJ36" s="49" t="s">
        <v>36</v>
      </c>
      <c r="BK36" s="49" t="s">
        <v>36</v>
      </c>
      <c r="BL36" s="44" t="s">
        <v>36</v>
      </c>
      <c r="BM36" s="53" t="s">
        <v>36</v>
      </c>
      <c r="BN36" s="49" t="s">
        <v>36</v>
      </c>
      <c r="BO36" s="49" t="s">
        <v>36</v>
      </c>
      <c r="BP36" s="49" t="s">
        <v>36</v>
      </c>
      <c r="BQ36" s="44" t="s">
        <v>36</v>
      </c>
      <c r="BR36" s="53" t="s">
        <v>36</v>
      </c>
      <c r="BS36" s="49" t="s">
        <v>36</v>
      </c>
      <c r="BT36" s="49" t="s">
        <v>36</v>
      </c>
      <c r="BU36" s="49" t="s">
        <v>36</v>
      </c>
      <c r="BV36" s="49" t="s">
        <v>36</v>
      </c>
      <c r="BW36" s="39" t="s">
        <v>36</v>
      </c>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37" customFormat="true" ht="15" customHeight="true" x14ac:dyDescent="0.2">
      <c r="A37" s="984" t="s">
        <v>156</v>
      </c>
      <c r="B37" s="372" t="s">
        <v>50</v>
      </c>
      <c r="C37" s="132">
        <v>70.167978817210354</v>
      </c>
      <c r="D37" s="131">
        <v>87.086331728522296</v>
      </c>
      <c r="E37" s="131">
        <v>93.479846198661335</v>
      </c>
      <c r="F37" s="131">
        <v>97.122602257636728</v>
      </c>
      <c r="G37" s="130">
        <v>99.396402056313789</v>
      </c>
      <c r="H37" s="129">
        <v>89.296402954617946</v>
      </c>
      <c r="I37" s="131">
        <v>96.604063131985711</v>
      </c>
      <c r="J37" s="131">
        <v>98.382011687099492</v>
      </c>
      <c r="K37" s="131">
        <v>99.671462648854643</v>
      </c>
      <c r="L37" s="128">
        <v>100</v>
      </c>
      <c r="M37" s="132">
        <v>67.124303614021159</v>
      </c>
      <c r="N37" s="131">
        <v>80.473525695408242</v>
      </c>
      <c r="O37" s="131">
        <v>90.447226696449462</v>
      </c>
      <c r="P37" s="131">
        <v>94.758134171551106</v>
      </c>
      <c r="Q37" s="130">
        <v>97.34773006121064</v>
      </c>
      <c r="R37" s="129">
        <v>76.147982184779494</v>
      </c>
      <c r="S37" s="131">
        <v>88.885171662063243</v>
      </c>
      <c r="T37" s="131">
        <v>83.087432070821222</v>
      </c>
      <c r="U37" s="131">
        <v>83.405590408886425</v>
      </c>
      <c r="V37" s="131">
        <v>98.660715627237437</v>
      </c>
      <c r="W37" s="128">
        <v>95.183768513084516</v>
      </c>
      <c r="X37" s="828"/>
      <c r="Y37" s="828"/>
      <c r="Z37" s="828"/>
      <c r="AA37" s="828"/>
      <c r="AB37" s="828"/>
      <c r="AC37" s="828"/>
      <c r="AD37" s="828"/>
      <c r="AE37" s="828"/>
      <c r="AF37" s="828"/>
      <c r="AG37" s="828"/>
      <c r="AH37" s="828"/>
      <c r="AI37" s="828"/>
      <c r="AJ37" s="828"/>
      <c r="AK37" s="828"/>
      <c r="AL37" s="828"/>
      <c r="AM37" s="828"/>
      <c r="AN37" s="828"/>
      <c r="AO37" s="828"/>
      <c r="AP37" s="828"/>
      <c r="AQ37" s="828"/>
      <c r="AR37" s="828"/>
      <c r="AS37" s="828"/>
      <c r="AT37" s="828"/>
      <c r="AU37" s="828"/>
      <c r="AV37" s="828"/>
      <c r="AW37" s="828"/>
      <c r="AX37" s="828"/>
      <c r="AY37" s="828"/>
      <c r="AZ37" s="346"/>
      <c r="BA37" s="972" t="s">
        <v>126</v>
      </c>
      <c r="BB37" s="553" t="s">
        <v>50</v>
      </c>
      <c r="BC37" s="53" t="s">
        <v>36</v>
      </c>
      <c r="BD37" s="49" t="s">
        <v>36</v>
      </c>
      <c r="BE37" s="49" t="s">
        <v>36</v>
      </c>
      <c r="BF37" s="49" t="s">
        <v>36</v>
      </c>
      <c r="BG37" s="44" t="s">
        <v>36</v>
      </c>
      <c r="BH37" s="53" t="s">
        <v>36</v>
      </c>
      <c r="BI37" s="49" t="s">
        <v>36</v>
      </c>
      <c r="BJ37" s="49" t="s">
        <v>36</v>
      </c>
      <c r="BK37" s="49" t="s">
        <v>36</v>
      </c>
      <c r="BL37" s="44" t="s">
        <v>36</v>
      </c>
      <c r="BM37" s="53" t="s">
        <v>36</v>
      </c>
      <c r="BN37" s="49" t="s">
        <v>36</v>
      </c>
      <c r="BO37" s="49" t="s">
        <v>36</v>
      </c>
      <c r="BP37" s="49" t="s">
        <v>36</v>
      </c>
      <c r="BQ37" s="44" t="s">
        <v>36</v>
      </c>
      <c r="BR37" s="53" t="s">
        <v>36</v>
      </c>
      <c r="BS37" s="49" t="s">
        <v>36</v>
      </c>
      <c r="BT37" s="49" t="s">
        <v>36</v>
      </c>
      <c r="BU37" s="49" t="s">
        <v>36</v>
      </c>
      <c r="BV37" s="49" t="s">
        <v>36</v>
      </c>
      <c r="BW37" s="39" t="s">
        <v>36</v>
      </c>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37" customFormat="true" ht="15" customHeight="true" x14ac:dyDescent="0.2">
      <c r="A38" s="984"/>
      <c r="B38" s="372" t="s">
        <v>49</v>
      </c>
      <c r="C38" s="132">
        <v>29.832021182789614</v>
      </c>
      <c r="D38" s="131">
        <v>12.913668271477766</v>
      </c>
      <c r="E38" s="131">
        <v>6.5201538013386893</v>
      </c>
      <c r="F38" s="131">
        <v>2.8773977423632626</v>
      </c>
      <c r="G38" s="130">
        <v>0.60359794368619624</v>
      </c>
      <c r="H38" s="129">
        <v>10.703597045381978</v>
      </c>
      <c r="I38" s="131">
        <v>3.3959368680142785</v>
      </c>
      <c r="J38" s="131">
        <v>1.6179883129005521</v>
      </c>
      <c r="K38" s="131">
        <v>0.32853735114533933</v>
      </c>
      <c r="L38" s="128">
        <v>0</v>
      </c>
      <c r="M38" s="132">
        <v>32.875696385978948</v>
      </c>
      <c r="N38" s="131">
        <v>19.526474304591829</v>
      </c>
      <c r="O38" s="131">
        <v>9.5527733035506479</v>
      </c>
      <c r="P38" s="131">
        <v>5.2418658284488027</v>
      </c>
      <c r="Q38" s="130">
        <v>2.6522699387893405</v>
      </c>
      <c r="R38" s="129">
        <v>23.852017815220343</v>
      </c>
      <c r="S38" s="131">
        <v>11.114828337936721</v>
      </c>
      <c r="T38" s="131">
        <v>16.91256792917871</v>
      </c>
      <c r="U38" s="131">
        <v>16.594409591113639</v>
      </c>
      <c r="V38" s="131">
        <v>1.3392843727625698</v>
      </c>
      <c r="W38" s="128">
        <v>4.8162314869155258</v>
      </c>
      <c r="X38" s="828"/>
      <c r="Y38" s="828"/>
      <c r="Z38" s="828"/>
      <c r="AA38" s="828"/>
      <c r="AB38" s="828"/>
      <c r="AC38" s="828"/>
      <c r="AD38" s="828"/>
      <c r="AE38" s="828"/>
      <c r="AF38" s="828"/>
      <c r="AG38" s="828"/>
      <c r="AH38" s="828"/>
      <c r="AI38" s="828"/>
      <c r="AJ38" s="828"/>
      <c r="AK38" s="828"/>
      <c r="AL38" s="828"/>
      <c r="AM38" s="828"/>
      <c r="AN38" s="828"/>
      <c r="AO38" s="828"/>
      <c r="AP38" s="828"/>
      <c r="AQ38" s="828"/>
      <c r="AR38" s="828"/>
      <c r="AS38" s="828"/>
      <c r="AT38" s="828"/>
      <c r="AU38" s="828"/>
      <c r="AV38" s="828"/>
      <c r="AW38" s="828"/>
      <c r="AX38" s="828"/>
      <c r="AY38" s="828"/>
      <c r="AZ38" s="346"/>
      <c r="BA38" s="972"/>
      <c r="BB38" s="553" t="s">
        <v>49</v>
      </c>
      <c r="BC38" s="53" t="s">
        <v>36</v>
      </c>
      <c r="BD38" s="49" t="s">
        <v>36</v>
      </c>
      <c r="BE38" s="49" t="s">
        <v>36</v>
      </c>
      <c r="BF38" s="49" t="s">
        <v>36</v>
      </c>
      <c r="BG38" s="44" t="s">
        <v>36</v>
      </c>
      <c r="BH38" s="53" t="s">
        <v>36</v>
      </c>
      <c r="BI38" s="49" t="s">
        <v>36</v>
      </c>
      <c r="BJ38" s="49" t="s">
        <v>36</v>
      </c>
      <c r="BK38" s="49" t="s">
        <v>36</v>
      </c>
      <c r="BL38" s="44" t="s">
        <v>36</v>
      </c>
      <c r="BM38" s="53" t="s">
        <v>36</v>
      </c>
      <c r="BN38" s="49" t="s">
        <v>36</v>
      </c>
      <c r="BO38" s="49" t="s">
        <v>36</v>
      </c>
      <c r="BP38" s="49" t="s">
        <v>36</v>
      </c>
      <c r="BQ38" s="44" t="s">
        <v>36</v>
      </c>
      <c r="BR38" s="53" t="s">
        <v>36</v>
      </c>
      <c r="BS38" s="49" t="s">
        <v>36</v>
      </c>
      <c r="BT38" s="49" t="s">
        <v>36</v>
      </c>
      <c r="BU38" s="49" t="s">
        <v>36</v>
      </c>
      <c r="BV38" s="49" t="s">
        <v>36</v>
      </c>
      <c r="BW38" s="39" t="s">
        <v>36</v>
      </c>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17" customFormat="true" ht="15" customHeight="true" x14ac:dyDescent="0.2">
      <c r="A39" s="984" t="s">
        <v>123</v>
      </c>
      <c r="B39" s="372" t="s">
        <v>50</v>
      </c>
      <c r="C39" s="79" t="s">
        <v>36</v>
      </c>
      <c r="D39" s="74" t="s">
        <v>36</v>
      </c>
      <c r="E39" s="74" t="s">
        <v>36</v>
      </c>
      <c r="F39" s="74" t="s">
        <v>36</v>
      </c>
      <c r="G39" s="69" t="s">
        <v>36</v>
      </c>
      <c r="H39" s="64" t="s">
        <v>36</v>
      </c>
      <c r="I39" s="74" t="s">
        <v>36</v>
      </c>
      <c r="J39" s="74" t="s">
        <v>36</v>
      </c>
      <c r="K39" s="74" t="s">
        <v>36</v>
      </c>
      <c r="L39" s="59" t="s">
        <v>36</v>
      </c>
      <c r="M39" s="79" t="s">
        <v>36</v>
      </c>
      <c r="N39" s="74" t="s">
        <v>36</v>
      </c>
      <c r="O39" s="74" t="s">
        <v>36</v>
      </c>
      <c r="P39" s="74" t="s">
        <v>36</v>
      </c>
      <c r="Q39" s="69" t="s">
        <v>36</v>
      </c>
      <c r="R39" s="64" t="s">
        <v>36</v>
      </c>
      <c r="S39" s="74" t="s">
        <v>36</v>
      </c>
      <c r="T39" s="74" t="s">
        <v>36</v>
      </c>
      <c r="U39" s="74" t="s">
        <v>36</v>
      </c>
      <c r="V39" s="74" t="s">
        <v>36</v>
      </c>
      <c r="W39" s="59" t="s">
        <v>36</v>
      </c>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345"/>
      <c r="BA39" s="972" t="s">
        <v>123</v>
      </c>
      <c r="BB39" s="553" t="s">
        <v>50</v>
      </c>
      <c r="BC39" s="53" t="s">
        <v>36</v>
      </c>
      <c r="BD39" s="49" t="s">
        <v>36</v>
      </c>
      <c r="BE39" s="49" t="s">
        <v>36</v>
      </c>
      <c r="BF39" s="49" t="s">
        <v>36</v>
      </c>
      <c r="BG39" s="44" t="s">
        <v>36</v>
      </c>
      <c r="BH39" s="53" t="s">
        <v>36</v>
      </c>
      <c r="BI39" s="49" t="s">
        <v>36</v>
      </c>
      <c r="BJ39" s="49" t="s">
        <v>36</v>
      </c>
      <c r="BK39" s="49" t="s">
        <v>36</v>
      </c>
      <c r="BL39" s="44" t="s">
        <v>36</v>
      </c>
      <c r="BM39" s="53" t="s">
        <v>36</v>
      </c>
      <c r="BN39" s="49" t="s">
        <v>36</v>
      </c>
      <c r="BO39" s="49" t="s">
        <v>36</v>
      </c>
      <c r="BP39" s="49" t="s">
        <v>36</v>
      </c>
      <c r="BQ39" s="44" t="s">
        <v>36</v>
      </c>
      <c r="BR39" s="53" t="s">
        <v>36</v>
      </c>
      <c r="BS39" s="49" t="s">
        <v>36</v>
      </c>
      <c r="BT39" s="49" t="s">
        <v>36</v>
      </c>
      <c r="BU39" s="49" t="s">
        <v>36</v>
      </c>
      <c r="BV39" s="49" t="s">
        <v>36</v>
      </c>
      <c r="BW39" s="39" t="s">
        <v>36</v>
      </c>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17" customFormat="true" ht="15" customHeight="true" x14ac:dyDescent="0.2">
      <c r="A40" s="984"/>
      <c r="B40" s="372" t="s">
        <v>49</v>
      </c>
      <c r="C40" s="79" t="s">
        <v>36</v>
      </c>
      <c r="D40" s="74" t="s">
        <v>36</v>
      </c>
      <c r="E40" s="74" t="s">
        <v>36</v>
      </c>
      <c r="F40" s="74" t="s">
        <v>36</v>
      </c>
      <c r="G40" s="69" t="s">
        <v>36</v>
      </c>
      <c r="H40" s="64" t="s">
        <v>36</v>
      </c>
      <c r="I40" s="74" t="s">
        <v>36</v>
      </c>
      <c r="J40" s="74" t="s">
        <v>36</v>
      </c>
      <c r="K40" s="74" t="s">
        <v>36</v>
      </c>
      <c r="L40" s="59" t="s">
        <v>36</v>
      </c>
      <c r="M40" s="79" t="s">
        <v>36</v>
      </c>
      <c r="N40" s="74" t="s">
        <v>36</v>
      </c>
      <c r="O40" s="74" t="s">
        <v>36</v>
      </c>
      <c r="P40" s="74" t="s">
        <v>36</v>
      </c>
      <c r="Q40" s="69" t="s">
        <v>36</v>
      </c>
      <c r="R40" s="64" t="s">
        <v>36</v>
      </c>
      <c r="S40" s="74" t="s">
        <v>36</v>
      </c>
      <c r="T40" s="74" t="s">
        <v>36</v>
      </c>
      <c r="U40" s="74" t="s">
        <v>36</v>
      </c>
      <c r="V40" s="74" t="s">
        <v>36</v>
      </c>
      <c r="W40" s="59" t="s">
        <v>36</v>
      </c>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345"/>
      <c r="BA40" s="972"/>
      <c r="BB40" s="553" t="s">
        <v>49</v>
      </c>
      <c r="BC40" s="53" t="s">
        <v>36</v>
      </c>
      <c r="BD40" s="49" t="s">
        <v>36</v>
      </c>
      <c r="BE40" s="49" t="s">
        <v>36</v>
      </c>
      <c r="BF40" s="49" t="s">
        <v>36</v>
      </c>
      <c r="BG40" s="44" t="s">
        <v>36</v>
      </c>
      <c r="BH40" s="53" t="s">
        <v>36</v>
      </c>
      <c r="BI40" s="49" t="s">
        <v>36</v>
      </c>
      <c r="BJ40" s="49" t="s">
        <v>36</v>
      </c>
      <c r="BK40" s="49" t="s">
        <v>36</v>
      </c>
      <c r="BL40" s="44" t="s">
        <v>36</v>
      </c>
      <c r="BM40" s="53" t="s">
        <v>36</v>
      </c>
      <c r="BN40" s="49" t="s">
        <v>36</v>
      </c>
      <c r="BO40" s="49" t="s">
        <v>36</v>
      </c>
      <c r="BP40" s="49" t="s">
        <v>36</v>
      </c>
      <c r="BQ40" s="44" t="s">
        <v>36</v>
      </c>
      <c r="BR40" s="53" t="s">
        <v>36</v>
      </c>
      <c r="BS40" s="49" t="s">
        <v>36</v>
      </c>
      <c r="BT40" s="49" t="s">
        <v>36</v>
      </c>
      <c r="BU40" s="49" t="s">
        <v>36</v>
      </c>
      <c r="BV40" s="49" t="s">
        <v>36</v>
      </c>
      <c r="BW40" s="39" t="s">
        <v>36</v>
      </c>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37" customFormat="true" ht="15" customHeight="true" x14ac:dyDescent="0.2">
      <c r="A41" s="984" t="s">
        <v>57</v>
      </c>
      <c r="B41" s="372" t="s">
        <v>50</v>
      </c>
      <c r="C41" s="132">
        <v>1.4837575799630931</v>
      </c>
      <c r="D41" s="131">
        <v>0.16469769479156529</v>
      </c>
      <c r="E41" s="131">
        <v>0</v>
      </c>
      <c r="F41" s="131">
        <v>0</v>
      </c>
      <c r="G41" s="130">
        <v>0</v>
      </c>
      <c r="H41" s="129">
        <v>0.61860710837507471</v>
      </c>
      <c r="I41" s="131">
        <v>0</v>
      </c>
      <c r="J41" s="131">
        <v>0</v>
      </c>
      <c r="K41" s="131">
        <v>0</v>
      </c>
      <c r="L41" s="128">
        <v>0</v>
      </c>
      <c r="M41" s="132">
        <v>1.7169631841042219</v>
      </c>
      <c r="N41" s="131">
        <v>0.35346405874201953</v>
      </c>
      <c r="O41" s="131">
        <v>6.1994675714903281E-2</v>
      </c>
      <c r="P41" s="131">
        <v>0</v>
      </c>
      <c r="Q41" s="130">
        <v>0</v>
      </c>
      <c r="R41" s="129">
        <v>4.6558314214393057</v>
      </c>
      <c r="S41" s="131">
        <v>0</v>
      </c>
      <c r="T41" s="131">
        <v>3.6664984380012935E-2</v>
      </c>
      <c r="U41" s="131">
        <v>0.19076016073409827</v>
      </c>
      <c r="V41" s="131">
        <v>0</v>
      </c>
      <c r="W41" s="128">
        <v>0</v>
      </c>
      <c r="X41" s="828"/>
      <c r="Y41" s="828"/>
      <c r="Z41" s="828"/>
      <c r="AA41" s="828"/>
      <c r="AB41" s="828"/>
      <c r="AC41" s="828"/>
      <c r="AD41" s="828"/>
      <c r="AE41" s="828"/>
      <c r="AF41" s="828"/>
      <c r="AG41" s="828"/>
      <c r="AH41" s="828"/>
      <c r="AI41" s="828"/>
      <c r="AJ41" s="828"/>
      <c r="AK41" s="828"/>
      <c r="AL41" s="828"/>
      <c r="AM41" s="828"/>
      <c r="AN41" s="828"/>
      <c r="AO41" s="828"/>
      <c r="AP41" s="828"/>
      <c r="AQ41" s="828"/>
      <c r="AR41" s="828"/>
      <c r="AS41" s="828"/>
      <c r="AT41" s="828"/>
      <c r="AU41" s="828"/>
      <c r="AV41" s="828"/>
      <c r="AW41" s="828"/>
      <c r="AX41" s="828"/>
      <c r="AY41" s="828"/>
      <c r="AZ41" s="346"/>
      <c r="BA41" s="972" t="s">
        <v>57</v>
      </c>
      <c r="BB41" s="553" t="s">
        <v>50</v>
      </c>
      <c r="BC41" s="53" t="s">
        <v>36</v>
      </c>
      <c r="BD41" s="49" t="s">
        <v>36</v>
      </c>
      <c r="BE41" s="49" t="s">
        <v>36</v>
      </c>
      <c r="BF41" s="49" t="s">
        <v>36</v>
      </c>
      <c r="BG41" s="44" t="s">
        <v>36</v>
      </c>
      <c r="BH41" s="53" t="s">
        <v>36</v>
      </c>
      <c r="BI41" s="49" t="s">
        <v>36</v>
      </c>
      <c r="BJ41" s="49" t="s">
        <v>36</v>
      </c>
      <c r="BK41" s="49" t="s">
        <v>36</v>
      </c>
      <c r="BL41" s="44" t="s">
        <v>36</v>
      </c>
      <c r="BM41" s="53" t="s">
        <v>36</v>
      </c>
      <c r="BN41" s="49" t="s">
        <v>36</v>
      </c>
      <c r="BO41" s="49" t="s">
        <v>36</v>
      </c>
      <c r="BP41" s="49" t="s">
        <v>36</v>
      </c>
      <c r="BQ41" s="44" t="s">
        <v>36</v>
      </c>
      <c r="BR41" s="53" t="s">
        <v>36</v>
      </c>
      <c r="BS41" s="49" t="s">
        <v>36</v>
      </c>
      <c r="BT41" s="49" t="s">
        <v>36</v>
      </c>
      <c r="BU41" s="49" t="s">
        <v>36</v>
      </c>
      <c r="BV41" s="49" t="s">
        <v>36</v>
      </c>
      <c r="BW41" s="39" t="s">
        <v>36</v>
      </c>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37" customFormat="true" ht="15" customHeight="true" x14ac:dyDescent="0.2">
      <c r="A42" s="984"/>
      <c r="B42" s="372" t="s">
        <v>49</v>
      </c>
      <c r="C42" s="132">
        <v>98.516242420036903</v>
      </c>
      <c r="D42" s="131">
        <v>99.83530230520843</v>
      </c>
      <c r="E42" s="131">
        <v>100</v>
      </c>
      <c r="F42" s="131">
        <v>100</v>
      </c>
      <c r="G42" s="130">
        <v>100</v>
      </c>
      <c r="H42" s="129">
        <v>99.381392891624913</v>
      </c>
      <c r="I42" s="131">
        <v>100</v>
      </c>
      <c r="J42" s="131">
        <v>100</v>
      </c>
      <c r="K42" s="131">
        <v>100</v>
      </c>
      <c r="L42" s="128">
        <v>100</v>
      </c>
      <c r="M42" s="132">
        <v>98.283036815895798</v>
      </c>
      <c r="N42" s="131">
        <v>99.646535941258009</v>
      </c>
      <c r="O42" s="131">
        <v>99.938005324285101</v>
      </c>
      <c r="P42" s="131">
        <v>100</v>
      </c>
      <c r="Q42" s="130">
        <v>100</v>
      </c>
      <c r="R42" s="129">
        <v>95.344168578560669</v>
      </c>
      <c r="S42" s="131">
        <v>100</v>
      </c>
      <c r="T42" s="131">
        <v>99.96333501561999</v>
      </c>
      <c r="U42" s="131">
        <v>99.809239839265899</v>
      </c>
      <c r="V42" s="131">
        <v>100</v>
      </c>
      <c r="W42" s="128">
        <v>100</v>
      </c>
      <c r="X42" s="828"/>
      <c r="Y42" s="828"/>
      <c r="Z42" s="828"/>
      <c r="AA42" s="828"/>
      <c r="AB42" s="828"/>
      <c r="AC42" s="828"/>
      <c r="AD42" s="828"/>
      <c r="AE42" s="828"/>
      <c r="AF42" s="828"/>
      <c r="AG42" s="828"/>
      <c r="AH42" s="828"/>
      <c r="AI42" s="828"/>
      <c r="AJ42" s="828"/>
      <c r="AK42" s="828"/>
      <c r="AL42" s="828"/>
      <c r="AM42" s="828"/>
      <c r="AN42" s="828"/>
      <c r="AO42" s="828"/>
      <c r="AP42" s="828"/>
      <c r="AQ42" s="828"/>
      <c r="AR42" s="828"/>
      <c r="AS42" s="828"/>
      <c r="AT42" s="828"/>
      <c r="AU42" s="828"/>
      <c r="AV42" s="828"/>
      <c r="AW42" s="828"/>
      <c r="AX42" s="828"/>
      <c r="AY42" s="828"/>
      <c r="AZ42" s="346"/>
      <c r="BA42" s="972"/>
      <c r="BB42" s="553" t="s">
        <v>49</v>
      </c>
      <c r="BC42" s="53" t="s">
        <v>36</v>
      </c>
      <c r="BD42" s="49" t="s">
        <v>36</v>
      </c>
      <c r="BE42" s="49" t="s">
        <v>36</v>
      </c>
      <c r="BF42" s="49" t="s">
        <v>36</v>
      </c>
      <c r="BG42" s="44" t="s">
        <v>36</v>
      </c>
      <c r="BH42" s="53" t="s">
        <v>36</v>
      </c>
      <c r="BI42" s="49" t="s">
        <v>36</v>
      </c>
      <c r="BJ42" s="49" t="s">
        <v>36</v>
      </c>
      <c r="BK42" s="49" t="s">
        <v>36</v>
      </c>
      <c r="BL42" s="44" t="s">
        <v>36</v>
      </c>
      <c r="BM42" s="53" t="s">
        <v>36</v>
      </c>
      <c r="BN42" s="49" t="s">
        <v>36</v>
      </c>
      <c r="BO42" s="49" t="s">
        <v>36</v>
      </c>
      <c r="BP42" s="49" t="s">
        <v>36</v>
      </c>
      <c r="BQ42" s="44" t="s">
        <v>36</v>
      </c>
      <c r="BR42" s="53" t="s">
        <v>36</v>
      </c>
      <c r="BS42" s="49" t="s">
        <v>36</v>
      </c>
      <c r="BT42" s="49" t="s">
        <v>36</v>
      </c>
      <c r="BU42" s="49" t="s">
        <v>36</v>
      </c>
      <c r="BV42" s="49" t="s">
        <v>36</v>
      </c>
      <c r="BW42" s="39" t="s">
        <v>36</v>
      </c>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37" customFormat="true" ht="15" customHeight="true" x14ac:dyDescent="0.2">
      <c r="A43" s="984" t="s">
        <v>54</v>
      </c>
      <c r="B43" s="372" t="s">
        <v>50</v>
      </c>
      <c r="C43" s="79" t="s">
        <v>36</v>
      </c>
      <c r="D43" s="74" t="s">
        <v>36</v>
      </c>
      <c r="E43" s="74" t="s">
        <v>36</v>
      </c>
      <c r="F43" s="74" t="s">
        <v>36</v>
      </c>
      <c r="G43" s="69" t="s">
        <v>36</v>
      </c>
      <c r="H43" s="64" t="s">
        <v>36</v>
      </c>
      <c r="I43" s="74" t="s">
        <v>36</v>
      </c>
      <c r="J43" s="74" t="s">
        <v>36</v>
      </c>
      <c r="K43" s="74" t="s">
        <v>36</v>
      </c>
      <c r="L43" s="59" t="s">
        <v>36</v>
      </c>
      <c r="M43" s="79" t="s">
        <v>36</v>
      </c>
      <c r="N43" s="74" t="s">
        <v>36</v>
      </c>
      <c r="O43" s="74" t="s">
        <v>36</v>
      </c>
      <c r="P43" s="74" t="s">
        <v>36</v>
      </c>
      <c r="Q43" s="69" t="s">
        <v>36</v>
      </c>
      <c r="R43" s="64" t="s">
        <v>36</v>
      </c>
      <c r="S43" s="74" t="s">
        <v>36</v>
      </c>
      <c r="T43" s="74" t="s">
        <v>36</v>
      </c>
      <c r="U43" s="74" t="s">
        <v>36</v>
      </c>
      <c r="V43" s="74" t="s">
        <v>36</v>
      </c>
      <c r="W43" s="59" t="s">
        <v>36</v>
      </c>
      <c r="X43" s="828"/>
      <c r="Y43" s="828"/>
      <c r="Z43" s="828"/>
      <c r="AA43" s="828"/>
      <c r="AB43" s="828"/>
      <c r="AC43" s="828"/>
      <c r="AD43" s="828"/>
      <c r="AE43" s="828"/>
      <c r="AF43" s="828"/>
      <c r="AG43" s="828"/>
      <c r="AH43" s="828"/>
      <c r="AI43" s="828"/>
      <c r="AJ43" s="828"/>
      <c r="AK43" s="828"/>
      <c r="AL43" s="828"/>
      <c r="AM43" s="828"/>
      <c r="AN43" s="828"/>
      <c r="AO43" s="828"/>
      <c r="AP43" s="828"/>
      <c r="AQ43" s="828"/>
      <c r="AR43" s="828"/>
      <c r="AS43" s="828"/>
      <c r="AT43" s="828"/>
      <c r="AU43" s="828"/>
      <c r="AV43" s="828"/>
      <c r="AW43" s="828"/>
      <c r="AX43" s="828"/>
      <c r="AY43" s="828"/>
      <c r="AZ43" s="346"/>
      <c r="BA43" s="972" t="s">
        <v>54</v>
      </c>
      <c r="BB43" s="553" t="s">
        <v>50</v>
      </c>
      <c r="BC43" s="53" t="s">
        <v>36</v>
      </c>
      <c r="BD43" s="49" t="s">
        <v>36</v>
      </c>
      <c r="BE43" s="49" t="s">
        <v>36</v>
      </c>
      <c r="BF43" s="49" t="s">
        <v>36</v>
      </c>
      <c r="BG43" s="44" t="s">
        <v>36</v>
      </c>
      <c r="BH43" s="53" t="s">
        <v>36</v>
      </c>
      <c r="BI43" s="49" t="s">
        <v>36</v>
      </c>
      <c r="BJ43" s="49" t="s">
        <v>36</v>
      </c>
      <c r="BK43" s="49" t="s">
        <v>36</v>
      </c>
      <c r="BL43" s="44" t="s">
        <v>36</v>
      </c>
      <c r="BM43" s="53" t="s">
        <v>36</v>
      </c>
      <c r="BN43" s="49" t="s">
        <v>36</v>
      </c>
      <c r="BO43" s="49" t="s">
        <v>36</v>
      </c>
      <c r="BP43" s="49" t="s">
        <v>36</v>
      </c>
      <c r="BQ43" s="44" t="s">
        <v>36</v>
      </c>
      <c r="BR43" s="53" t="s">
        <v>36</v>
      </c>
      <c r="BS43" s="49" t="s">
        <v>36</v>
      </c>
      <c r="BT43" s="49" t="s">
        <v>36</v>
      </c>
      <c r="BU43" s="49" t="s">
        <v>36</v>
      </c>
      <c r="BV43" s="49" t="s">
        <v>36</v>
      </c>
      <c r="BW43" s="39" t="s">
        <v>36</v>
      </c>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37" customFormat="true" ht="15" customHeight="true" x14ac:dyDescent="0.2">
      <c r="A44" s="984"/>
      <c r="B44" s="372" t="s">
        <v>49</v>
      </c>
      <c r="C44" s="79" t="s">
        <v>36</v>
      </c>
      <c r="D44" s="74" t="s">
        <v>36</v>
      </c>
      <c r="E44" s="74" t="s">
        <v>36</v>
      </c>
      <c r="F44" s="74" t="s">
        <v>36</v>
      </c>
      <c r="G44" s="69" t="s">
        <v>36</v>
      </c>
      <c r="H44" s="64" t="s">
        <v>36</v>
      </c>
      <c r="I44" s="74" t="s">
        <v>36</v>
      </c>
      <c r="J44" s="74" t="s">
        <v>36</v>
      </c>
      <c r="K44" s="74" t="s">
        <v>36</v>
      </c>
      <c r="L44" s="59" t="s">
        <v>36</v>
      </c>
      <c r="M44" s="79" t="s">
        <v>36</v>
      </c>
      <c r="N44" s="74" t="s">
        <v>36</v>
      </c>
      <c r="O44" s="74" t="s">
        <v>36</v>
      </c>
      <c r="P44" s="74" t="s">
        <v>36</v>
      </c>
      <c r="Q44" s="69" t="s">
        <v>36</v>
      </c>
      <c r="R44" s="64" t="s">
        <v>36</v>
      </c>
      <c r="S44" s="74" t="s">
        <v>36</v>
      </c>
      <c r="T44" s="74" t="s">
        <v>36</v>
      </c>
      <c r="U44" s="74" t="s">
        <v>36</v>
      </c>
      <c r="V44" s="74" t="s">
        <v>36</v>
      </c>
      <c r="W44" s="59" t="s">
        <v>36</v>
      </c>
      <c r="X44" s="828"/>
      <c r="Y44" s="828"/>
      <c r="Z44" s="828"/>
      <c r="AA44" s="828"/>
      <c r="AB44" s="828"/>
      <c r="AC44" s="828"/>
      <c r="AD44" s="828"/>
      <c r="AE44" s="828"/>
      <c r="AF44" s="828"/>
      <c r="AG44" s="828"/>
      <c r="AH44" s="828"/>
      <c r="AI44" s="828"/>
      <c r="AJ44" s="828"/>
      <c r="AK44" s="828"/>
      <c r="AL44" s="828"/>
      <c r="AM44" s="828"/>
      <c r="AN44" s="828"/>
      <c r="AO44" s="828"/>
      <c r="AP44" s="828"/>
      <c r="AQ44" s="828"/>
      <c r="AR44" s="828"/>
      <c r="AS44" s="828"/>
      <c r="AT44" s="828"/>
      <c r="AU44" s="828"/>
      <c r="AV44" s="828"/>
      <c r="AW44" s="828"/>
      <c r="AX44" s="828"/>
      <c r="AY44" s="828"/>
      <c r="AZ44" s="346"/>
      <c r="BA44" s="972"/>
      <c r="BB44" s="553" t="s">
        <v>49</v>
      </c>
      <c r="BC44" s="53" t="s">
        <v>36</v>
      </c>
      <c r="BD44" s="49" t="s">
        <v>36</v>
      </c>
      <c r="BE44" s="49" t="s">
        <v>36</v>
      </c>
      <c r="BF44" s="49" t="s">
        <v>36</v>
      </c>
      <c r="BG44" s="44" t="s">
        <v>36</v>
      </c>
      <c r="BH44" s="53" t="s">
        <v>36</v>
      </c>
      <c r="BI44" s="49" t="s">
        <v>36</v>
      </c>
      <c r="BJ44" s="49" t="s">
        <v>36</v>
      </c>
      <c r="BK44" s="49" t="s">
        <v>36</v>
      </c>
      <c r="BL44" s="44" t="s">
        <v>36</v>
      </c>
      <c r="BM44" s="53" t="s">
        <v>36</v>
      </c>
      <c r="BN44" s="49" t="s">
        <v>36</v>
      </c>
      <c r="BO44" s="49" t="s">
        <v>36</v>
      </c>
      <c r="BP44" s="49" t="s">
        <v>36</v>
      </c>
      <c r="BQ44" s="44" t="s">
        <v>36</v>
      </c>
      <c r="BR44" s="53" t="s">
        <v>36</v>
      </c>
      <c r="BS44" s="49" t="s">
        <v>36</v>
      </c>
      <c r="BT44" s="49" t="s">
        <v>36</v>
      </c>
      <c r="BU44" s="49" t="s">
        <v>36</v>
      </c>
      <c r="BV44" s="49" t="s">
        <v>36</v>
      </c>
      <c r="BW44" s="39" t="s">
        <v>36</v>
      </c>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37" customFormat="true" ht="15" customHeight="true" x14ac:dyDescent="0.2">
      <c r="A45" s="984" t="s">
        <v>53</v>
      </c>
      <c r="B45" s="372" t="s">
        <v>50</v>
      </c>
      <c r="C45" s="79" t="s">
        <v>36</v>
      </c>
      <c r="D45" s="74" t="s">
        <v>36</v>
      </c>
      <c r="E45" s="74" t="s">
        <v>36</v>
      </c>
      <c r="F45" s="74" t="s">
        <v>36</v>
      </c>
      <c r="G45" s="69" t="s">
        <v>36</v>
      </c>
      <c r="H45" s="64" t="s">
        <v>36</v>
      </c>
      <c r="I45" s="74" t="s">
        <v>36</v>
      </c>
      <c r="J45" s="74" t="s">
        <v>36</v>
      </c>
      <c r="K45" s="74" t="s">
        <v>36</v>
      </c>
      <c r="L45" s="59" t="s">
        <v>36</v>
      </c>
      <c r="M45" s="79" t="s">
        <v>36</v>
      </c>
      <c r="N45" s="74" t="s">
        <v>36</v>
      </c>
      <c r="O45" s="74" t="s">
        <v>36</v>
      </c>
      <c r="P45" s="74" t="s">
        <v>36</v>
      </c>
      <c r="Q45" s="69" t="s">
        <v>36</v>
      </c>
      <c r="R45" s="64" t="s">
        <v>36</v>
      </c>
      <c r="S45" s="74" t="s">
        <v>36</v>
      </c>
      <c r="T45" s="74" t="s">
        <v>36</v>
      </c>
      <c r="U45" s="74" t="s">
        <v>36</v>
      </c>
      <c r="V45" s="74" t="s">
        <v>36</v>
      </c>
      <c r="W45" s="59" t="s">
        <v>36</v>
      </c>
      <c r="X45" s="828"/>
      <c r="Y45" s="828"/>
      <c r="Z45" s="828"/>
      <c r="AA45" s="828"/>
      <c r="AB45" s="828"/>
      <c r="AC45" s="828"/>
      <c r="AD45" s="828"/>
      <c r="AE45" s="828"/>
      <c r="AF45" s="828"/>
      <c r="AG45" s="828"/>
      <c r="AH45" s="828"/>
      <c r="AI45" s="828"/>
      <c r="AJ45" s="828"/>
      <c r="AK45" s="828"/>
      <c r="AL45" s="828"/>
      <c r="AM45" s="828"/>
      <c r="AN45" s="828"/>
      <c r="AO45" s="828"/>
      <c r="AP45" s="828"/>
      <c r="AQ45" s="828"/>
      <c r="AR45" s="828"/>
      <c r="AS45" s="828"/>
      <c r="AT45" s="828"/>
      <c r="AU45" s="828"/>
      <c r="AV45" s="828"/>
      <c r="AW45" s="828"/>
      <c r="AX45" s="828"/>
      <c r="AY45" s="828"/>
      <c r="AZ45" s="346"/>
      <c r="BA45" s="972" t="s">
        <v>53</v>
      </c>
      <c r="BB45" s="553" t="s">
        <v>50</v>
      </c>
      <c r="BC45" s="53" t="s">
        <v>36</v>
      </c>
      <c r="BD45" s="49" t="s">
        <v>36</v>
      </c>
      <c r="BE45" s="49" t="s">
        <v>36</v>
      </c>
      <c r="BF45" s="49" t="s">
        <v>36</v>
      </c>
      <c r="BG45" s="44" t="s">
        <v>36</v>
      </c>
      <c r="BH45" s="53" t="s">
        <v>36</v>
      </c>
      <c r="BI45" s="49" t="s">
        <v>36</v>
      </c>
      <c r="BJ45" s="49" t="s">
        <v>36</v>
      </c>
      <c r="BK45" s="49" t="s">
        <v>36</v>
      </c>
      <c r="BL45" s="44" t="s">
        <v>36</v>
      </c>
      <c r="BM45" s="53" t="s">
        <v>36</v>
      </c>
      <c r="BN45" s="49" t="s">
        <v>36</v>
      </c>
      <c r="BO45" s="49" t="s">
        <v>36</v>
      </c>
      <c r="BP45" s="49" t="s">
        <v>36</v>
      </c>
      <c r="BQ45" s="44" t="s">
        <v>36</v>
      </c>
      <c r="BR45" s="53" t="s">
        <v>36</v>
      </c>
      <c r="BS45" s="49" t="s">
        <v>36</v>
      </c>
      <c r="BT45" s="49" t="s">
        <v>36</v>
      </c>
      <c r="BU45" s="49" t="s">
        <v>36</v>
      </c>
      <c r="BV45" s="49" t="s">
        <v>36</v>
      </c>
      <c r="BW45" s="39" t="s">
        <v>36</v>
      </c>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37" customFormat="true" ht="15" customHeight="true" x14ac:dyDescent="0.2">
      <c r="A46" s="984"/>
      <c r="B46" s="372" t="s">
        <v>49</v>
      </c>
      <c r="C46" s="79" t="s">
        <v>36</v>
      </c>
      <c r="D46" s="74" t="s">
        <v>36</v>
      </c>
      <c r="E46" s="74" t="s">
        <v>36</v>
      </c>
      <c r="F46" s="74" t="s">
        <v>36</v>
      </c>
      <c r="G46" s="69" t="s">
        <v>36</v>
      </c>
      <c r="H46" s="64" t="s">
        <v>36</v>
      </c>
      <c r="I46" s="74" t="s">
        <v>36</v>
      </c>
      <c r="J46" s="74" t="s">
        <v>36</v>
      </c>
      <c r="K46" s="74" t="s">
        <v>36</v>
      </c>
      <c r="L46" s="59" t="s">
        <v>36</v>
      </c>
      <c r="M46" s="79" t="s">
        <v>36</v>
      </c>
      <c r="N46" s="74" t="s">
        <v>36</v>
      </c>
      <c r="O46" s="74" t="s">
        <v>36</v>
      </c>
      <c r="P46" s="74" t="s">
        <v>36</v>
      </c>
      <c r="Q46" s="69" t="s">
        <v>36</v>
      </c>
      <c r="R46" s="64" t="s">
        <v>36</v>
      </c>
      <c r="S46" s="74" t="s">
        <v>36</v>
      </c>
      <c r="T46" s="74" t="s">
        <v>36</v>
      </c>
      <c r="U46" s="74" t="s">
        <v>36</v>
      </c>
      <c r="V46" s="74" t="s">
        <v>36</v>
      </c>
      <c r="W46" s="59" t="s">
        <v>36</v>
      </c>
      <c r="X46" s="828"/>
      <c r="Y46" s="828"/>
      <c r="Z46" s="828"/>
      <c r="AA46" s="828"/>
      <c r="AB46" s="828"/>
      <c r="AC46" s="828"/>
      <c r="AD46" s="828"/>
      <c r="AE46" s="828"/>
      <c r="AF46" s="828"/>
      <c r="AG46" s="828"/>
      <c r="AH46" s="828"/>
      <c r="AI46" s="828"/>
      <c r="AJ46" s="828"/>
      <c r="AK46" s="828"/>
      <c r="AL46" s="828"/>
      <c r="AM46" s="828"/>
      <c r="AN46" s="828"/>
      <c r="AO46" s="828"/>
      <c r="AP46" s="828"/>
      <c r="AQ46" s="828"/>
      <c r="AR46" s="828"/>
      <c r="AS46" s="828"/>
      <c r="AT46" s="828"/>
      <c r="AU46" s="828"/>
      <c r="AV46" s="828"/>
      <c r="AW46" s="828"/>
      <c r="AX46" s="828"/>
      <c r="AY46" s="828"/>
      <c r="AZ46" s="346"/>
      <c r="BA46" s="972"/>
      <c r="BB46" s="553" t="s">
        <v>49</v>
      </c>
      <c r="BC46" s="53" t="s">
        <v>36</v>
      </c>
      <c r="BD46" s="49" t="s">
        <v>36</v>
      </c>
      <c r="BE46" s="49" t="s">
        <v>36</v>
      </c>
      <c r="BF46" s="49" t="s">
        <v>36</v>
      </c>
      <c r="BG46" s="44" t="s">
        <v>36</v>
      </c>
      <c r="BH46" s="53" t="s">
        <v>36</v>
      </c>
      <c r="BI46" s="49" t="s">
        <v>36</v>
      </c>
      <c r="BJ46" s="49" t="s">
        <v>36</v>
      </c>
      <c r="BK46" s="49" t="s">
        <v>36</v>
      </c>
      <c r="BL46" s="44" t="s">
        <v>36</v>
      </c>
      <c r="BM46" s="53" t="s">
        <v>36</v>
      </c>
      <c r="BN46" s="49" t="s">
        <v>36</v>
      </c>
      <c r="BO46" s="49" t="s">
        <v>36</v>
      </c>
      <c r="BP46" s="49" t="s">
        <v>36</v>
      </c>
      <c r="BQ46" s="44" t="s">
        <v>36</v>
      </c>
      <c r="BR46" s="53" t="s">
        <v>36</v>
      </c>
      <c r="BS46" s="49" t="s">
        <v>36</v>
      </c>
      <c r="BT46" s="49" t="s">
        <v>36</v>
      </c>
      <c r="BU46" s="49" t="s">
        <v>36</v>
      </c>
      <c r="BV46" s="49" t="s">
        <v>36</v>
      </c>
      <c r="BW46" s="39" t="s">
        <v>36</v>
      </c>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17" customFormat="true" ht="15" customHeight="true" x14ac:dyDescent="0.2">
      <c r="A47" s="984" t="s">
        <v>102</v>
      </c>
      <c r="B47" s="372" t="s">
        <v>101</v>
      </c>
      <c r="C47" s="79" t="s">
        <v>36</v>
      </c>
      <c r="D47" s="74" t="s">
        <v>36</v>
      </c>
      <c r="E47" s="74" t="s">
        <v>36</v>
      </c>
      <c r="F47" s="74" t="s">
        <v>36</v>
      </c>
      <c r="G47" s="69" t="s">
        <v>36</v>
      </c>
      <c r="H47" s="64" t="s">
        <v>36</v>
      </c>
      <c r="I47" s="74" t="s">
        <v>36</v>
      </c>
      <c r="J47" s="74" t="s">
        <v>36</v>
      </c>
      <c r="K47" s="74" t="s">
        <v>36</v>
      </c>
      <c r="L47" s="59" t="s">
        <v>36</v>
      </c>
      <c r="M47" s="79" t="s">
        <v>36</v>
      </c>
      <c r="N47" s="74" t="s">
        <v>36</v>
      </c>
      <c r="O47" s="74" t="s">
        <v>36</v>
      </c>
      <c r="P47" s="74" t="s">
        <v>36</v>
      </c>
      <c r="Q47" s="69" t="s">
        <v>36</v>
      </c>
      <c r="R47" s="64" t="s">
        <v>36</v>
      </c>
      <c r="S47" s="74" t="s">
        <v>36</v>
      </c>
      <c r="T47" s="74" t="s">
        <v>36</v>
      </c>
      <c r="U47" s="74" t="s">
        <v>36</v>
      </c>
      <c r="V47" s="74" t="s">
        <v>36</v>
      </c>
      <c r="W47" s="59" t="s">
        <v>36</v>
      </c>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345"/>
      <c r="BA47" s="972" t="s">
        <v>102</v>
      </c>
      <c r="BB47" s="553" t="s">
        <v>101</v>
      </c>
      <c r="BC47" s="53" t="s">
        <v>36</v>
      </c>
      <c r="BD47" s="49" t="s">
        <v>36</v>
      </c>
      <c r="BE47" s="49" t="s">
        <v>36</v>
      </c>
      <c r="BF47" s="49" t="s">
        <v>36</v>
      </c>
      <c r="BG47" s="44" t="s">
        <v>36</v>
      </c>
      <c r="BH47" s="53" t="s">
        <v>36</v>
      </c>
      <c r="BI47" s="49" t="s">
        <v>36</v>
      </c>
      <c r="BJ47" s="49" t="s">
        <v>36</v>
      </c>
      <c r="BK47" s="49" t="s">
        <v>36</v>
      </c>
      <c r="BL47" s="44" t="s">
        <v>36</v>
      </c>
      <c r="BM47" s="53" t="s">
        <v>36</v>
      </c>
      <c r="BN47" s="49" t="s">
        <v>36</v>
      </c>
      <c r="BO47" s="49" t="s">
        <v>36</v>
      </c>
      <c r="BP47" s="49" t="s">
        <v>36</v>
      </c>
      <c r="BQ47" s="44" t="s">
        <v>36</v>
      </c>
      <c r="BR47" s="53" t="s">
        <v>36</v>
      </c>
      <c r="BS47" s="49" t="s">
        <v>36</v>
      </c>
      <c r="BT47" s="49" t="s">
        <v>36</v>
      </c>
      <c r="BU47" s="49" t="s">
        <v>36</v>
      </c>
      <c r="BV47" s="49" t="s">
        <v>36</v>
      </c>
      <c r="BW47" s="39" t="s">
        <v>36</v>
      </c>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17" customFormat="true" ht="15" customHeight="true" x14ac:dyDescent="0.2">
      <c r="A48" s="984"/>
      <c r="B48" s="372" t="s">
        <v>100</v>
      </c>
      <c r="C48" s="79" t="s">
        <v>36</v>
      </c>
      <c r="D48" s="74" t="s">
        <v>36</v>
      </c>
      <c r="E48" s="74" t="s">
        <v>36</v>
      </c>
      <c r="F48" s="74" t="s">
        <v>36</v>
      </c>
      <c r="G48" s="69" t="s">
        <v>36</v>
      </c>
      <c r="H48" s="64" t="s">
        <v>36</v>
      </c>
      <c r="I48" s="74" t="s">
        <v>36</v>
      </c>
      <c r="J48" s="74" t="s">
        <v>36</v>
      </c>
      <c r="K48" s="74" t="s">
        <v>36</v>
      </c>
      <c r="L48" s="59" t="s">
        <v>36</v>
      </c>
      <c r="M48" s="79" t="s">
        <v>36</v>
      </c>
      <c r="N48" s="74" t="s">
        <v>36</v>
      </c>
      <c r="O48" s="74" t="s">
        <v>36</v>
      </c>
      <c r="P48" s="74" t="s">
        <v>36</v>
      </c>
      <c r="Q48" s="69" t="s">
        <v>36</v>
      </c>
      <c r="R48" s="64" t="s">
        <v>36</v>
      </c>
      <c r="S48" s="74" t="s">
        <v>36</v>
      </c>
      <c r="T48" s="74" t="s">
        <v>36</v>
      </c>
      <c r="U48" s="74" t="s">
        <v>36</v>
      </c>
      <c r="V48" s="74" t="s">
        <v>36</v>
      </c>
      <c r="W48" s="59" t="s">
        <v>36</v>
      </c>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345"/>
      <c r="BA48" s="972"/>
      <c r="BB48" s="553" t="s">
        <v>100</v>
      </c>
      <c r="BC48" s="53" t="s">
        <v>36</v>
      </c>
      <c r="BD48" s="49" t="s">
        <v>36</v>
      </c>
      <c r="BE48" s="49" t="s">
        <v>36</v>
      </c>
      <c r="BF48" s="49" t="s">
        <v>36</v>
      </c>
      <c r="BG48" s="44" t="s">
        <v>36</v>
      </c>
      <c r="BH48" s="53" t="s">
        <v>36</v>
      </c>
      <c r="BI48" s="49" t="s">
        <v>36</v>
      </c>
      <c r="BJ48" s="49" t="s">
        <v>36</v>
      </c>
      <c r="BK48" s="49" t="s">
        <v>36</v>
      </c>
      <c r="BL48" s="44" t="s">
        <v>36</v>
      </c>
      <c r="BM48" s="53" t="s">
        <v>36</v>
      </c>
      <c r="BN48" s="49" t="s">
        <v>36</v>
      </c>
      <c r="BO48" s="49" t="s">
        <v>36</v>
      </c>
      <c r="BP48" s="49" t="s">
        <v>36</v>
      </c>
      <c r="BQ48" s="44" t="s">
        <v>36</v>
      </c>
      <c r="BR48" s="53" t="s">
        <v>36</v>
      </c>
      <c r="BS48" s="49" t="s">
        <v>36</v>
      </c>
      <c r="BT48" s="49" t="s">
        <v>36</v>
      </c>
      <c r="BU48" s="49" t="s">
        <v>36</v>
      </c>
      <c r="BV48" s="49" t="s">
        <v>36</v>
      </c>
      <c r="BW48" s="39" t="s">
        <v>36</v>
      </c>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17" customFormat="true" ht="15" customHeight="true" x14ac:dyDescent="0.2">
      <c r="A49" s="984"/>
      <c r="B49" s="372" t="s">
        <v>69</v>
      </c>
      <c r="C49" s="79" t="s">
        <v>36</v>
      </c>
      <c r="D49" s="74" t="s">
        <v>36</v>
      </c>
      <c r="E49" s="74" t="s">
        <v>36</v>
      </c>
      <c r="F49" s="74" t="s">
        <v>36</v>
      </c>
      <c r="G49" s="69" t="s">
        <v>36</v>
      </c>
      <c r="H49" s="64" t="s">
        <v>36</v>
      </c>
      <c r="I49" s="74" t="s">
        <v>36</v>
      </c>
      <c r="J49" s="74" t="s">
        <v>36</v>
      </c>
      <c r="K49" s="74" t="s">
        <v>36</v>
      </c>
      <c r="L49" s="59" t="s">
        <v>36</v>
      </c>
      <c r="M49" s="79" t="s">
        <v>36</v>
      </c>
      <c r="N49" s="74" t="s">
        <v>36</v>
      </c>
      <c r="O49" s="74" t="s">
        <v>36</v>
      </c>
      <c r="P49" s="74" t="s">
        <v>36</v>
      </c>
      <c r="Q49" s="69" t="s">
        <v>36</v>
      </c>
      <c r="R49" s="64" t="s">
        <v>36</v>
      </c>
      <c r="S49" s="74" t="s">
        <v>36</v>
      </c>
      <c r="T49" s="74" t="s">
        <v>36</v>
      </c>
      <c r="U49" s="74" t="s">
        <v>36</v>
      </c>
      <c r="V49" s="74" t="s">
        <v>36</v>
      </c>
      <c r="W49" s="59" t="s">
        <v>36</v>
      </c>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345"/>
      <c r="BA49" s="972"/>
      <c r="BB49" s="553" t="s">
        <v>69</v>
      </c>
      <c r="BC49" s="53" t="s">
        <v>36</v>
      </c>
      <c r="BD49" s="49" t="s">
        <v>36</v>
      </c>
      <c r="BE49" s="49" t="s">
        <v>36</v>
      </c>
      <c r="BF49" s="49" t="s">
        <v>36</v>
      </c>
      <c r="BG49" s="44" t="s">
        <v>36</v>
      </c>
      <c r="BH49" s="53" t="s">
        <v>36</v>
      </c>
      <c r="BI49" s="49" t="s">
        <v>36</v>
      </c>
      <c r="BJ49" s="49" t="s">
        <v>36</v>
      </c>
      <c r="BK49" s="49" t="s">
        <v>36</v>
      </c>
      <c r="BL49" s="44" t="s">
        <v>36</v>
      </c>
      <c r="BM49" s="53" t="s">
        <v>36</v>
      </c>
      <c r="BN49" s="49" t="s">
        <v>36</v>
      </c>
      <c r="BO49" s="49" t="s">
        <v>36</v>
      </c>
      <c r="BP49" s="49" t="s">
        <v>36</v>
      </c>
      <c r="BQ49" s="44" t="s">
        <v>36</v>
      </c>
      <c r="BR49" s="53" t="s">
        <v>36</v>
      </c>
      <c r="BS49" s="49" t="s">
        <v>36</v>
      </c>
      <c r="BT49" s="49" t="s">
        <v>36</v>
      </c>
      <c r="BU49" s="49" t="s">
        <v>36</v>
      </c>
      <c r="BV49" s="49" t="s">
        <v>36</v>
      </c>
      <c r="BW49" s="39" t="s">
        <v>36</v>
      </c>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17" customFormat="true" ht="15" customHeight="true" x14ac:dyDescent="0.2">
      <c r="A50" s="984" t="s">
        <v>103</v>
      </c>
      <c r="B50" s="372" t="s">
        <v>101</v>
      </c>
      <c r="C50" s="79" t="s">
        <v>36</v>
      </c>
      <c r="D50" s="74" t="s">
        <v>36</v>
      </c>
      <c r="E50" s="74" t="s">
        <v>36</v>
      </c>
      <c r="F50" s="74" t="s">
        <v>36</v>
      </c>
      <c r="G50" s="69" t="s">
        <v>36</v>
      </c>
      <c r="H50" s="64" t="s">
        <v>36</v>
      </c>
      <c r="I50" s="74" t="s">
        <v>36</v>
      </c>
      <c r="J50" s="74" t="s">
        <v>36</v>
      </c>
      <c r="K50" s="74" t="s">
        <v>36</v>
      </c>
      <c r="L50" s="59" t="s">
        <v>36</v>
      </c>
      <c r="M50" s="79" t="s">
        <v>36</v>
      </c>
      <c r="N50" s="74" t="s">
        <v>36</v>
      </c>
      <c r="O50" s="74" t="s">
        <v>36</v>
      </c>
      <c r="P50" s="74" t="s">
        <v>36</v>
      </c>
      <c r="Q50" s="69" t="s">
        <v>36</v>
      </c>
      <c r="R50" s="64" t="s">
        <v>36</v>
      </c>
      <c r="S50" s="74" t="s">
        <v>36</v>
      </c>
      <c r="T50" s="74" t="s">
        <v>36</v>
      </c>
      <c r="U50" s="74" t="s">
        <v>36</v>
      </c>
      <c r="V50" s="74" t="s">
        <v>36</v>
      </c>
      <c r="W50" s="59" t="s">
        <v>36</v>
      </c>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345"/>
      <c r="BA50" s="972" t="s">
        <v>103</v>
      </c>
      <c r="BB50" s="553" t="s">
        <v>101</v>
      </c>
      <c r="BC50" s="53" t="s">
        <v>36</v>
      </c>
      <c r="BD50" s="49" t="s">
        <v>36</v>
      </c>
      <c r="BE50" s="49" t="s">
        <v>36</v>
      </c>
      <c r="BF50" s="49" t="s">
        <v>36</v>
      </c>
      <c r="BG50" s="44" t="s">
        <v>36</v>
      </c>
      <c r="BH50" s="53" t="s">
        <v>36</v>
      </c>
      <c r="BI50" s="49" t="s">
        <v>36</v>
      </c>
      <c r="BJ50" s="49" t="s">
        <v>36</v>
      </c>
      <c r="BK50" s="49" t="s">
        <v>36</v>
      </c>
      <c r="BL50" s="44" t="s">
        <v>36</v>
      </c>
      <c r="BM50" s="53" t="s">
        <v>36</v>
      </c>
      <c r="BN50" s="49" t="s">
        <v>36</v>
      </c>
      <c r="BO50" s="49" t="s">
        <v>36</v>
      </c>
      <c r="BP50" s="49" t="s">
        <v>36</v>
      </c>
      <c r="BQ50" s="44" t="s">
        <v>36</v>
      </c>
      <c r="BR50" s="53" t="s">
        <v>36</v>
      </c>
      <c r="BS50" s="49" t="s">
        <v>36</v>
      </c>
      <c r="BT50" s="49" t="s">
        <v>36</v>
      </c>
      <c r="BU50" s="49" t="s">
        <v>36</v>
      </c>
      <c r="BV50" s="49" t="s">
        <v>36</v>
      </c>
      <c r="BW50" s="39" t="s">
        <v>36</v>
      </c>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17" customFormat="true" ht="15" customHeight="true" x14ac:dyDescent="0.2">
      <c r="A51" s="984"/>
      <c r="B51" s="372" t="s">
        <v>100</v>
      </c>
      <c r="C51" s="79" t="s">
        <v>36</v>
      </c>
      <c r="D51" s="74" t="s">
        <v>36</v>
      </c>
      <c r="E51" s="74" t="s">
        <v>36</v>
      </c>
      <c r="F51" s="74" t="s">
        <v>36</v>
      </c>
      <c r="G51" s="69" t="s">
        <v>36</v>
      </c>
      <c r="H51" s="64" t="s">
        <v>36</v>
      </c>
      <c r="I51" s="74" t="s">
        <v>36</v>
      </c>
      <c r="J51" s="74" t="s">
        <v>36</v>
      </c>
      <c r="K51" s="74" t="s">
        <v>36</v>
      </c>
      <c r="L51" s="59" t="s">
        <v>36</v>
      </c>
      <c r="M51" s="79" t="s">
        <v>36</v>
      </c>
      <c r="N51" s="74" t="s">
        <v>36</v>
      </c>
      <c r="O51" s="74" t="s">
        <v>36</v>
      </c>
      <c r="P51" s="74" t="s">
        <v>36</v>
      </c>
      <c r="Q51" s="69" t="s">
        <v>36</v>
      </c>
      <c r="R51" s="64" t="s">
        <v>36</v>
      </c>
      <c r="S51" s="74" t="s">
        <v>36</v>
      </c>
      <c r="T51" s="74" t="s">
        <v>36</v>
      </c>
      <c r="U51" s="74" t="s">
        <v>36</v>
      </c>
      <c r="V51" s="74" t="s">
        <v>36</v>
      </c>
      <c r="W51" s="59" t="s">
        <v>36</v>
      </c>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345"/>
      <c r="BA51" s="972"/>
      <c r="BB51" s="553" t="s">
        <v>100</v>
      </c>
      <c r="BC51" s="53" t="s">
        <v>36</v>
      </c>
      <c r="BD51" s="49" t="s">
        <v>36</v>
      </c>
      <c r="BE51" s="49" t="s">
        <v>36</v>
      </c>
      <c r="BF51" s="49" t="s">
        <v>36</v>
      </c>
      <c r="BG51" s="44" t="s">
        <v>36</v>
      </c>
      <c r="BH51" s="53" t="s">
        <v>36</v>
      </c>
      <c r="BI51" s="49" t="s">
        <v>36</v>
      </c>
      <c r="BJ51" s="49" t="s">
        <v>36</v>
      </c>
      <c r="BK51" s="49" t="s">
        <v>36</v>
      </c>
      <c r="BL51" s="44" t="s">
        <v>36</v>
      </c>
      <c r="BM51" s="53" t="s">
        <v>36</v>
      </c>
      <c r="BN51" s="49" t="s">
        <v>36</v>
      </c>
      <c r="BO51" s="49" t="s">
        <v>36</v>
      </c>
      <c r="BP51" s="49" t="s">
        <v>36</v>
      </c>
      <c r="BQ51" s="44" t="s">
        <v>36</v>
      </c>
      <c r="BR51" s="53" t="s">
        <v>36</v>
      </c>
      <c r="BS51" s="49" t="s">
        <v>36</v>
      </c>
      <c r="BT51" s="49" t="s">
        <v>36</v>
      </c>
      <c r="BU51" s="49" t="s">
        <v>36</v>
      </c>
      <c r="BV51" s="49" t="s">
        <v>36</v>
      </c>
      <c r="BW51" s="39" t="s">
        <v>36</v>
      </c>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17" customFormat="true" ht="15" customHeight="true" x14ac:dyDescent="0.2">
      <c r="A52" s="984"/>
      <c r="B52" s="372" t="s">
        <v>69</v>
      </c>
      <c r="C52" s="79" t="s">
        <v>36</v>
      </c>
      <c r="D52" s="74" t="s">
        <v>36</v>
      </c>
      <c r="E52" s="74" t="s">
        <v>36</v>
      </c>
      <c r="F52" s="74" t="s">
        <v>36</v>
      </c>
      <c r="G52" s="69" t="s">
        <v>36</v>
      </c>
      <c r="H52" s="64" t="s">
        <v>36</v>
      </c>
      <c r="I52" s="74" t="s">
        <v>36</v>
      </c>
      <c r="J52" s="74" t="s">
        <v>36</v>
      </c>
      <c r="K52" s="74" t="s">
        <v>36</v>
      </c>
      <c r="L52" s="59" t="s">
        <v>36</v>
      </c>
      <c r="M52" s="79" t="s">
        <v>36</v>
      </c>
      <c r="N52" s="74" t="s">
        <v>36</v>
      </c>
      <c r="O52" s="74" t="s">
        <v>36</v>
      </c>
      <c r="P52" s="74" t="s">
        <v>36</v>
      </c>
      <c r="Q52" s="69" t="s">
        <v>36</v>
      </c>
      <c r="R52" s="64" t="s">
        <v>36</v>
      </c>
      <c r="S52" s="74" t="s">
        <v>36</v>
      </c>
      <c r="T52" s="74" t="s">
        <v>36</v>
      </c>
      <c r="U52" s="74" t="s">
        <v>36</v>
      </c>
      <c r="V52" s="74" t="s">
        <v>36</v>
      </c>
      <c r="W52" s="59" t="s">
        <v>36</v>
      </c>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345"/>
      <c r="BA52" s="972"/>
      <c r="BB52" s="553" t="s">
        <v>69</v>
      </c>
      <c r="BC52" s="53" t="s">
        <v>36</v>
      </c>
      <c r="BD52" s="49" t="s">
        <v>36</v>
      </c>
      <c r="BE52" s="49" t="s">
        <v>36</v>
      </c>
      <c r="BF52" s="49" t="s">
        <v>36</v>
      </c>
      <c r="BG52" s="44" t="s">
        <v>36</v>
      </c>
      <c r="BH52" s="53" t="s">
        <v>36</v>
      </c>
      <c r="BI52" s="49" t="s">
        <v>36</v>
      </c>
      <c r="BJ52" s="49" t="s">
        <v>36</v>
      </c>
      <c r="BK52" s="49" t="s">
        <v>36</v>
      </c>
      <c r="BL52" s="44" t="s">
        <v>36</v>
      </c>
      <c r="BM52" s="53" t="s">
        <v>36</v>
      </c>
      <c r="BN52" s="49" t="s">
        <v>36</v>
      </c>
      <c r="BO52" s="49" t="s">
        <v>36</v>
      </c>
      <c r="BP52" s="49" t="s">
        <v>36</v>
      </c>
      <c r="BQ52" s="44" t="s">
        <v>36</v>
      </c>
      <c r="BR52" s="53" t="s">
        <v>36</v>
      </c>
      <c r="BS52" s="49" t="s">
        <v>36</v>
      </c>
      <c r="BT52" s="49" t="s">
        <v>36</v>
      </c>
      <c r="BU52" s="49" t="s">
        <v>36</v>
      </c>
      <c r="BV52" s="49" t="s">
        <v>36</v>
      </c>
      <c r="BW52" s="39" t="s">
        <v>36</v>
      </c>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17" customFormat="true" ht="15" customHeight="true" x14ac:dyDescent="0.2">
      <c r="A53" s="984" t="s">
        <v>106</v>
      </c>
      <c r="B53" s="372" t="s">
        <v>101</v>
      </c>
      <c r="C53" s="79" t="s">
        <v>36</v>
      </c>
      <c r="D53" s="74" t="s">
        <v>36</v>
      </c>
      <c r="E53" s="74" t="s">
        <v>36</v>
      </c>
      <c r="F53" s="74" t="s">
        <v>36</v>
      </c>
      <c r="G53" s="69" t="s">
        <v>36</v>
      </c>
      <c r="H53" s="64" t="s">
        <v>36</v>
      </c>
      <c r="I53" s="74" t="s">
        <v>36</v>
      </c>
      <c r="J53" s="74" t="s">
        <v>36</v>
      </c>
      <c r="K53" s="74" t="s">
        <v>36</v>
      </c>
      <c r="L53" s="59" t="s">
        <v>36</v>
      </c>
      <c r="M53" s="79" t="s">
        <v>36</v>
      </c>
      <c r="N53" s="74" t="s">
        <v>36</v>
      </c>
      <c r="O53" s="74" t="s">
        <v>36</v>
      </c>
      <c r="P53" s="74" t="s">
        <v>36</v>
      </c>
      <c r="Q53" s="69" t="s">
        <v>36</v>
      </c>
      <c r="R53" s="64" t="s">
        <v>36</v>
      </c>
      <c r="S53" s="74" t="s">
        <v>36</v>
      </c>
      <c r="T53" s="74" t="s">
        <v>36</v>
      </c>
      <c r="U53" s="74" t="s">
        <v>36</v>
      </c>
      <c r="V53" s="74" t="s">
        <v>36</v>
      </c>
      <c r="W53" s="59" t="s">
        <v>36</v>
      </c>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345"/>
      <c r="BA53" s="972" t="s">
        <v>106</v>
      </c>
      <c r="BB53" s="553" t="s">
        <v>101</v>
      </c>
      <c r="BC53" s="53" t="s">
        <v>36</v>
      </c>
      <c r="BD53" s="49" t="s">
        <v>36</v>
      </c>
      <c r="BE53" s="49" t="s">
        <v>36</v>
      </c>
      <c r="BF53" s="49" t="s">
        <v>36</v>
      </c>
      <c r="BG53" s="44" t="s">
        <v>36</v>
      </c>
      <c r="BH53" s="53" t="s">
        <v>36</v>
      </c>
      <c r="BI53" s="49" t="s">
        <v>36</v>
      </c>
      <c r="BJ53" s="49" t="s">
        <v>36</v>
      </c>
      <c r="BK53" s="49" t="s">
        <v>36</v>
      </c>
      <c r="BL53" s="44" t="s">
        <v>36</v>
      </c>
      <c r="BM53" s="53" t="s">
        <v>36</v>
      </c>
      <c r="BN53" s="49" t="s">
        <v>36</v>
      </c>
      <c r="BO53" s="49" t="s">
        <v>36</v>
      </c>
      <c r="BP53" s="49" t="s">
        <v>36</v>
      </c>
      <c r="BQ53" s="44" t="s">
        <v>36</v>
      </c>
      <c r="BR53" s="53" t="s">
        <v>36</v>
      </c>
      <c r="BS53" s="49" t="s">
        <v>36</v>
      </c>
      <c r="BT53" s="49" t="s">
        <v>36</v>
      </c>
      <c r="BU53" s="49" t="s">
        <v>36</v>
      </c>
      <c r="BV53" s="49" t="s">
        <v>36</v>
      </c>
      <c r="BW53" s="39" t="s">
        <v>36</v>
      </c>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17" customFormat="true" ht="15" customHeight="true" x14ac:dyDescent="0.2">
      <c r="A54" s="984"/>
      <c r="B54" s="372" t="s">
        <v>100</v>
      </c>
      <c r="C54" s="79" t="s">
        <v>36</v>
      </c>
      <c r="D54" s="74" t="s">
        <v>36</v>
      </c>
      <c r="E54" s="74" t="s">
        <v>36</v>
      </c>
      <c r="F54" s="74" t="s">
        <v>36</v>
      </c>
      <c r="G54" s="69" t="s">
        <v>36</v>
      </c>
      <c r="H54" s="64" t="s">
        <v>36</v>
      </c>
      <c r="I54" s="74" t="s">
        <v>36</v>
      </c>
      <c r="J54" s="74" t="s">
        <v>36</v>
      </c>
      <c r="K54" s="74" t="s">
        <v>36</v>
      </c>
      <c r="L54" s="59" t="s">
        <v>36</v>
      </c>
      <c r="M54" s="79" t="s">
        <v>36</v>
      </c>
      <c r="N54" s="74" t="s">
        <v>36</v>
      </c>
      <c r="O54" s="74" t="s">
        <v>36</v>
      </c>
      <c r="P54" s="74" t="s">
        <v>36</v>
      </c>
      <c r="Q54" s="69" t="s">
        <v>36</v>
      </c>
      <c r="R54" s="64" t="s">
        <v>36</v>
      </c>
      <c r="S54" s="74" t="s">
        <v>36</v>
      </c>
      <c r="T54" s="74" t="s">
        <v>36</v>
      </c>
      <c r="U54" s="74" t="s">
        <v>36</v>
      </c>
      <c r="V54" s="74" t="s">
        <v>36</v>
      </c>
      <c r="W54" s="59" t="s">
        <v>36</v>
      </c>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345"/>
      <c r="BA54" s="972"/>
      <c r="BB54" s="553" t="s">
        <v>100</v>
      </c>
      <c r="BC54" s="53" t="s">
        <v>36</v>
      </c>
      <c r="BD54" s="49" t="s">
        <v>36</v>
      </c>
      <c r="BE54" s="49" t="s">
        <v>36</v>
      </c>
      <c r="BF54" s="49" t="s">
        <v>36</v>
      </c>
      <c r="BG54" s="44" t="s">
        <v>36</v>
      </c>
      <c r="BH54" s="53" t="s">
        <v>36</v>
      </c>
      <c r="BI54" s="49" t="s">
        <v>36</v>
      </c>
      <c r="BJ54" s="49" t="s">
        <v>36</v>
      </c>
      <c r="BK54" s="49" t="s">
        <v>36</v>
      </c>
      <c r="BL54" s="44" t="s">
        <v>36</v>
      </c>
      <c r="BM54" s="53" t="s">
        <v>36</v>
      </c>
      <c r="BN54" s="49" t="s">
        <v>36</v>
      </c>
      <c r="BO54" s="49" t="s">
        <v>36</v>
      </c>
      <c r="BP54" s="49" t="s">
        <v>36</v>
      </c>
      <c r="BQ54" s="44" t="s">
        <v>36</v>
      </c>
      <c r="BR54" s="53" t="s">
        <v>36</v>
      </c>
      <c r="BS54" s="49" t="s">
        <v>36</v>
      </c>
      <c r="BT54" s="49" t="s">
        <v>36</v>
      </c>
      <c r="BU54" s="49" t="s">
        <v>36</v>
      </c>
      <c r="BV54" s="49" t="s">
        <v>36</v>
      </c>
      <c r="BW54" s="39" t="s">
        <v>36</v>
      </c>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17" customFormat="true" ht="15" customHeight="true" x14ac:dyDescent="0.2">
      <c r="A55" s="986"/>
      <c r="B55" s="373" t="s">
        <v>69</v>
      </c>
      <c r="C55" s="78" t="s">
        <v>36</v>
      </c>
      <c r="D55" s="73" t="s">
        <v>36</v>
      </c>
      <c r="E55" s="73" t="s">
        <v>36</v>
      </c>
      <c r="F55" s="73" t="s">
        <v>36</v>
      </c>
      <c r="G55" s="68" t="s">
        <v>36</v>
      </c>
      <c r="H55" s="63" t="s">
        <v>36</v>
      </c>
      <c r="I55" s="73" t="s">
        <v>36</v>
      </c>
      <c r="J55" s="73" t="s">
        <v>36</v>
      </c>
      <c r="K55" s="73" t="s">
        <v>36</v>
      </c>
      <c r="L55" s="58" t="s">
        <v>36</v>
      </c>
      <c r="M55" s="78" t="s">
        <v>36</v>
      </c>
      <c r="N55" s="73" t="s">
        <v>36</v>
      </c>
      <c r="O55" s="73" t="s">
        <v>36</v>
      </c>
      <c r="P55" s="73" t="s">
        <v>36</v>
      </c>
      <c r="Q55" s="68" t="s">
        <v>36</v>
      </c>
      <c r="R55" s="12" t="s">
        <v>36</v>
      </c>
      <c r="S55" s="11" t="s">
        <v>36</v>
      </c>
      <c r="T55" s="11" t="s">
        <v>36</v>
      </c>
      <c r="U55" s="11" t="s">
        <v>36</v>
      </c>
      <c r="V55" s="11" t="s">
        <v>36</v>
      </c>
      <c r="W55" s="7" t="s">
        <v>36</v>
      </c>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345"/>
      <c r="BA55" s="974"/>
      <c r="BB55" s="555" t="s">
        <v>69</v>
      </c>
      <c r="BC55" s="51" t="s">
        <v>36</v>
      </c>
      <c r="BD55" s="47" t="s">
        <v>36</v>
      </c>
      <c r="BE55" s="47" t="s">
        <v>36</v>
      </c>
      <c r="BF55" s="47" t="s">
        <v>36</v>
      </c>
      <c r="BG55" s="42" t="s">
        <v>36</v>
      </c>
      <c r="BH55" s="51" t="s">
        <v>36</v>
      </c>
      <c r="BI55" s="47" t="s">
        <v>36</v>
      </c>
      <c r="BJ55" s="47" t="s">
        <v>36</v>
      </c>
      <c r="BK55" s="47" t="s">
        <v>36</v>
      </c>
      <c r="BL55" s="42" t="s">
        <v>36</v>
      </c>
      <c r="BM55" s="51" t="s">
        <v>36</v>
      </c>
      <c r="BN55" s="47" t="s">
        <v>36</v>
      </c>
      <c r="BO55" s="47" t="s">
        <v>36</v>
      </c>
      <c r="BP55" s="47" t="s">
        <v>36</v>
      </c>
      <c r="BQ55" s="42" t="s">
        <v>36</v>
      </c>
      <c r="BR55" s="10" t="s">
        <v>36</v>
      </c>
      <c r="BS55" s="9" t="s">
        <v>36</v>
      </c>
      <c r="BT55" s="9" t="s">
        <v>36</v>
      </c>
      <c r="BU55" s="9" t="s">
        <v>36</v>
      </c>
      <c r="BV55" s="9" t="s">
        <v>36</v>
      </c>
      <c r="BW55" s="9" t="s">
        <v>36</v>
      </c>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37" customFormat="true" ht="15" customHeight="true" x14ac:dyDescent="0.2">
      <c r="A56" s="319"/>
      <c r="B56" s="369"/>
      <c r="C56" s="1014" t="s">
        <v>115</v>
      </c>
      <c r="D56" s="1015"/>
      <c r="E56" s="1015"/>
      <c r="F56" s="1015"/>
      <c r="G56" s="1016"/>
      <c r="H56" s="993" t="s">
        <v>39</v>
      </c>
      <c r="I56" s="981"/>
      <c r="J56" s="981"/>
      <c r="K56" s="981"/>
      <c r="L56" s="983"/>
      <c r="M56" s="980" t="s">
        <v>38</v>
      </c>
      <c r="N56" s="981"/>
      <c r="O56" s="981"/>
      <c r="P56" s="981"/>
      <c r="Q56" s="983"/>
      <c r="R56" s="16" t="s">
        <v>138</v>
      </c>
      <c r="S56" s="400"/>
      <c r="T56" s="400"/>
      <c r="U56" s="400"/>
      <c r="V56" s="400"/>
      <c r="W56" s="400"/>
      <c r="X56" s="828"/>
      <c r="Y56" s="828"/>
      <c r="Z56" s="828"/>
      <c r="AA56" s="828"/>
      <c r="AB56" s="828"/>
      <c r="AC56" s="828"/>
      <c r="AD56" s="828"/>
      <c r="AE56" s="828"/>
      <c r="AF56" s="828"/>
      <c r="AG56" s="828"/>
      <c r="AH56" s="828"/>
      <c r="AI56" s="828"/>
      <c r="AJ56" s="828"/>
      <c r="AK56" s="828"/>
      <c r="AL56" s="828"/>
      <c r="AM56" s="828"/>
      <c r="AN56" s="828"/>
      <c r="AO56" s="828"/>
      <c r="AP56" s="828"/>
      <c r="AQ56" s="828"/>
      <c r="AR56" s="828"/>
      <c r="AS56" s="828"/>
      <c r="AT56" s="828"/>
      <c r="AU56" s="828"/>
      <c r="AV56" s="828"/>
      <c r="AW56" s="828"/>
      <c r="AX56" s="828"/>
      <c r="AY56" s="828"/>
      <c r="AZ56" s="346"/>
      <c r="BA56" s="347" t="s">
        <v>129</v>
      </c>
      <c r="BB56" s="302" t="s">
        <v>96</v>
      </c>
      <c r="BC56" s="980" t="s">
        <v>115</v>
      </c>
      <c r="BD56" s="981"/>
      <c r="BE56" s="981"/>
      <c r="BF56" s="981"/>
      <c r="BG56" s="982"/>
      <c r="BH56" s="980" t="s">
        <v>39</v>
      </c>
      <c r="BI56" s="981"/>
      <c r="BJ56" s="981"/>
      <c r="BK56" s="981"/>
      <c r="BL56" s="982"/>
      <c r="BM56" s="980" t="s">
        <v>38</v>
      </c>
      <c r="BN56" s="981"/>
      <c r="BO56" s="981"/>
      <c r="BP56" s="981"/>
      <c r="BQ56" s="983"/>
      <c r="BR56" s="15" t="s">
        <v>138</v>
      </c>
      <c r="BS56" s="400"/>
      <c r="BT56" s="400"/>
      <c r="BU56" s="400"/>
      <c r="BV56" s="400"/>
      <c r="BW56" s="400"/>
      <c r="BX56" s="5"/>
      <c r="BY56" s="5"/>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437" customFormat="true" ht="36" x14ac:dyDescent="0.2">
      <c r="A57" s="335" t="s">
        <v>70</v>
      </c>
      <c r="B57" s="369"/>
      <c r="C57" s="392" t="s">
        <v>0</v>
      </c>
      <c r="D57" s="546" t="s">
        <v>1</v>
      </c>
      <c r="E57" s="546" t="s">
        <v>2</v>
      </c>
      <c r="F57" s="546" t="s">
        <v>3</v>
      </c>
      <c r="G57" s="547" t="s">
        <v>4</v>
      </c>
      <c r="H57" s="374" t="s">
        <v>0</v>
      </c>
      <c r="I57" s="549" t="s">
        <v>1</v>
      </c>
      <c r="J57" s="549" t="s">
        <v>2</v>
      </c>
      <c r="K57" s="549" t="s">
        <v>3</v>
      </c>
      <c r="L57" s="550" t="s">
        <v>4</v>
      </c>
      <c r="M57" s="375" t="s">
        <v>0</v>
      </c>
      <c r="N57" s="549" t="s">
        <v>1</v>
      </c>
      <c r="O57" s="549" t="s">
        <v>2</v>
      </c>
      <c r="P57" s="549" t="s">
        <v>3</v>
      </c>
      <c r="Q57" s="545" t="s">
        <v>4</v>
      </c>
      <c r="R57" s="374" t="s">
        <v>150</v>
      </c>
      <c r="S57" s="549" t="s">
        <v>151</v>
      </c>
      <c r="T57" s="549" t="s">
        <v>424</v>
      </c>
      <c r="U57" s="549" t="s">
        <v>524</v>
      </c>
      <c r="V57" s="549" t="s">
        <v>154</v>
      </c>
      <c r="W57" s="550" t="s">
        <v>299</v>
      </c>
      <c r="X57" s="828"/>
      <c r="Y57" s="828"/>
      <c r="Z57" s="828"/>
      <c r="AA57" s="828"/>
      <c r="AB57" s="828"/>
      <c r="AC57" s="828"/>
      <c r="AD57" s="828"/>
      <c r="AE57" s="828"/>
      <c r="AF57" s="828"/>
      <c r="AG57" s="828"/>
      <c r="AH57" s="828"/>
      <c r="AI57" s="828"/>
      <c r="AJ57" s="828"/>
      <c r="AK57" s="828"/>
      <c r="AL57" s="828"/>
      <c r="AM57" s="828"/>
      <c r="AN57" s="828"/>
      <c r="AO57" s="828"/>
      <c r="AP57" s="828"/>
      <c r="AQ57" s="828"/>
      <c r="AR57" s="828"/>
      <c r="AS57" s="828"/>
      <c r="AT57" s="828"/>
      <c r="AU57" s="828"/>
      <c r="AV57" s="828"/>
      <c r="AW57" s="828"/>
      <c r="AX57" s="828"/>
      <c r="AY57" s="828"/>
      <c r="AZ57" s="346"/>
      <c r="BA57" s="335" t="s">
        <v>120</v>
      </c>
      <c r="BB57" s="334"/>
      <c r="BC57" s="421" t="s">
        <v>0</v>
      </c>
      <c r="BD57" s="520" t="s">
        <v>1</v>
      </c>
      <c r="BE57" s="520" t="s">
        <v>2</v>
      </c>
      <c r="BF57" s="520" t="s">
        <v>3</v>
      </c>
      <c r="BG57" s="422" t="s">
        <v>4</v>
      </c>
      <c r="BH57" s="421" t="s">
        <v>0</v>
      </c>
      <c r="BI57" s="520" t="s">
        <v>1</v>
      </c>
      <c r="BJ57" s="520" t="s">
        <v>2</v>
      </c>
      <c r="BK57" s="520" t="s">
        <v>3</v>
      </c>
      <c r="BL57" s="422" t="s">
        <v>4</v>
      </c>
      <c r="BM57" s="421" t="s">
        <v>0</v>
      </c>
      <c r="BN57" s="520" t="s">
        <v>1</v>
      </c>
      <c r="BO57" s="520" t="s">
        <v>2</v>
      </c>
      <c r="BP57" s="520" t="s">
        <v>3</v>
      </c>
      <c r="BQ57" s="422" t="s">
        <v>4</v>
      </c>
      <c r="BR57" s="421" t="s">
        <v>150</v>
      </c>
      <c r="BS57" s="520" t="s">
        <v>151</v>
      </c>
      <c r="BT57" s="520" t="s">
        <v>424</v>
      </c>
      <c r="BU57" s="520" t="s">
        <v>524</v>
      </c>
      <c r="BV57" s="520" t="s">
        <v>154</v>
      </c>
      <c r="BW57" s="521" t="s">
        <v>299</v>
      </c>
      <c r="BX57" s="886"/>
      <c r="BY57" s="886"/>
      <c r="BZ57" s="886"/>
      <c r="CA57" s="886"/>
      <c r="CB57" s="886"/>
      <c r="CC57" s="886"/>
      <c r="CD57" s="886"/>
      <c r="CE57" s="886"/>
      <c r="CF57" s="886"/>
      <c r="CG57" s="886"/>
      <c r="CH57" s="886"/>
      <c r="CI57" s="886"/>
      <c r="CJ57" s="886"/>
      <c r="CK57" s="886"/>
      <c r="CL57" s="886"/>
      <c r="CM57" s="886"/>
      <c r="CN57" s="886"/>
      <c r="CO57" s="886"/>
      <c r="CP57" s="886"/>
      <c r="CQ57" s="886"/>
      <c r="CR57" s="886"/>
      <c r="CS57" s="886"/>
      <c r="CT57" s="886"/>
      <c r="CU57" s="886"/>
      <c r="CV57" s="886"/>
      <c r="CW57" s="886"/>
      <c r="CX57" s="886"/>
      <c r="CY57" s="886"/>
      <c r="CZ57" s="886"/>
    </row>
    <row r="58" s="437" customFormat="true" ht="15" customHeight="true" x14ac:dyDescent="0.2">
      <c r="A58" s="985" t="s">
        <v>300</v>
      </c>
      <c r="B58" s="371" t="s">
        <v>301</v>
      </c>
      <c r="C58" s="137">
        <v>5.4233444109053863</v>
      </c>
      <c r="D58" s="136">
        <v>11.20692770828869</v>
      </c>
      <c r="E58" s="136">
        <v>17.780166880640653</v>
      </c>
      <c r="F58" s="136">
        <v>29.291847183452081</v>
      </c>
      <c r="G58" s="135">
        <v>56.197800233592524</v>
      </c>
      <c r="H58" s="134">
        <v>31.208507976218968</v>
      </c>
      <c r="I58" s="136">
        <v>46.190139862762166</v>
      </c>
      <c r="J58" s="136">
        <v>57.767014766434791</v>
      </c>
      <c r="K58" s="136">
        <v>68.070957309683195</v>
      </c>
      <c r="L58" s="133">
        <v>76.455505992309895</v>
      </c>
      <c r="M58" s="137">
        <v>3.4280596200231233</v>
      </c>
      <c r="N58" s="136">
        <v>6.7649277545653907</v>
      </c>
      <c r="O58" s="136">
        <v>5.9212330731501055</v>
      </c>
      <c r="P58" s="136">
        <v>9.226892305903668</v>
      </c>
      <c r="Q58" s="135">
        <v>20.125961362258959</v>
      </c>
      <c r="R58" s="134">
        <v>10.998720060481007</v>
      </c>
      <c r="S58" s="136">
        <v>13.32220569286492</v>
      </c>
      <c r="T58" s="136">
        <v>23.380806842131914</v>
      </c>
      <c r="U58" s="136">
        <v>14.049741390702607</v>
      </c>
      <c r="V58" s="136">
        <v>33.284412490654596</v>
      </c>
      <c r="W58" s="133">
        <v>36.552815510370365</v>
      </c>
      <c r="X58" s="828"/>
      <c r="Y58" s="828"/>
      <c r="Z58" s="828"/>
      <c r="AA58" s="828"/>
      <c r="AB58" s="828"/>
      <c r="AC58" s="828"/>
      <c r="AD58" s="828"/>
      <c r="AE58" s="828"/>
      <c r="AF58" s="828"/>
      <c r="AG58" s="828"/>
      <c r="AH58" s="828"/>
      <c r="AI58" s="828"/>
      <c r="AJ58" s="828"/>
      <c r="AK58" s="828"/>
      <c r="AL58" s="828"/>
      <c r="AM58" s="828"/>
      <c r="AN58" s="828"/>
      <c r="AO58" s="828"/>
      <c r="AP58" s="828"/>
      <c r="AQ58" s="828"/>
      <c r="AR58" s="828"/>
      <c r="AS58" s="828"/>
      <c r="AT58" s="828"/>
      <c r="AU58" s="828"/>
      <c r="AV58" s="828"/>
      <c r="AW58" s="828"/>
      <c r="AX58" s="828"/>
      <c r="AY58" s="828"/>
      <c r="AZ58" s="346"/>
      <c r="BA58" s="552"/>
      <c r="BB58" s="554"/>
      <c r="BC58" s="411"/>
      <c r="BD58" s="403"/>
      <c r="BE58" s="403"/>
      <c r="BF58" s="403"/>
      <c r="BG58" s="412"/>
      <c r="BH58" s="411"/>
      <c r="BI58" s="403"/>
      <c r="BJ58" s="403"/>
      <c r="BK58" s="403"/>
      <c r="BL58" s="412"/>
      <c r="BM58" s="411"/>
      <c r="BN58" s="403"/>
      <c r="BO58" s="403"/>
      <c r="BP58" s="403"/>
      <c r="BQ58" s="412"/>
      <c r="BR58" s="411"/>
      <c r="BS58" s="403"/>
      <c r="BT58" s="403"/>
      <c r="BU58" s="403"/>
      <c r="BV58" s="403"/>
      <c r="BW58" s="404"/>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37" customFormat="true" ht="15" customHeight="true" x14ac:dyDescent="0.2">
      <c r="A59" s="984"/>
      <c r="B59" s="372" t="s">
        <v>426</v>
      </c>
      <c r="C59" s="132">
        <v>3.3535740208046878</v>
      </c>
      <c r="D59" s="131">
        <v>2.3523106400852667</v>
      </c>
      <c r="E59" s="131">
        <v>1.4173191651223014</v>
      </c>
      <c r="F59" s="131">
        <v>1.6947370564019446</v>
      </c>
      <c r="G59" s="130">
        <v>0.75942094486242728</v>
      </c>
      <c r="H59" s="129">
        <v>7.9123106690233671</v>
      </c>
      <c r="I59" s="131">
        <v>2.3896369631837597</v>
      </c>
      <c r="J59" s="131">
        <v>1.3242717761678646</v>
      </c>
      <c r="K59" s="131">
        <v>1.1621404462267384</v>
      </c>
      <c r="L59" s="128">
        <v>1.0054172289277168</v>
      </c>
      <c r="M59" s="132">
        <v>2.2632830926400267</v>
      </c>
      <c r="N59" s="131">
        <v>1.5092666094323974</v>
      </c>
      <c r="O59" s="131">
        <v>1.5154717902014341</v>
      </c>
      <c r="P59" s="131">
        <v>1.5651530536463238</v>
      </c>
      <c r="Q59" s="130">
        <v>0.76089709401072581</v>
      </c>
      <c r="R59" s="129">
        <v>0.57944724275414916</v>
      </c>
      <c r="S59" s="131">
        <v>0.81960307290198553</v>
      </c>
      <c r="T59" s="131">
        <v>2.9776707622325143</v>
      </c>
      <c r="U59" s="131">
        <v>3.2016122675853853</v>
      </c>
      <c r="V59" s="131">
        <v>2.4225102041425783</v>
      </c>
      <c r="W59" s="128">
        <v>0.50727744729921276</v>
      </c>
      <c r="X59" s="828"/>
      <c r="Y59" s="828"/>
      <c r="Z59" s="828"/>
      <c r="AA59" s="828"/>
      <c r="AB59" s="828"/>
      <c r="AC59" s="828"/>
      <c r="AD59" s="828"/>
      <c r="AE59" s="828"/>
      <c r="AF59" s="828"/>
      <c r="AG59" s="828"/>
      <c r="AH59" s="828"/>
      <c r="AI59" s="828"/>
      <c r="AJ59" s="828"/>
      <c r="AK59" s="828"/>
      <c r="AL59" s="828"/>
      <c r="AM59" s="828"/>
      <c r="AN59" s="828"/>
      <c r="AO59" s="828"/>
      <c r="AP59" s="828"/>
      <c r="AQ59" s="828"/>
      <c r="AR59" s="828"/>
      <c r="AS59" s="828"/>
      <c r="AT59" s="828"/>
      <c r="AU59" s="828"/>
      <c r="AV59" s="828"/>
      <c r="AW59" s="828"/>
      <c r="AX59" s="828"/>
      <c r="AY59" s="828"/>
      <c r="AZ59" s="346"/>
      <c r="BA59" s="884"/>
      <c r="BB59" s="553"/>
      <c r="BC59" s="414"/>
      <c r="BD59" s="407"/>
      <c r="BE59" s="407"/>
      <c r="BF59" s="407"/>
      <c r="BG59" s="418"/>
      <c r="BH59" s="414"/>
      <c r="BI59" s="407"/>
      <c r="BJ59" s="407"/>
      <c r="BK59" s="407"/>
      <c r="BL59" s="418"/>
      <c r="BM59" s="414"/>
      <c r="BN59" s="407"/>
      <c r="BO59" s="407"/>
      <c r="BP59" s="407"/>
      <c r="BQ59" s="418"/>
      <c r="BR59" s="414"/>
      <c r="BS59" s="407"/>
      <c r="BT59" s="407"/>
      <c r="BU59" s="407"/>
      <c r="BV59" s="407"/>
      <c r="BW59" s="408"/>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37" customFormat="true" ht="15" customHeight="true" x14ac:dyDescent="0.2">
      <c r="A60" s="984"/>
      <c r="B60" s="372" t="s">
        <v>427</v>
      </c>
      <c r="C60" s="132">
        <v>0.26983407375497287</v>
      </c>
      <c r="D60" s="131">
        <v>0.40178670674672101</v>
      </c>
      <c r="E60" s="131">
        <v>0.45855953651696563</v>
      </c>
      <c r="F60" s="131">
        <v>0.13791373191991652</v>
      </c>
      <c r="G60" s="130">
        <v>0</v>
      </c>
      <c r="H60" s="129">
        <v>0.8177446903759038</v>
      </c>
      <c r="I60" s="131">
        <v>0.7603127696980797</v>
      </c>
      <c r="J60" s="131">
        <v>0.43458644734004859</v>
      </c>
      <c r="K60" s="131">
        <v>0</v>
      </c>
      <c r="L60" s="128">
        <v>0</v>
      </c>
      <c r="M60" s="132">
        <v>0.27028341046263832</v>
      </c>
      <c r="N60" s="131">
        <v>3.6886160296136561E-2</v>
      </c>
      <c r="O60" s="131">
        <v>0.29655241056037424</v>
      </c>
      <c r="P60" s="131">
        <v>0.31726217064113216</v>
      </c>
      <c r="Q60" s="130">
        <v>0</v>
      </c>
      <c r="R60" s="129">
        <v>3.8314746895988579E-2</v>
      </c>
      <c r="S60" s="131">
        <v>0</v>
      </c>
      <c r="T60" s="131">
        <v>0.6076034858291085</v>
      </c>
      <c r="U60" s="131">
        <v>0.15207460480761251</v>
      </c>
      <c r="V60" s="131">
        <v>0.12732466553024147</v>
      </c>
      <c r="W60" s="128">
        <v>0.42783744916721794</v>
      </c>
      <c r="X60" s="828"/>
      <c r="Y60" s="828"/>
      <c r="Z60" s="828"/>
      <c r="AA60" s="828"/>
      <c r="AB60" s="828"/>
      <c r="AC60" s="828"/>
      <c r="AD60" s="828"/>
      <c r="AE60" s="828"/>
      <c r="AF60" s="828"/>
      <c r="AG60" s="828"/>
      <c r="AH60" s="828"/>
      <c r="AI60" s="828"/>
      <c r="AJ60" s="828"/>
      <c r="AK60" s="828"/>
      <c r="AL60" s="828"/>
      <c r="AM60" s="828"/>
      <c r="AN60" s="828"/>
      <c r="AO60" s="828"/>
      <c r="AP60" s="828"/>
      <c r="AQ60" s="828"/>
      <c r="AR60" s="828"/>
      <c r="AS60" s="828"/>
      <c r="AT60" s="828"/>
      <c r="AU60" s="828"/>
      <c r="AV60" s="828"/>
      <c r="AW60" s="828"/>
      <c r="AX60" s="828"/>
      <c r="AY60" s="828"/>
      <c r="AZ60" s="346"/>
      <c r="BA60" s="884"/>
      <c r="BB60" s="553"/>
      <c r="BC60" s="414"/>
      <c r="BD60" s="407"/>
      <c r="BE60" s="407"/>
      <c r="BF60" s="407"/>
      <c r="BG60" s="418"/>
      <c r="BH60" s="414"/>
      <c r="BI60" s="407"/>
      <c r="BJ60" s="407"/>
      <c r="BK60" s="407"/>
      <c r="BL60" s="418"/>
      <c r="BM60" s="414"/>
      <c r="BN60" s="407"/>
      <c r="BO60" s="407"/>
      <c r="BP60" s="407"/>
      <c r="BQ60" s="418"/>
      <c r="BR60" s="414"/>
      <c r="BS60" s="407"/>
      <c r="BT60" s="407"/>
      <c r="BU60" s="407"/>
      <c r="BV60" s="407"/>
      <c r="BW60" s="408"/>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37" customFormat="true" ht="15" customHeight="true" x14ac:dyDescent="0.2">
      <c r="A61" s="984"/>
      <c r="B61" s="372" t="s">
        <v>428</v>
      </c>
      <c r="C61" s="132">
        <v>2.3388696800267467E-2</v>
      </c>
      <c r="D61" s="131">
        <v>7.2343548489600951E-2</v>
      </c>
      <c r="E61" s="131">
        <v>4.4191510942239526E-2</v>
      </c>
      <c r="F61" s="131">
        <v>3.9438036308449637E-2</v>
      </c>
      <c r="G61" s="130">
        <v>0.10142414259203454</v>
      </c>
      <c r="H61" s="129">
        <v>0</v>
      </c>
      <c r="I61" s="131">
        <v>7.6438418373344724E-2</v>
      </c>
      <c r="J61" s="131">
        <v>0</v>
      </c>
      <c r="K61" s="131">
        <v>8.5914211867443399E-2</v>
      </c>
      <c r="L61" s="128">
        <v>0</v>
      </c>
      <c r="M61" s="132">
        <v>3.4292113015323283E-2</v>
      </c>
      <c r="N61" s="131">
        <v>0.10604771085139264</v>
      </c>
      <c r="O61" s="131">
        <v>0</v>
      </c>
      <c r="P61" s="131">
        <v>2.9098993638468618E-2</v>
      </c>
      <c r="Q61" s="130">
        <v>0.16652499262552195</v>
      </c>
      <c r="R61" s="129">
        <v>0</v>
      </c>
      <c r="S61" s="131">
        <v>2.9420034025563105E-2</v>
      </c>
      <c r="T61" s="131">
        <v>8.8061947871783591E-2</v>
      </c>
      <c r="U61" s="131">
        <v>0.1407268027952121</v>
      </c>
      <c r="V61" s="131">
        <v>0</v>
      </c>
      <c r="W61" s="128">
        <v>7.7037034041024438E-2</v>
      </c>
      <c r="X61" s="828"/>
      <c r="Y61" s="828"/>
      <c r="Z61" s="828"/>
      <c r="AA61" s="828"/>
      <c r="AB61" s="828"/>
      <c r="AC61" s="828"/>
      <c r="AD61" s="828"/>
      <c r="AE61" s="828"/>
      <c r="AF61" s="828"/>
      <c r="AG61" s="828"/>
      <c r="AH61" s="828"/>
      <c r="AI61" s="828"/>
      <c r="AJ61" s="828"/>
      <c r="AK61" s="828"/>
      <c r="AL61" s="828"/>
      <c r="AM61" s="828"/>
      <c r="AN61" s="828"/>
      <c r="AO61" s="828"/>
      <c r="AP61" s="828"/>
      <c r="AQ61" s="828"/>
      <c r="AR61" s="828"/>
      <c r="AS61" s="828"/>
      <c r="AT61" s="828"/>
      <c r="AU61" s="828"/>
      <c r="AV61" s="828"/>
      <c r="AW61" s="828"/>
      <c r="AX61" s="828"/>
      <c r="AY61" s="828"/>
      <c r="AZ61" s="346"/>
      <c r="BA61" s="884"/>
      <c r="BB61" s="553"/>
      <c r="BC61" s="414"/>
      <c r="BD61" s="407"/>
      <c r="BE61" s="407"/>
      <c r="BF61" s="407"/>
      <c r="BG61" s="418"/>
      <c r="BH61" s="414"/>
      <c r="BI61" s="407"/>
      <c r="BJ61" s="407"/>
      <c r="BK61" s="407"/>
      <c r="BL61" s="418"/>
      <c r="BM61" s="414"/>
      <c r="BN61" s="407"/>
      <c r="BO61" s="407"/>
      <c r="BP61" s="407"/>
      <c r="BQ61" s="418"/>
      <c r="BR61" s="414"/>
      <c r="BS61" s="407"/>
      <c r="BT61" s="407"/>
      <c r="BU61" s="407"/>
      <c r="BV61" s="407"/>
      <c r="BW61" s="408"/>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37" customFormat="true" ht="15" customHeight="true" x14ac:dyDescent="0.2">
      <c r="A62" s="984"/>
      <c r="B62" s="372" t="s">
        <v>429</v>
      </c>
      <c r="C62" s="132">
        <v>14.075023568332007</v>
      </c>
      <c r="D62" s="131">
        <v>22.52501518836748</v>
      </c>
      <c r="E62" s="131">
        <v>25.666418231858966</v>
      </c>
      <c r="F62" s="131">
        <v>21.476353926943229</v>
      </c>
      <c r="G62" s="130">
        <v>14.139283994000431</v>
      </c>
      <c r="H62" s="129">
        <v>10.766457311157396</v>
      </c>
      <c r="I62" s="131">
        <v>10.693724740764852</v>
      </c>
      <c r="J62" s="131">
        <v>9.1696111686278563</v>
      </c>
      <c r="K62" s="131">
        <v>6.9842504313927298</v>
      </c>
      <c r="L62" s="128">
        <v>5.8646504643829918</v>
      </c>
      <c r="M62" s="132">
        <v>12.998841076915701</v>
      </c>
      <c r="N62" s="131">
        <v>21.323155073133556</v>
      </c>
      <c r="O62" s="131">
        <v>29.551233200956133</v>
      </c>
      <c r="P62" s="131">
        <v>29.945310667218926</v>
      </c>
      <c r="Q62" s="130">
        <v>29.401612015983218</v>
      </c>
      <c r="R62" s="129">
        <v>6.4755761263483436</v>
      </c>
      <c r="S62" s="131">
        <v>12.212224826263579</v>
      </c>
      <c r="T62" s="131">
        <v>22.795206600111548</v>
      </c>
      <c r="U62" s="131">
        <v>13.169406190174533</v>
      </c>
      <c r="V62" s="131">
        <v>24.810708153377192</v>
      </c>
      <c r="W62" s="128">
        <v>26.492242630192926</v>
      </c>
      <c r="X62" s="828"/>
      <c r="Y62" s="828"/>
      <c r="Z62" s="828"/>
      <c r="AA62" s="828"/>
      <c r="AB62" s="828"/>
      <c r="AC62" s="828"/>
      <c r="AD62" s="828"/>
      <c r="AE62" s="828"/>
      <c r="AF62" s="828"/>
      <c r="AG62" s="828"/>
      <c r="AH62" s="828"/>
      <c r="AI62" s="828"/>
      <c r="AJ62" s="828"/>
      <c r="AK62" s="828"/>
      <c r="AL62" s="828"/>
      <c r="AM62" s="828"/>
      <c r="AN62" s="828"/>
      <c r="AO62" s="828"/>
      <c r="AP62" s="828"/>
      <c r="AQ62" s="828"/>
      <c r="AR62" s="828"/>
      <c r="AS62" s="828"/>
      <c r="AT62" s="828"/>
      <c r="AU62" s="828"/>
      <c r="AV62" s="828"/>
      <c r="AW62" s="828"/>
      <c r="AX62" s="828"/>
      <c r="AY62" s="828"/>
      <c r="AZ62" s="346"/>
      <c r="BA62" s="884"/>
      <c r="BB62" s="553"/>
      <c r="BC62" s="414"/>
      <c r="BD62" s="407"/>
      <c r="BE62" s="407"/>
      <c r="BF62" s="407"/>
      <c r="BG62" s="418"/>
      <c r="BH62" s="414"/>
      <c r="BI62" s="407"/>
      <c r="BJ62" s="407"/>
      <c r="BK62" s="407"/>
      <c r="BL62" s="418"/>
      <c r="BM62" s="414"/>
      <c r="BN62" s="407"/>
      <c r="BO62" s="407"/>
      <c r="BP62" s="407"/>
      <c r="BQ62" s="418"/>
      <c r="BR62" s="414"/>
      <c r="BS62" s="407"/>
      <c r="BT62" s="407"/>
      <c r="BU62" s="407"/>
      <c r="BV62" s="407"/>
      <c r="BW62" s="408"/>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37" customFormat="true" ht="15" customHeight="true" x14ac:dyDescent="0.2">
      <c r="A63" s="984"/>
      <c r="B63" s="372" t="s">
        <v>305</v>
      </c>
      <c r="C63" s="132">
        <v>15.824809114088994</v>
      </c>
      <c r="D63" s="131">
        <v>17.529952664824947</v>
      </c>
      <c r="E63" s="131">
        <v>12.39521898106222</v>
      </c>
      <c r="F63" s="131">
        <v>8.6217930591097183</v>
      </c>
      <c r="G63" s="130">
        <v>3.7450708365034071</v>
      </c>
      <c r="H63" s="129">
        <v>11.925314208974386</v>
      </c>
      <c r="I63" s="131">
        <v>8.0216185676095151</v>
      </c>
      <c r="J63" s="131">
        <v>5.0874255088118732</v>
      </c>
      <c r="K63" s="131">
        <v>2.9434790389866574</v>
      </c>
      <c r="L63" s="128">
        <v>1.1836201451484971</v>
      </c>
      <c r="M63" s="132">
        <v>15.274086013333291</v>
      </c>
      <c r="N63" s="131">
        <v>19.369192179667628</v>
      </c>
      <c r="O63" s="131">
        <v>17.172323358597694</v>
      </c>
      <c r="P63" s="131">
        <v>10.43337371796459</v>
      </c>
      <c r="Q63" s="130">
        <v>9.3548172343810609</v>
      </c>
      <c r="R63" s="129">
        <v>47.659350439896009</v>
      </c>
      <c r="S63" s="131">
        <v>0.44492383338047592</v>
      </c>
      <c r="T63" s="131">
        <v>15.878333803991691</v>
      </c>
      <c r="U63" s="131">
        <v>26.290549968391669</v>
      </c>
      <c r="V63" s="131">
        <v>3.150506871735443</v>
      </c>
      <c r="W63" s="128">
        <v>4.9688314798871227</v>
      </c>
      <c r="X63" s="828"/>
      <c r="Y63" s="828"/>
      <c r="Z63" s="828"/>
      <c r="AA63" s="828"/>
      <c r="AB63" s="828"/>
      <c r="AC63" s="828"/>
      <c r="AD63" s="828"/>
      <c r="AE63" s="828"/>
      <c r="AF63" s="828"/>
      <c r="AG63" s="828"/>
      <c r="AH63" s="828"/>
      <c r="AI63" s="828"/>
      <c r="AJ63" s="828"/>
      <c r="AK63" s="828"/>
      <c r="AL63" s="828"/>
      <c r="AM63" s="828"/>
      <c r="AN63" s="828"/>
      <c r="AO63" s="828"/>
      <c r="AP63" s="828"/>
      <c r="AQ63" s="828"/>
      <c r="AR63" s="828"/>
      <c r="AS63" s="828"/>
      <c r="AT63" s="828"/>
      <c r="AU63" s="828"/>
      <c r="AV63" s="828"/>
      <c r="AW63" s="828"/>
      <c r="AX63" s="828"/>
      <c r="AY63" s="828"/>
      <c r="AZ63" s="346"/>
      <c r="BA63" s="884"/>
      <c r="BB63" s="553"/>
      <c r="BC63" s="414"/>
      <c r="BD63" s="407"/>
      <c r="BE63" s="407"/>
      <c r="BF63" s="407"/>
      <c r="BG63" s="418"/>
      <c r="BH63" s="414"/>
      <c r="BI63" s="407"/>
      <c r="BJ63" s="407"/>
      <c r="BK63" s="407"/>
      <c r="BL63" s="418"/>
      <c r="BM63" s="414"/>
      <c r="BN63" s="407"/>
      <c r="BO63" s="407"/>
      <c r="BP63" s="407"/>
      <c r="BQ63" s="418"/>
      <c r="BR63" s="414"/>
      <c r="BS63" s="407"/>
      <c r="BT63" s="407"/>
      <c r="BU63" s="407"/>
      <c r="BV63" s="407"/>
      <c r="BW63" s="408"/>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37" customFormat="true" ht="15" customHeight="true" x14ac:dyDescent="0.2">
      <c r="A64" s="984"/>
      <c r="B64" s="372" t="s">
        <v>306</v>
      </c>
      <c r="C64" s="132">
        <v>8.445704933155298</v>
      </c>
      <c r="D64" s="131">
        <v>5.9720087378413904</v>
      </c>
      <c r="E64" s="131">
        <v>2.2906694116250277</v>
      </c>
      <c r="F64" s="131">
        <v>1.2450828635459783</v>
      </c>
      <c r="G64" s="130">
        <v>6.0153165373217757E-2</v>
      </c>
      <c r="H64" s="129">
        <v>2.9372334779660747</v>
      </c>
      <c r="I64" s="131">
        <v>0.75531016067557899</v>
      </c>
      <c r="J64" s="131">
        <v>6.3275867585021892E-2</v>
      </c>
      <c r="K64" s="131">
        <v>0</v>
      </c>
      <c r="L64" s="128">
        <v>0</v>
      </c>
      <c r="M64" s="132">
        <v>8.6039368466278354</v>
      </c>
      <c r="N64" s="131">
        <v>8.4327724440979459</v>
      </c>
      <c r="O64" s="131">
        <v>4.3939489488318006</v>
      </c>
      <c r="P64" s="131">
        <v>2.4113460956355905</v>
      </c>
      <c r="Q64" s="130">
        <v>0.81427197139245489</v>
      </c>
      <c r="R64" s="129">
        <v>3.8399846085598877</v>
      </c>
      <c r="S64" s="131">
        <v>0.13627650328878121</v>
      </c>
      <c r="T64" s="131">
        <v>10.410193381528394</v>
      </c>
      <c r="U64" s="131">
        <v>6.0363828975399425</v>
      </c>
      <c r="V64" s="131">
        <v>0.50555350254608955</v>
      </c>
      <c r="W64" s="128">
        <v>1.0508839803595051</v>
      </c>
      <c r="X64" s="828"/>
      <c r="Y64" s="828"/>
      <c r="Z64" s="828"/>
      <c r="AA64" s="828"/>
      <c r="AB64" s="828"/>
      <c r="AC64" s="828"/>
      <c r="AD64" s="828"/>
      <c r="AE64" s="828"/>
      <c r="AF64" s="828"/>
      <c r="AG64" s="828"/>
      <c r="AH64" s="828"/>
      <c r="AI64" s="828"/>
      <c r="AJ64" s="828"/>
      <c r="AK64" s="828"/>
      <c r="AL64" s="828"/>
      <c r="AM64" s="828"/>
      <c r="AN64" s="828"/>
      <c r="AO64" s="828"/>
      <c r="AP64" s="828"/>
      <c r="AQ64" s="828"/>
      <c r="AR64" s="828"/>
      <c r="AS64" s="828"/>
      <c r="AT64" s="828"/>
      <c r="AU64" s="828"/>
      <c r="AV64" s="828"/>
      <c r="AW64" s="828"/>
      <c r="AX64" s="828"/>
      <c r="AY64" s="828"/>
      <c r="AZ64" s="346"/>
      <c r="BA64" s="884"/>
      <c r="BB64" s="553"/>
      <c r="BC64" s="414"/>
      <c r="BD64" s="407"/>
      <c r="BE64" s="407"/>
      <c r="BF64" s="407"/>
      <c r="BG64" s="418"/>
      <c r="BH64" s="414"/>
      <c r="BI64" s="407"/>
      <c r="BJ64" s="407"/>
      <c r="BK64" s="407"/>
      <c r="BL64" s="418"/>
      <c r="BM64" s="414"/>
      <c r="BN64" s="407"/>
      <c r="BO64" s="407"/>
      <c r="BP64" s="407"/>
      <c r="BQ64" s="418"/>
      <c r="BR64" s="414"/>
      <c r="BS64" s="407"/>
      <c r="BT64" s="407"/>
      <c r="BU64" s="407"/>
      <c r="BV64" s="407"/>
      <c r="BW64" s="408"/>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37" customFormat="true" ht="15" customHeight="true" x14ac:dyDescent="0.2">
      <c r="A65" s="984"/>
      <c r="B65" s="372" t="s">
        <v>307</v>
      </c>
      <c r="C65" s="132">
        <v>18.904270250423465</v>
      </c>
      <c r="D65" s="131">
        <v>2.2446653960645038</v>
      </c>
      <c r="E65" s="131">
        <v>0.93467341530589898</v>
      </c>
      <c r="F65" s="131">
        <v>0.34894576175435493</v>
      </c>
      <c r="G65" s="130">
        <v>0</v>
      </c>
      <c r="H65" s="129">
        <v>5.5734456591306571</v>
      </c>
      <c r="I65" s="131">
        <v>0.29965843388551738</v>
      </c>
      <c r="J65" s="131">
        <v>0.15244734777985131</v>
      </c>
      <c r="K65" s="131">
        <v>0</v>
      </c>
      <c r="L65" s="128">
        <v>0</v>
      </c>
      <c r="M65" s="132">
        <v>24.496275800687169</v>
      </c>
      <c r="N65" s="131">
        <v>3.2030331290470802</v>
      </c>
      <c r="O65" s="131">
        <v>1.8135941666537905</v>
      </c>
      <c r="P65" s="131">
        <v>0.28273211245922597</v>
      </c>
      <c r="Q65" s="130">
        <v>0.28630089201122161</v>
      </c>
      <c r="R65" s="129">
        <v>5.3780719889924358</v>
      </c>
      <c r="S65" s="131">
        <v>0</v>
      </c>
      <c r="T65" s="131">
        <v>0.50293748595012933</v>
      </c>
      <c r="U65" s="131">
        <v>29.301367883082534</v>
      </c>
      <c r="V65" s="131">
        <v>0</v>
      </c>
      <c r="W65" s="128">
        <v>0.32339580407356305</v>
      </c>
      <c r="X65" s="828"/>
      <c r="Y65" s="828"/>
      <c r="Z65" s="828"/>
      <c r="AA65" s="828"/>
      <c r="AB65" s="828"/>
      <c r="AC65" s="828"/>
      <c r="AD65" s="828"/>
      <c r="AE65" s="828"/>
      <c r="AF65" s="828"/>
      <c r="AG65" s="828"/>
      <c r="AH65" s="828"/>
      <c r="AI65" s="828"/>
      <c r="AJ65" s="828"/>
      <c r="AK65" s="828"/>
      <c r="AL65" s="828"/>
      <c r="AM65" s="828"/>
      <c r="AN65" s="828"/>
      <c r="AO65" s="828"/>
      <c r="AP65" s="828"/>
      <c r="AQ65" s="828"/>
      <c r="AR65" s="828"/>
      <c r="AS65" s="828"/>
      <c r="AT65" s="828"/>
      <c r="AU65" s="828"/>
      <c r="AV65" s="828"/>
      <c r="AW65" s="828"/>
      <c r="AX65" s="828"/>
      <c r="AY65" s="828"/>
      <c r="AZ65" s="346"/>
      <c r="BA65" s="884"/>
      <c r="BB65" s="553"/>
      <c r="BC65" s="414"/>
      <c r="BD65" s="407"/>
      <c r="BE65" s="407"/>
      <c r="BF65" s="407"/>
      <c r="BG65" s="418"/>
      <c r="BH65" s="414"/>
      <c r="BI65" s="407"/>
      <c r="BJ65" s="407"/>
      <c r="BK65" s="407"/>
      <c r="BL65" s="418"/>
      <c r="BM65" s="414"/>
      <c r="BN65" s="407"/>
      <c r="BO65" s="407"/>
      <c r="BP65" s="407"/>
      <c r="BQ65" s="418"/>
      <c r="BR65" s="414"/>
      <c r="BS65" s="407"/>
      <c r="BT65" s="407"/>
      <c r="BU65" s="407"/>
      <c r="BV65" s="407"/>
      <c r="BW65" s="408"/>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37" customFormat="true" ht="15" customHeight="true" x14ac:dyDescent="0.2">
      <c r="A66" s="984"/>
      <c r="B66" s="372" t="s">
        <v>308</v>
      </c>
      <c r="C66" s="132">
        <v>8.1791403076858646</v>
      </c>
      <c r="D66" s="131">
        <v>1.056366765212861</v>
      </c>
      <c r="E66" s="131">
        <v>0.4302311026188938</v>
      </c>
      <c r="F66" s="131">
        <v>5.0275849535552752E-2</v>
      </c>
      <c r="G66" s="130">
        <v>9.5443984078405625E-2</v>
      </c>
      <c r="H66" s="129">
        <v>2.0614125166733825</v>
      </c>
      <c r="I66" s="131">
        <v>9.0962693689588009E-2</v>
      </c>
      <c r="J66" s="131">
        <v>0</v>
      </c>
      <c r="K66" s="131">
        <v>0</v>
      </c>
      <c r="L66" s="128">
        <v>0</v>
      </c>
      <c r="M66" s="132">
        <v>10.157307910082306</v>
      </c>
      <c r="N66" s="131">
        <v>2.3285755940106192</v>
      </c>
      <c r="O66" s="131">
        <v>0.36682619673768274</v>
      </c>
      <c r="P66" s="131">
        <v>0.31558877836181221</v>
      </c>
      <c r="Q66" s="130">
        <v>0.21375678111488217</v>
      </c>
      <c r="R66" s="129">
        <v>11.872517647632408</v>
      </c>
      <c r="S66" s="131">
        <v>0</v>
      </c>
      <c r="T66" s="131">
        <v>2.9538344090850424</v>
      </c>
      <c r="U66" s="131">
        <v>4.0460508332393026</v>
      </c>
      <c r="V66" s="131">
        <v>0</v>
      </c>
      <c r="W66" s="128">
        <v>0.1952385648124827</v>
      </c>
      <c r="X66" s="828"/>
      <c r="Y66" s="828"/>
      <c r="Z66" s="828"/>
      <c r="AA66" s="828"/>
      <c r="AB66" s="828"/>
      <c r="AC66" s="828"/>
      <c r="AD66" s="828"/>
      <c r="AE66" s="828"/>
      <c r="AF66" s="828"/>
      <c r="AG66" s="828"/>
      <c r="AH66" s="828"/>
      <c r="AI66" s="828"/>
      <c r="AJ66" s="828"/>
      <c r="AK66" s="828"/>
      <c r="AL66" s="828"/>
      <c r="AM66" s="828"/>
      <c r="AN66" s="828"/>
      <c r="AO66" s="828"/>
      <c r="AP66" s="828"/>
      <c r="AQ66" s="828"/>
      <c r="AR66" s="828"/>
      <c r="AS66" s="828"/>
      <c r="AT66" s="828"/>
      <c r="AU66" s="828"/>
      <c r="AV66" s="828"/>
      <c r="AW66" s="828"/>
      <c r="AX66" s="828"/>
      <c r="AY66" s="828"/>
      <c r="AZ66" s="346"/>
      <c r="BA66" s="884"/>
      <c r="BB66" s="553"/>
      <c r="BC66" s="414"/>
      <c r="BD66" s="407"/>
      <c r="BE66" s="407"/>
      <c r="BF66" s="407"/>
      <c r="BG66" s="418"/>
      <c r="BH66" s="414"/>
      <c r="BI66" s="407"/>
      <c r="BJ66" s="407"/>
      <c r="BK66" s="407"/>
      <c r="BL66" s="418"/>
      <c r="BM66" s="414"/>
      <c r="BN66" s="407"/>
      <c r="BO66" s="407"/>
      <c r="BP66" s="407"/>
      <c r="BQ66" s="418"/>
      <c r="BR66" s="414"/>
      <c r="BS66" s="407"/>
      <c r="BT66" s="407"/>
      <c r="BU66" s="407"/>
      <c r="BV66" s="407"/>
      <c r="BW66" s="408"/>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37" customFormat="true" ht="15" customHeight="true" x14ac:dyDescent="0.2">
      <c r="A67" s="984"/>
      <c r="B67" s="372" t="s">
        <v>309</v>
      </c>
      <c r="C67" s="132">
        <v>13.852354900483938</v>
      </c>
      <c r="D67" s="131">
        <v>21.096260790747102</v>
      </c>
      <c r="E67" s="131">
        <v>17.833127621458292</v>
      </c>
      <c r="F67" s="131">
        <v>15.363759103157747</v>
      </c>
      <c r="G67" s="130">
        <v>7.6823729548122071</v>
      </c>
      <c r="H67" s="129">
        <v>7.6124275230984946</v>
      </c>
      <c r="I67" s="131">
        <v>3.8040442507241963</v>
      </c>
      <c r="J67" s="131">
        <v>2.358706480703082</v>
      </c>
      <c r="K67" s="131">
        <v>2.8092818938608581</v>
      </c>
      <c r="L67" s="128">
        <v>0.911109429144486</v>
      </c>
      <c r="M67" s="132">
        <v>13.038386993728537</v>
      </c>
      <c r="N67" s="131">
        <v>21.236072941005087</v>
      </c>
      <c r="O67" s="131">
        <v>24.413159703504824</v>
      </c>
      <c r="P67" s="131">
        <v>24.951330058557883</v>
      </c>
      <c r="Q67" s="130">
        <v>19.357219361354876</v>
      </c>
      <c r="R67" s="129">
        <v>0.59069334195998824</v>
      </c>
      <c r="S67" s="131">
        <v>33.135446235088331</v>
      </c>
      <c r="T67" s="131">
        <v>10.213944778538938</v>
      </c>
      <c r="U67" s="131">
        <v>1.9156766847252236</v>
      </c>
      <c r="V67" s="131">
        <v>27.632406141783761</v>
      </c>
      <c r="W67" s="128">
        <v>4.5185569916663365E-2</v>
      </c>
      <c r="X67" s="828"/>
      <c r="Y67" s="828"/>
      <c r="Z67" s="828"/>
      <c r="AA67" s="828"/>
      <c r="AB67" s="828"/>
      <c r="AC67" s="828"/>
      <c r="AD67" s="828"/>
      <c r="AE67" s="828"/>
      <c r="AF67" s="828"/>
      <c r="AG67" s="828"/>
      <c r="AH67" s="828"/>
      <c r="AI67" s="828"/>
      <c r="AJ67" s="828"/>
      <c r="AK67" s="828"/>
      <c r="AL67" s="828"/>
      <c r="AM67" s="828"/>
      <c r="AN67" s="828"/>
      <c r="AO67" s="828"/>
      <c r="AP67" s="828"/>
      <c r="AQ67" s="828"/>
      <c r="AR67" s="828"/>
      <c r="AS67" s="828"/>
      <c r="AT67" s="828"/>
      <c r="AU67" s="828"/>
      <c r="AV67" s="828"/>
      <c r="AW67" s="828"/>
      <c r="AX67" s="828"/>
      <c r="AY67" s="828"/>
      <c r="AZ67" s="346"/>
      <c r="BA67" s="884"/>
      <c r="BB67" s="553"/>
      <c r="BC67" s="414"/>
      <c r="BD67" s="407"/>
      <c r="BE67" s="407"/>
      <c r="BF67" s="407"/>
      <c r="BG67" s="418"/>
      <c r="BH67" s="414"/>
      <c r="BI67" s="407"/>
      <c r="BJ67" s="407"/>
      <c r="BK67" s="407"/>
      <c r="BL67" s="418"/>
      <c r="BM67" s="414"/>
      <c r="BN67" s="407"/>
      <c r="BO67" s="407"/>
      <c r="BP67" s="407"/>
      <c r="BQ67" s="418"/>
      <c r="BR67" s="414"/>
      <c r="BS67" s="407"/>
      <c r="BT67" s="407"/>
      <c r="BU67" s="407"/>
      <c r="BV67" s="407"/>
      <c r="BW67" s="408"/>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37" customFormat="true" ht="15" customHeight="true" x14ac:dyDescent="0.2">
      <c r="A68" s="984"/>
      <c r="B68" s="372" t="s">
        <v>431</v>
      </c>
      <c r="C68" s="132">
        <v>3.3718523746057749</v>
      </c>
      <c r="D68" s="131">
        <v>2.0394358729340389</v>
      </c>
      <c r="E68" s="131">
        <v>0.69630061103667473</v>
      </c>
      <c r="F68" s="131">
        <v>0.22107344048855443</v>
      </c>
      <c r="G68" s="130">
        <v>5.6041501201363961E-2</v>
      </c>
      <c r="H68" s="129">
        <v>0.91795096871436954</v>
      </c>
      <c r="I68" s="131">
        <v>0.1172629828156793</v>
      </c>
      <c r="J68" s="131">
        <v>0</v>
      </c>
      <c r="K68" s="131">
        <v>0</v>
      </c>
      <c r="L68" s="128">
        <v>0</v>
      </c>
      <c r="M68" s="132">
        <v>3.16101157611266</v>
      </c>
      <c r="N68" s="131">
        <v>3.4422989153565871</v>
      </c>
      <c r="O68" s="131">
        <v>1.3407901272123712</v>
      </c>
      <c r="P68" s="131">
        <v>0.63621250950339958</v>
      </c>
      <c r="Q68" s="130">
        <v>0.29698014344726181</v>
      </c>
      <c r="R68" s="129">
        <v>0.39719199493973151</v>
      </c>
      <c r="S68" s="131">
        <v>6.6521614346710018</v>
      </c>
      <c r="T68" s="131">
        <v>0</v>
      </c>
      <c r="U68" s="131">
        <v>0</v>
      </c>
      <c r="V68" s="131">
        <v>6.7418291183851703E-2</v>
      </c>
      <c r="W68" s="128">
        <v>0</v>
      </c>
      <c r="X68" s="828"/>
      <c r="Y68" s="828"/>
      <c r="Z68" s="828"/>
      <c r="AA68" s="828"/>
      <c r="AB68" s="828"/>
      <c r="AC68" s="828"/>
      <c r="AD68" s="828"/>
      <c r="AE68" s="828"/>
      <c r="AF68" s="828"/>
      <c r="AG68" s="828"/>
      <c r="AH68" s="828"/>
      <c r="AI68" s="828"/>
      <c r="AJ68" s="828"/>
      <c r="AK68" s="828"/>
      <c r="AL68" s="828"/>
      <c r="AM68" s="828"/>
      <c r="AN68" s="828"/>
      <c r="AO68" s="828"/>
      <c r="AP68" s="828"/>
      <c r="AQ68" s="828"/>
      <c r="AR68" s="828"/>
      <c r="AS68" s="828"/>
      <c r="AT68" s="828"/>
      <c r="AU68" s="828"/>
      <c r="AV68" s="828"/>
      <c r="AW68" s="828"/>
      <c r="AX68" s="828"/>
      <c r="AY68" s="828"/>
      <c r="AZ68" s="346"/>
      <c r="BA68" s="884"/>
      <c r="BB68" s="553"/>
      <c r="BC68" s="414"/>
      <c r="BD68" s="407"/>
      <c r="BE68" s="407"/>
      <c r="BF68" s="407"/>
      <c r="BG68" s="418"/>
      <c r="BH68" s="414"/>
      <c r="BI68" s="407"/>
      <c r="BJ68" s="407"/>
      <c r="BK68" s="407"/>
      <c r="BL68" s="418"/>
      <c r="BM68" s="414"/>
      <c r="BN68" s="407"/>
      <c r="BO68" s="407"/>
      <c r="BP68" s="407"/>
      <c r="BQ68" s="418"/>
      <c r="BR68" s="414"/>
      <c r="BS68" s="407"/>
      <c r="BT68" s="407"/>
      <c r="BU68" s="407"/>
      <c r="BV68" s="407"/>
      <c r="BW68" s="408"/>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37" customFormat="true" ht="15" customHeight="true" x14ac:dyDescent="0.2">
      <c r="A69" s="984"/>
      <c r="B69" s="372" t="s">
        <v>312</v>
      </c>
      <c r="C69" s="132">
        <v>8.2368623145258599</v>
      </c>
      <c r="D69" s="131">
        <v>13.370094113256792</v>
      </c>
      <c r="E69" s="131">
        <v>19.853725326542062</v>
      </c>
      <c r="F69" s="131">
        <v>21.508779987382752</v>
      </c>
      <c r="G69" s="130">
        <v>17.162988242984014</v>
      </c>
      <c r="H69" s="129">
        <v>18.267194998666991</v>
      </c>
      <c r="I69" s="131">
        <v>26.800890155817815</v>
      </c>
      <c r="J69" s="131">
        <v>23.642660636549767</v>
      </c>
      <c r="K69" s="131">
        <v>17.943976667982355</v>
      </c>
      <c r="L69" s="128">
        <v>14.579696740086479</v>
      </c>
      <c r="M69" s="132">
        <v>6.2158212932344101</v>
      </c>
      <c r="N69" s="131">
        <v>12.150413011294672</v>
      </c>
      <c r="O69" s="131">
        <v>13.039645074783987</v>
      </c>
      <c r="P69" s="131">
        <v>19.67155839109288</v>
      </c>
      <c r="Q69" s="130">
        <v>19.221658151419934</v>
      </c>
      <c r="R69" s="129">
        <v>12.170131801539924</v>
      </c>
      <c r="S69" s="131">
        <v>33.24773836751536</v>
      </c>
      <c r="T69" s="131">
        <v>10.191406502728888</v>
      </c>
      <c r="U69" s="131">
        <v>1.6964104769561881</v>
      </c>
      <c r="V69" s="131">
        <v>7.9991596790465014</v>
      </c>
      <c r="W69" s="128">
        <v>28.909760840454883</v>
      </c>
      <c r="X69" s="828"/>
      <c r="Y69" s="828"/>
      <c r="Z69" s="828"/>
      <c r="AA69" s="828"/>
      <c r="AB69" s="828"/>
      <c r="AC69" s="828"/>
      <c r="AD69" s="828"/>
      <c r="AE69" s="828"/>
      <c r="AF69" s="828"/>
      <c r="AG69" s="828"/>
      <c r="AH69" s="828"/>
      <c r="AI69" s="828"/>
      <c r="AJ69" s="828"/>
      <c r="AK69" s="828"/>
      <c r="AL69" s="828"/>
      <c r="AM69" s="828"/>
      <c r="AN69" s="828"/>
      <c r="AO69" s="828"/>
      <c r="AP69" s="828"/>
      <c r="AQ69" s="828"/>
      <c r="AR69" s="828"/>
      <c r="AS69" s="828"/>
      <c r="AT69" s="828"/>
      <c r="AU69" s="828"/>
      <c r="AV69" s="828"/>
      <c r="AW69" s="828"/>
      <c r="AX69" s="828"/>
      <c r="AY69" s="828"/>
      <c r="AZ69" s="346"/>
      <c r="BA69" s="884"/>
      <c r="BB69" s="553"/>
      <c r="BC69" s="414"/>
      <c r="BD69" s="407"/>
      <c r="BE69" s="407"/>
      <c r="BF69" s="407"/>
      <c r="BG69" s="418"/>
      <c r="BH69" s="414"/>
      <c r="BI69" s="407"/>
      <c r="BJ69" s="407"/>
      <c r="BK69" s="407"/>
      <c r="BL69" s="418"/>
      <c r="BM69" s="414"/>
      <c r="BN69" s="407"/>
      <c r="BO69" s="407"/>
      <c r="BP69" s="407"/>
      <c r="BQ69" s="418"/>
      <c r="BR69" s="414"/>
      <c r="BS69" s="407"/>
      <c r="BT69" s="407"/>
      <c r="BU69" s="407"/>
      <c r="BV69" s="407"/>
      <c r="BW69" s="408"/>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37" customFormat="true" ht="15" customHeight="true" x14ac:dyDescent="0.2">
      <c r="A70" s="984"/>
      <c r="B70" s="372" t="s">
        <v>47</v>
      </c>
      <c r="C70" s="132">
        <v>3.9841034433415148E-2</v>
      </c>
      <c r="D70" s="131">
        <v>0.13283186714068543</v>
      </c>
      <c r="E70" s="131">
        <v>0.19939820526977411</v>
      </c>
      <c r="F70" s="131">
        <v>0</v>
      </c>
      <c r="G70" s="130">
        <v>0</v>
      </c>
      <c r="H70" s="129">
        <v>0</v>
      </c>
      <c r="I70" s="131">
        <v>0</v>
      </c>
      <c r="J70" s="131">
        <v>0</v>
      </c>
      <c r="K70" s="131">
        <v>0</v>
      </c>
      <c r="L70" s="128">
        <v>0</v>
      </c>
      <c r="M70" s="132">
        <v>5.8414253137115145E-2</v>
      </c>
      <c r="N70" s="131">
        <v>9.7358477241483957E-2</v>
      </c>
      <c r="O70" s="131">
        <v>0.17522194880988534</v>
      </c>
      <c r="P70" s="131">
        <v>0.21414114537608156</v>
      </c>
      <c r="Q70" s="130">
        <v>0</v>
      </c>
      <c r="R70" s="129">
        <v>0</v>
      </c>
      <c r="S70" s="131">
        <v>0</v>
      </c>
      <c r="T70" s="131">
        <v>0</v>
      </c>
      <c r="U70" s="131">
        <v>0</v>
      </c>
      <c r="V70" s="131">
        <v>0</v>
      </c>
      <c r="W70" s="128">
        <v>0.4494936894251968</v>
      </c>
      <c r="X70" s="828"/>
      <c r="Y70" s="828"/>
      <c r="Z70" s="828"/>
      <c r="AA70" s="828"/>
      <c r="AB70" s="828"/>
      <c r="AC70" s="828"/>
      <c r="AD70" s="828"/>
      <c r="AE70" s="828"/>
      <c r="AF70" s="828"/>
      <c r="AG70" s="828"/>
      <c r="AH70" s="828"/>
      <c r="AI70" s="828"/>
      <c r="AJ70" s="828"/>
      <c r="AK70" s="828"/>
      <c r="AL70" s="828"/>
      <c r="AM70" s="828"/>
      <c r="AN70" s="828"/>
      <c r="AO70" s="828"/>
      <c r="AP70" s="828"/>
      <c r="AQ70" s="828"/>
      <c r="AR70" s="828"/>
      <c r="AS70" s="828"/>
      <c r="AT70" s="828"/>
      <c r="AU70" s="828"/>
      <c r="AV70" s="828"/>
      <c r="AW70" s="828"/>
      <c r="AX70" s="828"/>
      <c r="AY70" s="828"/>
      <c r="AZ70" s="346"/>
      <c r="BA70" s="884"/>
      <c r="BB70" s="553"/>
      <c r="BC70" s="414"/>
      <c r="BD70" s="407"/>
      <c r="BE70" s="407"/>
      <c r="BF70" s="407"/>
      <c r="BG70" s="418"/>
      <c r="BH70" s="414"/>
      <c r="BI70" s="407"/>
      <c r="BJ70" s="407"/>
      <c r="BK70" s="407"/>
      <c r="BL70" s="418"/>
      <c r="BM70" s="414"/>
      <c r="BN70" s="407"/>
      <c r="BO70" s="407"/>
      <c r="BP70" s="407"/>
      <c r="BQ70" s="418"/>
      <c r="BR70" s="414"/>
      <c r="BS70" s="407"/>
      <c r="BT70" s="407"/>
      <c r="BU70" s="407"/>
      <c r="BV70" s="407"/>
      <c r="BW70" s="408"/>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37" customFormat="true" ht="15" customHeight="true" x14ac:dyDescent="0.2">
      <c r="A71" s="155"/>
      <c r="B71" s="149"/>
      <c r="C71" s="132"/>
      <c r="D71" s="131"/>
      <c r="E71" s="131"/>
      <c r="F71" s="131"/>
      <c r="G71" s="130"/>
      <c r="H71" s="129"/>
      <c r="I71" s="131"/>
      <c r="J71" s="131"/>
      <c r="K71" s="131"/>
      <c r="L71" s="128"/>
      <c r="M71" s="132"/>
      <c r="N71" s="131"/>
      <c r="O71" s="131"/>
      <c r="P71" s="131"/>
      <c r="Q71" s="130"/>
      <c r="R71" s="129"/>
      <c r="S71" s="131"/>
      <c r="T71" s="131"/>
      <c r="U71" s="131"/>
      <c r="V71" s="131"/>
      <c r="W71" s="128"/>
      <c r="X71" s="828"/>
      <c r="Y71" s="828"/>
      <c r="Z71" s="828"/>
      <c r="AA71" s="828"/>
      <c r="AB71" s="828"/>
      <c r="AC71" s="828"/>
      <c r="AD71" s="828"/>
      <c r="AE71" s="828"/>
      <c r="AF71" s="828"/>
      <c r="AG71" s="828"/>
      <c r="AH71" s="828"/>
      <c r="AI71" s="828"/>
      <c r="AJ71" s="828"/>
      <c r="AK71" s="828"/>
      <c r="AL71" s="828"/>
      <c r="AM71" s="828"/>
      <c r="AN71" s="828"/>
      <c r="AO71" s="828"/>
      <c r="AP71" s="828"/>
      <c r="AQ71" s="828"/>
      <c r="AR71" s="828"/>
      <c r="AS71" s="828"/>
      <c r="AT71" s="828"/>
      <c r="AU71" s="828"/>
      <c r="AV71" s="828"/>
      <c r="AW71" s="828"/>
      <c r="AX71" s="828"/>
      <c r="AY71" s="828"/>
      <c r="AZ71" s="346"/>
      <c r="BA71" s="884"/>
      <c r="BB71" s="553"/>
      <c r="BC71" s="414"/>
      <c r="BD71" s="407"/>
      <c r="BE71" s="407"/>
      <c r="BF71" s="407"/>
      <c r="BG71" s="418"/>
      <c r="BH71" s="414"/>
      <c r="BI71" s="407"/>
      <c r="BJ71" s="407"/>
      <c r="BK71" s="407"/>
      <c r="BL71" s="418"/>
      <c r="BM71" s="414"/>
      <c r="BN71" s="407"/>
      <c r="BO71" s="407"/>
      <c r="BP71" s="407"/>
      <c r="BQ71" s="418"/>
      <c r="BR71" s="414"/>
      <c r="BS71" s="407"/>
      <c r="BT71" s="407"/>
      <c r="BU71" s="407"/>
      <c r="BV71" s="407"/>
      <c r="BW71" s="408"/>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37" customFormat="true" ht="15" customHeight="true" x14ac:dyDescent="0.2">
      <c r="A72" s="155"/>
      <c r="B72" s="149"/>
      <c r="C72" s="132"/>
      <c r="D72" s="131"/>
      <c r="E72" s="131"/>
      <c r="F72" s="131"/>
      <c r="G72" s="130"/>
      <c r="H72" s="129"/>
      <c r="I72" s="131"/>
      <c r="J72" s="131"/>
      <c r="K72" s="131"/>
      <c r="L72" s="128"/>
      <c r="M72" s="132"/>
      <c r="N72" s="131"/>
      <c r="O72" s="131"/>
      <c r="P72" s="131"/>
      <c r="Q72" s="130"/>
      <c r="R72" s="129"/>
      <c r="S72" s="131"/>
      <c r="T72" s="131"/>
      <c r="U72" s="131"/>
      <c r="V72" s="131"/>
      <c r="W72" s="128"/>
      <c r="X72" s="828"/>
      <c r="Y72" s="828"/>
      <c r="Z72" s="828"/>
      <c r="AA72" s="828"/>
      <c r="AB72" s="828"/>
      <c r="AC72" s="828"/>
      <c r="AD72" s="828"/>
      <c r="AE72" s="828"/>
      <c r="AF72" s="828"/>
      <c r="AG72" s="828"/>
      <c r="AH72" s="828"/>
      <c r="AI72" s="828"/>
      <c r="AJ72" s="828"/>
      <c r="AK72" s="828"/>
      <c r="AL72" s="828"/>
      <c r="AM72" s="828"/>
      <c r="AN72" s="828"/>
      <c r="AO72" s="828"/>
      <c r="AP72" s="828"/>
      <c r="AQ72" s="828"/>
      <c r="AR72" s="828"/>
      <c r="AS72" s="828"/>
      <c r="AT72" s="828"/>
      <c r="AU72" s="828"/>
      <c r="AV72" s="828"/>
      <c r="AW72" s="828"/>
      <c r="AX72" s="828"/>
      <c r="AY72" s="828"/>
      <c r="AZ72" s="346"/>
      <c r="BA72" s="884"/>
      <c r="BB72" s="553"/>
      <c r="BC72" s="414"/>
      <c r="BD72" s="407"/>
      <c r="BE72" s="407"/>
      <c r="BF72" s="407"/>
      <c r="BG72" s="418"/>
      <c r="BH72" s="414"/>
      <c r="BI72" s="407"/>
      <c r="BJ72" s="407"/>
      <c r="BK72" s="407"/>
      <c r="BL72" s="418"/>
      <c r="BM72" s="414"/>
      <c r="BN72" s="407"/>
      <c r="BO72" s="407"/>
      <c r="BP72" s="407"/>
      <c r="BQ72" s="418"/>
      <c r="BR72" s="414"/>
      <c r="BS72" s="407"/>
      <c r="BT72" s="407"/>
      <c r="BU72" s="407"/>
      <c r="BV72" s="407"/>
      <c r="BW72" s="408"/>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37" customFormat="true" ht="15" customHeight="true" x14ac:dyDescent="0.2">
      <c r="A73" s="155"/>
      <c r="B73" s="149"/>
      <c r="C73" s="132"/>
      <c r="D73" s="131"/>
      <c r="E73" s="131"/>
      <c r="F73" s="131"/>
      <c r="G73" s="130"/>
      <c r="H73" s="129"/>
      <c r="I73" s="131"/>
      <c r="J73" s="131"/>
      <c r="K73" s="131"/>
      <c r="L73" s="128"/>
      <c r="M73" s="132"/>
      <c r="N73" s="131"/>
      <c r="O73" s="131"/>
      <c r="P73" s="131"/>
      <c r="Q73" s="130"/>
      <c r="R73" s="129"/>
      <c r="S73" s="131"/>
      <c r="T73" s="131"/>
      <c r="U73" s="131"/>
      <c r="V73" s="131"/>
      <c r="W73" s="1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8"/>
      <c r="AT73" s="828"/>
      <c r="AU73" s="828"/>
      <c r="AV73" s="828"/>
      <c r="AW73" s="828"/>
      <c r="AX73" s="828"/>
      <c r="AY73" s="828"/>
      <c r="AZ73" s="346"/>
      <c r="BA73" s="884"/>
      <c r="BB73" s="553"/>
      <c r="BC73" s="414"/>
      <c r="BD73" s="407"/>
      <c r="BE73" s="407"/>
      <c r="BF73" s="407"/>
      <c r="BG73" s="418"/>
      <c r="BH73" s="414"/>
      <c r="BI73" s="407"/>
      <c r="BJ73" s="407"/>
      <c r="BK73" s="407"/>
      <c r="BL73" s="418"/>
      <c r="BM73" s="414"/>
      <c r="BN73" s="407"/>
      <c r="BO73" s="407"/>
      <c r="BP73" s="407"/>
      <c r="BQ73" s="418"/>
      <c r="BR73" s="414"/>
      <c r="BS73" s="407"/>
      <c r="BT73" s="407"/>
      <c r="BU73" s="407"/>
      <c r="BV73" s="407"/>
      <c r="BW73" s="408"/>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37" customFormat="true" ht="15" customHeight="true" x14ac:dyDescent="0.2">
      <c r="A74" s="155"/>
      <c r="B74" s="149"/>
      <c r="C74" s="132"/>
      <c r="D74" s="131"/>
      <c r="E74" s="131"/>
      <c r="F74" s="131"/>
      <c r="G74" s="130"/>
      <c r="H74" s="129"/>
      <c r="I74" s="131"/>
      <c r="J74" s="131"/>
      <c r="K74" s="131"/>
      <c r="L74" s="128"/>
      <c r="M74" s="132"/>
      <c r="N74" s="131"/>
      <c r="O74" s="131"/>
      <c r="P74" s="131"/>
      <c r="Q74" s="130"/>
      <c r="R74" s="129"/>
      <c r="S74" s="131"/>
      <c r="T74" s="131"/>
      <c r="U74" s="131"/>
      <c r="V74" s="131"/>
      <c r="W74" s="128"/>
      <c r="X74" s="828"/>
      <c r="Y74" s="828"/>
      <c r="Z74" s="828"/>
      <c r="AA74" s="828"/>
      <c r="AB74" s="828"/>
      <c r="AC74" s="828"/>
      <c r="AD74" s="828"/>
      <c r="AE74" s="828"/>
      <c r="AF74" s="828"/>
      <c r="AG74" s="828"/>
      <c r="AH74" s="828"/>
      <c r="AI74" s="828"/>
      <c r="AJ74" s="828"/>
      <c r="AK74" s="828"/>
      <c r="AL74" s="828"/>
      <c r="AM74" s="828"/>
      <c r="AN74" s="828"/>
      <c r="AO74" s="828"/>
      <c r="AP74" s="828"/>
      <c r="AQ74" s="828"/>
      <c r="AR74" s="828"/>
      <c r="AS74" s="828"/>
      <c r="AT74" s="828"/>
      <c r="AU74" s="828"/>
      <c r="AV74" s="828"/>
      <c r="AW74" s="828"/>
      <c r="AX74" s="828"/>
      <c r="AY74" s="828"/>
      <c r="AZ74" s="346"/>
      <c r="BA74" s="884"/>
      <c r="BB74" s="553"/>
      <c r="BC74" s="414"/>
      <c r="BD74" s="407"/>
      <c r="BE74" s="407"/>
      <c r="BF74" s="407"/>
      <c r="BG74" s="418"/>
      <c r="BH74" s="414"/>
      <c r="BI74" s="407"/>
      <c r="BJ74" s="407"/>
      <c r="BK74" s="407"/>
      <c r="BL74" s="418"/>
      <c r="BM74" s="414"/>
      <c r="BN74" s="407"/>
      <c r="BO74" s="407"/>
      <c r="BP74" s="407"/>
      <c r="BQ74" s="418"/>
      <c r="BR74" s="414"/>
      <c r="BS74" s="407"/>
      <c r="BT74" s="407"/>
      <c r="BU74" s="407"/>
      <c r="BV74" s="407"/>
      <c r="BW74" s="408"/>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37" customFormat="true" ht="15" customHeight="true" x14ac:dyDescent="0.2">
      <c r="A75" s="155"/>
      <c r="B75" s="149"/>
      <c r="C75" s="132"/>
      <c r="D75" s="131"/>
      <c r="E75" s="131"/>
      <c r="F75" s="131"/>
      <c r="G75" s="130"/>
      <c r="H75" s="129"/>
      <c r="I75" s="131"/>
      <c r="J75" s="131"/>
      <c r="K75" s="131"/>
      <c r="L75" s="128"/>
      <c r="M75" s="132"/>
      <c r="N75" s="131"/>
      <c r="O75" s="131"/>
      <c r="P75" s="131"/>
      <c r="Q75" s="130"/>
      <c r="R75" s="129"/>
      <c r="S75" s="131"/>
      <c r="T75" s="131"/>
      <c r="U75" s="131"/>
      <c r="V75" s="131"/>
      <c r="W75" s="128"/>
      <c r="X75" s="828"/>
      <c r="Y75" s="828"/>
      <c r="Z75" s="828"/>
      <c r="AA75" s="828"/>
      <c r="AB75" s="828"/>
      <c r="AC75" s="828"/>
      <c r="AD75" s="828"/>
      <c r="AE75" s="828"/>
      <c r="AF75" s="828"/>
      <c r="AG75" s="828"/>
      <c r="AH75" s="828"/>
      <c r="AI75" s="828"/>
      <c r="AJ75" s="828"/>
      <c r="AK75" s="828"/>
      <c r="AL75" s="828"/>
      <c r="AM75" s="828"/>
      <c r="AN75" s="828"/>
      <c r="AO75" s="828"/>
      <c r="AP75" s="828"/>
      <c r="AQ75" s="828"/>
      <c r="AR75" s="828"/>
      <c r="AS75" s="828"/>
      <c r="AT75" s="828"/>
      <c r="AU75" s="828"/>
      <c r="AV75" s="828"/>
      <c r="AW75" s="828"/>
      <c r="AX75" s="828"/>
      <c r="AY75" s="828"/>
      <c r="AZ75" s="346"/>
      <c r="BA75" s="884"/>
      <c r="BB75" s="553"/>
      <c r="BC75" s="414"/>
      <c r="BD75" s="407"/>
      <c r="BE75" s="407"/>
      <c r="BF75" s="407"/>
      <c r="BG75" s="418"/>
      <c r="BH75" s="414"/>
      <c r="BI75" s="407"/>
      <c r="BJ75" s="407"/>
      <c r="BK75" s="407"/>
      <c r="BL75" s="418"/>
      <c r="BM75" s="414"/>
      <c r="BN75" s="407"/>
      <c r="BO75" s="407"/>
      <c r="BP75" s="407"/>
      <c r="BQ75" s="418"/>
      <c r="BR75" s="414"/>
      <c r="BS75" s="407"/>
      <c r="BT75" s="407"/>
      <c r="BU75" s="407"/>
      <c r="BV75" s="407"/>
      <c r="BW75" s="408"/>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37" customFormat="true" ht="15" customHeight="true" x14ac:dyDescent="0.2">
      <c r="A76" s="155"/>
      <c r="B76" s="149"/>
      <c r="C76" s="132"/>
      <c r="D76" s="131"/>
      <c r="E76" s="131"/>
      <c r="F76" s="131"/>
      <c r="G76" s="130"/>
      <c r="H76" s="129"/>
      <c r="I76" s="131"/>
      <c r="J76" s="131"/>
      <c r="K76" s="131"/>
      <c r="L76" s="128"/>
      <c r="M76" s="132"/>
      <c r="N76" s="131"/>
      <c r="O76" s="131"/>
      <c r="P76" s="131"/>
      <c r="Q76" s="130"/>
      <c r="R76" s="129"/>
      <c r="S76" s="131"/>
      <c r="T76" s="131"/>
      <c r="U76" s="131"/>
      <c r="V76" s="131"/>
      <c r="W76" s="128"/>
      <c r="X76" s="828"/>
      <c r="Y76" s="828"/>
      <c r="Z76" s="828"/>
      <c r="AA76" s="828"/>
      <c r="AB76" s="828"/>
      <c r="AC76" s="828"/>
      <c r="AD76" s="828"/>
      <c r="AE76" s="828"/>
      <c r="AF76" s="828"/>
      <c r="AG76" s="828"/>
      <c r="AH76" s="828"/>
      <c r="AI76" s="828"/>
      <c r="AJ76" s="828"/>
      <c r="AK76" s="828"/>
      <c r="AL76" s="828"/>
      <c r="AM76" s="828"/>
      <c r="AN76" s="828"/>
      <c r="AO76" s="828"/>
      <c r="AP76" s="828"/>
      <c r="AQ76" s="828"/>
      <c r="AR76" s="828"/>
      <c r="AS76" s="828"/>
      <c r="AT76" s="828"/>
      <c r="AU76" s="828"/>
      <c r="AV76" s="828"/>
      <c r="AW76" s="828"/>
      <c r="AX76" s="828"/>
      <c r="AY76" s="828"/>
      <c r="AZ76" s="346"/>
      <c r="BA76" s="884"/>
      <c r="BB76" s="553"/>
      <c r="BC76" s="414"/>
      <c r="BD76" s="407"/>
      <c r="BE76" s="407"/>
      <c r="BF76" s="407"/>
      <c r="BG76" s="418"/>
      <c r="BH76" s="414"/>
      <c r="BI76" s="407"/>
      <c r="BJ76" s="407"/>
      <c r="BK76" s="407"/>
      <c r="BL76" s="418"/>
      <c r="BM76" s="414"/>
      <c r="BN76" s="407"/>
      <c r="BO76" s="407"/>
      <c r="BP76" s="407"/>
      <c r="BQ76" s="418"/>
      <c r="BR76" s="414"/>
      <c r="BS76" s="407"/>
      <c r="BT76" s="407"/>
      <c r="BU76" s="407"/>
      <c r="BV76" s="407"/>
      <c r="BW76" s="408"/>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37" customFormat="true" ht="15" customHeight="true" x14ac:dyDescent="0.2">
      <c r="A77" s="155"/>
      <c r="B77" s="149"/>
      <c r="C77" s="132"/>
      <c r="D77" s="131"/>
      <c r="E77" s="131"/>
      <c r="F77" s="131"/>
      <c r="G77" s="130"/>
      <c r="H77" s="129"/>
      <c r="I77" s="131"/>
      <c r="J77" s="131"/>
      <c r="K77" s="131"/>
      <c r="L77" s="128"/>
      <c r="M77" s="132"/>
      <c r="N77" s="131"/>
      <c r="O77" s="131"/>
      <c r="P77" s="131"/>
      <c r="Q77" s="130"/>
      <c r="R77" s="129"/>
      <c r="S77" s="131"/>
      <c r="T77" s="131"/>
      <c r="U77" s="131"/>
      <c r="V77" s="131"/>
      <c r="W77" s="128"/>
      <c r="X77" s="828"/>
      <c r="Y77" s="828"/>
      <c r="Z77" s="828"/>
      <c r="AA77" s="828"/>
      <c r="AB77" s="828"/>
      <c r="AC77" s="828"/>
      <c r="AD77" s="828"/>
      <c r="AE77" s="828"/>
      <c r="AF77" s="828"/>
      <c r="AG77" s="828"/>
      <c r="AH77" s="828"/>
      <c r="AI77" s="828"/>
      <c r="AJ77" s="828"/>
      <c r="AK77" s="828"/>
      <c r="AL77" s="828"/>
      <c r="AM77" s="828"/>
      <c r="AN77" s="828"/>
      <c r="AO77" s="828"/>
      <c r="AP77" s="828"/>
      <c r="AQ77" s="828"/>
      <c r="AR77" s="828"/>
      <c r="AS77" s="828"/>
      <c r="AT77" s="828"/>
      <c r="AU77" s="828"/>
      <c r="AV77" s="828"/>
      <c r="AW77" s="828"/>
      <c r="AX77" s="828"/>
      <c r="AY77" s="828"/>
      <c r="AZ77" s="346"/>
      <c r="BA77" s="884"/>
      <c r="BB77" s="553"/>
      <c r="BC77" s="414"/>
      <c r="BD77" s="407"/>
      <c r="BE77" s="407"/>
      <c r="BF77" s="407"/>
      <c r="BG77" s="418"/>
      <c r="BH77" s="414"/>
      <c r="BI77" s="407"/>
      <c r="BJ77" s="407"/>
      <c r="BK77" s="407"/>
      <c r="BL77" s="418"/>
      <c r="BM77" s="414"/>
      <c r="BN77" s="407"/>
      <c r="BO77" s="407"/>
      <c r="BP77" s="407"/>
      <c r="BQ77" s="418"/>
      <c r="BR77" s="414"/>
      <c r="BS77" s="407"/>
      <c r="BT77" s="407"/>
      <c r="BU77" s="407"/>
      <c r="BV77" s="407"/>
      <c r="BW77" s="408"/>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37" customFormat="true" ht="15" customHeight="true" x14ac:dyDescent="0.2">
      <c r="A78" s="155"/>
      <c r="B78" s="149"/>
      <c r="C78" s="132"/>
      <c r="D78" s="131"/>
      <c r="E78" s="131"/>
      <c r="F78" s="131"/>
      <c r="G78" s="130"/>
      <c r="H78" s="129"/>
      <c r="I78" s="131"/>
      <c r="J78" s="131"/>
      <c r="K78" s="131"/>
      <c r="L78" s="128"/>
      <c r="M78" s="132"/>
      <c r="N78" s="131"/>
      <c r="O78" s="131"/>
      <c r="P78" s="131"/>
      <c r="Q78" s="130"/>
      <c r="R78" s="129"/>
      <c r="S78" s="131"/>
      <c r="T78" s="131"/>
      <c r="U78" s="131"/>
      <c r="V78" s="131"/>
      <c r="W78" s="128"/>
      <c r="X78" s="828"/>
      <c r="Y78" s="828"/>
      <c r="Z78" s="828"/>
      <c r="AA78" s="828"/>
      <c r="AB78" s="828"/>
      <c r="AC78" s="828"/>
      <c r="AD78" s="828"/>
      <c r="AE78" s="828"/>
      <c r="AF78" s="828"/>
      <c r="AG78" s="828"/>
      <c r="AH78" s="828"/>
      <c r="AI78" s="828"/>
      <c r="AJ78" s="828"/>
      <c r="AK78" s="828"/>
      <c r="AL78" s="828"/>
      <c r="AM78" s="828"/>
      <c r="AN78" s="828"/>
      <c r="AO78" s="828"/>
      <c r="AP78" s="828"/>
      <c r="AQ78" s="828"/>
      <c r="AR78" s="828"/>
      <c r="AS78" s="828"/>
      <c r="AT78" s="828"/>
      <c r="AU78" s="828"/>
      <c r="AV78" s="828"/>
      <c r="AW78" s="828"/>
      <c r="AX78" s="828"/>
      <c r="AY78" s="828"/>
      <c r="AZ78" s="346"/>
      <c r="BA78" s="884"/>
      <c r="BB78" s="553"/>
      <c r="BC78" s="414"/>
      <c r="BD78" s="407"/>
      <c r="BE78" s="407"/>
      <c r="BF78" s="407"/>
      <c r="BG78" s="418"/>
      <c r="BH78" s="414"/>
      <c r="BI78" s="407"/>
      <c r="BJ78" s="407"/>
      <c r="BK78" s="407"/>
      <c r="BL78" s="418"/>
      <c r="BM78" s="414"/>
      <c r="BN78" s="407"/>
      <c r="BO78" s="407"/>
      <c r="BP78" s="407"/>
      <c r="BQ78" s="418"/>
      <c r="BR78" s="414"/>
      <c r="BS78" s="407"/>
      <c r="BT78" s="407"/>
      <c r="BU78" s="407"/>
      <c r="BV78" s="407"/>
      <c r="BW78" s="408"/>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37" customFormat="true" ht="15" customHeight="true" x14ac:dyDescent="0.2">
      <c r="A79" s="155"/>
      <c r="B79" s="149"/>
      <c r="C79" s="132"/>
      <c r="D79" s="131"/>
      <c r="E79" s="131"/>
      <c r="F79" s="131"/>
      <c r="G79" s="130"/>
      <c r="H79" s="129"/>
      <c r="I79" s="131"/>
      <c r="J79" s="131"/>
      <c r="K79" s="131"/>
      <c r="L79" s="128"/>
      <c r="M79" s="132"/>
      <c r="N79" s="131"/>
      <c r="O79" s="131"/>
      <c r="P79" s="131"/>
      <c r="Q79" s="130"/>
      <c r="R79" s="129"/>
      <c r="S79" s="131"/>
      <c r="T79" s="131"/>
      <c r="U79" s="131"/>
      <c r="V79" s="131"/>
      <c r="W79" s="128"/>
      <c r="X79" s="828"/>
      <c r="Y79" s="828"/>
      <c r="Z79" s="828"/>
      <c r="AA79" s="828"/>
      <c r="AB79" s="828"/>
      <c r="AC79" s="828"/>
      <c r="AD79" s="828"/>
      <c r="AE79" s="828"/>
      <c r="AF79" s="828"/>
      <c r="AG79" s="828"/>
      <c r="AH79" s="828"/>
      <c r="AI79" s="828"/>
      <c r="AJ79" s="828"/>
      <c r="AK79" s="828"/>
      <c r="AL79" s="828"/>
      <c r="AM79" s="828"/>
      <c r="AN79" s="828"/>
      <c r="AO79" s="828"/>
      <c r="AP79" s="828"/>
      <c r="AQ79" s="828"/>
      <c r="AR79" s="828"/>
      <c r="AS79" s="828"/>
      <c r="AT79" s="828"/>
      <c r="AU79" s="828"/>
      <c r="AV79" s="828"/>
      <c r="AW79" s="828"/>
      <c r="AX79" s="828"/>
      <c r="AY79" s="828"/>
      <c r="AZ79" s="346"/>
      <c r="BA79" s="884"/>
      <c r="BB79" s="553"/>
      <c r="BC79" s="414"/>
      <c r="BD79" s="407"/>
      <c r="BE79" s="407"/>
      <c r="BF79" s="407"/>
      <c r="BG79" s="418"/>
      <c r="BH79" s="414"/>
      <c r="BI79" s="407"/>
      <c r="BJ79" s="407"/>
      <c r="BK79" s="407"/>
      <c r="BL79" s="418"/>
      <c r="BM79" s="414"/>
      <c r="BN79" s="407"/>
      <c r="BO79" s="407"/>
      <c r="BP79" s="407"/>
      <c r="BQ79" s="418"/>
      <c r="BR79" s="414"/>
      <c r="BS79" s="407"/>
      <c r="BT79" s="407"/>
      <c r="BU79" s="407"/>
      <c r="BV79" s="407"/>
      <c r="BW79" s="408"/>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37" customFormat="true" ht="15" customHeight="true" x14ac:dyDescent="0.2">
      <c r="A80" s="155"/>
      <c r="B80" s="149"/>
      <c r="C80" s="132"/>
      <c r="D80" s="131"/>
      <c r="E80" s="131"/>
      <c r="F80" s="131"/>
      <c r="G80" s="130"/>
      <c r="H80" s="129"/>
      <c r="I80" s="131"/>
      <c r="J80" s="131"/>
      <c r="K80" s="131"/>
      <c r="L80" s="128"/>
      <c r="M80" s="132"/>
      <c r="N80" s="131"/>
      <c r="O80" s="131"/>
      <c r="P80" s="131"/>
      <c r="Q80" s="130"/>
      <c r="R80" s="129"/>
      <c r="S80" s="131"/>
      <c r="T80" s="131"/>
      <c r="U80" s="131"/>
      <c r="V80" s="131"/>
      <c r="W80" s="128"/>
      <c r="X80" s="828"/>
      <c r="Y80" s="828"/>
      <c r="Z80" s="828"/>
      <c r="AA80" s="828"/>
      <c r="AB80" s="828"/>
      <c r="AC80" s="828"/>
      <c r="AD80" s="828"/>
      <c r="AE80" s="828"/>
      <c r="AF80" s="828"/>
      <c r="AG80" s="828"/>
      <c r="AH80" s="828"/>
      <c r="AI80" s="828"/>
      <c r="AJ80" s="828"/>
      <c r="AK80" s="828"/>
      <c r="AL80" s="828"/>
      <c r="AM80" s="828"/>
      <c r="AN80" s="828"/>
      <c r="AO80" s="828"/>
      <c r="AP80" s="828"/>
      <c r="AQ80" s="828"/>
      <c r="AR80" s="828"/>
      <c r="AS80" s="828"/>
      <c r="AT80" s="828"/>
      <c r="AU80" s="828"/>
      <c r="AV80" s="828"/>
      <c r="AW80" s="828"/>
      <c r="AX80" s="828"/>
      <c r="AY80" s="828"/>
      <c r="AZ80" s="346"/>
      <c r="BA80" s="884"/>
      <c r="BB80" s="553"/>
      <c r="BC80" s="414"/>
      <c r="BD80" s="407"/>
      <c r="BE80" s="407"/>
      <c r="BF80" s="407"/>
      <c r="BG80" s="418"/>
      <c r="BH80" s="414"/>
      <c r="BI80" s="407"/>
      <c r="BJ80" s="407"/>
      <c r="BK80" s="407"/>
      <c r="BL80" s="418"/>
      <c r="BM80" s="414"/>
      <c r="BN80" s="407"/>
      <c r="BO80" s="407"/>
      <c r="BP80" s="407"/>
      <c r="BQ80" s="418"/>
      <c r="BR80" s="414"/>
      <c r="BS80" s="407"/>
      <c r="BT80" s="407"/>
      <c r="BU80" s="407"/>
      <c r="BV80" s="407"/>
      <c r="BW80" s="408"/>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37" customFormat="true" ht="15" customHeight="true" x14ac:dyDescent="0.2">
      <c r="A81" s="155"/>
      <c r="B81" s="149"/>
      <c r="C81" s="132"/>
      <c r="D81" s="131"/>
      <c r="E81" s="131"/>
      <c r="F81" s="131"/>
      <c r="G81" s="130"/>
      <c r="H81" s="129"/>
      <c r="I81" s="131"/>
      <c r="J81" s="131"/>
      <c r="K81" s="131"/>
      <c r="L81" s="128"/>
      <c r="M81" s="132"/>
      <c r="N81" s="131"/>
      <c r="O81" s="131"/>
      <c r="P81" s="131"/>
      <c r="Q81" s="130"/>
      <c r="R81" s="129"/>
      <c r="S81" s="131"/>
      <c r="T81" s="131"/>
      <c r="U81" s="131"/>
      <c r="V81" s="131"/>
      <c r="W81" s="128"/>
      <c r="X81" s="828"/>
      <c r="Y81" s="828"/>
      <c r="Z81" s="828"/>
      <c r="AA81" s="828"/>
      <c r="AB81" s="828"/>
      <c r="AC81" s="828"/>
      <c r="AD81" s="828"/>
      <c r="AE81" s="828"/>
      <c r="AF81" s="828"/>
      <c r="AG81" s="828"/>
      <c r="AH81" s="828"/>
      <c r="AI81" s="828"/>
      <c r="AJ81" s="828"/>
      <c r="AK81" s="828"/>
      <c r="AL81" s="828"/>
      <c r="AM81" s="828"/>
      <c r="AN81" s="828"/>
      <c r="AO81" s="828"/>
      <c r="AP81" s="828"/>
      <c r="AQ81" s="828"/>
      <c r="AR81" s="828"/>
      <c r="AS81" s="828"/>
      <c r="AT81" s="828"/>
      <c r="AU81" s="828"/>
      <c r="AV81" s="828"/>
      <c r="AW81" s="828"/>
      <c r="AX81" s="828"/>
      <c r="AY81" s="828"/>
      <c r="AZ81" s="346"/>
      <c r="BA81" s="884"/>
      <c r="BB81" s="553"/>
      <c r="BC81" s="414"/>
      <c r="BD81" s="407"/>
      <c r="BE81" s="407"/>
      <c r="BF81" s="407"/>
      <c r="BG81" s="418"/>
      <c r="BH81" s="414"/>
      <c r="BI81" s="407"/>
      <c r="BJ81" s="407"/>
      <c r="BK81" s="407"/>
      <c r="BL81" s="418"/>
      <c r="BM81" s="414"/>
      <c r="BN81" s="407"/>
      <c r="BO81" s="407"/>
      <c r="BP81" s="407"/>
      <c r="BQ81" s="418"/>
      <c r="BR81" s="414"/>
      <c r="BS81" s="407"/>
      <c r="BT81" s="407"/>
      <c r="BU81" s="407"/>
      <c r="BV81" s="407"/>
      <c r="BW81" s="408"/>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37" customFormat="true" ht="15" customHeight="true" x14ac:dyDescent="0.2">
      <c r="A82" s="155"/>
      <c r="B82" s="149"/>
      <c r="C82" s="132"/>
      <c r="D82" s="131"/>
      <c r="E82" s="131"/>
      <c r="F82" s="131"/>
      <c r="G82" s="130"/>
      <c r="H82" s="129"/>
      <c r="I82" s="131"/>
      <c r="J82" s="131"/>
      <c r="K82" s="131"/>
      <c r="L82" s="128"/>
      <c r="M82" s="132"/>
      <c r="N82" s="131"/>
      <c r="O82" s="131"/>
      <c r="P82" s="131"/>
      <c r="Q82" s="130"/>
      <c r="R82" s="129"/>
      <c r="S82" s="131"/>
      <c r="T82" s="131"/>
      <c r="U82" s="131"/>
      <c r="V82" s="131"/>
      <c r="W82" s="128"/>
      <c r="X82" s="828"/>
      <c r="Y82" s="828"/>
      <c r="Z82" s="828"/>
      <c r="AA82" s="828"/>
      <c r="AB82" s="828"/>
      <c r="AC82" s="828"/>
      <c r="AD82" s="828"/>
      <c r="AE82" s="828"/>
      <c r="AF82" s="828"/>
      <c r="AG82" s="828"/>
      <c r="AH82" s="828"/>
      <c r="AI82" s="828"/>
      <c r="AJ82" s="828"/>
      <c r="AK82" s="828"/>
      <c r="AL82" s="828"/>
      <c r="AM82" s="828"/>
      <c r="AN82" s="828"/>
      <c r="AO82" s="828"/>
      <c r="AP82" s="828"/>
      <c r="AQ82" s="828"/>
      <c r="AR82" s="828"/>
      <c r="AS82" s="828"/>
      <c r="AT82" s="828"/>
      <c r="AU82" s="828"/>
      <c r="AV82" s="828"/>
      <c r="AW82" s="828"/>
      <c r="AX82" s="828"/>
      <c r="AY82" s="828"/>
      <c r="AZ82" s="346"/>
      <c r="BA82" s="884"/>
      <c r="BB82" s="553"/>
      <c r="BC82" s="414"/>
      <c r="BD82" s="407"/>
      <c r="BE82" s="407"/>
      <c r="BF82" s="407"/>
      <c r="BG82" s="418"/>
      <c r="BH82" s="414"/>
      <c r="BI82" s="407"/>
      <c r="BJ82" s="407"/>
      <c r="BK82" s="407"/>
      <c r="BL82" s="418"/>
      <c r="BM82" s="414"/>
      <c r="BN82" s="407"/>
      <c r="BO82" s="407"/>
      <c r="BP82" s="407"/>
      <c r="BQ82" s="418"/>
      <c r="BR82" s="414"/>
      <c r="BS82" s="407"/>
      <c r="BT82" s="407"/>
      <c r="BU82" s="407"/>
      <c r="BV82" s="407"/>
      <c r="BW82" s="408"/>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37" customFormat="true" ht="15" customHeight="true" x14ac:dyDescent="0.2">
      <c r="A83" s="155"/>
      <c r="B83" s="149"/>
      <c r="C83" s="132"/>
      <c r="D83" s="131"/>
      <c r="E83" s="131"/>
      <c r="F83" s="131"/>
      <c r="G83" s="130"/>
      <c r="H83" s="129"/>
      <c r="I83" s="131"/>
      <c r="J83" s="131"/>
      <c r="K83" s="131"/>
      <c r="L83" s="128"/>
      <c r="M83" s="132"/>
      <c r="N83" s="131"/>
      <c r="O83" s="131"/>
      <c r="P83" s="131"/>
      <c r="Q83" s="130"/>
      <c r="R83" s="129"/>
      <c r="S83" s="131"/>
      <c r="T83" s="131"/>
      <c r="U83" s="131"/>
      <c r="V83" s="131"/>
      <c r="W83" s="128"/>
      <c r="X83" s="828"/>
      <c r="Y83" s="828"/>
      <c r="Z83" s="828"/>
      <c r="AA83" s="828"/>
      <c r="AB83" s="828"/>
      <c r="AC83" s="828"/>
      <c r="AD83" s="828"/>
      <c r="AE83" s="828"/>
      <c r="AF83" s="828"/>
      <c r="AG83" s="828"/>
      <c r="AH83" s="828"/>
      <c r="AI83" s="828"/>
      <c r="AJ83" s="828"/>
      <c r="AK83" s="828"/>
      <c r="AL83" s="828"/>
      <c r="AM83" s="828"/>
      <c r="AN83" s="828"/>
      <c r="AO83" s="828"/>
      <c r="AP83" s="828"/>
      <c r="AQ83" s="828"/>
      <c r="AR83" s="828"/>
      <c r="AS83" s="828"/>
      <c r="AT83" s="828"/>
      <c r="AU83" s="828"/>
      <c r="AV83" s="828"/>
      <c r="AW83" s="828"/>
      <c r="AX83" s="828"/>
      <c r="AY83" s="828"/>
      <c r="AZ83" s="346"/>
      <c r="BA83" s="884"/>
      <c r="BB83" s="553"/>
      <c r="BC83" s="414"/>
      <c r="BD83" s="407"/>
      <c r="BE83" s="407"/>
      <c r="BF83" s="407"/>
      <c r="BG83" s="418"/>
      <c r="BH83" s="414"/>
      <c r="BI83" s="407"/>
      <c r="BJ83" s="407"/>
      <c r="BK83" s="407"/>
      <c r="BL83" s="418"/>
      <c r="BM83" s="414"/>
      <c r="BN83" s="407"/>
      <c r="BO83" s="407"/>
      <c r="BP83" s="407"/>
      <c r="BQ83" s="418"/>
      <c r="BR83" s="414"/>
      <c r="BS83" s="407"/>
      <c r="BT83" s="407"/>
      <c r="BU83" s="407"/>
      <c r="BV83" s="407"/>
      <c r="BW83" s="408"/>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37" customFormat="true" ht="15" customHeight="true" x14ac:dyDescent="0.2">
      <c r="A84" s="155"/>
      <c r="B84" s="149"/>
      <c r="C84" s="132"/>
      <c r="D84" s="131"/>
      <c r="E84" s="131"/>
      <c r="F84" s="131"/>
      <c r="G84" s="130"/>
      <c r="H84" s="129"/>
      <c r="I84" s="131"/>
      <c r="J84" s="131"/>
      <c r="K84" s="131"/>
      <c r="L84" s="128"/>
      <c r="M84" s="132"/>
      <c r="N84" s="131"/>
      <c r="O84" s="131"/>
      <c r="P84" s="131"/>
      <c r="Q84" s="130"/>
      <c r="R84" s="129"/>
      <c r="S84" s="131"/>
      <c r="T84" s="131"/>
      <c r="U84" s="131"/>
      <c r="V84" s="131"/>
      <c r="W84" s="128"/>
      <c r="X84" s="828"/>
      <c r="Y84" s="828"/>
      <c r="Z84" s="828"/>
      <c r="AA84" s="828"/>
      <c r="AB84" s="828"/>
      <c r="AC84" s="828"/>
      <c r="AD84" s="828"/>
      <c r="AE84" s="828"/>
      <c r="AF84" s="828"/>
      <c r="AG84" s="828"/>
      <c r="AH84" s="828"/>
      <c r="AI84" s="828"/>
      <c r="AJ84" s="828"/>
      <c r="AK84" s="828"/>
      <c r="AL84" s="828"/>
      <c r="AM84" s="828"/>
      <c r="AN84" s="828"/>
      <c r="AO84" s="828"/>
      <c r="AP84" s="828"/>
      <c r="AQ84" s="828"/>
      <c r="AR84" s="828"/>
      <c r="AS84" s="828"/>
      <c r="AT84" s="828"/>
      <c r="AU84" s="828"/>
      <c r="AV84" s="828"/>
      <c r="AW84" s="828"/>
      <c r="AX84" s="828"/>
      <c r="AY84" s="828"/>
      <c r="AZ84" s="346"/>
      <c r="BA84" s="884"/>
      <c r="BB84" s="553"/>
      <c r="BC84" s="414"/>
      <c r="BD84" s="407"/>
      <c r="BE84" s="407"/>
      <c r="BF84" s="407"/>
      <c r="BG84" s="418"/>
      <c r="BH84" s="414"/>
      <c r="BI84" s="407"/>
      <c r="BJ84" s="407"/>
      <c r="BK84" s="407"/>
      <c r="BL84" s="418"/>
      <c r="BM84" s="414"/>
      <c r="BN84" s="407"/>
      <c r="BO84" s="407"/>
      <c r="BP84" s="407"/>
      <c r="BQ84" s="418"/>
      <c r="BR84" s="414"/>
      <c r="BS84" s="407"/>
      <c r="BT84" s="407"/>
      <c r="BU84" s="407"/>
      <c r="BV84" s="407"/>
      <c r="BW84" s="408"/>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37" customFormat="true" ht="15" customHeight="true" x14ac:dyDescent="0.2">
      <c r="A85" s="155"/>
      <c r="B85" s="149"/>
      <c r="C85" s="118"/>
      <c r="D85" s="117"/>
      <c r="E85" s="117"/>
      <c r="F85" s="117"/>
      <c r="G85" s="116"/>
      <c r="H85" s="115"/>
      <c r="I85" s="117"/>
      <c r="J85" s="117"/>
      <c r="K85" s="117"/>
      <c r="L85" s="114"/>
      <c r="M85" s="118"/>
      <c r="N85" s="117"/>
      <c r="O85" s="117"/>
      <c r="P85" s="117"/>
      <c r="Q85" s="116"/>
      <c r="R85" s="115"/>
      <c r="S85" s="117"/>
      <c r="T85" s="117"/>
      <c r="U85" s="117"/>
      <c r="V85" s="117"/>
      <c r="W85" s="114"/>
      <c r="X85" s="828"/>
      <c r="Y85" s="828"/>
      <c r="Z85" s="828"/>
      <c r="AA85" s="828"/>
      <c r="AB85" s="828"/>
      <c r="AC85" s="828"/>
      <c r="AD85" s="828"/>
      <c r="AE85" s="828"/>
      <c r="AF85" s="828"/>
      <c r="AG85" s="828"/>
      <c r="AH85" s="828"/>
      <c r="AI85" s="828"/>
      <c r="AJ85" s="828"/>
      <c r="AK85" s="828"/>
      <c r="AL85" s="828"/>
      <c r="AM85" s="828"/>
      <c r="AN85" s="828"/>
      <c r="AO85" s="828"/>
      <c r="AP85" s="828"/>
      <c r="AQ85" s="828"/>
      <c r="AR85" s="828"/>
      <c r="AS85" s="828"/>
      <c r="AT85" s="828"/>
      <c r="AU85" s="828"/>
      <c r="AV85" s="828"/>
      <c r="AW85" s="828"/>
      <c r="AX85" s="828"/>
      <c r="AY85" s="828"/>
      <c r="AZ85" s="346"/>
      <c r="BA85" s="884"/>
      <c r="BB85" s="553"/>
      <c r="BC85" s="414"/>
      <c r="BD85" s="407"/>
      <c r="BE85" s="407"/>
      <c r="BF85" s="407"/>
      <c r="BG85" s="418"/>
      <c r="BH85" s="414"/>
      <c r="BI85" s="407"/>
      <c r="BJ85" s="407"/>
      <c r="BK85" s="407"/>
      <c r="BL85" s="418"/>
      <c r="BM85" s="414"/>
      <c r="BN85" s="407"/>
      <c r="BO85" s="407"/>
      <c r="BP85" s="407"/>
      <c r="BQ85" s="418"/>
      <c r="BR85" s="414"/>
      <c r="BS85" s="407"/>
      <c r="BT85" s="407"/>
      <c r="BU85" s="407"/>
      <c r="BV85" s="407"/>
      <c r="BW85" s="408"/>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37" customFormat="true" ht="15" customHeight="true" x14ac:dyDescent="0.2">
      <c r="A86" s="155"/>
      <c r="B86" s="149"/>
      <c r="C86" s="118"/>
      <c r="D86" s="117"/>
      <c r="E86" s="117"/>
      <c r="F86" s="117"/>
      <c r="G86" s="116"/>
      <c r="H86" s="115"/>
      <c r="I86" s="117"/>
      <c r="J86" s="117"/>
      <c r="K86" s="117"/>
      <c r="L86" s="114"/>
      <c r="M86" s="118"/>
      <c r="N86" s="117"/>
      <c r="O86" s="117"/>
      <c r="P86" s="117"/>
      <c r="Q86" s="116"/>
      <c r="R86" s="115"/>
      <c r="S86" s="117"/>
      <c r="T86" s="117"/>
      <c r="U86" s="117"/>
      <c r="V86" s="117"/>
      <c r="W86" s="114"/>
      <c r="X86" s="828"/>
      <c r="Y86" s="828"/>
      <c r="Z86" s="828"/>
      <c r="AA86" s="828"/>
      <c r="AB86" s="828"/>
      <c r="AC86" s="828"/>
      <c r="AD86" s="828"/>
      <c r="AE86" s="828"/>
      <c r="AF86" s="828"/>
      <c r="AG86" s="828"/>
      <c r="AH86" s="828"/>
      <c r="AI86" s="828"/>
      <c r="AJ86" s="828"/>
      <c r="AK86" s="828"/>
      <c r="AL86" s="828"/>
      <c r="AM86" s="828"/>
      <c r="AN86" s="828"/>
      <c r="AO86" s="828"/>
      <c r="AP86" s="828"/>
      <c r="AQ86" s="828"/>
      <c r="AR86" s="828"/>
      <c r="AS86" s="828"/>
      <c r="AT86" s="828"/>
      <c r="AU86" s="828"/>
      <c r="AV86" s="828"/>
      <c r="AW86" s="828"/>
      <c r="AX86" s="828"/>
      <c r="AY86" s="828"/>
      <c r="AZ86" s="346"/>
      <c r="BA86" s="884"/>
      <c r="BB86" s="553"/>
      <c r="BC86" s="414"/>
      <c r="BD86" s="407"/>
      <c r="BE86" s="407"/>
      <c r="BF86" s="407"/>
      <c r="BG86" s="418"/>
      <c r="BH86" s="414"/>
      <c r="BI86" s="407"/>
      <c r="BJ86" s="407"/>
      <c r="BK86" s="407"/>
      <c r="BL86" s="418"/>
      <c r="BM86" s="414"/>
      <c r="BN86" s="407"/>
      <c r="BO86" s="407"/>
      <c r="BP86" s="407"/>
      <c r="BQ86" s="418"/>
      <c r="BR86" s="414"/>
      <c r="BS86" s="407"/>
      <c r="BT86" s="407"/>
      <c r="BU86" s="407"/>
      <c r="BV86" s="407"/>
      <c r="BW86" s="408"/>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37" customFormat="true" ht="15" customHeight="true" x14ac:dyDescent="0.2">
      <c r="A87" s="155"/>
      <c r="B87" s="149"/>
      <c r="C87" s="118"/>
      <c r="D87" s="117"/>
      <c r="E87" s="117"/>
      <c r="F87" s="117"/>
      <c r="G87" s="116"/>
      <c r="H87" s="115"/>
      <c r="I87" s="117"/>
      <c r="J87" s="117"/>
      <c r="K87" s="117"/>
      <c r="L87" s="114"/>
      <c r="M87" s="118"/>
      <c r="N87" s="117"/>
      <c r="O87" s="117"/>
      <c r="P87" s="117"/>
      <c r="Q87" s="116"/>
      <c r="R87" s="115"/>
      <c r="S87" s="117"/>
      <c r="T87" s="117"/>
      <c r="U87" s="117"/>
      <c r="V87" s="117"/>
      <c r="W87" s="114"/>
      <c r="X87" s="828"/>
      <c r="Y87" s="828"/>
      <c r="Z87" s="828"/>
      <c r="AA87" s="828"/>
      <c r="AB87" s="828"/>
      <c r="AC87" s="828"/>
      <c r="AD87" s="828"/>
      <c r="AE87" s="828"/>
      <c r="AF87" s="828"/>
      <c r="AG87" s="828"/>
      <c r="AH87" s="828"/>
      <c r="AI87" s="828"/>
      <c r="AJ87" s="828"/>
      <c r="AK87" s="828"/>
      <c r="AL87" s="828"/>
      <c r="AM87" s="828"/>
      <c r="AN87" s="828"/>
      <c r="AO87" s="828"/>
      <c r="AP87" s="828"/>
      <c r="AQ87" s="828"/>
      <c r="AR87" s="828"/>
      <c r="AS87" s="828"/>
      <c r="AT87" s="828"/>
      <c r="AU87" s="828"/>
      <c r="AV87" s="828"/>
      <c r="AW87" s="828"/>
      <c r="AX87" s="828"/>
      <c r="AY87" s="828"/>
      <c r="AZ87" s="346"/>
      <c r="BA87" s="884"/>
      <c r="BB87" s="553"/>
      <c r="BC87" s="414"/>
      <c r="BD87" s="407"/>
      <c r="BE87" s="407"/>
      <c r="BF87" s="407"/>
      <c r="BG87" s="418"/>
      <c r="BH87" s="414"/>
      <c r="BI87" s="407"/>
      <c r="BJ87" s="407"/>
      <c r="BK87" s="407"/>
      <c r="BL87" s="418"/>
      <c r="BM87" s="414"/>
      <c r="BN87" s="407"/>
      <c r="BO87" s="407"/>
      <c r="BP87" s="407"/>
      <c r="BQ87" s="418"/>
      <c r="BR87" s="414"/>
      <c r="BS87" s="407"/>
      <c r="BT87" s="407"/>
      <c r="BU87" s="407"/>
      <c r="BV87" s="407"/>
      <c r="BW87" s="408"/>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37" customFormat="true" ht="15" customHeight="true" x14ac:dyDescent="0.2">
      <c r="A88" s="155"/>
      <c r="B88" s="149"/>
      <c r="C88" s="118"/>
      <c r="D88" s="117"/>
      <c r="E88" s="117"/>
      <c r="F88" s="117"/>
      <c r="G88" s="116"/>
      <c r="H88" s="115"/>
      <c r="I88" s="117"/>
      <c r="J88" s="117"/>
      <c r="K88" s="117"/>
      <c r="L88" s="114"/>
      <c r="M88" s="118"/>
      <c r="N88" s="117"/>
      <c r="O88" s="117"/>
      <c r="P88" s="117"/>
      <c r="Q88" s="116"/>
      <c r="R88" s="115"/>
      <c r="S88" s="117"/>
      <c r="T88" s="117"/>
      <c r="U88" s="117"/>
      <c r="V88" s="117"/>
      <c r="W88" s="114"/>
      <c r="X88" s="828"/>
      <c r="Y88" s="828"/>
      <c r="Z88" s="828"/>
      <c r="AA88" s="828"/>
      <c r="AB88" s="828"/>
      <c r="AC88" s="828"/>
      <c r="AD88" s="828"/>
      <c r="AE88" s="828"/>
      <c r="AF88" s="828"/>
      <c r="AG88" s="828"/>
      <c r="AH88" s="828"/>
      <c r="AI88" s="828"/>
      <c r="AJ88" s="828"/>
      <c r="AK88" s="828"/>
      <c r="AL88" s="828"/>
      <c r="AM88" s="828"/>
      <c r="AN88" s="828"/>
      <c r="AO88" s="828"/>
      <c r="AP88" s="828"/>
      <c r="AQ88" s="828"/>
      <c r="AR88" s="828"/>
      <c r="AS88" s="828"/>
      <c r="AT88" s="828"/>
      <c r="AU88" s="828"/>
      <c r="AV88" s="828"/>
      <c r="AW88" s="828"/>
      <c r="AX88" s="828"/>
      <c r="AY88" s="828"/>
      <c r="AZ88" s="346"/>
      <c r="BA88" s="884"/>
      <c r="BB88" s="553"/>
      <c r="BC88" s="414"/>
      <c r="BD88" s="407"/>
      <c r="BE88" s="407"/>
      <c r="BF88" s="407"/>
      <c r="BG88" s="418"/>
      <c r="BH88" s="414"/>
      <c r="BI88" s="407"/>
      <c r="BJ88" s="407"/>
      <c r="BK88" s="407"/>
      <c r="BL88" s="418"/>
      <c r="BM88" s="414"/>
      <c r="BN88" s="407"/>
      <c r="BO88" s="407"/>
      <c r="BP88" s="407"/>
      <c r="BQ88" s="418"/>
      <c r="BR88" s="414"/>
      <c r="BS88" s="407"/>
      <c r="BT88" s="407"/>
      <c r="BU88" s="407"/>
      <c r="BV88" s="407"/>
      <c r="BW88" s="408"/>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37" customFormat="true" ht="15" customHeight="true" x14ac:dyDescent="0.2">
      <c r="A89" s="155"/>
      <c r="B89" s="149"/>
      <c r="C89" s="118"/>
      <c r="D89" s="117"/>
      <c r="E89" s="117"/>
      <c r="F89" s="117"/>
      <c r="G89" s="116"/>
      <c r="H89" s="115"/>
      <c r="I89" s="117"/>
      <c r="J89" s="117"/>
      <c r="K89" s="117"/>
      <c r="L89" s="114"/>
      <c r="M89" s="118"/>
      <c r="N89" s="117"/>
      <c r="O89" s="117"/>
      <c r="P89" s="117"/>
      <c r="Q89" s="116"/>
      <c r="R89" s="115"/>
      <c r="S89" s="117"/>
      <c r="T89" s="117"/>
      <c r="U89" s="117"/>
      <c r="V89" s="117"/>
      <c r="W89" s="114"/>
      <c r="X89" s="828"/>
      <c r="Y89" s="828"/>
      <c r="Z89" s="828"/>
      <c r="AA89" s="828"/>
      <c r="AB89" s="828"/>
      <c r="AC89" s="828"/>
      <c r="AD89" s="828"/>
      <c r="AE89" s="828"/>
      <c r="AF89" s="828"/>
      <c r="AG89" s="828"/>
      <c r="AH89" s="828"/>
      <c r="AI89" s="828"/>
      <c r="AJ89" s="828"/>
      <c r="AK89" s="828"/>
      <c r="AL89" s="828"/>
      <c r="AM89" s="828"/>
      <c r="AN89" s="828"/>
      <c r="AO89" s="828"/>
      <c r="AP89" s="828"/>
      <c r="AQ89" s="828"/>
      <c r="AR89" s="828"/>
      <c r="AS89" s="828"/>
      <c r="AT89" s="828"/>
      <c r="AU89" s="828"/>
      <c r="AV89" s="828"/>
      <c r="AW89" s="828"/>
      <c r="AX89" s="828"/>
      <c r="AY89" s="828"/>
      <c r="AZ89" s="346"/>
      <c r="BA89" s="884"/>
      <c r="BB89" s="553"/>
      <c r="BC89" s="414"/>
      <c r="BD89" s="407"/>
      <c r="BE89" s="407"/>
      <c r="BF89" s="407"/>
      <c r="BG89" s="418"/>
      <c r="BH89" s="414"/>
      <c r="BI89" s="407"/>
      <c r="BJ89" s="407"/>
      <c r="BK89" s="407"/>
      <c r="BL89" s="418"/>
      <c r="BM89" s="414"/>
      <c r="BN89" s="407"/>
      <c r="BO89" s="407"/>
      <c r="BP89" s="407"/>
      <c r="BQ89" s="418"/>
      <c r="BR89" s="414"/>
      <c r="BS89" s="407"/>
      <c r="BT89" s="407"/>
      <c r="BU89" s="407"/>
      <c r="BV89" s="407"/>
      <c r="BW89" s="408"/>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37" customFormat="true" ht="15" customHeight="true" x14ac:dyDescent="0.2">
      <c r="A90" s="155"/>
      <c r="B90" s="149"/>
      <c r="C90" s="118"/>
      <c r="D90" s="117"/>
      <c r="E90" s="117"/>
      <c r="F90" s="117"/>
      <c r="G90" s="116"/>
      <c r="H90" s="115"/>
      <c r="I90" s="117"/>
      <c r="J90" s="117"/>
      <c r="K90" s="117"/>
      <c r="L90" s="114"/>
      <c r="M90" s="118"/>
      <c r="N90" s="117"/>
      <c r="O90" s="117"/>
      <c r="P90" s="117"/>
      <c r="Q90" s="116"/>
      <c r="R90" s="115"/>
      <c r="S90" s="117"/>
      <c r="T90" s="117"/>
      <c r="U90" s="117"/>
      <c r="V90" s="117"/>
      <c r="W90" s="114"/>
      <c r="X90" s="828"/>
      <c r="Y90" s="828"/>
      <c r="Z90" s="828"/>
      <c r="AA90" s="828"/>
      <c r="AB90" s="828"/>
      <c r="AC90" s="828"/>
      <c r="AD90" s="828"/>
      <c r="AE90" s="828"/>
      <c r="AF90" s="828"/>
      <c r="AG90" s="828"/>
      <c r="AH90" s="828"/>
      <c r="AI90" s="828"/>
      <c r="AJ90" s="828"/>
      <c r="AK90" s="828"/>
      <c r="AL90" s="828"/>
      <c r="AM90" s="828"/>
      <c r="AN90" s="828"/>
      <c r="AO90" s="828"/>
      <c r="AP90" s="828"/>
      <c r="AQ90" s="828"/>
      <c r="AR90" s="828"/>
      <c r="AS90" s="828"/>
      <c r="AT90" s="828"/>
      <c r="AU90" s="828"/>
      <c r="AV90" s="828"/>
      <c r="AW90" s="828"/>
      <c r="AX90" s="828"/>
      <c r="AY90" s="828"/>
      <c r="AZ90" s="346"/>
      <c r="BA90" s="884"/>
      <c r="BB90" s="553"/>
      <c r="BC90" s="414"/>
      <c r="BD90" s="407"/>
      <c r="BE90" s="407"/>
      <c r="BF90" s="407"/>
      <c r="BG90" s="418"/>
      <c r="BH90" s="414"/>
      <c r="BI90" s="407"/>
      <c r="BJ90" s="407"/>
      <c r="BK90" s="407"/>
      <c r="BL90" s="418"/>
      <c r="BM90" s="414"/>
      <c r="BN90" s="407"/>
      <c r="BO90" s="407"/>
      <c r="BP90" s="407"/>
      <c r="BQ90" s="418"/>
      <c r="BR90" s="414"/>
      <c r="BS90" s="407"/>
      <c r="BT90" s="407"/>
      <c r="BU90" s="407"/>
      <c r="BV90" s="407"/>
      <c r="BW90" s="408"/>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37" customFormat="true" ht="15" customHeight="true" x14ac:dyDescent="0.2">
      <c r="A91" s="178"/>
      <c r="B91" s="148"/>
      <c r="C91" s="113"/>
      <c r="D91" s="120"/>
      <c r="E91" s="120"/>
      <c r="F91" s="120"/>
      <c r="G91" s="119"/>
      <c r="H91" s="112"/>
      <c r="I91" s="120"/>
      <c r="J91" s="120"/>
      <c r="K91" s="120"/>
      <c r="L91" s="111"/>
      <c r="M91" s="113"/>
      <c r="N91" s="120"/>
      <c r="O91" s="120"/>
      <c r="P91" s="120"/>
      <c r="Q91" s="119"/>
      <c r="R91" s="112"/>
      <c r="S91" s="120"/>
      <c r="T91" s="120"/>
      <c r="U91" s="120"/>
      <c r="V91" s="120"/>
      <c r="W91" s="111"/>
      <c r="X91" s="828"/>
      <c r="Y91" s="828"/>
      <c r="Z91" s="828"/>
      <c r="AA91" s="828"/>
      <c r="AB91" s="828"/>
      <c r="AC91" s="828"/>
      <c r="AD91" s="828"/>
      <c r="AE91" s="828"/>
      <c r="AF91" s="828"/>
      <c r="AG91" s="828"/>
      <c r="AH91" s="828"/>
      <c r="AI91" s="828"/>
      <c r="AJ91" s="828"/>
      <c r="AK91" s="828"/>
      <c r="AL91" s="828"/>
      <c r="AM91" s="828"/>
      <c r="AN91" s="828"/>
      <c r="AO91" s="828"/>
      <c r="AP91" s="828"/>
      <c r="AQ91" s="828"/>
      <c r="AR91" s="828"/>
      <c r="AS91" s="828"/>
      <c r="AT91" s="828"/>
      <c r="AU91" s="828"/>
      <c r="AV91" s="828"/>
      <c r="AW91" s="828"/>
      <c r="AX91" s="828"/>
      <c r="AY91" s="828"/>
      <c r="AZ91" s="346"/>
      <c r="BA91" s="884"/>
      <c r="BB91" s="553"/>
      <c r="BC91" s="414"/>
      <c r="BD91" s="407"/>
      <c r="BE91" s="407"/>
      <c r="BF91" s="407"/>
      <c r="BG91" s="418"/>
      <c r="BH91" s="414"/>
      <c r="BI91" s="407"/>
      <c r="BJ91" s="407"/>
      <c r="BK91" s="407"/>
      <c r="BL91" s="418"/>
      <c r="BM91" s="414"/>
      <c r="BN91" s="407"/>
      <c r="BO91" s="407"/>
      <c r="BP91" s="407"/>
      <c r="BQ91" s="418"/>
      <c r="BR91" s="414"/>
      <c r="BS91" s="407"/>
      <c r="BT91" s="407"/>
      <c r="BU91" s="407"/>
      <c r="BV91" s="407"/>
      <c r="BW91" s="408"/>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37" customFormat="true" ht="15" customHeight="true" x14ac:dyDescent="0.2">
      <c r="A92" s="178"/>
      <c r="B92" s="148"/>
      <c r="C92" s="113"/>
      <c r="D92" s="120"/>
      <c r="E92" s="120"/>
      <c r="F92" s="120"/>
      <c r="G92" s="119"/>
      <c r="H92" s="112"/>
      <c r="I92" s="120"/>
      <c r="J92" s="120"/>
      <c r="K92" s="120"/>
      <c r="L92" s="111"/>
      <c r="M92" s="113"/>
      <c r="N92" s="120"/>
      <c r="O92" s="120"/>
      <c r="P92" s="120"/>
      <c r="Q92" s="119"/>
      <c r="R92" s="112"/>
      <c r="S92" s="120"/>
      <c r="T92" s="120"/>
      <c r="U92" s="120"/>
      <c r="V92" s="120"/>
      <c r="W92" s="111"/>
      <c r="X92" s="828"/>
      <c r="Y92" s="828"/>
      <c r="Z92" s="828"/>
      <c r="AA92" s="828"/>
      <c r="AB92" s="828"/>
      <c r="AC92" s="828"/>
      <c r="AD92" s="828"/>
      <c r="AE92" s="828"/>
      <c r="AF92" s="828"/>
      <c r="AG92" s="828"/>
      <c r="AH92" s="828"/>
      <c r="AI92" s="828"/>
      <c r="AJ92" s="828"/>
      <c r="AK92" s="828"/>
      <c r="AL92" s="828"/>
      <c r="AM92" s="828"/>
      <c r="AN92" s="828"/>
      <c r="AO92" s="828"/>
      <c r="AP92" s="828"/>
      <c r="AQ92" s="828"/>
      <c r="AR92" s="828"/>
      <c r="AS92" s="828"/>
      <c r="AT92" s="828"/>
      <c r="AU92" s="828"/>
      <c r="AV92" s="828"/>
      <c r="AW92" s="828"/>
      <c r="AX92" s="828"/>
      <c r="AY92" s="828"/>
      <c r="AZ92" s="346"/>
      <c r="BA92" s="884"/>
      <c r="BB92" s="553"/>
      <c r="BC92" s="414"/>
      <c r="BD92" s="407"/>
      <c r="BE92" s="407"/>
      <c r="BF92" s="407"/>
      <c r="BG92" s="418"/>
      <c r="BH92" s="414"/>
      <c r="BI92" s="407"/>
      <c r="BJ92" s="407"/>
      <c r="BK92" s="407"/>
      <c r="BL92" s="418"/>
      <c r="BM92" s="414"/>
      <c r="BN92" s="407"/>
      <c r="BO92" s="407"/>
      <c r="BP92" s="407"/>
      <c r="BQ92" s="418"/>
      <c r="BR92" s="414"/>
      <c r="BS92" s="407"/>
      <c r="BT92" s="407"/>
      <c r="BU92" s="407"/>
      <c r="BV92" s="407"/>
      <c r="BW92" s="408"/>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37" customFormat="true" ht="15" customHeight="true" x14ac:dyDescent="0.2">
      <c r="A93" s="154"/>
      <c r="B93" s="147"/>
      <c r="C93" s="170"/>
      <c r="D93" s="169"/>
      <c r="E93" s="169"/>
      <c r="F93" s="169"/>
      <c r="G93" s="158"/>
      <c r="H93" s="160"/>
      <c r="I93" s="169"/>
      <c r="J93" s="169"/>
      <c r="K93" s="169"/>
      <c r="L93" s="164"/>
      <c r="M93" s="170"/>
      <c r="N93" s="169"/>
      <c r="O93" s="169"/>
      <c r="P93" s="169"/>
      <c r="Q93" s="158"/>
      <c r="R93" s="160"/>
      <c r="S93" s="169"/>
      <c r="T93" s="169"/>
      <c r="U93" s="169"/>
      <c r="V93" s="169"/>
      <c r="W93" s="164"/>
      <c r="X93" s="828"/>
      <c r="Y93" s="828"/>
      <c r="Z93" s="828"/>
      <c r="AA93" s="828"/>
      <c r="AB93" s="828"/>
      <c r="AC93" s="828"/>
      <c r="AD93" s="828"/>
      <c r="AE93" s="828"/>
      <c r="AF93" s="828"/>
      <c r="AG93" s="828"/>
      <c r="AH93" s="828"/>
      <c r="AI93" s="828"/>
      <c r="AJ93" s="828"/>
      <c r="AK93" s="828"/>
      <c r="AL93" s="828"/>
      <c r="AM93" s="828"/>
      <c r="AN93" s="828"/>
      <c r="AO93" s="828"/>
      <c r="AP93" s="828"/>
      <c r="AQ93" s="828"/>
      <c r="AR93" s="828"/>
      <c r="AS93" s="828"/>
      <c r="AT93" s="828"/>
      <c r="AU93" s="828"/>
      <c r="AV93" s="828"/>
      <c r="AW93" s="828"/>
      <c r="AX93" s="828"/>
      <c r="AY93" s="828"/>
      <c r="AZ93" s="346"/>
      <c r="BA93" s="884"/>
      <c r="BB93" s="553"/>
      <c r="BC93" s="414"/>
      <c r="BD93" s="407"/>
      <c r="BE93" s="407"/>
      <c r="BF93" s="407"/>
      <c r="BG93" s="418"/>
      <c r="BH93" s="414"/>
      <c r="BI93" s="407"/>
      <c r="BJ93" s="407"/>
      <c r="BK93" s="407"/>
      <c r="BL93" s="418"/>
      <c r="BM93" s="414"/>
      <c r="BN93" s="407"/>
      <c r="BO93" s="407"/>
      <c r="BP93" s="407"/>
      <c r="BQ93" s="418"/>
      <c r="BR93" s="414"/>
      <c r="BS93" s="407"/>
      <c r="BT93" s="407"/>
      <c r="BU93" s="407"/>
      <c r="BV93" s="407"/>
      <c r="BW93" s="408"/>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37" customFormat="true" ht="15" customHeight="true" x14ac:dyDescent="0.2">
      <c r="A94" s="80"/>
      <c r="B94" s="147"/>
      <c r="C94" s="170"/>
      <c r="D94" s="168"/>
      <c r="E94" s="168"/>
      <c r="F94" s="168"/>
      <c r="G94" s="157"/>
      <c r="H94" s="160"/>
      <c r="I94" s="168"/>
      <c r="J94" s="168"/>
      <c r="K94" s="168"/>
      <c r="L94" s="163"/>
      <c r="M94" s="170"/>
      <c r="N94" s="168"/>
      <c r="O94" s="168"/>
      <c r="P94" s="168"/>
      <c r="Q94" s="157"/>
      <c r="R94" s="160"/>
      <c r="S94" s="168"/>
      <c r="T94" s="168"/>
      <c r="U94" s="168"/>
      <c r="V94" s="168"/>
      <c r="W94" s="163"/>
      <c r="X94" s="828"/>
      <c r="Y94" s="828"/>
      <c r="Z94" s="828"/>
      <c r="AA94" s="828"/>
      <c r="AB94" s="828"/>
      <c r="AC94" s="828"/>
      <c r="AD94" s="828"/>
      <c r="AE94" s="828"/>
      <c r="AF94" s="828"/>
      <c r="AG94" s="828"/>
      <c r="AH94" s="828"/>
      <c r="AI94" s="828"/>
      <c r="AJ94" s="828"/>
      <c r="AK94" s="828"/>
      <c r="AL94" s="828"/>
      <c r="AM94" s="828"/>
      <c r="AN94" s="828"/>
      <c r="AO94" s="828"/>
      <c r="AP94" s="828"/>
      <c r="AQ94" s="828"/>
      <c r="AR94" s="828"/>
      <c r="AS94" s="828"/>
      <c r="AT94" s="828"/>
      <c r="AU94" s="828"/>
      <c r="AV94" s="828"/>
      <c r="AW94" s="828"/>
      <c r="AX94" s="828"/>
      <c r="AY94" s="828"/>
      <c r="AZ94" s="346"/>
      <c r="BA94" s="884"/>
      <c r="BB94" s="553"/>
      <c r="BC94" s="414"/>
      <c r="BD94" s="407"/>
      <c r="BE94" s="407"/>
      <c r="BF94" s="407"/>
      <c r="BG94" s="418"/>
      <c r="BH94" s="414"/>
      <c r="BI94" s="407"/>
      <c r="BJ94" s="407"/>
      <c r="BK94" s="407"/>
      <c r="BL94" s="418"/>
      <c r="BM94" s="414"/>
      <c r="BN94" s="407"/>
      <c r="BO94" s="407"/>
      <c r="BP94" s="407"/>
      <c r="BQ94" s="418"/>
      <c r="BR94" s="414"/>
      <c r="BS94" s="407"/>
      <c r="BT94" s="407"/>
      <c r="BU94" s="407"/>
      <c r="BV94" s="407"/>
      <c r="BW94" s="408"/>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37" customFormat="true" ht="15" customHeight="true" x14ac:dyDescent="0.2">
      <c r="A95" s="154"/>
      <c r="B95" s="146"/>
      <c r="C95" s="110"/>
      <c r="D95" s="109"/>
      <c r="E95" s="109"/>
      <c r="F95" s="109"/>
      <c r="G95" s="108"/>
      <c r="H95" s="107"/>
      <c r="I95" s="109"/>
      <c r="J95" s="109"/>
      <c r="K95" s="109"/>
      <c r="L95" s="106"/>
      <c r="M95" s="110"/>
      <c r="N95" s="109"/>
      <c r="O95" s="109"/>
      <c r="P95" s="109"/>
      <c r="Q95" s="108"/>
      <c r="R95" s="107"/>
      <c r="S95" s="109"/>
      <c r="T95" s="109"/>
      <c r="U95" s="109"/>
      <c r="V95" s="109"/>
      <c r="W95" s="106"/>
      <c r="X95" s="828"/>
      <c r="Y95" s="828"/>
      <c r="Z95" s="828"/>
      <c r="AA95" s="828"/>
      <c r="AB95" s="828"/>
      <c r="AC95" s="828"/>
      <c r="AD95" s="828"/>
      <c r="AE95" s="828"/>
      <c r="AF95" s="828"/>
      <c r="AG95" s="828"/>
      <c r="AH95" s="828"/>
      <c r="AI95" s="828"/>
      <c r="AJ95" s="828"/>
      <c r="AK95" s="828"/>
      <c r="AL95" s="828"/>
      <c r="AM95" s="828"/>
      <c r="AN95" s="828"/>
      <c r="AO95" s="828"/>
      <c r="AP95" s="828"/>
      <c r="AQ95" s="828"/>
      <c r="AR95" s="828"/>
      <c r="AS95" s="828"/>
      <c r="AT95" s="828"/>
      <c r="AU95" s="828"/>
      <c r="AV95" s="828"/>
      <c r="AW95" s="828"/>
      <c r="AX95" s="828"/>
      <c r="AY95" s="828"/>
      <c r="AZ95" s="346"/>
      <c r="BA95" s="884"/>
      <c r="BB95" s="553"/>
      <c r="BC95" s="414"/>
      <c r="BD95" s="407"/>
      <c r="BE95" s="407"/>
      <c r="BF95" s="407"/>
      <c r="BG95" s="418"/>
      <c r="BH95" s="414"/>
      <c r="BI95" s="407"/>
      <c r="BJ95" s="407"/>
      <c r="BK95" s="407"/>
      <c r="BL95" s="418"/>
      <c r="BM95" s="414"/>
      <c r="BN95" s="407"/>
      <c r="BO95" s="407"/>
      <c r="BP95" s="407"/>
      <c r="BQ95" s="418"/>
      <c r="BR95" s="414"/>
      <c r="BS95" s="407"/>
      <c r="BT95" s="407"/>
      <c r="BU95" s="407"/>
      <c r="BV95" s="407"/>
      <c r="BW95" s="408"/>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18" customFormat="true" ht="15" customHeight="true" x14ac:dyDescent="0.2">
      <c r="A96" s="80"/>
      <c r="B96" s="146"/>
      <c r="C96" s="110"/>
      <c r="D96" s="109"/>
      <c r="E96" s="109"/>
      <c r="F96" s="109"/>
      <c r="G96" s="108"/>
      <c r="H96" s="107"/>
      <c r="I96" s="109"/>
      <c r="J96" s="109"/>
      <c r="K96" s="109"/>
      <c r="L96" s="106"/>
      <c r="M96" s="110"/>
      <c r="N96" s="109"/>
      <c r="O96" s="109"/>
      <c r="P96" s="109"/>
      <c r="Q96" s="108"/>
      <c r="R96" s="107"/>
      <c r="S96" s="109"/>
      <c r="T96" s="109"/>
      <c r="U96" s="109"/>
      <c r="V96" s="109"/>
      <c r="W96" s="106"/>
      <c r="X96" s="828"/>
      <c r="Y96" s="828"/>
      <c r="Z96" s="828"/>
      <c r="AA96" s="828"/>
      <c r="AB96" s="828"/>
      <c r="AC96" s="828"/>
      <c r="AD96" s="828"/>
      <c r="AE96" s="828"/>
      <c r="AF96" s="828"/>
      <c r="AG96" s="828"/>
      <c r="AH96" s="828"/>
      <c r="AI96" s="828"/>
      <c r="AJ96" s="828"/>
      <c r="AK96" s="828"/>
      <c r="AL96" s="828"/>
      <c r="AM96" s="828"/>
      <c r="AN96" s="828"/>
      <c r="AO96" s="828"/>
      <c r="AP96" s="828"/>
      <c r="AQ96" s="828"/>
      <c r="AR96" s="828"/>
      <c r="AS96" s="828"/>
      <c r="AT96" s="828"/>
      <c r="AU96" s="828"/>
      <c r="AV96" s="828"/>
      <c r="AW96" s="828"/>
      <c r="AX96" s="828"/>
      <c r="AY96" s="828"/>
      <c r="AZ96" s="346"/>
      <c r="BA96" s="884"/>
      <c r="BB96" s="553"/>
      <c r="BC96" s="414"/>
      <c r="BD96" s="407"/>
      <c r="BE96" s="407"/>
      <c r="BF96" s="407"/>
      <c r="BG96" s="418"/>
      <c r="BH96" s="414"/>
      <c r="BI96" s="407"/>
      <c r="BJ96" s="407"/>
      <c r="BK96" s="407"/>
      <c r="BL96" s="418"/>
      <c r="BM96" s="414"/>
      <c r="BN96" s="407"/>
      <c r="BO96" s="407"/>
      <c r="BP96" s="407"/>
      <c r="BQ96" s="418"/>
      <c r="BR96" s="414"/>
      <c r="BS96" s="407"/>
      <c r="BT96" s="407"/>
      <c r="BU96" s="407"/>
      <c r="BV96" s="407"/>
      <c r="BW96" s="408"/>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18" customFormat="true" ht="15" customHeight="true" x14ac:dyDescent="0.2">
      <c r="A97" s="154"/>
      <c r="B97" s="146"/>
      <c r="C97" s="110"/>
      <c r="D97" s="109"/>
      <c r="E97" s="109"/>
      <c r="F97" s="109"/>
      <c r="G97" s="108"/>
      <c r="H97" s="107"/>
      <c r="I97" s="109"/>
      <c r="J97" s="109"/>
      <c r="K97" s="109"/>
      <c r="L97" s="106"/>
      <c r="M97" s="110"/>
      <c r="N97" s="109"/>
      <c r="O97" s="109"/>
      <c r="P97" s="109"/>
      <c r="Q97" s="108"/>
      <c r="R97" s="107"/>
      <c r="S97" s="109"/>
      <c r="T97" s="109"/>
      <c r="U97" s="109"/>
      <c r="V97" s="109"/>
      <c r="W97" s="106"/>
      <c r="X97" s="828"/>
      <c r="Y97" s="828"/>
      <c r="Z97" s="828"/>
      <c r="AA97" s="828"/>
      <c r="AB97" s="828"/>
      <c r="AC97" s="828"/>
      <c r="AD97" s="828"/>
      <c r="AE97" s="828"/>
      <c r="AF97" s="828"/>
      <c r="AG97" s="828"/>
      <c r="AH97" s="828"/>
      <c r="AI97" s="828"/>
      <c r="AJ97" s="828"/>
      <c r="AK97" s="828"/>
      <c r="AL97" s="828"/>
      <c r="AM97" s="828"/>
      <c r="AN97" s="828"/>
      <c r="AO97" s="828"/>
      <c r="AP97" s="828"/>
      <c r="AQ97" s="828"/>
      <c r="AR97" s="828"/>
      <c r="AS97" s="828"/>
      <c r="AT97" s="828"/>
      <c r="AU97" s="828"/>
      <c r="AV97" s="828"/>
      <c r="AW97" s="828"/>
      <c r="AX97" s="828"/>
      <c r="AY97" s="828"/>
      <c r="AZ97" s="346"/>
      <c r="BA97" s="884"/>
      <c r="BB97" s="553"/>
      <c r="BC97" s="414"/>
      <c r="BD97" s="407"/>
      <c r="BE97" s="407"/>
      <c r="BF97" s="407"/>
      <c r="BG97" s="418"/>
      <c r="BH97" s="414"/>
      <c r="BI97" s="407"/>
      <c r="BJ97" s="407"/>
      <c r="BK97" s="407"/>
      <c r="BL97" s="418"/>
      <c r="BM97" s="414"/>
      <c r="BN97" s="407"/>
      <c r="BO97" s="407"/>
      <c r="BP97" s="407"/>
      <c r="BQ97" s="418"/>
      <c r="BR97" s="414"/>
      <c r="BS97" s="407"/>
      <c r="BT97" s="407"/>
      <c r="BU97" s="407"/>
      <c r="BV97" s="407"/>
      <c r="BW97" s="408"/>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18" customFormat="true" ht="15" customHeight="true" x14ac:dyDescent="0.2">
      <c r="A98" s="80"/>
      <c r="B98" s="146"/>
      <c r="C98" s="110"/>
      <c r="D98" s="109"/>
      <c r="E98" s="109"/>
      <c r="F98" s="109"/>
      <c r="G98" s="108"/>
      <c r="H98" s="107"/>
      <c r="I98" s="109"/>
      <c r="J98" s="109"/>
      <c r="K98" s="109"/>
      <c r="L98" s="106"/>
      <c r="M98" s="110"/>
      <c r="N98" s="109"/>
      <c r="O98" s="109"/>
      <c r="P98" s="109"/>
      <c r="Q98" s="108"/>
      <c r="R98" s="107"/>
      <c r="S98" s="109"/>
      <c r="T98" s="109"/>
      <c r="U98" s="109"/>
      <c r="V98" s="109"/>
      <c r="W98" s="106"/>
      <c r="X98" s="828"/>
      <c r="Y98" s="828"/>
      <c r="Z98" s="828"/>
      <c r="AA98" s="828"/>
      <c r="AB98" s="828"/>
      <c r="AC98" s="828"/>
      <c r="AD98" s="828"/>
      <c r="AE98" s="828"/>
      <c r="AF98" s="828"/>
      <c r="AG98" s="828"/>
      <c r="AH98" s="828"/>
      <c r="AI98" s="828"/>
      <c r="AJ98" s="828"/>
      <c r="AK98" s="828"/>
      <c r="AL98" s="828"/>
      <c r="AM98" s="828"/>
      <c r="AN98" s="828"/>
      <c r="AO98" s="828"/>
      <c r="AP98" s="828"/>
      <c r="AQ98" s="828"/>
      <c r="AR98" s="828"/>
      <c r="AS98" s="828"/>
      <c r="AT98" s="828"/>
      <c r="AU98" s="828"/>
      <c r="AV98" s="828"/>
      <c r="AW98" s="828"/>
      <c r="AX98" s="828"/>
      <c r="AY98" s="828"/>
      <c r="AZ98" s="346"/>
      <c r="BA98" s="884"/>
      <c r="BB98" s="553"/>
      <c r="BC98" s="414"/>
      <c r="BD98" s="407"/>
      <c r="BE98" s="407"/>
      <c r="BF98" s="407"/>
      <c r="BG98" s="418"/>
      <c r="BH98" s="414"/>
      <c r="BI98" s="407"/>
      <c r="BJ98" s="407"/>
      <c r="BK98" s="407"/>
      <c r="BL98" s="418"/>
      <c r="BM98" s="414"/>
      <c r="BN98" s="407"/>
      <c r="BO98" s="407"/>
      <c r="BP98" s="407"/>
      <c r="BQ98" s="418"/>
      <c r="BR98" s="414"/>
      <c r="BS98" s="407"/>
      <c r="BT98" s="407"/>
      <c r="BU98" s="407"/>
      <c r="BV98" s="407"/>
      <c r="BW98" s="408"/>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18" customFormat="true" ht="15" customHeight="true" x14ac:dyDescent="0.2">
      <c r="A99" s="80"/>
      <c r="B99" s="146"/>
      <c r="C99" s="110"/>
      <c r="D99" s="109"/>
      <c r="E99" s="109"/>
      <c r="F99" s="109"/>
      <c r="G99" s="108"/>
      <c r="H99" s="107"/>
      <c r="I99" s="109"/>
      <c r="J99" s="109"/>
      <c r="K99" s="109"/>
      <c r="L99" s="106"/>
      <c r="M99" s="110"/>
      <c r="N99" s="109"/>
      <c r="O99" s="109"/>
      <c r="P99" s="109"/>
      <c r="Q99" s="108"/>
      <c r="R99" s="107"/>
      <c r="S99" s="109"/>
      <c r="T99" s="109"/>
      <c r="U99" s="109"/>
      <c r="V99" s="109"/>
      <c r="W99" s="106"/>
      <c r="X99" s="828"/>
      <c r="Y99" s="828"/>
      <c r="Z99" s="828"/>
      <c r="AA99" s="828"/>
      <c r="AB99" s="828"/>
      <c r="AC99" s="828"/>
      <c r="AD99" s="828"/>
      <c r="AE99" s="828"/>
      <c r="AF99" s="828"/>
      <c r="AG99" s="828"/>
      <c r="AH99" s="828"/>
      <c r="AI99" s="828"/>
      <c r="AJ99" s="828"/>
      <c r="AK99" s="828"/>
      <c r="AL99" s="828"/>
      <c r="AM99" s="828"/>
      <c r="AN99" s="828"/>
      <c r="AO99" s="828"/>
      <c r="AP99" s="828"/>
      <c r="AQ99" s="828"/>
      <c r="AR99" s="828"/>
      <c r="AS99" s="828"/>
      <c r="AT99" s="828"/>
      <c r="AU99" s="828"/>
      <c r="AV99" s="828"/>
      <c r="AW99" s="828"/>
      <c r="AX99" s="828"/>
      <c r="AY99" s="828"/>
      <c r="AZ99" s="346"/>
      <c r="BA99" s="884"/>
      <c r="BB99" s="553"/>
      <c r="BC99" s="414"/>
      <c r="BD99" s="407"/>
      <c r="BE99" s="407"/>
      <c r="BF99" s="407"/>
      <c r="BG99" s="418"/>
      <c r="BH99" s="414"/>
      <c r="BI99" s="407"/>
      <c r="BJ99" s="407"/>
      <c r="BK99" s="407"/>
      <c r="BL99" s="418"/>
      <c r="BM99" s="414"/>
      <c r="BN99" s="407"/>
      <c r="BO99" s="407"/>
      <c r="BP99" s="407"/>
      <c r="BQ99" s="418"/>
      <c r="BR99" s="414"/>
      <c r="BS99" s="407"/>
      <c r="BT99" s="407"/>
      <c r="BU99" s="407"/>
      <c r="BV99" s="407"/>
      <c r="BW99" s="408"/>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18" customFormat="true" ht="15" customHeight="true" x14ac:dyDescent="0.2">
      <c r="A100" s="80"/>
      <c r="B100" s="146"/>
      <c r="C100" s="110"/>
      <c r="D100" s="109"/>
      <c r="E100" s="109"/>
      <c r="F100" s="109"/>
      <c r="G100" s="108"/>
      <c r="H100" s="107"/>
      <c r="I100" s="109"/>
      <c r="J100" s="109"/>
      <c r="K100" s="109"/>
      <c r="L100" s="106"/>
      <c r="M100" s="110"/>
      <c r="N100" s="109"/>
      <c r="O100" s="109"/>
      <c r="P100" s="109"/>
      <c r="Q100" s="108"/>
      <c r="R100" s="107"/>
      <c r="S100" s="109"/>
      <c r="T100" s="109"/>
      <c r="U100" s="109"/>
      <c r="V100" s="109"/>
      <c r="W100" s="106"/>
      <c r="X100" s="828"/>
      <c r="Y100" s="828"/>
      <c r="Z100" s="828"/>
      <c r="AA100" s="828"/>
      <c r="AB100" s="828"/>
      <c r="AC100" s="828"/>
      <c r="AD100" s="828"/>
      <c r="AE100" s="828"/>
      <c r="AF100" s="828"/>
      <c r="AG100" s="828"/>
      <c r="AH100" s="828"/>
      <c r="AI100" s="828"/>
      <c r="AJ100" s="828"/>
      <c r="AK100" s="828"/>
      <c r="AL100" s="828"/>
      <c r="AM100" s="828"/>
      <c r="AN100" s="828"/>
      <c r="AO100" s="828"/>
      <c r="AP100" s="828"/>
      <c r="AQ100" s="828"/>
      <c r="AR100" s="828"/>
      <c r="AS100" s="828"/>
      <c r="AT100" s="828"/>
      <c r="AU100" s="828"/>
      <c r="AV100" s="828"/>
      <c r="AW100" s="828"/>
      <c r="AX100" s="828"/>
      <c r="AY100" s="828"/>
      <c r="AZ100" s="346"/>
      <c r="BA100" s="884"/>
      <c r="BB100" s="553"/>
      <c r="BC100" s="414"/>
      <c r="BD100" s="407"/>
      <c r="BE100" s="407"/>
      <c r="BF100" s="407"/>
      <c r="BG100" s="418"/>
      <c r="BH100" s="414"/>
      <c r="BI100" s="407"/>
      <c r="BJ100" s="407"/>
      <c r="BK100" s="407"/>
      <c r="BL100" s="418"/>
      <c r="BM100" s="414"/>
      <c r="BN100" s="407"/>
      <c r="BO100" s="407"/>
      <c r="BP100" s="407"/>
      <c r="BQ100" s="418"/>
      <c r="BR100" s="414"/>
      <c r="BS100" s="407"/>
      <c r="BT100" s="407"/>
      <c r="BU100" s="407"/>
      <c r="BV100" s="407"/>
      <c r="BW100" s="408"/>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18" customFormat="true" ht="15" customHeight="true" x14ac:dyDescent="0.2">
      <c r="A101" s="154"/>
      <c r="B101" s="146"/>
      <c r="C101" s="110"/>
      <c r="D101" s="109"/>
      <c r="E101" s="109"/>
      <c r="F101" s="109"/>
      <c r="G101" s="108"/>
      <c r="H101" s="107"/>
      <c r="I101" s="109"/>
      <c r="J101" s="109"/>
      <c r="K101" s="109"/>
      <c r="L101" s="106"/>
      <c r="M101" s="110"/>
      <c r="N101" s="109"/>
      <c r="O101" s="109"/>
      <c r="P101" s="109"/>
      <c r="Q101" s="108"/>
      <c r="R101" s="107"/>
      <c r="S101" s="109"/>
      <c r="T101" s="109"/>
      <c r="U101" s="109"/>
      <c r="V101" s="109"/>
      <c r="W101" s="106"/>
      <c r="X101" s="828"/>
      <c r="Y101" s="828"/>
      <c r="Z101" s="828"/>
      <c r="AA101" s="828"/>
      <c r="AB101" s="828"/>
      <c r="AC101" s="828"/>
      <c r="AD101" s="828"/>
      <c r="AE101" s="828"/>
      <c r="AF101" s="828"/>
      <c r="AG101" s="828"/>
      <c r="AH101" s="828"/>
      <c r="AI101" s="828"/>
      <c r="AJ101" s="828"/>
      <c r="AK101" s="828"/>
      <c r="AL101" s="828"/>
      <c r="AM101" s="828"/>
      <c r="AN101" s="828"/>
      <c r="AO101" s="828"/>
      <c r="AP101" s="828"/>
      <c r="AQ101" s="828"/>
      <c r="AR101" s="828"/>
      <c r="AS101" s="828"/>
      <c r="AT101" s="828"/>
      <c r="AU101" s="828"/>
      <c r="AV101" s="828"/>
      <c r="AW101" s="828"/>
      <c r="AX101" s="828"/>
      <c r="AY101" s="828"/>
      <c r="AZ101" s="346"/>
      <c r="BA101" s="884"/>
      <c r="BB101" s="553"/>
      <c r="BC101" s="414"/>
      <c r="BD101" s="407"/>
      <c r="BE101" s="407"/>
      <c r="BF101" s="407"/>
      <c r="BG101" s="418"/>
      <c r="BH101" s="414"/>
      <c r="BI101" s="407"/>
      <c r="BJ101" s="407"/>
      <c r="BK101" s="407"/>
      <c r="BL101" s="418"/>
      <c r="BM101" s="414"/>
      <c r="BN101" s="407"/>
      <c r="BO101" s="407"/>
      <c r="BP101" s="407"/>
      <c r="BQ101" s="418"/>
      <c r="BR101" s="414"/>
      <c r="BS101" s="407"/>
      <c r="BT101" s="407"/>
      <c r="BU101" s="407"/>
      <c r="BV101" s="407"/>
      <c r="BW101" s="408"/>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18" customFormat="true" ht="15" customHeight="true" x14ac:dyDescent="0.2">
      <c r="A102" s="80"/>
      <c r="B102" s="146"/>
      <c r="C102" s="110"/>
      <c r="D102" s="109"/>
      <c r="E102" s="109"/>
      <c r="F102" s="109"/>
      <c r="G102" s="108"/>
      <c r="H102" s="107"/>
      <c r="I102" s="109"/>
      <c r="J102" s="109"/>
      <c r="K102" s="109"/>
      <c r="L102" s="106"/>
      <c r="M102" s="110"/>
      <c r="N102" s="109"/>
      <c r="O102" s="109"/>
      <c r="P102" s="109"/>
      <c r="Q102" s="108"/>
      <c r="R102" s="107"/>
      <c r="S102" s="109"/>
      <c r="T102" s="109"/>
      <c r="U102" s="109"/>
      <c r="V102" s="109"/>
      <c r="W102" s="106"/>
      <c r="X102" s="828"/>
      <c r="Y102" s="828"/>
      <c r="Z102" s="828"/>
      <c r="AA102" s="828"/>
      <c r="AB102" s="828"/>
      <c r="AC102" s="828"/>
      <c r="AD102" s="828"/>
      <c r="AE102" s="828"/>
      <c r="AF102" s="828"/>
      <c r="AG102" s="828"/>
      <c r="AH102" s="828"/>
      <c r="AI102" s="828"/>
      <c r="AJ102" s="828"/>
      <c r="AK102" s="828"/>
      <c r="AL102" s="828"/>
      <c r="AM102" s="828"/>
      <c r="AN102" s="828"/>
      <c r="AO102" s="828"/>
      <c r="AP102" s="828"/>
      <c r="AQ102" s="828"/>
      <c r="AR102" s="828"/>
      <c r="AS102" s="828"/>
      <c r="AT102" s="828"/>
      <c r="AU102" s="828"/>
      <c r="AV102" s="828"/>
      <c r="AW102" s="828"/>
      <c r="AX102" s="828"/>
      <c r="AY102" s="828"/>
      <c r="AZ102" s="346"/>
      <c r="BA102" s="884"/>
      <c r="BB102" s="553"/>
      <c r="BC102" s="414"/>
      <c r="BD102" s="407"/>
      <c r="BE102" s="407"/>
      <c r="BF102" s="407"/>
      <c r="BG102" s="418"/>
      <c r="BH102" s="414"/>
      <c r="BI102" s="407"/>
      <c r="BJ102" s="407"/>
      <c r="BK102" s="407"/>
      <c r="BL102" s="418"/>
      <c r="BM102" s="414"/>
      <c r="BN102" s="407"/>
      <c r="BO102" s="407"/>
      <c r="BP102" s="407"/>
      <c r="BQ102" s="418"/>
      <c r="BR102" s="414"/>
      <c r="BS102" s="407"/>
      <c r="BT102" s="407"/>
      <c r="BU102" s="407"/>
      <c r="BV102" s="407"/>
      <c r="BW102" s="408"/>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18" customFormat="true" ht="15" customHeight="true" x14ac:dyDescent="0.2">
      <c r="A103" s="80"/>
      <c r="B103" s="146"/>
      <c r="C103" s="110"/>
      <c r="D103" s="109"/>
      <c r="E103" s="109"/>
      <c r="F103" s="109"/>
      <c r="G103" s="108"/>
      <c r="H103" s="107"/>
      <c r="I103" s="109"/>
      <c r="J103" s="109"/>
      <c r="K103" s="109"/>
      <c r="L103" s="106"/>
      <c r="M103" s="110"/>
      <c r="N103" s="109"/>
      <c r="O103" s="109"/>
      <c r="P103" s="109"/>
      <c r="Q103" s="108"/>
      <c r="R103" s="107"/>
      <c r="S103" s="109"/>
      <c r="T103" s="109"/>
      <c r="U103" s="109"/>
      <c r="V103" s="109"/>
      <c r="W103" s="106"/>
      <c r="X103" s="828"/>
      <c r="Y103" s="828"/>
      <c r="Z103" s="828"/>
      <c r="AA103" s="828"/>
      <c r="AB103" s="828"/>
      <c r="AC103" s="828"/>
      <c r="AD103" s="828"/>
      <c r="AE103" s="828"/>
      <c r="AF103" s="828"/>
      <c r="AG103" s="828"/>
      <c r="AH103" s="828"/>
      <c r="AI103" s="828"/>
      <c r="AJ103" s="828"/>
      <c r="AK103" s="828"/>
      <c r="AL103" s="828"/>
      <c r="AM103" s="828"/>
      <c r="AN103" s="828"/>
      <c r="AO103" s="828"/>
      <c r="AP103" s="828"/>
      <c r="AQ103" s="828"/>
      <c r="AR103" s="828"/>
      <c r="AS103" s="828"/>
      <c r="AT103" s="828"/>
      <c r="AU103" s="828"/>
      <c r="AV103" s="828"/>
      <c r="AW103" s="828"/>
      <c r="AX103" s="828"/>
      <c r="AY103" s="828"/>
      <c r="AZ103" s="346"/>
      <c r="BA103" s="884"/>
      <c r="BB103" s="553"/>
      <c r="BC103" s="414"/>
      <c r="BD103" s="407"/>
      <c r="BE103" s="407"/>
      <c r="BF103" s="407"/>
      <c r="BG103" s="418"/>
      <c r="BH103" s="414"/>
      <c r="BI103" s="407"/>
      <c r="BJ103" s="407"/>
      <c r="BK103" s="407"/>
      <c r="BL103" s="418"/>
      <c r="BM103" s="414"/>
      <c r="BN103" s="407"/>
      <c r="BO103" s="407"/>
      <c r="BP103" s="407"/>
      <c r="BQ103" s="418"/>
      <c r="BR103" s="414"/>
      <c r="BS103" s="407"/>
      <c r="BT103" s="407"/>
      <c r="BU103" s="407"/>
      <c r="BV103" s="407"/>
      <c r="BW103" s="408"/>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18" customFormat="true" ht="15" customHeight="true" x14ac:dyDescent="0.2">
      <c r="A104" s="80"/>
      <c r="B104" s="146"/>
      <c r="C104" s="110"/>
      <c r="D104" s="109"/>
      <c r="E104" s="109"/>
      <c r="F104" s="109"/>
      <c r="G104" s="108"/>
      <c r="H104" s="107"/>
      <c r="I104" s="109"/>
      <c r="J104" s="109"/>
      <c r="K104" s="109"/>
      <c r="L104" s="106"/>
      <c r="M104" s="110"/>
      <c r="N104" s="109"/>
      <c r="O104" s="109"/>
      <c r="P104" s="109"/>
      <c r="Q104" s="108"/>
      <c r="R104" s="107"/>
      <c r="S104" s="109"/>
      <c r="T104" s="109"/>
      <c r="U104" s="109"/>
      <c r="V104" s="109"/>
      <c r="W104" s="106"/>
      <c r="X104" s="828"/>
      <c r="Y104" s="828"/>
      <c r="Z104" s="828"/>
      <c r="AA104" s="828"/>
      <c r="AB104" s="828"/>
      <c r="AC104" s="828"/>
      <c r="AD104" s="828"/>
      <c r="AE104" s="828"/>
      <c r="AF104" s="828"/>
      <c r="AG104" s="828"/>
      <c r="AH104" s="828"/>
      <c r="AI104" s="828"/>
      <c r="AJ104" s="828"/>
      <c r="AK104" s="828"/>
      <c r="AL104" s="828"/>
      <c r="AM104" s="828"/>
      <c r="AN104" s="828"/>
      <c r="AO104" s="828"/>
      <c r="AP104" s="828"/>
      <c r="AQ104" s="828"/>
      <c r="AR104" s="828"/>
      <c r="AS104" s="828"/>
      <c r="AT104" s="828"/>
      <c r="AU104" s="828"/>
      <c r="AV104" s="828"/>
      <c r="AW104" s="828"/>
      <c r="AX104" s="828"/>
      <c r="AY104" s="828"/>
      <c r="AZ104" s="346"/>
      <c r="BA104" s="884"/>
      <c r="BB104" s="553"/>
      <c r="BC104" s="414"/>
      <c r="BD104" s="407"/>
      <c r="BE104" s="407"/>
      <c r="BF104" s="407"/>
      <c r="BG104" s="418"/>
      <c r="BH104" s="414"/>
      <c r="BI104" s="407"/>
      <c r="BJ104" s="407"/>
      <c r="BK104" s="407"/>
      <c r="BL104" s="418"/>
      <c r="BM104" s="414"/>
      <c r="BN104" s="407"/>
      <c r="BO104" s="407"/>
      <c r="BP104" s="407"/>
      <c r="BQ104" s="418"/>
      <c r="BR104" s="414"/>
      <c r="BS104" s="407"/>
      <c r="BT104" s="407"/>
      <c r="BU104" s="407"/>
      <c r="BV104" s="407"/>
      <c r="BW104" s="408"/>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18" customFormat="true" ht="15" customHeight="true" x14ac:dyDescent="0.2">
      <c r="A105" s="150"/>
      <c r="B105" s="145"/>
      <c r="C105" s="105"/>
      <c r="D105" s="104"/>
      <c r="E105" s="104"/>
      <c r="F105" s="104"/>
      <c r="G105" s="103"/>
      <c r="H105" s="102"/>
      <c r="I105" s="104"/>
      <c r="J105" s="104"/>
      <c r="K105" s="104"/>
      <c r="L105" s="101"/>
      <c r="M105" s="105"/>
      <c r="N105" s="104"/>
      <c r="O105" s="104"/>
      <c r="P105" s="104"/>
      <c r="Q105" s="103"/>
      <c r="R105" s="102"/>
      <c r="S105" s="104"/>
      <c r="T105" s="104"/>
      <c r="U105" s="104"/>
      <c r="V105" s="104"/>
      <c r="W105" s="101"/>
      <c r="X105" s="828"/>
      <c r="Y105" s="828"/>
      <c r="Z105" s="828"/>
      <c r="AA105" s="828"/>
      <c r="AB105" s="828"/>
      <c r="AC105" s="828"/>
      <c r="AD105" s="828"/>
      <c r="AE105" s="828"/>
      <c r="AF105" s="828"/>
      <c r="AG105" s="828"/>
      <c r="AH105" s="828"/>
      <c r="AI105" s="828"/>
      <c r="AJ105" s="828"/>
      <c r="AK105" s="828"/>
      <c r="AL105" s="828"/>
      <c r="AM105" s="828"/>
      <c r="AN105" s="828"/>
      <c r="AO105" s="828"/>
      <c r="AP105" s="828"/>
      <c r="AQ105" s="828"/>
      <c r="AR105" s="828"/>
      <c r="AS105" s="828"/>
      <c r="AT105" s="828"/>
      <c r="AU105" s="828"/>
      <c r="AV105" s="828"/>
      <c r="AW105" s="828"/>
      <c r="AX105" s="828"/>
      <c r="AY105" s="828"/>
      <c r="AZ105" s="346"/>
      <c r="BA105" s="884"/>
      <c r="BB105" s="553"/>
      <c r="BC105" s="417"/>
      <c r="BD105" s="416"/>
      <c r="BE105" s="416"/>
      <c r="BF105" s="416"/>
      <c r="BG105" s="420"/>
      <c r="BH105" s="417"/>
      <c r="BI105" s="416"/>
      <c r="BJ105" s="416"/>
      <c r="BK105" s="416"/>
      <c r="BL105" s="420"/>
      <c r="BM105" s="417"/>
      <c r="BN105" s="416"/>
      <c r="BO105" s="416"/>
      <c r="BP105" s="416"/>
      <c r="BQ105" s="420"/>
      <c r="BR105" s="417"/>
      <c r="BS105" s="416"/>
      <c r="BT105" s="416"/>
      <c r="BU105" s="416"/>
      <c r="BV105" s="416"/>
      <c r="BW105" s="419"/>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18" customFormat="true" ht="250.15" customHeight="true" x14ac:dyDescent="0.2">
      <c r="A106" s="438"/>
      <c r="B106" s="181"/>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346"/>
      <c r="Y106" s="346"/>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1"/>
      <c r="BB106" s="402"/>
      <c r="BC106" s="402"/>
      <c r="BD106" s="402"/>
      <c r="BE106" s="402"/>
      <c r="BF106" s="402"/>
      <c r="BG106" s="402"/>
      <c r="BH106" s="402"/>
      <c r="BI106" s="402"/>
      <c r="BJ106" s="402"/>
      <c r="BK106" s="402"/>
      <c r="BL106" s="402"/>
      <c r="BM106" s="402"/>
      <c r="BN106" s="402"/>
      <c r="BO106" s="402"/>
      <c r="BP106" s="402"/>
      <c r="BQ106" s="402"/>
      <c r="BR106" s="402"/>
      <c r="BS106" s="402"/>
      <c r="BT106" s="402"/>
      <c r="BU106" s="402"/>
      <c r="BV106" s="402"/>
      <c r="BW106" s="401"/>
      <c r="BX106" s="345"/>
      <c r="BY106" s="345"/>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38"/>
      <c r="B107" s="299"/>
      <c r="C107" s="391"/>
      <c r="D107" s="391"/>
      <c r="E107" s="391"/>
      <c r="F107" s="391"/>
      <c r="G107" s="391"/>
      <c r="H107" s="391"/>
      <c r="I107" s="391"/>
      <c r="J107" s="391"/>
      <c r="K107" s="391"/>
      <c r="L107" s="391"/>
      <c r="M107" s="391"/>
      <c r="N107" s="391"/>
      <c r="O107" s="391"/>
      <c r="P107" s="391"/>
      <c r="Q107" s="391"/>
      <c r="R107" s="391"/>
      <c r="S107" s="391"/>
      <c r="T107" s="391"/>
      <c r="U107" s="391"/>
      <c r="V107" s="391"/>
      <c r="W107" s="391"/>
      <c r="X107" s="341"/>
      <c r="Y107" s="341"/>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X107" s="341"/>
      <c r="BY107" s="34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Viet Nam</v>
      </c>
      <c r="B108" s="1013"/>
      <c r="C108" s="300"/>
      <c r="D108" s="300"/>
      <c r="E108" s="300"/>
      <c r="F108" s="300"/>
      <c r="G108" s="300"/>
      <c r="H108" s="300"/>
      <c r="I108" s="300"/>
      <c r="J108" s="300"/>
      <c r="K108" s="300"/>
      <c r="L108" s="300"/>
      <c r="M108" s="300"/>
      <c r="N108" s="300"/>
      <c r="O108" s="300"/>
      <c r="P108" s="300"/>
      <c r="Q108" s="300"/>
      <c r="R108" s="300"/>
      <c r="S108" s="300"/>
      <c r="T108" s="300"/>
      <c r="U108" s="300"/>
      <c r="X108" s="341"/>
      <c r="Y108" s="341"/>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X108" s="341"/>
      <c r="BY108" s="34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2014</v>
      </c>
      <c r="B109" s="326"/>
      <c r="C109" s="300"/>
      <c r="D109" s="300"/>
      <c r="E109" s="300"/>
      <c r="F109" s="300"/>
      <c r="G109" s="300"/>
      <c r="H109" s="300"/>
      <c r="I109" s="300"/>
      <c r="J109" s="300"/>
      <c r="K109" s="300"/>
      <c r="L109" s="300"/>
      <c r="M109" s="300"/>
      <c r="N109" s="300"/>
      <c r="O109" s="300"/>
      <c r="P109" s="300"/>
      <c r="Q109" s="300"/>
      <c r="R109" s="300"/>
      <c r="S109" s="300"/>
      <c r="T109" s="300"/>
      <c r="U109" s="300"/>
      <c r="X109" s="341"/>
      <c r="Y109" s="341"/>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X109" s="341"/>
      <c r="BY109" s="34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99</v>
      </c>
      <c r="B110" s="328"/>
      <c r="C110" s="300"/>
      <c r="D110" s="300"/>
      <c r="E110" s="300"/>
      <c r="F110" s="300"/>
      <c r="G110" s="300"/>
      <c r="H110" s="300"/>
      <c r="I110" s="300"/>
      <c r="J110" s="300"/>
      <c r="K110" s="300"/>
      <c r="L110" s="300"/>
      <c r="M110" s="300"/>
      <c r="N110" s="300"/>
      <c r="O110" s="300"/>
      <c r="P110" s="300"/>
      <c r="Q110" s="300"/>
      <c r="R110" s="300"/>
      <c r="S110" s="300"/>
      <c r="T110" s="300"/>
      <c r="U110" s="300"/>
      <c r="X110" s="341"/>
      <c r="Y110" s="341"/>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X110" s="341"/>
      <c r="BY110" s="34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97</v>
      </c>
      <c r="B111" s="326"/>
      <c r="C111" s="300"/>
      <c r="D111" s="300"/>
      <c r="E111" s="300"/>
      <c r="F111" s="300"/>
      <c r="G111" s="300"/>
      <c r="H111" s="300"/>
      <c r="I111" s="300"/>
      <c r="J111" s="300"/>
      <c r="K111" s="300"/>
      <c r="L111" s="300"/>
      <c r="M111" s="300"/>
      <c r="N111" s="300"/>
      <c r="O111" s="300"/>
      <c r="P111" s="300"/>
      <c r="Q111" s="300"/>
      <c r="R111" s="300"/>
      <c r="S111" s="300"/>
      <c r="T111" s="300"/>
      <c r="U111" s="300"/>
      <c r="X111" s="341"/>
      <c r="Y111" s="341"/>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X111" s="341"/>
      <c r="BY111" s="34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1" t="s">
        <v>98</v>
      </c>
      <c r="B112" s="352"/>
      <c r="C112" s="300"/>
      <c r="D112" s="300"/>
      <c r="E112" s="300"/>
      <c r="F112" s="300"/>
      <c r="G112" s="300"/>
      <c r="H112" s="300"/>
      <c r="I112" s="300"/>
      <c r="J112" s="300"/>
      <c r="K112" s="300"/>
      <c r="L112" s="300"/>
      <c r="M112" s="300"/>
      <c r="N112" s="300"/>
      <c r="O112" s="300"/>
      <c r="P112" s="300"/>
      <c r="Q112" s="300"/>
      <c r="R112" s="300"/>
      <c r="S112" s="300"/>
      <c r="T112" s="300"/>
      <c r="U112" s="300"/>
      <c r="X112" s="341"/>
      <c r="Y112" s="341"/>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X112" s="341"/>
      <c r="BY112" s="34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41</v>
      </c>
      <c r="B113" s="332"/>
      <c r="C113" s="300"/>
      <c r="D113" s="300"/>
      <c r="E113" s="300"/>
      <c r="F113" s="300"/>
      <c r="G113" s="300"/>
      <c r="H113" s="300"/>
      <c r="I113" s="300"/>
      <c r="J113" s="300"/>
      <c r="K113" s="300"/>
      <c r="L113" s="300"/>
      <c r="M113" s="300"/>
      <c r="N113" s="300"/>
      <c r="O113" s="300"/>
      <c r="P113" s="300"/>
      <c r="Q113" s="300"/>
      <c r="R113" s="300"/>
      <c r="S113" s="300"/>
      <c r="T113" s="300"/>
      <c r="U113" s="300"/>
      <c r="X113" s="341"/>
      <c r="Y113" s="341"/>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X113" s="341"/>
      <c r="BY113" s="34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40</v>
      </c>
      <c r="B114" s="332"/>
      <c r="C114" s="300"/>
      <c r="D114" s="300"/>
      <c r="E114" s="300"/>
      <c r="F114" s="300"/>
      <c r="G114" s="300"/>
      <c r="H114" s="300"/>
      <c r="I114" s="300"/>
      <c r="J114" s="300"/>
      <c r="K114" s="300"/>
      <c r="L114" s="300"/>
      <c r="M114" s="300"/>
      <c r="N114" s="300"/>
      <c r="O114" s="300"/>
      <c r="P114" s="300"/>
      <c r="Q114" s="300"/>
      <c r="R114" s="300"/>
      <c r="S114" s="300"/>
      <c r="T114" s="300"/>
      <c r="U114" s="300"/>
      <c r="X114" s="341"/>
      <c r="Y114" s="341"/>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X114" s="341"/>
      <c r="BY114" s="34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134</v>
      </c>
      <c r="B115" s="351" t="str">
        <f>A1025</f>
        <v>MICS14</v>
      </c>
      <c r="C115" s="300"/>
      <c r="D115" s="300"/>
      <c r="E115" s="300"/>
      <c r="F115" s="300"/>
      <c r="G115" s="300"/>
      <c r="H115" s="300"/>
      <c r="I115" s="300"/>
      <c r="J115" s="300"/>
      <c r="K115" s="300"/>
      <c r="L115" s="300"/>
      <c r="M115" s="300"/>
      <c r="N115" s="300"/>
      <c r="O115" s="300"/>
      <c r="P115" s="300"/>
      <c r="Q115" s="300"/>
      <c r="R115" s="300"/>
      <c r="S115" s="300"/>
      <c r="T115" s="300"/>
      <c r="U115" s="300"/>
      <c r="X115" s="341"/>
      <c r="Y115" s="341"/>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X115" s="341"/>
      <c r="BY115" s="34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7" t="str">
        <f>B1030</f>
        <v/>
      </c>
      <c r="B116" s="186"/>
      <c r="C116" s="300"/>
      <c r="D116" s="300"/>
      <c r="E116" s="300"/>
      <c r="F116" s="300"/>
      <c r="G116" s="300"/>
      <c r="H116" s="300"/>
      <c r="I116" s="300"/>
      <c r="J116" s="300"/>
      <c r="K116" s="300"/>
      <c r="L116" s="300"/>
      <c r="M116" s="300"/>
      <c r="N116" s="300"/>
      <c r="O116" s="300"/>
      <c r="P116" s="300"/>
      <c r="Q116" s="300"/>
      <c r="R116" s="300"/>
      <c r="S116" s="300"/>
      <c r="T116" s="300"/>
      <c r="U116" s="300"/>
      <c r="X116" s="341"/>
      <c r="Y116" s="341"/>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X116" s="341"/>
      <c r="BY116" s="34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7" t="str">
        <f>B1029</f>
        <v/>
      </c>
      <c r="B117" s="185"/>
      <c r="C117" s="300"/>
      <c r="D117" s="300"/>
      <c r="E117" s="300"/>
      <c r="F117" s="300"/>
      <c r="G117" s="300"/>
      <c r="H117" s="300"/>
      <c r="I117" s="300"/>
      <c r="J117" s="300"/>
      <c r="K117" s="300"/>
      <c r="L117" s="300"/>
      <c r="M117" s="300"/>
      <c r="N117" s="300"/>
      <c r="O117" s="300"/>
      <c r="P117" s="300"/>
      <c r="Q117" s="300"/>
      <c r="R117" s="300"/>
      <c r="S117" s="300"/>
      <c r="T117" s="300"/>
      <c r="U117" s="300"/>
      <c r="X117" s="341"/>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X117" s="341"/>
      <c r="BY117" s="34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84"/>
      <c r="B118" s="186"/>
      <c r="C118" s="300"/>
      <c r="D118" s="300"/>
      <c r="E118" s="300"/>
      <c r="F118" s="300"/>
      <c r="G118" s="300"/>
      <c r="H118" s="300"/>
      <c r="I118" s="300"/>
      <c r="J118" s="300"/>
      <c r="K118" s="300"/>
      <c r="L118" s="300"/>
      <c r="M118" s="300"/>
      <c r="N118" s="300"/>
      <c r="O118" s="300"/>
      <c r="P118" s="300"/>
      <c r="Q118" s="300"/>
      <c r="R118" s="300"/>
      <c r="S118" s="300"/>
      <c r="T118" s="300"/>
      <c r="U118" s="300"/>
      <c r="X118" s="341"/>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X118" s="341"/>
      <c r="BY118" s="34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83"/>
      <c r="B119" s="182"/>
      <c r="C119" s="300"/>
      <c r="D119" s="300"/>
      <c r="E119" s="300"/>
      <c r="F119" s="300"/>
      <c r="G119" s="300"/>
      <c r="H119" s="300"/>
      <c r="I119" s="300"/>
      <c r="J119" s="300"/>
      <c r="K119" s="300"/>
      <c r="L119" s="300"/>
      <c r="M119" s="300"/>
      <c r="N119" s="300"/>
      <c r="O119" s="300"/>
      <c r="P119" s="300"/>
      <c r="Q119" s="300"/>
      <c r="R119" s="300"/>
      <c r="S119" s="300"/>
      <c r="T119" s="300"/>
      <c r="U119" s="300"/>
      <c r="X119" s="341"/>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X119" s="341"/>
      <c r="BY119" s="34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437" customFormat="true" ht="15" customHeight="true" x14ac:dyDescent="0.2">
      <c r="A120" s="303" t="s">
        <v>99</v>
      </c>
      <c r="B120" s="337"/>
      <c r="C120" s="990" t="s">
        <v>115</v>
      </c>
      <c r="D120" s="991"/>
      <c r="E120" s="991"/>
      <c r="F120" s="991"/>
      <c r="G120" s="992"/>
      <c r="H120" s="993" t="s">
        <v>39</v>
      </c>
      <c r="I120" s="981"/>
      <c r="J120" s="981"/>
      <c r="K120" s="981"/>
      <c r="L120" s="983"/>
      <c r="M120" s="976" t="s">
        <v>38</v>
      </c>
      <c r="N120" s="977"/>
      <c r="O120" s="977"/>
      <c r="P120" s="977"/>
      <c r="Q120" s="979"/>
      <c r="R120" s="16" t="s">
        <v>138</v>
      </c>
      <c r="S120" s="400"/>
      <c r="T120" s="400"/>
      <c r="U120" s="400"/>
      <c r="V120" s="400"/>
      <c r="W120" s="400"/>
      <c r="X120" s="828"/>
      <c r="Y120" s="828"/>
      <c r="Z120" s="828"/>
      <c r="AA120" s="828"/>
      <c r="AB120" s="828"/>
      <c r="AC120" s="828"/>
      <c r="AD120" s="828"/>
      <c r="AE120" s="828"/>
      <c r="AF120" s="828"/>
      <c r="AG120" s="828"/>
      <c r="AH120" s="828"/>
      <c r="AI120" s="828"/>
      <c r="AJ120" s="828"/>
      <c r="AK120" s="828"/>
      <c r="AL120" s="828"/>
      <c r="AM120" s="828"/>
      <c r="AN120" s="828"/>
      <c r="AO120" s="828"/>
      <c r="AP120" s="828"/>
      <c r="AQ120" s="828"/>
      <c r="AR120" s="828"/>
      <c r="AS120" s="828"/>
      <c r="AT120" s="828"/>
      <c r="AU120" s="828"/>
      <c r="AV120" s="828"/>
      <c r="AW120" s="828"/>
      <c r="AX120" s="828"/>
      <c r="AY120" s="828"/>
      <c r="AZ120" s="346"/>
      <c r="BA120" s="347" t="s">
        <v>129</v>
      </c>
      <c r="BB120" s="303" t="s">
        <v>99</v>
      </c>
      <c r="BC120" s="976" t="s">
        <v>115</v>
      </c>
      <c r="BD120" s="977"/>
      <c r="BE120" s="977"/>
      <c r="BF120" s="977"/>
      <c r="BG120" s="978"/>
      <c r="BH120" s="976" t="s">
        <v>39</v>
      </c>
      <c r="BI120" s="977"/>
      <c r="BJ120" s="977"/>
      <c r="BK120" s="977"/>
      <c r="BL120" s="978"/>
      <c r="BM120" s="976" t="s">
        <v>38</v>
      </c>
      <c r="BN120" s="977"/>
      <c r="BO120" s="977"/>
      <c r="BP120" s="977"/>
      <c r="BQ120" s="979"/>
      <c r="BR120" s="15" t="s">
        <v>138</v>
      </c>
      <c r="BS120" s="400"/>
      <c r="BT120" s="400"/>
      <c r="BU120" s="400"/>
      <c r="BV120" s="400"/>
      <c r="BW120" s="400"/>
      <c r="BX120" s="5"/>
      <c r="BY120" s="5"/>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437" customFormat="true" ht="36" x14ac:dyDescent="0.2">
      <c r="A121" s="335" t="s">
        <v>88</v>
      </c>
      <c r="B121" s="369"/>
      <c r="C121" s="392" t="s">
        <v>0</v>
      </c>
      <c r="D121" s="546" t="s">
        <v>1</v>
      </c>
      <c r="E121" s="546" t="s">
        <v>2</v>
      </c>
      <c r="F121" s="546" t="s">
        <v>3</v>
      </c>
      <c r="G121" s="547" t="s">
        <v>4</v>
      </c>
      <c r="H121" s="374" t="s">
        <v>0</v>
      </c>
      <c r="I121" s="549" t="s">
        <v>1</v>
      </c>
      <c r="J121" s="549" t="s">
        <v>2</v>
      </c>
      <c r="K121" s="549" t="s">
        <v>3</v>
      </c>
      <c r="L121" s="550" t="s">
        <v>4</v>
      </c>
      <c r="M121" s="375" t="s">
        <v>0</v>
      </c>
      <c r="N121" s="549" t="s">
        <v>1</v>
      </c>
      <c r="O121" s="549" t="s">
        <v>2</v>
      </c>
      <c r="P121" s="549" t="s">
        <v>3</v>
      </c>
      <c r="Q121" s="545" t="s">
        <v>4</v>
      </c>
      <c r="R121" s="374" t="s">
        <v>150</v>
      </c>
      <c r="S121" s="549" t="s">
        <v>151</v>
      </c>
      <c r="T121" s="549" t="s">
        <v>424</v>
      </c>
      <c r="U121" s="549" t="s">
        <v>524</v>
      </c>
      <c r="V121" s="549" t="s">
        <v>154</v>
      </c>
      <c r="W121" s="550" t="s">
        <v>299</v>
      </c>
      <c r="X121" s="828"/>
      <c r="Y121" s="828"/>
      <c r="Z121" s="828"/>
      <c r="AA121" s="828"/>
      <c r="AB121" s="828"/>
      <c r="AC121" s="828"/>
      <c r="AD121" s="828"/>
      <c r="AE121" s="828"/>
      <c r="AF121" s="828"/>
      <c r="AG121" s="828"/>
      <c r="AH121" s="828"/>
      <c r="AI121" s="828"/>
      <c r="AJ121" s="828"/>
      <c r="AK121" s="828"/>
      <c r="AL121" s="828"/>
      <c r="AM121" s="828"/>
      <c r="AN121" s="828"/>
      <c r="AO121" s="828"/>
      <c r="AP121" s="828"/>
      <c r="AQ121" s="828"/>
      <c r="AR121" s="828"/>
      <c r="AS121" s="828"/>
      <c r="AT121" s="828"/>
      <c r="AU121" s="828"/>
      <c r="AV121" s="828"/>
      <c r="AW121" s="828"/>
      <c r="AX121" s="828"/>
      <c r="AY121" s="828"/>
      <c r="AZ121" s="346"/>
      <c r="BA121" s="335" t="s">
        <v>117</v>
      </c>
      <c r="BB121" s="334"/>
      <c r="BC121" s="421" t="s">
        <v>0</v>
      </c>
      <c r="BD121" s="520" t="s">
        <v>1</v>
      </c>
      <c r="BE121" s="520" t="s">
        <v>2</v>
      </c>
      <c r="BF121" s="520" t="s">
        <v>3</v>
      </c>
      <c r="BG121" s="422" t="s">
        <v>4</v>
      </c>
      <c r="BH121" s="421" t="s">
        <v>0</v>
      </c>
      <c r="BI121" s="520" t="s">
        <v>1</v>
      </c>
      <c r="BJ121" s="520" t="s">
        <v>2</v>
      </c>
      <c r="BK121" s="520" t="s">
        <v>3</v>
      </c>
      <c r="BL121" s="422" t="s">
        <v>4</v>
      </c>
      <c r="BM121" s="421" t="s">
        <v>0</v>
      </c>
      <c r="BN121" s="520" t="s">
        <v>1</v>
      </c>
      <c r="BO121" s="520" t="s">
        <v>2</v>
      </c>
      <c r="BP121" s="520" t="s">
        <v>3</v>
      </c>
      <c r="BQ121" s="422" t="s">
        <v>4</v>
      </c>
      <c r="BR121" s="421" t="s">
        <v>150</v>
      </c>
      <c r="BS121" s="520" t="s">
        <v>151</v>
      </c>
      <c r="BT121" s="520" t="s">
        <v>424</v>
      </c>
      <c r="BU121" s="520" t="s">
        <v>524</v>
      </c>
      <c r="BV121" s="520" t="s">
        <v>154</v>
      </c>
      <c r="BW121" s="521" t="s">
        <v>299</v>
      </c>
      <c r="BX121" s="886"/>
      <c r="BY121" s="886"/>
      <c r="BZ121" s="886"/>
      <c r="CA121" s="886"/>
      <c r="CB121" s="886"/>
      <c r="CC121" s="886"/>
      <c r="CD121" s="886"/>
      <c r="CE121" s="886"/>
      <c r="CF121" s="886"/>
      <c r="CG121" s="886"/>
      <c r="CH121" s="886"/>
      <c r="CI121" s="886"/>
      <c r="CJ121" s="886"/>
      <c r="CK121" s="886"/>
      <c r="CL121" s="886"/>
      <c r="CM121" s="886"/>
      <c r="CN121" s="886"/>
      <c r="CO121" s="886"/>
      <c r="CP121" s="886"/>
      <c r="CQ121" s="886"/>
      <c r="CR121" s="886"/>
      <c r="CS121" s="886"/>
      <c r="CT121" s="886"/>
      <c r="CU121" s="886"/>
      <c r="CV121" s="886"/>
      <c r="CW121" s="886"/>
      <c r="CX121" s="886"/>
      <c r="CY121" s="886"/>
      <c r="CZ121" s="886"/>
    </row>
    <row r="122" s="437" customFormat="true" ht="15" customHeight="true" x14ac:dyDescent="0.2">
      <c r="A122" s="985" t="s">
        <v>18</v>
      </c>
      <c r="B122" s="371" t="s">
        <v>14</v>
      </c>
      <c r="C122" s="137">
        <v>42.041274006909852</v>
      </c>
      <c r="D122" s="136">
        <v>78.340942789916951</v>
      </c>
      <c r="E122" s="136">
        <v>91.626836707161303</v>
      </c>
      <c r="F122" s="136">
        <v>97.998839130783779</v>
      </c>
      <c r="G122" s="135">
        <v>99.179865866007887</v>
      </c>
      <c r="H122" s="134">
        <v>70.606731666020877</v>
      </c>
      <c r="I122" s="136">
        <v>96.057799558761815</v>
      </c>
      <c r="J122" s="136">
        <v>99.32254171255039</v>
      </c>
      <c r="K122" s="136">
        <v>99.546224979577929</v>
      </c>
      <c r="L122" s="133">
        <v>99.900291510795682</v>
      </c>
      <c r="M122" s="137">
        <v>36.992992820354786</v>
      </c>
      <c r="N122" s="136">
        <v>69.134821777899916</v>
      </c>
      <c r="O122" s="136">
        <v>84.197713492591646</v>
      </c>
      <c r="P122" s="136">
        <v>94.604181385131923</v>
      </c>
      <c r="Q122" s="135">
        <v>98.042877627468485</v>
      </c>
      <c r="R122" s="134">
        <v>68.274886339376238</v>
      </c>
      <c r="S122" s="136">
        <v>56.219687231520801</v>
      </c>
      <c r="T122" s="136">
        <v>87.514337162354167</v>
      </c>
      <c r="U122" s="136">
        <v>72.485819259536157</v>
      </c>
      <c r="V122" s="136">
        <v>97.843804038534955</v>
      </c>
      <c r="W122" s="133">
        <v>93.291627638183911</v>
      </c>
      <c r="X122" s="828"/>
      <c r="Y122" s="828"/>
      <c r="Z122" s="828"/>
      <c r="AA122" s="828"/>
      <c r="AB122" s="828"/>
      <c r="AC122" s="828"/>
      <c r="AD122" s="828"/>
      <c r="AE122" s="828"/>
      <c r="AF122" s="828"/>
      <c r="AG122" s="828"/>
      <c r="AH122" s="828"/>
      <c r="AI122" s="828"/>
      <c r="AJ122" s="828"/>
      <c r="AK122" s="828"/>
      <c r="AL122" s="828"/>
      <c r="AM122" s="828"/>
      <c r="AN122" s="828"/>
      <c r="AO122" s="828"/>
      <c r="AP122" s="828"/>
      <c r="AQ122" s="828"/>
      <c r="AR122" s="828"/>
      <c r="AS122" s="828"/>
      <c r="AT122" s="828"/>
      <c r="AU122" s="828"/>
      <c r="AV122" s="828"/>
      <c r="AW122" s="828"/>
      <c r="AX122" s="828"/>
      <c r="AY122" s="828"/>
      <c r="AZ122" s="346"/>
      <c r="BA122" s="975" t="s">
        <v>18</v>
      </c>
      <c r="BB122" s="554" t="s">
        <v>14</v>
      </c>
      <c r="BC122" s="425">
        <v>3238.9166590807336</v>
      </c>
      <c r="BD122" s="423">
        <v>6034.2010018005076</v>
      </c>
      <c r="BE122" s="423">
        <v>7052.2218120593197</v>
      </c>
      <c r="BF122" s="423">
        <v>7548.8210749421214</v>
      </c>
      <c r="BG122" s="429">
        <v>7636.7160260934152</v>
      </c>
      <c r="BH122" s="425">
        <v>1727.8357697503934</v>
      </c>
      <c r="BI122" s="423">
        <v>2352.4077217893309</v>
      </c>
      <c r="BJ122" s="423">
        <v>2427.9366855391381</v>
      </c>
      <c r="BK122" s="423">
        <v>2439.2350905750836</v>
      </c>
      <c r="BL122" s="429">
        <v>2443.1268985330821</v>
      </c>
      <c r="BM122" s="425">
        <v>1943.8159918310446</v>
      </c>
      <c r="BN122" s="423">
        <v>3632.6732471056262</v>
      </c>
      <c r="BO122" s="423">
        <v>4424.7379701676164</v>
      </c>
      <c r="BP122" s="423">
        <v>4972.0576114362148</v>
      </c>
      <c r="BQ122" s="429">
        <v>5147.049587248599</v>
      </c>
      <c r="BR122" s="425">
        <v>1660.4434602701836</v>
      </c>
      <c r="BS122" s="423">
        <v>4022.8989965504761</v>
      </c>
      <c r="BT122" s="423">
        <v>7188.6766130740161</v>
      </c>
      <c r="BU122" s="423">
        <v>3798.2903454735642</v>
      </c>
      <c r="BV122" s="423">
        <v>8894.7663081196733</v>
      </c>
      <c r="BW122" s="427">
        <v>5945.8008504881764</v>
      </c>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437" customFormat="true" ht="15" customHeight="true" x14ac:dyDescent="0.2">
      <c r="A123" s="984"/>
      <c r="B123" s="372" t="s">
        <v>52</v>
      </c>
      <c r="C123" s="132">
        <v>57.958725993090219</v>
      </c>
      <c r="D123" s="131">
        <v>21.659057210083031</v>
      </c>
      <c r="E123" s="131">
        <v>8.3731632928387256</v>
      </c>
      <c r="F123" s="131">
        <v>2.0011608692162794</v>
      </c>
      <c r="G123" s="130">
        <v>0.82013413399212531</v>
      </c>
      <c r="H123" s="129">
        <v>29.39326833397914</v>
      </c>
      <c r="I123" s="131">
        <v>3.9422004412382479</v>
      </c>
      <c r="J123" s="131">
        <v>0.67745828744962833</v>
      </c>
      <c r="K123" s="131">
        <v>0.45377502042205148</v>
      </c>
      <c r="L123" s="128">
        <v>9.970848920430625E-2</v>
      </c>
      <c r="M123" s="132">
        <v>63.007007179645335</v>
      </c>
      <c r="N123" s="131">
        <v>30.865178222100266</v>
      </c>
      <c r="O123" s="131">
        <v>15.802286507408436</v>
      </c>
      <c r="P123" s="131">
        <v>5.3958186148680767</v>
      </c>
      <c r="Q123" s="130">
        <v>1.9571223725315345</v>
      </c>
      <c r="R123" s="129">
        <v>31.725113660623609</v>
      </c>
      <c r="S123" s="131">
        <v>43.780312768479206</v>
      </c>
      <c r="T123" s="131">
        <v>12.485662837645812</v>
      </c>
      <c r="U123" s="131">
        <v>27.514180740463949</v>
      </c>
      <c r="V123" s="131">
        <v>2.156195961465015</v>
      </c>
      <c r="W123" s="128">
        <v>6.7083723618161519</v>
      </c>
      <c r="X123" s="828"/>
      <c r="Y123" s="828"/>
      <c r="Z123" s="828"/>
      <c r="AA123" s="828"/>
      <c r="AB123" s="828"/>
      <c r="AC123" s="828"/>
      <c r="AD123" s="828"/>
      <c r="AE123" s="828"/>
      <c r="AF123" s="828"/>
      <c r="AG123" s="828"/>
      <c r="AH123" s="828"/>
      <c r="AI123" s="828"/>
      <c r="AJ123" s="828"/>
      <c r="AK123" s="828"/>
      <c r="AL123" s="828"/>
      <c r="AM123" s="828"/>
      <c r="AN123" s="828"/>
      <c r="AO123" s="828"/>
      <c r="AP123" s="828"/>
      <c r="AQ123" s="828"/>
      <c r="AR123" s="828"/>
      <c r="AS123" s="828"/>
      <c r="AT123" s="828"/>
      <c r="AU123" s="828"/>
      <c r="AV123" s="828"/>
      <c r="AW123" s="828"/>
      <c r="AX123" s="828"/>
      <c r="AY123" s="828"/>
      <c r="AZ123" s="346"/>
      <c r="BA123" s="972"/>
      <c r="BB123" s="553" t="s">
        <v>52</v>
      </c>
      <c r="BC123" s="426">
        <v>4465.2187069131505</v>
      </c>
      <c r="BD123" s="424">
        <v>1668.2860846545614</v>
      </c>
      <c r="BE123" s="424">
        <v>644.45534661873307</v>
      </c>
      <c r="BF123" s="424">
        <v>154.1488192909018</v>
      </c>
      <c r="BG123" s="430">
        <v>63.149223180694825</v>
      </c>
      <c r="BH123" s="426">
        <v>719.29034553742929</v>
      </c>
      <c r="BI123" s="424">
        <v>96.542527534551198</v>
      </c>
      <c r="BJ123" s="424">
        <v>16.56044842047806</v>
      </c>
      <c r="BK123" s="424">
        <v>11.119095206944996</v>
      </c>
      <c r="BL123" s="430">
        <v>2.4384362478142663</v>
      </c>
      <c r="BM123" s="426">
        <v>3310.7358668698666</v>
      </c>
      <c r="BN123" s="424">
        <v>1621.80366291785</v>
      </c>
      <c r="BO123" s="424">
        <v>830.43795638167398</v>
      </c>
      <c r="BP123" s="424">
        <v>283.5849390712068</v>
      </c>
      <c r="BQ123" s="430">
        <v>102.7449024702146</v>
      </c>
      <c r="BR123" s="426">
        <v>771.55393920780273</v>
      </c>
      <c r="BS123" s="424">
        <v>3132.7775905205208</v>
      </c>
      <c r="BT123" s="424">
        <v>1025.6078643799826</v>
      </c>
      <c r="BU123" s="424">
        <v>1441.7557549557544</v>
      </c>
      <c r="BV123" s="424">
        <v>196.01506074098762</v>
      </c>
      <c r="BW123" s="428">
        <v>427.54797085298577</v>
      </c>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437" customFormat="true" ht="15" customHeight="true" x14ac:dyDescent="0.2">
      <c r="A124" s="984" t="s">
        <v>51</v>
      </c>
      <c r="B124" s="372" t="s">
        <v>15</v>
      </c>
      <c r="C124" s="132">
        <f>C122*C129/100</f>
        <v>36.662900472989385</v>
      </c>
      <c r="D124" s="131">
        <f>D122*D129/100</f>
        <v>72.342718786243537</v>
      </c>
      <c r="E124" s="131">
        <f t="shared" ref="E124:W124" si="3">E122*E129/100</f>
        <v>87.949624687986031</v>
      </c>
      <c r="F124" s="131">
        <f t="shared" si="3"/>
        <v>96.04393507843902</v>
      </c>
      <c r="G124" s="130">
        <f t="shared" si="3"/>
        <v>98.407720559153276</v>
      </c>
      <c r="H124" s="129">
        <f t="shared" si="3"/>
        <v>64.252691307096313</v>
      </c>
      <c r="I124" s="131">
        <f t="shared" si="3"/>
        <v>91.456361131596964</v>
      </c>
      <c r="J124" s="131">
        <f t="shared" si="3"/>
        <v>97.759147876988663</v>
      </c>
      <c r="K124" s="131">
        <f t="shared" si="3"/>
        <v>98.617555515141106</v>
      </c>
      <c r="L124" s="128">
        <f t="shared" si="3"/>
        <v>99.382012620642129</v>
      </c>
      <c r="M124" s="132">
        <f t="shared" si="3"/>
        <v>31.919878802213567</v>
      </c>
      <c r="N124" s="131">
        <f t="shared" si="3"/>
        <v>62.41892044888602</v>
      </c>
      <c r="O124" s="131">
        <f t="shared" si="3"/>
        <v>79.794463640793879</v>
      </c>
      <c r="P124" s="131">
        <f t="shared" si="3"/>
        <v>92.969547812650987</v>
      </c>
      <c r="Q124" s="130">
        <f t="shared" si="3"/>
        <v>96.312032875402295</v>
      </c>
      <c r="R124" s="129">
        <f t="shared" si="3"/>
        <v>65.249784234938545</v>
      </c>
      <c r="S124" s="131">
        <f t="shared" si="3"/>
        <v>53.993709739372569</v>
      </c>
      <c r="T124" s="131">
        <f t="shared" si="3"/>
        <v>83.220684331337083</v>
      </c>
      <c r="U124" s="131">
        <f t="shared" si="3"/>
        <v>67.905652638626719</v>
      </c>
      <c r="V124" s="131">
        <f t="shared" si="3"/>
        <v>93.73201772789642</v>
      </c>
      <c r="W124" s="128">
        <f t="shared" si="3"/>
        <v>90.621611835893376</v>
      </c>
      <c r="X124" s="828"/>
      <c r="Y124" s="828"/>
      <c r="Z124" s="828"/>
      <c r="AA124" s="828"/>
      <c r="AB124" s="828"/>
      <c r="AC124" s="828"/>
      <c r="AD124" s="828"/>
      <c r="AE124" s="828"/>
      <c r="AF124" s="828"/>
      <c r="AG124" s="828"/>
      <c r="AH124" s="828"/>
      <c r="AI124" s="828"/>
      <c r="AJ124" s="828"/>
      <c r="AK124" s="828"/>
      <c r="AL124" s="828"/>
      <c r="AM124" s="828"/>
      <c r="AN124" s="828"/>
      <c r="AO124" s="828"/>
      <c r="AP124" s="828"/>
      <c r="AQ124" s="828"/>
      <c r="AR124" s="828"/>
      <c r="AS124" s="828"/>
      <c r="AT124" s="828"/>
      <c r="AU124" s="828"/>
      <c r="AV124" s="828"/>
      <c r="AW124" s="828"/>
      <c r="AX124" s="828"/>
      <c r="AY124" s="828"/>
      <c r="AZ124" s="346"/>
      <c r="BA124" s="972" t="s">
        <v>51</v>
      </c>
      <c r="BB124" s="553" t="s">
        <v>15</v>
      </c>
      <c r="BC124" s="426">
        <v>2824.5594815387121</v>
      </c>
      <c r="BD124" s="424">
        <v>5572.1885725009142</v>
      </c>
      <c r="BE124" s="424">
        <v>6769.1986745032918</v>
      </c>
      <c r="BF124" s="424">
        <v>7398.2354043288633</v>
      </c>
      <c r="BG124" s="430">
        <v>7574.9372550144381</v>
      </c>
      <c r="BH124" s="426">
        <v>1572.3443887512221</v>
      </c>
      <c r="BI124" s="424">
        <v>2239.7207839547923</v>
      </c>
      <c r="BJ124" s="424">
        <v>2389.7195680363302</v>
      </c>
      <c r="BK124" s="424">
        <v>2416.4793994811762</v>
      </c>
      <c r="BL124" s="430">
        <v>2430.4520496579994</v>
      </c>
      <c r="BM124" s="426">
        <v>1677.2465848967893</v>
      </c>
      <c r="BN124" s="424">
        <v>3279.787762472632</v>
      </c>
      <c r="BO124" s="424">
        <v>4193.3394439701224</v>
      </c>
      <c r="BP124" s="424">
        <v>4886.1471138560264</v>
      </c>
      <c r="BQ124" s="430">
        <v>5053.8822928091577</v>
      </c>
      <c r="BR124" s="426">
        <v>1586.873055758705</v>
      </c>
      <c r="BS124" s="424">
        <v>3863.6152463113553</v>
      </c>
      <c r="BT124" s="424">
        <v>6835.9837550600168</v>
      </c>
      <c r="BU124" s="424">
        <v>3558.2875030614346</v>
      </c>
      <c r="BV124" s="424">
        <v>8518.7283978714495</v>
      </c>
      <c r="BW124" s="428">
        <v>5775.6314298232701</v>
      </c>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437" customFormat="true" ht="15" customHeight="true" x14ac:dyDescent="0.2">
      <c r="A125" s="984"/>
      <c r="B125" s="372" t="s">
        <v>16</v>
      </c>
      <c r="C125" s="132">
        <f>C122*C128/100</f>
        <v>5.3783735339205121</v>
      </c>
      <c r="D125" s="131">
        <f>D122*D128/100</f>
        <v>5.9982240036733865</v>
      </c>
      <c r="E125" s="131">
        <f t="shared" ref="E125:W125" si="4">E122*E128/100</f>
        <v>3.6772120191752817</v>
      </c>
      <c r="F125" s="131">
        <f t="shared" si="4"/>
        <v>1.954904052344749</v>
      </c>
      <c r="G125" s="130">
        <f t="shared" si="4"/>
        <v>0.77214530685456328</v>
      </c>
      <c r="H125" s="129">
        <f t="shared" si="4"/>
        <v>6.3540403589245571</v>
      </c>
      <c r="I125" s="131">
        <f t="shared" si="4"/>
        <v>4.6014384271648305</v>
      </c>
      <c r="J125" s="131">
        <f t="shared" si="4"/>
        <v>1.5633938355617718</v>
      </c>
      <c r="K125" s="131">
        <f t="shared" si="4"/>
        <v>0.9286694644368062</v>
      </c>
      <c r="L125" s="128">
        <f t="shared" si="4"/>
        <v>0.51827889015357831</v>
      </c>
      <c r="M125" s="132">
        <f t="shared" si="4"/>
        <v>5.0731140181412187</v>
      </c>
      <c r="N125" s="131">
        <f t="shared" si="4"/>
        <v>6.7159013290138185</v>
      </c>
      <c r="O125" s="131">
        <f t="shared" si="4"/>
        <v>4.4032498517978658</v>
      </c>
      <c r="P125" s="131">
        <f t="shared" si="4"/>
        <v>1.6346335724808188</v>
      </c>
      <c r="Q125" s="130">
        <f t="shared" si="4"/>
        <v>1.7308447520661674</v>
      </c>
      <c r="R125" s="129">
        <f t="shared" si="4"/>
        <v>3.0251021044376949</v>
      </c>
      <c r="S125" s="131">
        <f t="shared" si="4"/>
        <v>2.2259774921482274</v>
      </c>
      <c r="T125" s="131">
        <f t="shared" si="4"/>
        <v>4.2936528310171216</v>
      </c>
      <c r="U125" s="131">
        <f t="shared" si="4"/>
        <v>4.5801666209094707</v>
      </c>
      <c r="V125" s="131">
        <f t="shared" si="4"/>
        <v>4.1117863106386183</v>
      </c>
      <c r="W125" s="128">
        <f t="shared" si="4"/>
        <v>2.670015802290572</v>
      </c>
      <c r="X125" s="828"/>
      <c r="Y125" s="828"/>
      <c r="Z125" s="828"/>
      <c r="AA125" s="828"/>
      <c r="AB125" s="828"/>
      <c r="AC125" s="828"/>
      <c r="AD125" s="828"/>
      <c r="AE125" s="828"/>
      <c r="AF125" s="828"/>
      <c r="AG125" s="828"/>
      <c r="AH125" s="828"/>
      <c r="AI125" s="828"/>
      <c r="AJ125" s="828"/>
      <c r="AK125" s="828"/>
      <c r="AL125" s="828"/>
      <c r="AM125" s="828"/>
      <c r="AN125" s="828"/>
      <c r="AO125" s="828"/>
      <c r="AP125" s="828"/>
      <c r="AQ125" s="828"/>
      <c r="AR125" s="828"/>
      <c r="AS125" s="828"/>
      <c r="AT125" s="828"/>
      <c r="AU125" s="828"/>
      <c r="AV125" s="828"/>
      <c r="AW125" s="828"/>
      <c r="AX125" s="828"/>
      <c r="AY125" s="828"/>
      <c r="AZ125" s="346"/>
      <c r="BA125" s="972"/>
      <c r="BB125" s="553" t="s">
        <v>16</v>
      </c>
      <c r="BC125" s="426">
        <v>414.35717754202489</v>
      </c>
      <c r="BD125" s="424">
        <v>462.01242929959091</v>
      </c>
      <c r="BE125" s="424">
        <v>283.02313755602785</v>
      </c>
      <c r="BF125" s="424">
        <v>150.58567061325729</v>
      </c>
      <c r="BG125" s="430">
        <v>59.43590825946788</v>
      </c>
      <c r="BH125" s="426">
        <v>155.4913809991709</v>
      </c>
      <c r="BI125" s="424">
        <v>112.68693783453796</v>
      </c>
      <c r="BJ125" s="424">
        <v>38.217117502808819</v>
      </c>
      <c r="BK125" s="424">
        <v>22.755691093906833</v>
      </c>
      <c r="BL125" s="430">
        <v>12.674848875083073</v>
      </c>
      <c r="BM125" s="426">
        <v>266.5694069342556</v>
      </c>
      <c r="BN125" s="424">
        <v>352.8854846329902</v>
      </c>
      <c r="BO125" s="424">
        <v>231.39852619749851</v>
      </c>
      <c r="BP125" s="424">
        <v>85.910497580181485</v>
      </c>
      <c r="BQ125" s="430">
        <v>90.824431619934501</v>
      </c>
      <c r="BR125" s="426">
        <v>73.570404511478699</v>
      </c>
      <c r="BS125" s="424">
        <v>159.28375023912082</v>
      </c>
      <c r="BT125" s="424">
        <v>352.69285801400366</v>
      </c>
      <c r="BU125" s="424">
        <v>240.0028424121318</v>
      </c>
      <c r="BV125" s="424">
        <v>373.69504742872437</v>
      </c>
      <c r="BW125" s="428">
        <v>170.16942066490881</v>
      </c>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437" customFormat="true" ht="15" customHeight="true" x14ac:dyDescent="0.2">
      <c r="A126" s="984"/>
      <c r="B126" s="372" t="s">
        <v>22</v>
      </c>
      <c r="C126" s="132">
        <f>100-C124-C125-C127</f>
        <v>35.117545316024817</v>
      </c>
      <c r="D126" s="131">
        <f>100-D124-D125-D127</f>
        <v>17.089923639051765</v>
      </c>
      <c r="E126" s="131">
        <f t="shared" ref="E126:W126" si="5">100-E124-E125-E127</f>
        <v>6.797907926525764</v>
      </c>
      <c r="F126" s="131">
        <f t="shared" si="5"/>
        <v>1.85663082459479</v>
      </c>
      <c r="G126" s="130">
        <f t="shared" si="5"/>
        <v>0.82013413399216073</v>
      </c>
      <c r="H126" s="129">
        <f t="shared" si="5"/>
        <v>17.30273012362953</v>
      </c>
      <c r="I126" s="131">
        <f t="shared" si="5"/>
        <v>3.1479304637488412</v>
      </c>
      <c r="J126" s="131">
        <f t="shared" si="5"/>
        <v>0.67745828744956471</v>
      </c>
      <c r="K126" s="131">
        <f t="shared" si="5"/>
        <v>0.45377502042208773</v>
      </c>
      <c r="L126" s="128">
        <f t="shared" si="5"/>
        <v>9.9708489204292428E-2</v>
      </c>
      <c r="M126" s="132">
        <f t="shared" si="5"/>
        <v>37.033475282245831</v>
      </c>
      <c r="N126" s="131">
        <f t="shared" si="5"/>
        <v>23.194676940433613</v>
      </c>
      <c r="O126" s="131">
        <f t="shared" si="5"/>
        <v>13.517024001408224</v>
      </c>
      <c r="P126" s="131">
        <f t="shared" si="5"/>
        <v>4.6200077464191178</v>
      </c>
      <c r="Q126" s="130">
        <f t="shared" si="5"/>
        <v>1.9571223725315376</v>
      </c>
      <c r="R126" s="129">
        <f t="shared" si="5"/>
        <v>9.8264289706544332</v>
      </c>
      <c r="S126" s="131">
        <f t="shared" si="5"/>
        <v>40.734738092449398</v>
      </c>
      <c r="T126" s="131">
        <f t="shared" si="5"/>
        <v>5.7149334530833231</v>
      </c>
      <c r="U126" s="131">
        <f t="shared" si="5"/>
        <v>14.583153374534461</v>
      </c>
      <c r="V126" s="131">
        <f t="shared" si="5"/>
        <v>2.0791078230511482</v>
      </c>
      <c r="W126" s="128">
        <f t="shared" si="5"/>
        <v>2.7425446258099377</v>
      </c>
      <c r="X126" s="828"/>
      <c r="Y126" s="828"/>
      <c r="Z126" s="828"/>
      <c r="AA126" s="828"/>
      <c r="AB126" s="828"/>
      <c r="AC126" s="828"/>
      <c r="AD126" s="828"/>
      <c r="AE126" s="828"/>
      <c r="AF126" s="828"/>
      <c r="AG126" s="828"/>
      <c r="AH126" s="828"/>
      <c r="AI126" s="828"/>
      <c r="AJ126" s="828"/>
      <c r="AK126" s="828"/>
      <c r="AL126" s="828"/>
      <c r="AM126" s="828"/>
      <c r="AN126" s="828"/>
      <c r="AO126" s="828"/>
      <c r="AP126" s="828"/>
      <c r="AQ126" s="828"/>
      <c r="AR126" s="828"/>
      <c r="AS126" s="828"/>
      <c r="AT126" s="828"/>
      <c r="AU126" s="828"/>
      <c r="AV126" s="828"/>
      <c r="AW126" s="828"/>
      <c r="AX126" s="828"/>
      <c r="AY126" s="828"/>
      <c r="AZ126" s="346"/>
      <c r="BA126" s="972"/>
      <c r="BB126" s="553" t="s">
        <v>22</v>
      </c>
      <c r="BC126" s="426">
        <v>2705.5032283607948</v>
      </c>
      <c r="BD126" s="424">
        <v>1316.349161382992</v>
      </c>
      <c r="BE126" s="424">
        <v>523.21302664887594</v>
      </c>
      <c r="BF126" s="424">
        <v>143.01571346559069</v>
      </c>
      <c r="BG126" s="430">
        <v>63.149223180694825</v>
      </c>
      <c r="BH126" s="426">
        <v>423.41962751311115</v>
      </c>
      <c r="BI126" s="424">
        <v>77.091250940520709</v>
      </c>
      <c r="BJ126" s="424">
        <v>16.56044842047806</v>
      </c>
      <c r="BK126" s="424">
        <v>11.119095206944996</v>
      </c>
      <c r="BL126" s="430">
        <v>2.4384362478142663</v>
      </c>
      <c r="BM126" s="426">
        <v>1945.9431637847943</v>
      </c>
      <c r="BN126" s="424">
        <v>1218.7589441896264</v>
      </c>
      <c r="BO126" s="424">
        <v>710.34339130790318</v>
      </c>
      <c r="BP126" s="424">
        <v>242.81109295753598</v>
      </c>
      <c r="BQ126" s="430">
        <v>102.7449024702146</v>
      </c>
      <c r="BR126" s="426">
        <v>238.97849702786482</v>
      </c>
      <c r="BS126" s="424">
        <v>2914.8461164860905</v>
      </c>
      <c r="BT126" s="424">
        <v>469.44089153345004</v>
      </c>
      <c r="BU126" s="424">
        <v>764.1639597219272</v>
      </c>
      <c r="BV126" s="424">
        <v>189.00895268579626</v>
      </c>
      <c r="BW126" s="428">
        <v>174.79193558381922</v>
      </c>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437" customFormat="true" ht="15" customHeight="true" x14ac:dyDescent="0.2">
      <c r="A127" s="984"/>
      <c r="B127" s="372" t="s">
        <v>19</v>
      </c>
      <c r="C127" s="132">
        <v>22.841180677065289</v>
      </c>
      <c r="D127" s="131">
        <v>4.569133571031311</v>
      </c>
      <c r="E127" s="131">
        <v>1.5752553663129227</v>
      </c>
      <c r="F127" s="131">
        <v>0.14453004462144098</v>
      </c>
      <c r="G127" s="130">
        <v>0</v>
      </c>
      <c r="H127" s="129">
        <v>12.0905382103496</v>
      </c>
      <c r="I127" s="131">
        <v>0.79426997748936434</v>
      </c>
      <c r="J127" s="131">
        <v>0</v>
      </c>
      <c r="K127" s="131">
        <v>0</v>
      </c>
      <c r="L127" s="128">
        <v>0</v>
      </c>
      <c r="M127" s="132">
        <v>25.973531897399393</v>
      </c>
      <c r="N127" s="131">
        <v>7.6705012816665485</v>
      </c>
      <c r="O127" s="131">
        <v>2.2852625060000316</v>
      </c>
      <c r="P127" s="131">
        <v>0.77581086844907587</v>
      </c>
      <c r="Q127" s="130">
        <v>0</v>
      </c>
      <c r="R127" s="129">
        <v>21.898684689969325</v>
      </c>
      <c r="S127" s="131">
        <v>3.0455746760298088</v>
      </c>
      <c r="T127" s="131">
        <v>6.7707293845624728</v>
      </c>
      <c r="U127" s="131">
        <v>12.931027365929349</v>
      </c>
      <c r="V127" s="131">
        <v>7.7088138413813942E-2</v>
      </c>
      <c r="W127" s="128">
        <v>3.9658277360061147</v>
      </c>
      <c r="X127" s="828"/>
      <c r="Y127" s="828"/>
      <c r="Z127" s="828"/>
      <c r="AA127" s="828"/>
      <c r="AB127" s="828"/>
      <c r="AC127" s="828"/>
      <c r="AD127" s="828"/>
      <c r="AE127" s="828"/>
      <c r="AF127" s="828"/>
      <c r="AG127" s="828"/>
      <c r="AH127" s="828"/>
      <c r="AI127" s="828"/>
      <c r="AJ127" s="828"/>
      <c r="AK127" s="828"/>
      <c r="AL127" s="828"/>
      <c r="AM127" s="828"/>
      <c r="AN127" s="828"/>
      <c r="AO127" s="828"/>
      <c r="AP127" s="828"/>
      <c r="AQ127" s="828"/>
      <c r="AR127" s="828"/>
      <c r="AS127" s="828"/>
      <c r="AT127" s="828"/>
      <c r="AU127" s="828"/>
      <c r="AV127" s="828"/>
      <c r="AW127" s="828"/>
      <c r="AX127" s="828"/>
      <c r="AY127" s="828"/>
      <c r="AZ127" s="346"/>
      <c r="BA127" s="972"/>
      <c r="BB127" s="553" t="s">
        <v>19</v>
      </c>
      <c r="BC127" s="426">
        <v>1759.7154785523469</v>
      </c>
      <c r="BD127" s="424">
        <v>351.93692327157021</v>
      </c>
      <c r="BE127" s="424">
        <v>121.24231996985699</v>
      </c>
      <c r="BF127" s="424">
        <v>11.133105825311148</v>
      </c>
      <c r="BG127" s="430">
        <v>0</v>
      </c>
      <c r="BH127" s="426">
        <v>295.87071802431797</v>
      </c>
      <c r="BI127" s="424">
        <v>19.451276594030517</v>
      </c>
      <c r="BJ127" s="424">
        <v>0</v>
      </c>
      <c r="BK127" s="424">
        <v>0</v>
      </c>
      <c r="BL127" s="430">
        <v>0</v>
      </c>
      <c r="BM127" s="426">
        <v>1364.7927030850722</v>
      </c>
      <c r="BN127" s="424">
        <v>403.0447187282229</v>
      </c>
      <c r="BO127" s="424">
        <v>120.09456507377058</v>
      </c>
      <c r="BP127" s="424">
        <v>40.773846113670785</v>
      </c>
      <c r="BQ127" s="430">
        <v>0</v>
      </c>
      <c r="BR127" s="426">
        <v>532.5754421799387</v>
      </c>
      <c r="BS127" s="424">
        <v>217.93147403442839</v>
      </c>
      <c r="BT127" s="424">
        <v>556.16697284653196</v>
      </c>
      <c r="BU127" s="424">
        <v>677.59179523382818</v>
      </c>
      <c r="BV127" s="424">
        <v>7.0061080551913708</v>
      </c>
      <c r="BW127" s="428">
        <v>252.75603526916646</v>
      </c>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437" customFormat="true" ht="15" customHeight="true" x14ac:dyDescent="0.2">
      <c r="A128" s="984" t="s">
        <v>168</v>
      </c>
      <c r="B128" s="372" t="s">
        <v>50</v>
      </c>
      <c r="C128" s="132">
        <v>12.793079327321358</v>
      </c>
      <c r="D128" s="131">
        <v>7.656563464851998</v>
      </c>
      <c r="E128" s="131">
        <v>4.0132478118038977</v>
      </c>
      <c r="F128" s="131">
        <v>1.9948236833049044</v>
      </c>
      <c r="G128" s="130">
        <v>0.77853029958493025</v>
      </c>
      <c r="H128" s="129">
        <v>8.9991990975874696</v>
      </c>
      <c r="I128" s="131">
        <v>4.7902809020208448</v>
      </c>
      <c r="J128" s="131">
        <v>1.5740574179891547</v>
      </c>
      <c r="K128" s="131">
        <v>0.93290274405415596</v>
      </c>
      <c r="L128" s="128">
        <v>0.51879617398070421</v>
      </c>
      <c r="M128" s="132">
        <v>13.71371611585268</v>
      </c>
      <c r="N128" s="131">
        <v>9.7142093612233289</v>
      </c>
      <c r="O128" s="131">
        <v>5.2296549029033867</v>
      </c>
      <c r="P128" s="131">
        <v>1.7278660927536118</v>
      </c>
      <c r="Q128" s="130">
        <v>1.7653957063998291</v>
      </c>
      <c r="R128" s="129">
        <v>4.4307684225217452</v>
      </c>
      <c r="S128" s="131">
        <v>3.9594270295053939</v>
      </c>
      <c r="T128" s="131">
        <v>4.9062279053221376</v>
      </c>
      <c r="U128" s="131">
        <v>6.318707117746909</v>
      </c>
      <c r="V128" s="131">
        <v>4.202398252033646</v>
      </c>
      <c r="W128" s="128">
        <v>2.8620100966035076</v>
      </c>
      <c r="X128" s="828"/>
      <c r="Y128" s="828"/>
      <c r="Z128" s="828"/>
      <c r="AA128" s="828"/>
      <c r="AB128" s="828"/>
      <c r="AC128" s="828"/>
      <c r="AD128" s="828"/>
      <c r="AE128" s="828"/>
      <c r="AF128" s="828"/>
      <c r="AG128" s="828"/>
      <c r="AH128" s="828"/>
      <c r="AI128" s="828"/>
      <c r="AJ128" s="828"/>
      <c r="AK128" s="828"/>
      <c r="AL128" s="828"/>
      <c r="AM128" s="828"/>
      <c r="AN128" s="828"/>
      <c r="AO128" s="828"/>
      <c r="AP128" s="828"/>
      <c r="AQ128" s="828"/>
      <c r="AR128" s="828"/>
      <c r="AS128" s="828"/>
      <c r="AT128" s="828"/>
      <c r="AU128" s="828"/>
      <c r="AV128" s="828"/>
      <c r="AW128" s="828"/>
      <c r="AX128" s="828"/>
      <c r="AY128" s="828"/>
      <c r="AZ128" s="346"/>
      <c r="BA128" s="972" t="s">
        <v>109</v>
      </c>
      <c r="BB128" s="553" t="s">
        <v>50</v>
      </c>
      <c r="BC128" s="53" t="s">
        <v>36</v>
      </c>
      <c r="BD128" s="49" t="s">
        <v>36</v>
      </c>
      <c r="BE128" s="49" t="s">
        <v>36</v>
      </c>
      <c r="BF128" s="49" t="s">
        <v>36</v>
      </c>
      <c r="BG128" s="44" t="s">
        <v>36</v>
      </c>
      <c r="BH128" s="53" t="s">
        <v>36</v>
      </c>
      <c r="BI128" s="49" t="s">
        <v>36</v>
      </c>
      <c r="BJ128" s="49" t="s">
        <v>36</v>
      </c>
      <c r="BK128" s="49" t="s">
        <v>36</v>
      </c>
      <c r="BL128" s="44" t="s">
        <v>36</v>
      </c>
      <c r="BM128" s="53" t="s">
        <v>36</v>
      </c>
      <c r="BN128" s="49" t="s">
        <v>36</v>
      </c>
      <c r="BO128" s="49" t="s">
        <v>36</v>
      </c>
      <c r="BP128" s="49" t="s">
        <v>36</v>
      </c>
      <c r="BQ128" s="44" t="s">
        <v>36</v>
      </c>
      <c r="BR128" s="53" t="s">
        <v>36</v>
      </c>
      <c r="BS128" s="49" t="s">
        <v>36</v>
      </c>
      <c r="BT128" s="49" t="s">
        <v>36</v>
      </c>
      <c r="BU128" s="49" t="s">
        <v>36</v>
      </c>
      <c r="BV128" s="49" t="s">
        <v>36</v>
      </c>
      <c r="BW128" s="39" t="s">
        <v>36</v>
      </c>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37" customFormat="true" ht="15" customHeight="true" x14ac:dyDescent="0.2">
      <c r="A129" s="986"/>
      <c r="B129" s="373" t="s">
        <v>49</v>
      </c>
      <c r="C129" s="127">
        <v>87.206920672678748</v>
      </c>
      <c r="D129" s="126">
        <v>92.343436535147958</v>
      </c>
      <c r="E129" s="126">
        <v>95.986752188196107</v>
      </c>
      <c r="F129" s="126">
        <v>98.005176316695085</v>
      </c>
      <c r="G129" s="125">
        <v>99.221469700415028</v>
      </c>
      <c r="H129" s="124">
        <v>91.000800902412522</v>
      </c>
      <c r="I129" s="126">
        <v>95.209719097979132</v>
      </c>
      <c r="J129" s="126">
        <v>98.42594258201089</v>
      </c>
      <c r="K129" s="126">
        <v>99.067097255945825</v>
      </c>
      <c r="L129" s="123">
        <v>99.481203826019311</v>
      </c>
      <c r="M129" s="127">
        <v>86.286283884147323</v>
      </c>
      <c r="N129" s="126">
        <v>90.285790638776561</v>
      </c>
      <c r="O129" s="126">
        <v>94.770345097096722</v>
      </c>
      <c r="P129" s="126">
        <v>98.272133907246257</v>
      </c>
      <c r="Q129" s="125">
        <v>98.234604293600142</v>
      </c>
      <c r="R129" s="124">
        <v>95.569231577478263</v>
      </c>
      <c r="S129" s="126">
        <v>96.040572970494608</v>
      </c>
      <c r="T129" s="126">
        <v>95.093772094677917</v>
      </c>
      <c r="U129" s="126">
        <v>93.681292882253146</v>
      </c>
      <c r="V129" s="126">
        <v>95.797601747966439</v>
      </c>
      <c r="W129" s="123">
        <v>97.137989903396544</v>
      </c>
      <c r="X129" s="828"/>
      <c r="Y129" s="828"/>
      <c r="Z129" s="828"/>
      <c r="AA129" s="828"/>
      <c r="AB129" s="828"/>
      <c r="AC129" s="828"/>
      <c r="AD129" s="828"/>
      <c r="AE129" s="828"/>
      <c r="AF129" s="828"/>
      <c r="AG129" s="828"/>
      <c r="AH129" s="828"/>
      <c r="AI129" s="828"/>
      <c r="AJ129" s="828"/>
      <c r="AK129" s="828"/>
      <c r="AL129" s="828"/>
      <c r="AM129" s="828"/>
      <c r="AN129" s="828"/>
      <c r="AO129" s="828"/>
      <c r="AP129" s="828"/>
      <c r="AQ129" s="828"/>
      <c r="AR129" s="828"/>
      <c r="AS129" s="828"/>
      <c r="AT129" s="828"/>
      <c r="AU129" s="828"/>
      <c r="AV129" s="828"/>
      <c r="AW129" s="828"/>
      <c r="AX129" s="828"/>
      <c r="AY129" s="828"/>
      <c r="AZ129" s="346"/>
      <c r="BA129" s="974"/>
      <c r="BB129" s="555" t="s">
        <v>49</v>
      </c>
      <c r="BC129" s="52" t="s">
        <v>36</v>
      </c>
      <c r="BD129" s="48" t="s">
        <v>36</v>
      </c>
      <c r="BE129" s="48" t="s">
        <v>36</v>
      </c>
      <c r="BF129" s="48" t="s">
        <v>36</v>
      </c>
      <c r="BG129" s="43" t="s">
        <v>36</v>
      </c>
      <c r="BH129" s="52" t="s">
        <v>36</v>
      </c>
      <c r="BI129" s="48" t="s">
        <v>36</v>
      </c>
      <c r="BJ129" s="48" t="s">
        <v>36</v>
      </c>
      <c r="BK129" s="48" t="s">
        <v>36</v>
      </c>
      <c r="BL129" s="43" t="s">
        <v>36</v>
      </c>
      <c r="BM129" s="52" t="s">
        <v>36</v>
      </c>
      <c r="BN129" s="48" t="s">
        <v>36</v>
      </c>
      <c r="BO129" s="48" t="s">
        <v>36</v>
      </c>
      <c r="BP129" s="48" t="s">
        <v>36</v>
      </c>
      <c r="BQ129" s="43" t="s">
        <v>36</v>
      </c>
      <c r="BR129" s="52" t="s">
        <v>36</v>
      </c>
      <c r="BS129" s="48" t="s">
        <v>36</v>
      </c>
      <c r="BT129" s="48" t="s">
        <v>36</v>
      </c>
      <c r="BU129" s="48" t="s">
        <v>36</v>
      </c>
      <c r="BV129" s="48" t="s">
        <v>36</v>
      </c>
      <c r="BW129" s="38" t="s">
        <v>36</v>
      </c>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18" customFormat="true" ht="15" hidden="true" customHeight="true" x14ac:dyDescent="0.2">
      <c r="A130" s="987" t="s">
        <v>48</v>
      </c>
      <c r="B130" s="370" t="s">
        <v>43</v>
      </c>
      <c r="C130" s="376"/>
      <c r="D130" s="377"/>
      <c r="E130" s="377"/>
      <c r="F130" s="377"/>
      <c r="G130" s="378"/>
      <c r="H130" s="379"/>
      <c r="I130" s="377"/>
      <c r="J130" s="377"/>
      <c r="K130" s="377"/>
      <c r="L130" s="380"/>
      <c r="M130" s="376"/>
      <c r="N130" s="377"/>
      <c r="O130" s="377"/>
      <c r="P130" s="377"/>
      <c r="Q130" s="378"/>
      <c r="R130" s="379"/>
      <c r="S130" s="377"/>
      <c r="T130" s="377"/>
      <c r="U130" s="377"/>
      <c r="V130" s="377"/>
      <c r="W130" s="380"/>
      <c r="X130" s="828"/>
      <c r="Y130" s="828"/>
      <c r="Z130" s="828"/>
      <c r="AA130" s="828"/>
      <c r="AB130" s="828"/>
      <c r="AC130" s="828"/>
      <c r="AD130" s="828"/>
      <c r="AE130" s="828"/>
      <c r="AF130" s="828"/>
      <c r="AG130" s="828"/>
      <c r="AH130" s="828"/>
      <c r="AI130" s="828"/>
      <c r="AJ130" s="828"/>
      <c r="AK130" s="828"/>
      <c r="AL130" s="828"/>
      <c r="AM130" s="828"/>
      <c r="AN130" s="828"/>
      <c r="AO130" s="828"/>
      <c r="AP130" s="828"/>
      <c r="AQ130" s="828"/>
      <c r="AR130" s="828"/>
      <c r="AS130" s="828"/>
      <c r="AT130" s="828"/>
      <c r="AU130" s="828"/>
      <c r="AV130" s="828"/>
      <c r="AW130" s="828"/>
      <c r="AX130" s="828"/>
      <c r="AY130" s="828"/>
      <c r="AZ130" s="346"/>
      <c r="BB130" s="320"/>
      <c r="BX130" s="346"/>
      <c r="BY130" s="346"/>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hidden="true" customHeight="true" x14ac:dyDescent="0.2">
      <c r="A131" s="988"/>
      <c r="B131" s="367" t="s">
        <v>47</v>
      </c>
      <c r="C131" s="381"/>
      <c r="D131" s="382"/>
      <c r="E131" s="382"/>
      <c r="F131" s="382"/>
      <c r="G131" s="383"/>
      <c r="H131" s="384"/>
      <c r="I131" s="382"/>
      <c r="J131" s="382"/>
      <c r="K131" s="382"/>
      <c r="L131" s="385"/>
      <c r="M131" s="381"/>
      <c r="N131" s="382"/>
      <c r="O131" s="382"/>
      <c r="P131" s="382"/>
      <c r="Q131" s="383"/>
      <c r="R131" s="384"/>
      <c r="S131" s="382"/>
      <c r="T131" s="382"/>
      <c r="U131" s="382"/>
      <c r="V131" s="382"/>
      <c r="W131" s="385"/>
      <c r="X131" s="828"/>
      <c r="Y131" s="828"/>
      <c r="Z131" s="828"/>
      <c r="AA131" s="828"/>
      <c r="AB131" s="828"/>
      <c r="AC131" s="828"/>
      <c r="AD131" s="828"/>
      <c r="AE131" s="828"/>
      <c r="AF131" s="828"/>
      <c r="AG131" s="828"/>
      <c r="AH131" s="828"/>
      <c r="AI131" s="828"/>
      <c r="AJ131" s="828"/>
      <c r="AK131" s="828"/>
      <c r="AL131" s="828"/>
      <c r="AM131" s="828"/>
      <c r="AN131" s="828"/>
      <c r="AO131" s="828"/>
      <c r="AP131" s="828"/>
      <c r="AQ131" s="828"/>
      <c r="AR131" s="828"/>
      <c r="AS131" s="828"/>
      <c r="AT131" s="828"/>
      <c r="AU131" s="828"/>
      <c r="AV131" s="828"/>
      <c r="AW131" s="828"/>
      <c r="AX131" s="828"/>
      <c r="AY131" s="828"/>
      <c r="AZ131" s="346"/>
      <c r="BB131" s="320"/>
      <c r="BX131" s="346"/>
      <c r="BY131" s="346"/>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hidden="true" customHeight="true" x14ac:dyDescent="0.2">
      <c r="A132" s="989"/>
      <c r="B132" s="368" t="s">
        <v>47</v>
      </c>
      <c r="C132" s="386"/>
      <c r="D132" s="387"/>
      <c r="E132" s="387"/>
      <c r="F132" s="387"/>
      <c r="G132" s="388"/>
      <c r="H132" s="389"/>
      <c r="I132" s="387"/>
      <c r="J132" s="387"/>
      <c r="K132" s="387"/>
      <c r="L132" s="390"/>
      <c r="M132" s="386"/>
      <c r="N132" s="387"/>
      <c r="O132" s="387"/>
      <c r="P132" s="387"/>
      <c r="Q132" s="388"/>
      <c r="R132" s="14"/>
      <c r="S132" s="13"/>
      <c r="T132" s="13"/>
      <c r="U132" s="13"/>
      <c r="V132" s="13"/>
      <c r="W132" s="8"/>
      <c r="X132" s="828"/>
      <c r="Y132" s="828"/>
      <c r="Z132" s="828"/>
      <c r="AA132" s="828"/>
      <c r="AB132" s="828"/>
      <c r="AC132" s="828"/>
      <c r="AD132" s="828"/>
      <c r="AE132" s="828"/>
      <c r="AF132" s="828"/>
      <c r="AG132" s="828"/>
      <c r="AH132" s="828"/>
      <c r="AI132" s="828"/>
      <c r="AJ132" s="828"/>
      <c r="AK132" s="828"/>
      <c r="AL132" s="828"/>
      <c r="AM132" s="828"/>
      <c r="AN132" s="828"/>
      <c r="AO132" s="828"/>
      <c r="AP132" s="828"/>
      <c r="AQ132" s="828"/>
      <c r="AR132" s="828"/>
      <c r="AS132" s="828"/>
      <c r="AT132" s="828"/>
      <c r="AU132" s="828"/>
      <c r="AV132" s="828"/>
      <c r="AW132" s="828"/>
      <c r="AX132" s="828"/>
      <c r="AY132" s="828"/>
      <c r="AZ132" s="346"/>
      <c r="BB132" s="320"/>
      <c r="BX132" s="346"/>
      <c r="BY132" s="346"/>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437" customFormat="true" ht="15" customHeight="true" x14ac:dyDescent="0.2">
      <c r="A133" s="317"/>
      <c r="B133" s="369"/>
      <c r="C133" s="1014" t="s">
        <v>115</v>
      </c>
      <c r="D133" s="1015"/>
      <c r="E133" s="1015"/>
      <c r="F133" s="1015"/>
      <c r="G133" s="1016"/>
      <c r="H133" s="993" t="s">
        <v>39</v>
      </c>
      <c r="I133" s="981"/>
      <c r="J133" s="981"/>
      <c r="K133" s="981"/>
      <c r="L133" s="983"/>
      <c r="M133" s="980" t="s">
        <v>38</v>
      </c>
      <c r="N133" s="981"/>
      <c r="O133" s="981"/>
      <c r="P133" s="981"/>
      <c r="Q133" s="983"/>
      <c r="R133" s="16" t="s">
        <v>138</v>
      </c>
      <c r="S133" s="400"/>
      <c r="T133" s="400"/>
      <c r="U133" s="400"/>
      <c r="V133" s="400"/>
      <c r="W133" s="400"/>
      <c r="X133" s="828"/>
      <c r="Y133" s="828"/>
      <c r="Z133" s="828"/>
      <c r="AA133" s="828"/>
      <c r="AB133" s="828"/>
      <c r="AC133" s="828"/>
      <c r="AD133" s="828"/>
      <c r="AE133" s="828"/>
      <c r="AF133" s="828"/>
      <c r="AG133" s="828"/>
      <c r="AH133" s="828"/>
      <c r="AI133" s="828"/>
      <c r="AJ133" s="828"/>
      <c r="AK133" s="828"/>
      <c r="AL133" s="828"/>
      <c r="AM133" s="828"/>
      <c r="AN133" s="828"/>
      <c r="AO133" s="828"/>
      <c r="AP133" s="828"/>
      <c r="AQ133" s="828"/>
      <c r="AR133" s="828"/>
      <c r="AS133" s="828"/>
      <c r="AT133" s="828"/>
      <c r="AU133" s="828"/>
      <c r="AV133" s="828"/>
      <c r="AW133" s="828"/>
      <c r="AX133" s="828"/>
      <c r="AY133" s="828"/>
      <c r="AZ133" s="346"/>
      <c r="BA133" s="347" t="s">
        <v>129</v>
      </c>
      <c r="BB133" s="303" t="s">
        <v>99</v>
      </c>
      <c r="BC133" s="976" t="s">
        <v>115</v>
      </c>
      <c r="BD133" s="977"/>
      <c r="BE133" s="977"/>
      <c r="BF133" s="977"/>
      <c r="BG133" s="978"/>
      <c r="BH133" s="976" t="s">
        <v>39</v>
      </c>
      <c r="BI133" s="977"/>
      <c r="BJ133" s="977"/>
      <c r="BK133" s="977"/>
      <c r="BL133" s="978"/>
      <c r="BM133" s="976" t="s">
        <v>38</v>
      </c>
      <c r="BN133" s="977"/>
      <c r="BO133" s="977"/>
      <c r="BP133" s="977"/>
      <c r="BQ133" s="979"/>
      <c r="BR133" s="15" t="s">
        <v>138</v>
      </c>
      <c r="BS133" s="400"/>
      <c r="BT133" s="400"/>
      <c r="BU133" s="400"/>
      <c r="BV133" s="400"/>
      <c r="BW133" s="400"/>
      <c r="BX133" s="5"/>
      <c r="BY133" s="5"/>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437" customFormat="true" ht="36" x14ac:dyDescent="0.2">
      <c r="A134" s="335" t="s">
        <v>70</v>
      </c>
      <c r="B134" s="369"/>
      <c r="C134" s="392" t="s">
        <v>0</v>
      </c>
      <c r="D134" s="546" t="s">
        <v>1</v>
      </c>
      <c r="E134" s="546" t="s">
        <v>2</v>
      </c>
      <c r="F134" s="546" t="s">
        <v>3</v>
      </c>
      <c r="G134" s="547" t="s">
        <v>4</v>
      </c>
      <c r="H134" s="374" t="s">
        <v>0</v>
      </c>
      <c r="I134" s="549" t="s">
        <v>1</v>
      </c>
      <c r="J134" s="549" t="s">
        <v>2</v>
      </c>
      <c r="K134" s="549" t="s">
        <v>3</v>
      </c>
      <c r="L134" s="550" t="s">
        <v>4</v>
      </c>
      <c r="M134" s="375" t="s">
        <v>0</v>
      </c>
      <c r="N134" s="549" t="s">
        <v>1</v>
      </c>
      <c r="O134" s="549" t="s">
        <v>2</v>
      </c>
      <c r="P134" s="549" t="s">
        <v>3</v>
      </c>
      <c r="Q134" s="545" t="s">
        <v>4</v>
      </c>
      <c r="R134" s="374" t="s">
        <v>150</v>
      </c>
      <c r="S134" s="549" t="s">
        <v>151</v>
      </c>
      <c r="T134" s="549" t="s">
        <v>424</v>
      </c>
      <c r="U134" s="549" t="s">
        <v>524</v>
      </c>
      <c r="V134" s="549" t="s">
        <v>154</v>
      </c>
      <c r="W134" s="550" t="s">
        <v>299</v>
      </c>
      <c r="X134" s="828"/>
      <c r="Y134" s="828"/>
      <c r="Z134" s="828"/>
      <c r="AA134" s="828"/>
      <c r="AB134" s="828"/>
      <c r="AC134" s="828"/>
      <c r="AD134" s="828"/>
      <c r="AE134" s="828"/>
      <c r="AF134" s="828"/>
      <c r="AG134" s="828"/>
      <c r="AH134" s="828"/>
      <c r="AI134" s="828"/>
      <c r="AJ134" s="828"/>
      <c r="AK134" s="828"/>
      <c r="AL134" s="828"/>
      <c r="AM134" s="828"/>
      <c r="AN134" s="828"/>
      <c r="AO134" s="828"/>
      <c r="AP134" s="828"/>
      <c r="AQ134" s="828"/>
      <c r="AR134" s="828"/>
      <c r="AS134" s="828"/>
      <c r="AT134" s="828"/>
      <c r="AU134" s="828"/>
      <c r="AV134" s="828"/>
      <c r="AW134" s="828"/>
      <c r="AX134" s="828"/>
      <c r="AY134" s="828"/>
      <c r="AZ134" s="346"/>
      <c r="BA134" s="335" t="s">
        <v>117</v>
      </c>
      <c r="BB134" s="334"/>
      <c r="BC134" s="421" t="s">
        <v>0</v>
      </c>
      <c r="BD134" s="520" t="s">
        <v>1</v>
      </c>
      <c r="BE134" s="520" t="s">
        <v>2</v>
      </c>
      <c r="BF134" s="520" t="s">
        <v>3</v>
      </c>
      <c r="BG134" s="422" t="s">
        <v>4</v>
      </c>
      <c r="BH134" s="421" t="s">
        <v>0</v>
      </c>
      <c r="BI134" s="520" t="s">
        <v>1</v>
      </c>
      <c r="BJ134" s="520" t="s">
        <v>2</v>
      </c>
      <c r="BK134" s="520" t="s">
        <v>3</v>
      </c>
      <c r="BL134" s="422" t="s">
        <v>4</v>
      </c>
      <c r="BM134" s="421" t="s">
        <v>0</v>
      </c>
      <c r="BN134" s="520" t="s">
        <v>1</v>
      </c>
      <c r="BO134" s="520" t="s">
        <v>2</v>
      </c>
      <c r="BP134" s="520" t="s">
        <v>3</v>
      </c>
      <c r="BQ134" s="422" t="s">
        <v>4</v>
      </c>
      <c r="BR134" s="421" t="s">
        <v>150</v>
      </c>
      <c r="BS134" s="520" t="s">
        <v>151</v>
      </c>
      <c r="BT134" s="520" t="s">
        <v>424</v>
      </c>
      <c r="BU134" s="520" t="s">
        <v>524</v>
      </c>
      <c r="BV134" s="520" t="s">
        <v>154</v>
      </c>
      <c r="BW134" s="521" t="s">
        <v>299</v>
      </c>
      <c r="BX134" s="886"/>
      <c r="BY134" s="886"/>
      <c r="BZ134" s="886"/>
      <c r="CA134" s="886"/>
      <c r="CB134" s="886"/>
      <c r="CC134" s="886"/>
      <c r="CD134" s="886"/>
      <c r="CE134" s="886"/>
      <c r="CF134" s="886"/>
      <c r="CG134" s="886"/>
      <c r="CH134" s="886"/>
      <c r="CI134" s="886"/>
      <c r="CJ134" s="886"/>
      <c r="CK134" s="886"/>
      <c r="CL134" s="886"/>
      <c r="CM134" s="886"/>
      <c r="CN134" s="886"/>
      <c r="CO134" s="886"/>
      <c r="CP134" s="886"/>
      <c r="CQ134" s="886"/>
      <c r="CR134" s="886"/>
      <c r="CS134" s="886"/>
      <c r="CT134" s="886"/>
      <c r="CU134" s="886"/>
      <c r="CV134" s="886"/>
      <c r="CW134" s="886"/>
      <c r="CX134" s="886"/>
      <c r="CY134" s="886"/>
      <c r="CZ134" s="886"/>
    </row>
    <row r="135" s="437" customFormat="true" ht="15" customHeight="true" x14ac:dyDescent="0.2">
      <c r="A135" s="985" t="s">
        <v>46</v>
      </c>
      <c r="B135" s="371" t="s">
        <v>45</v>
      </c>
      <c r="C135" s="137">
        <v>0.4724334000410636</v>
      </c>
      <c r="D135" s="136">
        <v>0.90066704849052581</v>
      </c>
      <c r="E135" s="136">
        <v>0.79967819824762565</v>
      </c>
      <c r="F135" s="136">
        <v>0.59718111260514561</v>
      </c>
      <c r="G135" s="135">
        <v>0.60109369650234279</v>
      </c>
      <c r="H135" s="134">
        <v>2.0789825390214243</v>
      </c>
      <c r="I135" s="136">
        <v>1.5362912488989648</v>
      </c>
      <c r="J135" s="136">
        <v>1.1218722750276711</v>
      </c>
      <c r="K135" s="136">
        <v>0.66836206172696189</v>
      </c>
      <c r="L135" s="133">
        <v>1.0599608727310539</v>
      </c>
      <c r="M135" s="137">
        <v>0.29470018997591524</v>
      </c>
      <c r="N135" s="136">
        <v>0.4570594018436045</v>
      </c>
      <c r="O135" s="136">
        <v>0.54092352414960942</v>
      </c>
      <c r="P135" s="136">
        <v>0.35675382858074811</v>
      </c>
      <c r="Q135" s="135">
        <v>0.28009136459418921</v>
      </c>
      <c r="R135" s="134">
        <v>2.4357322238244459</v>
      </c>
      <c r="S135" s="136">
        <v>0.71895161261535467</v>
      </c>
      <c r="T135" s="136">
        <v>7.0062751839970586E-2</v>
      </c>
      <c r="U135" s="136">
        <v>0.61139704147281304</v>
      </c>
      <c r="V135" s="136">
        <v>0.56950860732231667</v>
      </c>
      <c r="W135" s="133">
        <v>0.9313029792028622</v>
      </c>
      <c r="X135" s="828"/>
      <c r="Y135" s="828"/>
      <c r="Z135" s="828"/>
      <c r="AA135" s="828"/>
      <c r="AB135" s="828"/>
      <c r="AC135" s="828"/>
      <c r="AD135" s="828"/>
      <c r="AE135" s="828"/>
      <c r="AF135" s="828"/>
      <c r="AG135" s="828"/>
      <c r="AH135" s="828"/>
      <c r="AI135" s="828"/>
      <c r="AJ135" s="828"/>
      <c r="AK135" s="828"/>
      <c r="AL135" s="828"/>
      <c r="AM135" s="828"/>
      <c r="AN135" s="828"/>
      <c r="AO135" s="828"/>
      <c r="AP135" s="828"/>
      <c r="AQ135" s="828"/>
      <c r="AR135" s="828"/>
      <c r="AS135" s="828"/>
      <c r="AT135" s="828"/>
      <c r="AU135" s="828"/>
      <c r="AV135" s="828"/>
      <c r="AW135" s="828"/>
      <c r="AX135" s="828"/>
      <c r="AY135" s="828"/>
      <c r="AZ135" s="346"/>
      <c r="BA135" s="975" t="s">
        <v>46</v>
      </c>
      <c r="BB135" s="554" t="s">
        <v>45</v>
      </c>
      <c r="BC135" s="54" t="s">
        <v>36</v>
      </c>
      <c r="BD135" s="50" t="s">
        <v>36</v>
      </c>
      <c r="BE135" s="50" t="s">
        <v>36</v>
      </c>
      <c r="BF135" s="50" t="s">
        <v>36</v>
      </c>
      <c r="BG135" s="45" t="s">
        <v>36</v>
      </c>
      <c r="BH135" s="54" t="s">
        <v>36</v>
      </c>
      <c r="BI135" s="50" t="s">
        <v>36</v>
      </c>
      <c r="BJ135" s="50" t="s">
        <v>36</v>
      </c>
      <c r="BK135" s="50" t="s">
        <v>36</v>
      </c>
      <c r="BL135" s="45" t="s">
        <v>36</v>
      </c>
      <c r="BM135" s="54" t="s">
        <v>36</v>
      </c>
      <c r="BN135" s="50" t="s">
        <v>36</v>
      </c>
      <c r="BO135" s="50" t="s">
        <v>36</v>
      </c>
      <c r="BP135" s="50" t="s">
        <v>36</v>
      </c>
      <c r="BQ135" s="45" t="s">
        <v>36</v>
      </c>
      <c r="BR135" s="54" t="s">
        <v>36</v>
      </c>
      <c r="BS135" s="50" t="s">
        <v>36</v>
      </c>
      <c r="BT135" s="50" t="s">
        <v>36</v>
      </c>
      <c r="BU135" s="50" t="s">
        <v>36</v>
      </c>
      <c r="BV135" s="50" t="s">
        <v>36</v>
      </c>
      <c r="BW135" s="40" t="s">
        <v>36</v>
      </c>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37" customFormat="true" ht="15" customHeight="true" x14ac:dyDescent="0.2">
      <c r="A136" s="984"/>
      <c r="B136" s="372" t="s">
        <v>44</v>
      </c>
      <c r="C136" s="132">
        <v>18.018534412927746</v>
      </c>
      <c r="D136" s="131">
        <v>45.68976653479092</v>
      </c>
      <c r="E136" s="131">
        <v>71.266030305690592</v>
      </c>
      <c r="F136" s="131">
        <v>90.815715089790729</v>
      </c>
      <c r="G136" s="130">
        <v>96.842178135957468</v>
      </c>
      <c r="H136" s="129">
        <v>56.46818277123333</v>
      </c>
      <c r="I136" s="131">
        <v>89.576803014487339</v>
      </c>
      <c r="J136" s="131">
        <v>96.573089770363865</v>
      </c>
      <c r="K136" s="131">
        <v>97.971900805771455</v>
      </c>
      <c r="L136" s="128">
        <v>98.136393360343774</v>
      </c>
      <c r="M136" s="132">
        <v>13.723467597530936</v>
      </c>
      <c r="N136" s="131">
        <v>33.420981139785972</v>
      </c>
      <c r="O136" s="131">
        <v>52.199046047652054</v>
      </c>
      <c r="P136" s="131">
        <v>77.628081373867929</v>
      </c>
      <c r="Q136" s="130">
        <v>91.577625054825006</v>
      </c>
      <c r="R136" s="129">
        <v>50.397688825531716</v>
      </c>
      <c r="S136" s="131">
        <v>53.200562012473348</v>
      </c>
      <c r="T136" s="131">
        <v>63.414125008230869</v>
      </c>
      <c r="U136" s="131">
        <v>34.694387383716254</v>
      </c>
      <c r="V136" s="131">
        <v>79.724540838677626</v>
      </c>
      <c r="W136" s="128">
        <v>86.887264883101551</v>
      </c>
      <c r="X136" s="828"/>
      <c r="Y136" s="828"/>
      <c r="Z136" s="828"/>
      <c r="AA136" s="828"/>
      <c r="AB136" s="828"/>
      <c r="AC136" s="828"/>
      <c r="AD136" s="828"/>
      <c r="AE136" s="828"/>
      <c r="AF136" s="828"/>
      <c r="AG136" s="828"/>
      <c r="AH136" s="828"/>
      <c r="AI136" s="828"/>
      <c r="AJ136" s="828"/>
      <c r="AK136" s="828"/>
      <c r="AL136" s="828"/>
      <c r="AM136" s="828"/>
      <c r="AN136" s="828"/>
      <c r="AO136" s="828"/>
      <c r="AP136" s="828"/>
      <c r="AQ136" s="828"/>
      <c r="AR136" s="828"/>
      <c r="AS136" s="828"/>
      <c r="AT136" s="828"/>
      <c r="AU136" s="828"/>
      <c r="AV136" s="828"/>
      <c r="AW136" s="828"/>
      <c r="AX136" s="828"/>
      <c r="AY136" s="828"/>
      <c r="AZ136" s="346"/>
      <c r="BA136" s="972"/>
      <c r="BB136" s="553" t="s">
        <v>44</v>
      </c>
      <c r="BC136" s="53" t="s">
        <v>36</v>
      </c>
      <c r="BD136" s="49" t="s">
        <v>36</v>
      </c>
      <c r="BE136" s="49" t="s">
        <v>36</v>
      </c>
      <c r="BF136" s="49" t="s">
        <v>36</v>
      </c>
      <c r="BG136" s="44" t="s">
        <v>36</v>
      </c>
      <c r="BH136" s="53" t="s">
        <v>36</v>
      </c>
      <c r="BI136" s="49" t="s">
        <v>36</v>
      </c>
      <c r="BJ136" s="49" t="s">
        <v>36</v>
      </c>
      <c r="BK136" s="49" t="s">
        <v>36</v>
      </c>
      <c r="BL136" s="44" t="s">
        <v>36</v>
      </c>
      <c r="BM136" s="53" t="s">
        <v>36</v>
      </c>
      <c r="BN136" s="49" t="s">
        <v>36</v>
      </c>
      <c r="BO136" s="49" t="s">
        <v>36</v>
      </c>
      <c r="BP136" s="49" t="s">
        <v>36</v>
      </c>
      <c r="BQ136" s="44" t="s">
        <v>36</v>
      </c>
      <c r="BR136" s="53" t="s">
        <v>36</v>
      </c>
      <c r="BS136" s="49" t="s">
        <v>36</v>
      </c>
      <c r="BT136" s="49" t="s">
        <v>36</v>
      </c>
      <c r="BU136" s="49" t="s">
        <v>36</v>
      </c>
      <c r="BV136" s="49" t="s">
        <v>36</v>
      </c>
      <c r="BW136" s="39" t="s">
        <v>36</v>
      </c>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37" customFormat="true" ht="15" customHeight="true" x14ac:dyDescent="0.2">
      <c r="A137" s="984"/>
      <c r="B137" s="372" t="s">
        <v>43</v>
      </c>
      <c r="C137" s="132">
        <v>23.550306193941125</v>
      </c>
      <c r="D137" s="131">
        <v>31.75050920663567</v>
      </c>
      <c r="E137" s="131">
        <v>19.56112820322295</v>
      </c>
      <c r="F137" s="131">
        <v>6.5859429283879294</v>
      </c>
      <c r="G137" s="130">
        <v>1.7365940335481107</v>
      </c>
      <c r="H137" s="129">
        <v>12.059566355766037</v>
      </c>
      <c r="I137" s="131">
        <v>4.9447052953754964</v>
      </c>
      <c r="J137" s="131">
        <v>1.6275796671588905</v>
      </c>
      <c r="K137" s="131">
        <v>0.90596211207949906</v>
      </c>
      <c r="L137" s="128">
        <v>0.7039372777209022</v>
      </c>
      <c r="M137" s="132">
        <v>22.974825032847921</v>
      </c>
      <c r="N137" s="131">
        <v>35.256781236270143</v>
      </c>
      <c r="O137" s="131">
        <v>31.457743920790055</v>
      </c>
      <c r="P137" s="131">
        <v>16.61934618268306</v>
      </c>
      <c r="Q137" s="130">
        <v>6.1851612080492977</v>
      </c>
      <c r="R137" s="129">
        <v>15.441465290020048</v>
      </c>
      <c r="S137" s="131">
        <v>2.3001736064320983</v>
      </c>
      <c r="T137" s="131">
        <v>24.030149402283286</v>
      </c>
      <c r="U137" s="131">
        <v>37.180034834347197</v>
      </c>
      <c r="V137" s="131">
        <v>17.549754592535134</v>
      </c>
      <c r="W137" s="128">
        <v>5.4730597758795021</v>
      </c>
      <c r="X137" s="828"/>
      <c r="Y137" s="828"/>
      <c r="Z137" s="828"/>
      <c r="AA137" s="828"/>
      <c r="AB137" s="828"/>
      <c r="AC137" s="828"/>
      <c r="AD137" s="828"/>
      <c r="AE137" s="828"/>
      <c r="AF137" s="828"/>
      <c r="AG137" s="828"/>
      <c r="AH137" s="828"/>
      <c r="AI137" s="828"/>
      <c r="AJ137" s="828"/>
      <c r="AK137" s="828"/>
      <c r="AL137" s="828"/>
      <c r="AM137" s="828"/>
      <c r="AN137" s="828"/>
      <c r="AO137" s="828"/>
      <c r="AP137" s="828"/>
      <c r="AQ137" s="828"/>
      <c r="AR137" s="828"/>
      <c r="AS137" s="828"/>
      <c r="AT137" s="828"/>
      <c r="AU137" s="828"/>
      <c r="AV137" s="828"/>
      <c r="AW137" s="828"/>
      <c r="AX137" s="828"/>
      <c r="AY137" s="828"/>
      <c r="AZ137" s="346"/>
      <c r="BA137" s="972"/>
      <c r="BB137" s="553" t="s">
        <v>43</v>
      </c>
      <c r="BC137" s="53" t="s">
        <v>36</v>
      </c>
      <c r="BD137" s="49" t="s">
        <v>36</v>
      </c>
      <c r="BE137" s="49" t="s">
        <v>36</v>
      </c>
      <c r="BF137" s="49" t="s">
        <v>36</v>
      </c>
      <c r="BG137" s="44" t="s">
        <v>36</v>
      </c>
      <c r="BH137" s="53" t="s">
        <v>36</v>
      </c>
      <c r="BI137" s="49" t="s">
        <v>36</v>
      </c>
      <c r="BJ137" s="49" t="s">
        <v>36</v>
      </c>
      <c r="BK137" s="49" t="s">
        <v>36</v>
      </c>
      <c r="BL137" s="44" t="s">
        <v>36</v>
      </c>
      <c r="BM137" s="53" t="s">
        <v>36</v>
      </c>
      <c r="BN137" s="49" t="s">
        <v>36</v>
      </c>
      <c r="BO137" s="49" t="s">
        <v>36</v>
      </c>
      <c r="BP137" s="49" t="s">
        <v>36</v>
      </c>
      <c r="BQ137" s="44" t="s">
        <v>36</v>
      </c>
      <c r="BR137" s="53" t="s">
        <v>36</v>
      </c>
      <c r="BS137" s="49" t="s">
        <v>36</v>
      </c>
      <c r="BT137" s="49" t="s">
        <v>36</v>
      </c>
      <c r="BU137" s="49" t="s">
        <v>36</v>
      </c>
      <c r="BV137" s="49" t="s">
        <v>36</v>
      </c>
      <c r="BW137" s="39" t="s">
        <v>36</v>
      </c>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37" customFormat="true" ht="15" customHeight="true" x14ac:dyDescent="0.2">
      <c r="A138" s="984"/>
      <c r="B138" s="372" t="s">
        <v>42</v>
      </c>
      <c r="C138" s="132">
        <v>35.117545316024817</v>
      </c>
      <c r="D138" s="131">
        <v>17.08992363905173</v>
      </c>
      <c r="E138" s="131">
        <v>6.7979079265258004</v>
      </c>
      <c r="F138" s="131">
        <v>1.8566308245948391</v>
      </c>
      <c r="G138" s="130">
        <v>0.82013413399212531</v>
      </c>
      <c r="H138" s="129">
        <v>17.30273012362953</v>
      </c>
      <c r="I138" s="131">
        <v>3.1479304637488852</v>
      </c>
      <c r="J138" s="131">
        <v>0.67745828744962833</v>
      </c>
      <c r="K138" s="131">
        <v>0.45377502042205148</v>
      </c>
      <c r="L138" s="128">
        <v>9.970848920430625E-2</v>
      </c>
      <c r="M138" s="132">
        <v>37.033475282245945</v>
      </c>
      <c r="N138" s="131">
        <v>23.194676940433702</v>
      </c>
      <c r="O138" s="131">
        <v>13.517024001408402</v>
      </c>
      <c r="P138" s="131">
        <v>4.6200077464190006</v>
      </c>
      <c r="Q138" s="130">
        <v>1.9571223725315345</v>
      </c>
      <c r="R138" s="129">
        <v>9.8264289706543178</v>
      </c>
      <c r="S138" s="131">
        <v>40.734738092449376</v>
      </c>
      <c r="T138" s="131">
        <v>5.714933453083332</v>
      </c>
      <c r="U138" s="131">
        <v>14.583153374534621</v>
      </c>
      <c r="V138" s="131">
        <v>2.079127690092986</v>
      </c>
      <c r="W138" s="128">
        <v>2.7425446258100363</v>
      </c>
      <c r="X138" s="828"/>
      <c r="Y138" s="828"/>
      <c r="Z138" s="828"/>
      <c r="AA138" s="828"/>
      <c r="AB138" s="828"/>
      <c r="AC138" s="828"/>
      <c r="AD138" s="828"/>
      <c r="AE138" s="828"/>
      <c r="AF138" s="828"/>
      <c r="AG138" s="828"/>
      <c r="AH138" s="828"/>
      <c r="AI138" s="828"/>
      <c r="AJ138" s="828"/>
      <c r="AK138" s="828"/>
      <c r="AL138" s="828"/>
      <c r="AM138" s="828"/>
      <c r="AN138" s="828"/>
      <c r="AO138" s="828"/>
      <c r="AP138" s="828"/>
      <c r="AQ138" s="828"/>
      <c r="AR138" s="828"/>
      <c r="AS138" s="828"/>
      <c r="AT138" s="828"/>
      <c r="AU138" s="828"/>
      <c r="AV138" s="828"/>
      <c r="AW138" s="828"/>
      <c r="AX138" s="828"/>
      <c r="AY138" s="828"/>
      <c r="AZ138" s="346"/>
      <c r="BA138" s="972"/>
      <c r="BB138" s="553" t="s">
        <v>42</v>
      </c>
      <c r="BC138" s="53" t="s">
        <v>36</v>
      </c>
      <c r="BD138" s="49" t="s">
        <v>36</v>
      </c>
      <c r="BE138" s="49" t="s">
        <v>36</v>
      </c>
      <c r="BF138" s="49" t="s">
        <v>36</v>
      </c>
      <c r="BG138" s="44" t="s">
        <v>36</v>
      </c>
      <c r="BH138" s="53" t="s">
        <v>36</v>
      </c>
      <c r="BI138" s="49" t="s">
        <v>36</v>
      </c>
      <c r="BJ138" s="49" t="s">
        <v>36</v>
      </c>
      <c r="BK138" s="49" t="s">
        <v>36</v>
      </c>
      <c r="BL138" s="44" t="s">
        <v>36</v>
      </c>
      <c r="BM138" s="53" t="s">
        <v>36</v>
      </c>
      <c r="BN138" s="49" t="s">
        <v>36</v>
      </c>
      <c r="BO138" s="49" t="s">
        <v>36</v>
      </c>
      <c r="BP138" s="49" t="s">
        <v>36</v>
      </c>
      <c r="BQ138" s="44" t="s">
        <v>36</v>
      </c>
      <c r="BR138" s="53" t="s">
        <v>36</v>
      </c>
      <c r="BS138" s="49" t="s">
        <v>36</v>
      </c>
      <c r="BT138" s="49" t="s">
        <v>36</v>
      </c>
      <c r="BU138" s="49" t="s">
        <v>36</v>
      </c>
      <c r="BV138" s="49" t="s">
        <v>36</v>
      </c>
      <c r="BW138" s="39" t="s">
        <v>36</v>
      </c>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37" customFormat="true" ht="15" customHeight="true" x14ac:dyDescent="0.2">
      <c r="A139" s="984"/>
      <c r="B139" s="372" t="s">
        <v>19</v>
      </c>
      <c r="C139" s="132">
        <v>22.841180677065289</v>
      </c>
      <c r="D139" s="131">
        <v>4.569133571031311</v>
      </c>
      <c r="E139" s="131">
        <v>1.5752553663129227</v>
      </c>
      <c r="F139" s="131">
        <v>0.14453004462144098</v>
      </c>
      <c r="G139" s="130">
        <v>0</v>
      </c>
      <c r="H139" s="129">
        <v>12.0905382103496</v>
      </c>
      <c r="I139" s="131">
        <v>0.79426997748936434</v>
      </c>
      <c r="J139" s="131">
        <v>0</v>
      </c>
      <c r="K139" s="131">
        <v>0</v>
      </c>
      <c r="L139" s="128">
        <v>0</v>
      </c>
      <c r="M139" s="132">
        <v>25.973531897399393</v>
      </c>
      <c r="N139" s="131">
        <v>7.6705012816665485</v>
      </c>
      <c r="O139" s="131">
        <v>2.2852625060000316</v>
      </c>
      <c r="P139" s="131">
        <v>0.77581086844907587</v>
      </c>
      <c r="Q139" s="130">
        <v>0</v>
      </c>
      <c r="R139" s="129">
        <v>21.898684689969325</v>
      </c>
      <c r="S139" s="131">
        <v>3.0455746760298088</v>
      </c>
      <c r="T139" s="131">
        <v>6.7707293845624728</v>
      </c>
      <c r="U139" s="131">
        <v>12.931027365929349</v>
      </c>
      <c r="V139" s="131">
        <v>7.7068271372028804E-2</v>
      </c>
      <c r="W139" s="128">
        <v>3.9658277360061147</v>
      </c>
      <c r="X139" s="828"/>
      <c r="Y139" s="828"/>
      <c r="Z139" s="828"/>
      <c r="AA139" s="828"/>
      <c r="AB139" s="828"/>
      <c r="AC139" s="828"/>
      <c r="AD139" s="828"/>
      <c r="AE139" s="828"/>
      <c r="AF139" s="828"/>
      <c r="AG139" s="828"/>
      <c r="AH139" s="828"/>
      <c r="AI139" s="828"/>
      <c r="AJ139" s="828"/>
      <c r="AK139" s="828"/>
      <c r="AL139" s="828"/>
      <c r="AM139" s="828"/>
      <c r="AN139" s="828"/>
      <c r="AO139" s="828"/>
      <c r="AP139" s="828"/>
      <c r="AQ139" s="828"/>
      <c r="AR139" s="828"/>
      <c r="AS139" s="828"/>
      <c r="AT139" s="828"/>
      <c r="AU139" s="828"/>
      <c r="AV139" s="828"/>
      <c r="AW139" s="828"/>
      <c r="AX139" s="828"/>
      <c r="AY139" s="828"/>
      <c r="AZ139" s="346"/>
      <c r="BA139" s="972"/>
      <c r="BB139" s="553" t="s">
        <v>19</v>
      </c>
      <c r="BC139" s="53" t="s">
        <v>36</v>
      </c>
      <c r="BD139" s="49" t="s">
        <v>36</v>
      </c>
      <c r="BE139" s="49" t="s">
        <v>36</v>
      </c>
      <c r="BF139" s="49" t="s">
        <v>36</v>
      </c>
      <c r="BG139" s="44" t="s">
        <v>36</v>
      </c>
      <c r="BH139" s="53" t="s">
        <v>36</v>
      </c>
      <c r="BI139" s="49" t="s">
        <v>36</v>
      </c>
      <c r="BJ139" s="49" t="s">
        <v>36</v>
      </c>
      <c r="BK139" s="49" t="s">
        <v>36</v>
      </c>
      <c r="BL139" s="44" t="s">
        <v>36</v>
      </c>
      <c r="BM139" s="53" t="s">
        <v>36</v>
      </c>
      <c r="BN139" s="49" t="s">
        <v>36</v>
      </c>
      <c r="BO139" s="49" t="s">
        <v>36</v>
      </c>
      <c r="BP139" s="49" t="s">
        <v>36</v>
      </c>
      <c r="BQ139" s="44" t="s">
        <v>36</v>
      </c>
      <c r="BR139" s="53" t="s">
        <v>36</v>
      </c>
      <c r="BS139" s="49" t="s">
        <v>36</v>
      </c>
      <c r="BT139" s="49" t="s">
        <v>36</v>
      </c>
      <c r="BU139" s="49" t="s">
        <v>36</v>
      </c>
      <c r="BV139" s="49" t="s">
        <v>36</v>
      </c>
      <c r="BW139" s="39" t="s">
        <v>36</v>
      </c>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17" customFormat="true" ht="15" customHeight="true" x14ac:dyDescent="0.2">
      <c r="A140" s="984" t="s">
        <v>107</v>
      </c>
      <c r="B140" s="372" t="s">
        <v>65</v>
      </c>
      <c r="C140" s="79" t="s">
        <v>36</v>
      </c>
      <c r="D140" s="74" t="s">
        <v>36</v>
      </c>
      <c r="E140" s="74" t="s">
        <v>36</v>
      </c>
      <c r="F140" s="74" t="s">
        <v>36</v>
      </c>
      <c r="G140" s="69" t="s">
        <v>36</v>
      </c>
      <c r="H140" s="64" t="s">
        <v>36</v>
      </c>
      <c r="I140" s="74" t="s">
        <v>36</v>
      </c>
      <c r="J140" s="74" t="s">
        <v>36</v>
      </c>
      <c r="K140" s="74" t="s">
        <v>36</v>
      </c>
      <c r="L140" s="59" t="s">
        <v>36</v>
      </c>
      <c r="M140" s="79" t="s">
        <v>36</v>
      </c>
      <c r="N140" s="74" t="s">
        <v>36</v>
      </c>
      <c r="O140" s="74" t="s">
        <v>36</v>
      </c>
      <c r="P140" s="74" t="s">
        <v>36</v>
      </c>
      <c r="Q140" s="69" t="s">
        <v>36</v>
      </c>
      <c r="R140" s="64" t="s">
        <v>36</v>
      </c>
      <c r="S140" s="74" t="s">
        <v>36</v>
      </c>
      <c r="T140" s="74" t="s">
        <v>36</v>
      </c>
      <c r="U140" s="74" t="s">
        <v>36</v>
      </c>
      <c r="V140" s="74" t="s">
        <v>36</v>
      </c>
      <c r="W140" s="59" t="s">
        <v>36</v>
      </c>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345"/>
      <c r="BA140" s="972" t="s">
        <v>107</v>
      </c>
      <c r="BB140" s="553" t="s">
        <v>65</v>
      </c>
      <c r="BC140" s="53" t="s">
        <v>36</v>
      </c>
      <c r="BD140" s="49" t="s">
        <v>36</v>
      </c>
      <c r="BE140" s="49" t="s">
        <v>36</v>
      </c>
      <c r="BF140" s="49" t="s">
        <v>36</v>
      </c>
      <c r="BG140" s="44" t="s">
        <v>36</v>
      </c>
      <c r="BH140" s="53" t="s">
        <v>36</v>
      </c>
      <c r="BI140" s="49" t="s">
        <v>36</v>
      </c>
      <c r="BJ140" s="49" t="s">
        <v>36</v>
      </c>
      <c r="BK140" s="49" t="s">
        <v>36</v>
      </c>
      <c r="BL140" s="44" t="s">
        <v>36</v>
      </c>
      <c r="BM140" s="53" t="s">
        <v>36</v>
      </c>
      <c r="BN140" s="49" t="s">
        <v>36</v>
      </c>
      <c r="BO140" s="49" t="s">
        <v>36</v>
      </c>
      <c r="BP140" s="49" t="s">
        <v>36</v>
      </c>
      <c r="BQ140" s="44" t="s">
        <v>36</v>
      </c>
      <c r="BR140" s="53" t="s">
        <v>36</v>
      </c>
      <c r="BS140" s="49" t="s">
        <v>36</v>
      </c>
      <c r="BT140" s="49" t="s">
        <v>36</v>
      </c>
      <c r="BU140" s="49" t="s">
        <v>36</v>
      </c>
      <c r="BV140" s="49" t="s">
        <v>36</v>
      </c>
      <c r="BW140" s="39" t="s">
        <v>36</v>
      </c>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17" customFormat="true" ht="15" customHeight="true" x14ac:dyDescent="0.2">
      <c r="A141" s="984"/>
      <c r="B141" s="372" t="s">
        <v>66</v>
      </c>
      <c r="C141" s="79" t="s">
        <v>36</v>
      </c>
      <c r="D141" s="74" t="s">
        <v>36</v>
      </c>
      <c r="E141" s="74" t="s">
        <v>36</v>
      </c>
      <c r="F141" s="74" t="s">
        <v>36</v>
      </c>
      <c r="G141" s="69" t="s">
        <v>36</v>
      </c>
      <c r="H141" s="64" t="s">
        <v>36</v>
      </c>
      <c r="I141" s="74" t="s">
        <v>36</v>
      </c>
      <c r="J141" s="74" t="s">
        <v>36</v>
      </c>
      <c r="K141" s="74" t="s">
        <v>36</v>
      </c>
      <c r="L141" s="59" t="s">
        <v>36</v>
      </c>
      <c r="M141" s="79" t="s">
        <v>36</v>
      </c>
      <c r="N141" s="74" t="s">
        <v>36</v>
      </c>
      <c r="O141" s="74" t="s">
        <v>36</v>
      </c>
      <c r="P141" s="74" t="s">
        <v>36</v>
      </c>
      <c r="Q141" s="69" t="s">
        <v>36</v>
      </c>
      <c r="R141" s="64" t="s">
        <v>36</v>
      </c>
      <c r="S141" s="74" t="s">
        <v>36</v>
      </c>
      <c r="T141" s="74" t="s">
        <v>36</v>
      </c>
      <c r="U141" s="74" t="s">
        <v>36</v>
      </c>
      <c r="V141" s="74" t="s">
        <v>36</v>
      </c>
      <c r="W141" s="59" t="s">
        <v>36</v>
      </c>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345"/>
      <c r="BA141" s="972"/>
      <c r="BB141" s="553" t="s">
        <v>66</v>
      </c>
      <c r="BC141" s="53" t="s">
        <v>36</v>
      </c>
      <c r="BD141" s="49" t="s">
        <v>36</v>
      </c>
      <c r="BE141" s="49" t="s">
        <v>36</v>
      </c>
      <c r="BF141" s="49" t="s">
        <v>36</v>
      </c>
      <c r="BG141" s="44" t="s">
        <v>36</v>
      </c>
      <c r="BH141" s="53" t="s">
        <v>36</v>
      </c>
      <c r="BI141" s="49" t="s">
        <v>36</v>
      </c>
      <c r="BJ141" s="49" t="s">
        <v>36</v>
      </c>
      <c r="BK141" s="49" t="s">
        <v>36</v>
      </c>
      <c r="BL141" s="44" t="s">
        <v>36</v>
      </c>
      <c r="BM141" s="53" t="s">
        <v>36</v>
      </c>
      <c r="BN141" s="49" t="s">
        <v>36</v>
      </c>
      <c r="BO141" s="49" t="s">
        <v>36</v>
      </c>
      <c r="BP141" s="49" t="s">
        <v>36</v>
      </c>
      <c r="BQ141" s="44" t="s">
        <v>36</v>
      </c>
      <c r="BR141" s="53" t="s">
        <v>36</v>
      </c>
      <c r="BS141" s="49" t="s">
        <v>36</v>
      </c>
      <c r="BT141" s="49" t="s">
        <v>36</v>
      </c>
      <c r="BU141" s="49" t="s">
        <v>36</v>
      </c>
      <c r="BV141" s="49" t="s">
        <v>36</v>
      </c>
      <c r="BW141" s="39" t="s">
        <v>36</v>
      </c>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17" customFormat="true" ht="15" customHeight="true" x14ac:dyDescent="0.2">
      <c r="A142" s="984"/>
      <c r="B142" s="372" t="s">
        <v>67</v>
      </c>
      <c r="C142" s="79" t="s">
        <v>36</v>
      </c>
      <c r="D142" s="74" t="s">
        <v>36</v>
      </c>
      <c r="E142" s="74" t="s">
        <v>36</v>
      </c>
      <c r="F142" s="74" t="s">
        <v>36</v>
      </c>
      <c r="G142" s="69" t="s">
        <v>36</v>
      </c>
      <c r="H142" s="64" t="s">
        <v>36</v>
      </c>
      <c r="I142" s="74" t="s">
        <v>36</v>
      </c>
      <c r="J142" s="74" t="s">
        <v>36</v>
      </c>
      <c r="K142" s="74" t="s">
        <v>36</v>
      </c>
      <c r="L142" s="59" t="s">
        <v>36</v>
      </c>
      <c r="M142" s="79" t="s">
        <v>36</v>
      </c>
      <c r="N142" s="74" t="s">
        <v>36</v>
      </c>
      <c r="O142" s="74" t="s">
        <v>36</v>
      </c>
      <c r="P142" s="74" t="s">
        <v>36</v>
      </c>
      <c r="Q142" s="69" t="s">
        <v>36</v>
      </c>
      <c r="R142" s="64" t="s">
        <v>36</v>
      </c>
      <c r="S142" s="74" t="s">
        <v>36</v>
      </c>
      <c r="T142" s="74" t="s">
        <v>36</v>
      </c>
      <c r="U142" s="74" t="s">
        <v>36</v>
      </c>
      <c r="V142" s="74" t="s">
        <v>36</v>
      </c>
      <c r="W142" s="59" t="s">
        <v>36</v>
      </c>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345"/>
      <c r="BA142" s="972"/>
      <c r="BB142" s="553" t="s">
        <v>67</v>
      </c>
      <c r="BC142" s="53" t="s">
        <v>36</v>
      </c>
      <c r="BD142" s="49" t="s">
        <v>36</v>
      </c>
      <c r="BE142" s="49" t="s">
        <v>36</v>
      </c>
      <c r="BF142" s="49" t="s">
        <v>36</v>
      </c>
      <c r="BG142" s="44" t="s">
        <v>36</v>
      </c>
      <c r="BH142" s="53" t="s">
        <v>36</v>
      </c>
      <c r="BI142" s="49" t="s">
        <v>36</v>
      </c>
      <c r="BJ142" s="49" t="s">
        <v>36</v>
      </c>
      <c r="BK142" s="49" t="s">
        <v>36</v>
      </c>
      <c r="BL142" s="44" t="s">
        <v>36</v>
      </c>
      <c r="BM142" s="53" t="s">
        <v>36</v>
      </c>
      <c r="BN142" s="49" t="s">
        <v>36</v>
      </c>
      <c r="BO142" s="49" t="s">
        <v>36</v>
      </c>
      <c r="BP142" s="49" t="s">
        <v>36</v>
      </c>
      <c r="BQ142" s="44" t="s">
        <v>36</v>
      </c>
      <c r="BR142" s="53" t="s">
        <v>36</v>
      </c>
      <c r="BS142" s="49" t="s">
        <v>36</v>
      </c>
      <c r="BT142" s="49" t="s">
        <v>36</v>
      </c>
      <c r="BU142" s="49" t="s">
        <v>36</v>
      </c>
      <c r="BV142" s="49" t="s">
        <v>36</v>
      </c>
      <c r="BW142" s="39" t="s">
        <v>36</v>
      </c>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17" customFormat="true" ht="15" customHeight="true" x14ac:dyDescent="0.2">
      <c r="A143" s="984"/>
      <c r="B143" s="372" t="s">
        <v>68</v>
      </c>
      <c r="C143" s="79" t="s">
        <v>36</v>
      </c>
      <c r="D143" s="74" t="s">
        <v>36</v>
      </c>
      <c r="E143" s="74" t="s">
        <v>36</v>
      </c>
      <c r="F143" s="74" t="s">
        <v>36</v>
      </c>
      <c r="G143" s="69" t="s">
        <v>36</v>
      </c>
      <c r="H143" s="64" t="s">
        <v>36</v>
      </c>
      <c r="I143" s="74" t="s">
        <v>36</v>
      </c>
      <c r="J143" s="74" t="s">
        <v>36</v>
      </c>
      <c r="K143" s="74" t="s">
        <v>36</v>
      </c>
      <c r="L143" s="59" t="s">
        <v>36</v>
      </c>
      <c r="M143" s="79" t="s">
        <v>36</v>
      </c>
      <c r="N143" s="74" t="s">
        <v>36</v>
      </c>
      <c r="O143" s="74" t="s">
        <v>36</v>
      </c>
      <c r="P143" s="74" t="s">
        <v>36</v>
      </c>
      <c r="Q143" s="69" t="s">
        <v>36</v>
      </c>
      <c r="R143" s="64" t="s">
        <v>36</v>
      </c>
      <c r="S143" s="74" t="s">
        <v>36</v>
      </c>
      <c r="T143" s="74" t="s">
        <v>36</v>
      </c>
      <c r="U143" s="74" t="s">
        <v>36</v>
      </c>
      <c r="V143" s="74" t="s">
        <v>36</v>
      </c>
      <c r="W143" s="59" t="s">
        <v>36</v>
      </c>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345"/>
      <c r="BA143" s="972"/>
      <c r="BB143" s="553" t="s">
        <v>68</v>
      </c>
      <c r="BC143" s="53" t="s">
        <v>36</v>
      </c>
      <c r="BD143" s="49" t="s">
        <v>36</v>
      </c>
      <c r="BE143" s="49" t="s">
        <v>36</v>
      </c>
      <c r="BF143" s="49" t="s">
        <v>36</v>
      </c>
      <c r="BG143" s="44" t="s">
        <v>36</v>
      </c>
      <c r="BH143" s="53" t="s">
        <v>36</v>
      </c>
      <c r="BI143" s="49" t="s">
        <v>36</v>
      </c>
      <c r="BJ143" s="49" t="s">
        <v>36</v>
      </c>
      <c r="BK143" s="49" t="s">
        <v>36</v>
      </c>
      <c r="BL143" s="44" t="s">
        <v>36</v>
      </c>
      <c r="BM143" s="53" t="s">
        <v>36</v>
      </c>
      <c r="BN143" s="49" t="s">
        <v>36</v>
      </c>
      <c r="BO143" s="49" t="s">
        <v>36</v>
      </c>
      <c r="BP143" s="49" t="s">
        <v>36</v>
      </c>
      <c r="BQ143" s="44" t="s">
        <v>36</v>
      </c>
      <c r="BR143" s="53" t="s">
        <v>36</v>
      </c>
      <c r="BS143" s="49" t="s">
        <v>36</v>
      </c>
      <c r="BT143" s="49" t="s">
        <v>36</v>
      </c>
      <c r="BU143" s="49" t="s">
        <v>36</v>
      </c>
      <c r="BV143" s="49" t="s">
        <v>36</v>
      </c>
      <c r="BW143" s="39" t="s">
        <v>36</v>
      </c>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17" customFormat="true" ht="15" customHeight="true" x14ac:dyDescent="0.2">
      <c r="A144" s="984" t="s">
        <v>108</v>
      </c>
      <c r="B144" s="372" t="s">
        <v>65</v>
      </c>
      <c r="C144" s="79" t="s">
        <v>36</v>
      </c>
      <c r="D144" s="74" t="s">
        <v>36</v>
      </c>
      <c r="E144" s="74" t="s">
        <v>36</v>
      </c>
      <c r="F144" s="74" t="s">
        <v>36</v>
      </c>
      <c r="G144" s="69" t="s">
        <v>36</v>
      </c>
      <c r="H144" s="64" t="s">
        <v>36</v>
      </c>
      <c r="I144" s="74" t="s">
        <v>36</v>
      </c>
      <c r="J144" s="74" t="s">
        <v>36</v>
      </c>
      <c r="K144" s="74" t="s">
        <v>36</v>
      </c>
      <c r="L144" s="59" t="s">
        <v>36</v>
      </c>
      <c r="M144" s="79" t="s">
        <v>36</v>
      </c>
      <c r="N144" s="74" t="s">
        <v>36</v>
      </c>
      <c r="O144" s="74" t="s">
        <v>36</v>
      </c>
      <c r="P144" s="74" t="s">
        <v>36</v>
      </c>
      <c r="Q144" s="69" t="s">
        <v>36</v>
      </c>
      <c r="R144" s="64" t="s">
        <v>36</v>
      </c>
      <c r="S144" s="74" t="s">
        <v>36</v>
      </c>
      <c r="T144" s="74" t="s">
        <v>36</v>
      </c>
      <c r="U144" s="74" t="s">
        <v>36</v>
      </c>
      <c r="V144" s="74" t="s">
        <v>36</v>
      </c>
      <c r="W144" s="59" t="s">
        <v>36</v>
      </c>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345"/>
      <c r="BA144" s="972" t="s">
        <v>108</v>
      </c>
      <c r="BB144" s="553" t="s">
        <v>65</v>
      </c>
      <c r="BC144" s="53" t="s">
        <v>36</v>
      </c>
      <c r="BD144" s="49" t="s">
        <v>36</v>
      </c>
      <c r="BE144" s="49" t="s">
        <v>36</v>
      </c>
      <c r="BF144" s="49" t="s">
        <v>36</v>
      </c>
      <c r="BG144" s="44" t="s">
        <v>36</v>
      </c>
      <c r="BH144" s="53" t="s">
        <v>36</v>
      </c>
      <c r="BI144" s="49" t="s">
        <v>36</v>
      </c>
      <c r="BJ144" s="49" t="s">
        <v>36</v>
      </c>
      <c r="BK144" s="49" t="s">
        <v>36</v>
      </c>
      <c r="BL144" s="44" t="s">
        <v>36</v>
      </c>
      <c r="BM144" s="53" t="s">
        <v>36</v>
      </c>
      <c r="BN144" s="49" t="s">
        <v>36</v>
      </c>
      <c r="BO144" s="49" t="s">
        <v>36</v>
      </c>
      <c r="BP144" s="49" t="s">
        <v>36</v>
      </c>
      <c r="BQ144" s="44" t="s">
        <v>36</v>
      </c>
      <c r="BR144" s="53" t="s">
        <v>36</v>
      </c>
      <c r="BS144" s="49" t="s">
        <v>36</v>
      </c>
      <c r="BT144" s="49" t="s">
        <v>36</v>
      </c>
      <c r="BU144" s="49" t="s">
        <v>36</v>
      </c>
      <c r="BV144" s="49" t="s">
        <v>36</v>
      </c>
      <c r="BW144" s="39" t="s">
        <v>36</v>
      </c>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17" customFormat="true" ht="15" customHeight="true" x14ac:dyDescent="0.2">
      <c r="A145" s="984"/>
      <c r="B145" s="372" t="s">
        <v>66</v>
      </c>
      <c r="C145" s="79" t="s">
        <v>36</v>
      </c>
      <c r="D145" s="74" t="s">
        <v>36</v>
      </c>
      <c r="E145" s="74" t="s">
        <v>36</v>
      </c>
      <c r="F145" s="74" t="s">
        <v>36</v>
      </c>
      <c r="G145" s="69" t="s">
        <v>36</v>
      </c>
      <c r="H145" s="64" t="s">
        <v>36</v>
      </c>
      <c r="I145" s="74" t="s">
        <v>36</v>
      </c>
      <c r="J145" s="74" t="s">
        <v>36</v>
      </c>
      <c r="K145" s="74" t="s">
        <v>36</v>
      </c>
      <c r="L145" s="59" t="s">
        <v>36</v>
      </c>
      <c r="M145" s="79" t="s">
        <v>36</v>
      </c>
      <c r="N145" s="74" t="s">
        <v>36</v>
      </c>
      <c r="O145" s="74" t="s">
        <v>36</v>
      </c>
      <c r="P145" s="74" t="s">
        <v>36</v>
      </c>
      <c r="Q145" s="69" t="s">
        <v>36</v>
      </c>
      <c r="R145" s="64" t="s">
        <v>36</v>
      </c>
      <c r="S145" s="74" t="s">
        <v>36</v>
      </c>
      <c r="T145" s="74" t="s">
        <v>36</v>
      </c>
      <c r="U145" s="74" t="s">
        <v>36</v>
      </c>
      <c r="V145" s="74" t="s">
        <v>36</v>
      </c>
      <c r="W145" s="59" t="s">
        <v>36</v>
      </c>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345"/>
      <c r="BA145" s="972"/>
      <c r="BB145" s="553" t="s">
        <v>66</v>
      </c>
      <c r="BC145" s="53" t="s">
        <v>36</v>
      </c>
      <c r="BD145" s="49" t="s">
        <v>36</v>
      </c>
      <c r="BE145" s="49" t="s">
        <v>36</v>
      </c>
      <c r="BF145" s="49" t="s">
        <v>36</v>
      </c>
      <c r="BG145" s="44" t="s">
        <v>36</v>
      </c>
      <c r="BH145" s="53" t="s">
        <v>36</v>
      </c>
      <c r="BI145" s="49" t="s">
        <v>36</v>
      </c>
      <c r="BJ145" s="49" t="s">
        <v>36</v>
      </c>
      <c r="BK145" s="49" t="s">
        <v>36</v>
      </c>
      <c r="BL145" s="44" t="s">
        <v>36</v>
      </c>
      <c r="BM145" s="53" t="s">
        <v>36</v>
      </c>
      <c r="BN145" s="49" t="s">
        <v>36</v>
      </c>
      <c r="BO145" s="49" t="s">
        <v>36</v>
      </c>
      <c r="BP145" s="49" t="s">
        <v>36</v>
      </c>
      <c r="BQ145" s="44" t="s">
        <v>36</v>
      </c>
      <c r="BR145" s="53" t="s">
        <v>36</v>
      </c>
      <c r="BS145" s="49" t="s">
        <v>36</v>
      </c>
      <c r="BT145" s="49" t="s">
        <v>36</v>
      </c>
      <c r="BU145" s="49" t="s">
        <v>36</v>
      </c>
      <c r="BV145" s="49" t="s">
        <v>36</v>
      </c>
      <c r="BW145" s="39" t="s">
        <v>36</v>
      </c>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17" customFormat="true" ht="15" customHeight="true" x14ac:dyDescent="0.2">
      <c r="A146" s="984"/>
      <c r="B146" s="372" t="s">
        <v>67</v>
      </c>
      <c r="C146" s="79" t="s">
        <v>36</v>
      </c>
      <c r="D146" s="74" t="s">
        <v>36</v>
      </c>
      <c r="E146" s="74" t="s">
        <v>36</v>
      </c>
      <c r="F146" s="74" t="s">
        <v>36</v>
      </c>
      <c r="G146" s="69" t="s">
        <v>36</v>
      </c>
      <c r="H146" s="64" t="s">
        <v>36</v>
      </c>
      <c r="I146" s="74" t="s">
        <v>36</v>
      </c>
      <c r="J146" s="74" t="s">
        <v>36</v>
      </c>
      <c r="K146" s="74" t="s">
        <v>36</v>
      </c>
      <c r="L146" s="59" t="s">
        <v>36</v>
      </c>
      <c r="M146" s="79" t="s">
        <v>36</v>
      </c>
      <c r="N146" s="74" t="s">
        <v>36</v>
      </c>
      <c r="O146" s="74" t="s">
        <v>36</v>
      </c>
      <c r="P146" s="74" t="s">
        <v>36</v>
      </c>
      <c r="Q146" s="69" t="s">
        <v>36</v>
      </c>
      <c r="R146" s="64" t="s">
        <v>36</v>
      </c>
      <c r="S146" s="74" t="s">
        <v>36</v>
      </c>
      <c r="T146" s="74" t="s">
        <v>36</v>
      </c>
      <c r="U146" s="74" t="s">
        <v>36</v>
      </c>
      <c r="V146" s="74" t="s">
        <v>36</v>
      </c>
      <c r="W146" s="59" t="s">
        <v>36</v>
      </c>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345"/>
      <c r="BA146" s="972"/>
      <c r="BB146" s="553" t="s">
        <v>67</v>
      </c>
      <c r="BC146" s="53" t="s">
        <v>36</v>
      </c>
      <c r="BD146" s="49" t="s">
        <v>36</v>
      </c>
      <c r="BE146" s="49" t="s">
        <v>36</v>
      </c>
      <c r="BF146" s="49" t="s">
        <v>36</v>
      </c>
      <c r="BG146" s="44" t="s">
        <v>36</v>
      </c>
      <c r="BH146" s="53" t="s">
        <v>36</v>
      </c>
      <c r="BI146" s="49" t="s">
        <v>36</v>
      </c>
      <c r="BJ146" s="49" t="s">
        <v>36</v>
      </c>
      <c r="BK146" s="49" t="s">
        <v>36</v>
      </c>
      <c r="BL146" s="44" t="s">
        <v>36</v>
      </c>
      <c r="BM146" s="53" t="s">
        <v>36</v>
      </c>
      <c r="BN146" s="49" t="s">
        <v>36</v>
      </c>
      <c r="BO146" s="49" t="s">
        <v>36</v>
      </c>
      <c r="BP146" s="49" t="s">
        <v>36</v>
      </c>
      <c r="BQ146" s="44" t="s">
        <v>36</v>
      </c>
      <c r="BR146" s="53" t="s">
        <v>36</v>
      </c>
      <c r="BS146" s="49" t="s">
        <v>36</v>
      </c>
      <c r="BT146" s="49" t="s">
        <v>36</v>
      </c>
      <c r="BU146" s="49" t="s">
        <v>36</v>
      </c>
      <c r="BV146" s="49" t="s">
        <v>36</v>
      </c>
      <c r="BW146" s="39" t="s">
        <v>36</v>
      </c>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17" customFormat="true" ht="15" customHeight="true" x14ac:dyDescent="0.2">
      <c r="A147" s="984"/>
      <c r="B147" s="372" t="s">
        <v>68</v>
      </c>
      <c r="C147" s="79" t="s">
        <v>36</v>
      </c>
      <c r="D147" s="74" t="s">
        <v>36</v>
      </c>
      <c r="E147" s="74" t="s">
        <v>36</v>
      </c>
      <c r="F147" s="74" t="s">
        <v>36</v>
      </c>
      <c r="G147" s="69" t="s">
        <v>36</v>
      </c>
      <c r="H147" s="64" t="s">
        <v>36</v>
      </c>
      <c r="I147" s="74" t="s">
        <v>36</v>
      </c>
      <c r="J147" s="74" t="s">
        <v>36</v>
      </c>
      <c r="K147" s="74" t="s">
        <v>36</v>
      </c>
      <c r="L147" s="59" t="s">
        <v>36</v>
      </c>
      <c r="M147" s="79" t="s">
        <v>36</v>
      </c>
      <c r="N147" s="74" t="s">
        <v>36</v>
      </c>
      <c r="O147" s="74" t="s">
        <v>36</v>
      </c>
      <c r="P147" s="74" t="s">
        <v>36</v>
      </c>
      <c r="Q147" s="69" t="s">
        <v>36</v>
      </c>
      <c r="R147" s="64" t="s">
        <v>36</v>
      </c>
      <c r="S147" s="74" t="s">
        <v>36</v>
      </c>
      <c r="T147" s="74" t="s">
        <v>36</v>
      </c>
      <c r="U147" s="74" t="s">
        <v>36</v>
      </c>
      <c r="V147" s="74" t="s">
        <v>36</v>
      </c>
      <c r="W147" s="59" t="s">
        <v>36</v>
      </c>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345"/>
      <c r="BA147" s="972"/>
      <c r="BB147" s="553" t="s">
        <v>68</v>
      </c>
      <c r="BC147" s="53" t="s">
        <v>36</v>
      </c>
      <c r="BD147" s="49" t="s">
        <v>36</v>
      </c>
      <c r="BE147" s="49" t="s">
        <v>36</v>
      </c>
      <c r="BF147" s="49" t="s">
        <v>36</v>
      </c>
      <c r="BG147" s="44" t="s">
        <v>36</v>
      </c>
      <c r="BH147" s="53" t="s">
        <v>36</v>
      </c>
      <c r="BI147" s="49" t="s">
        <v>36</v>
      </c>
      <c r="BJ147" s="49" t="s">
        <v>36</v>
      </c>
      <c r="BK147" s="49" t="s">
        <v>36</v>
      </c>
      <c r="BL147" s="44" t="s">
        <v>36</v>
      </c>
      <c r="BM147" s="53" t="s">
        <v>36</v>
      </c>
      <c r="BN147" s="49" t="s">
        <v>36</v>
      </c>
      <c r="BO147" s="49" t="s">
        <v>36</v>
      </c>
      <c r="BP147" s="49" t="s">
        <v>36</v>
      </c>
      <c r="BQ147" s="44" t="s">
        <v>36</v>
      </c>
      <c r="BR147" s="53" t="s">
        <v>36</v>
      </c>
      <c r="BS147" s="49" t="s">
        <v>36</v>
      </c>
      <c r="BT147" s="49" t="s">
        <v>36</v>
      </c>
      <c r="BU147" s="49" t="s">
        <v>36</v>
      </c>
      <c r="BV147" s="49" t="s">
        <v>36</v>
      </c>
      <c r="BW147" s="39" t="s">
        <v>36</v>
      </c>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17" customFormat="true" ht="15" customHeight="true" x14ac:dyDescent="0.2">
      <c r="A148" s="984" t="s">
        <v>109</v>
      </c>
      <c r="B148" s="372" t="s">
        <v>50</v>
      </c>
      <c r="C148" s="173">
        <v>5.3783735339205112</v>
      </c>
      <c r="D148" s="172">
        <v>5.9982240036733856</v>
      </c>
      <c r="E148" s="172">
        <v>3.6772120191752822</v>
      </c>
      <c r="F148" s="172">
        <v>1.9549040523447487</v>
      </c>
      <c r="G148" s="171">
        <v>0.77190842093075707</v>
      </c>
      <c r="H148" s="161">
        <v>6.3540403589245562</v>
      </c>
      <c r="I148" s="172">
        <v>4.6014384271648296</v>
      </c>
      <c r="J148" s="172">
        <v>1.5633938355617716</v>
      </c>
      <c r="K148" s="172">
        <v>0.9286694644368062</v>
      </c>
      <c r="L148" s="165">
        <v>0.51827889015357831</v>
      </c>
      <c r="M148" s="173">
        <v>5.0731140181412195</v>
      </c>
      <c r="N148" s="172">
        <v>6.7159013290138176</v>
      </c>
      <c r="O148" s="172">
        <v>4.4032498517978658</v>
      </c>
      <c r="P148" s="172">
        <v>1.634633572480819</v>
      </c>
      <c r="Q148" s="171">
        <v>1.7300568964709933</v>
      </c>
      <c r="R148" s="161">
        <v>3.0251021044376958</v>
      </c>
      <c r="S148" s="172">
        <v>2.2259774921482274</v>
      </c>
      <c r="T148" s="172">
        <v>4.2936528310171216</v>
      </c>
      <c r="U148" s="172">
        <v>4.5801666209094716</v>
      </c>
      <c r="V148" s="172">
        <v>4.1107032747346679</v>
      </c>
      <c r="W148" s="165">
        <v>2.6700158022905716</v>
      </c>
      <c r="X148" s="882"/>
      <c r="Y148" s="882"/>
      <c r="Z148" s="882"/>
      <c r="AA148" s="882"/>
      <c r="AB148" s="882"/>
      <c r="AC148" s="882"/>
      <c r="AD148" s="882"/>
      <c r="AE148" s="882"/>
      <c r="AF148" s="882"/>
      <c r="AG148" s="882"/>
      <c r="AH148" s="882"/>
      <c r="AI148" s="882"/>
      <c r="AJ148" s="882"/>
      <c r="AK148" s="882"/>
      <c r="AL148" s="882"/>
      <c r="AM148" s="882"/>
      <c r="AN148" s="882"/>
      <c r="AO148" s="882"/>
      <c r="AP148" s="882"/>
      <c r="AQ148" s="882"/>
      <c r="AR148" s="882"/>
      <c r="AS148" s="882"/>
      <c r="AT148" s="882"/>
      <c r="AU148" s="882"/>
      <c r="AV148" s="882"/>
      <c r="AW148" s="882"/>
      <c r="AX148" s="882"/>
      <c r="AY148" s="882"/>
      <c r="AZ148" s="345"/>
      <c r="BA148" s="972" t="s">
        <v>109</v>
      </c>
      <c r="BB148" s="553" t="s">
        <v>50</v>
      </c>
      <c r="BC148" s="53" t="s">
        <v>36</v>
      </c>
      <c r="BD148" s="49" t="s">
        <v>36</v>
      </c>
      <c r="BE148" s="49" t="s">
        <v>36</v>
      </c>
      <c r="BF148" s="49" t="s">
        <v>36</v>
      </c>
      <c r="BG148" s="44" t="s">
        <v>36</v>
      </c>
      <c r="BH148" s="53" t="s">
        <v>36</v>
      </c>
      <c r="BI148" s="49" t="s">
        <v>36</v>
      </c>
      <c r="BJ148" s="49" t="s">
        <v>36</v>
      </c>
      <c r="BK148" s="49" t="s">
        <v>36</v>
      </c>
      <c r="BL148" s="44" t="s">
        <v>36</v>
      </c>
      <c r="BM148" s="53" t="s">
        <v>36</v>
      </c>
      <c r="BN148" s="49" t="s">
        <v>36</v>
      </c>
      <c r="BO148" s="49" t="s">
        <v>36</v>
      </c>
      <c r="BP148" s="49" t="s">
        <v>36</v>
      </c>
      <c r="BQ148" s="44" t="s">
        <v>36</v>
      </c>
      <c r="BR148" s="53" t="s">
        <v>36</v>
      </c>
      <c r="BS148" s="49" t="s">
        <v>36</v>
      </c>
      <c r="BT148" s="49" t="s">
        <v>36</v>
      </c>
      <c r="BU148" s="49" t="s">
        <v>36</v>
      </c>
      <c r="BV148" s="49" t="s">
        <v>36</v>
      </c>
      <c r="BW148" s="39" t="s">
        <v>36</v>
      </c>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17" customFormat="true" ht="15" customHeight="true" x14ac:dyDescent="0.2">
      <c r="A149" s="984"/>
      <c r="B149" s="372" t="s">
        <v>49</v>
      </c>
      <c r="C149" s="173">
        <v>36.662900472989385</v>
      </c>
      <c r="D149" s="172">
        <v>72.342718786243523</v>
      </c>
      <c r="E149" s="172">
        <v>87.949624687986017</v>
      </c>
      <c r="F149" s="172">
        <v>96.04393507843902</v>
      </c>
      <c r="G149" s="171">
        <v>98.377530122732367</v>
      </c>
      <c r="H149" s="161">
        <v>64.252691307096313</v>
      </c>
      <c r="I149" s="172">
        <v>91.45636113159695</v>
      </c>
      <c r="J149" s="172">
        <v>97.759147876988649</v>
      </c>
      <c r="K149" s="172">
        <v>98.617555515141092</v>
      </c>
      <c r="L149" s="165">
        <v>99.382012620642129</v>
      </c>
      <c r="M149" s="173">
        <v>31.919878802213571</v>
      </c>
      <c r="N149" s="172">
        <v>62.41892044888602</v>
      </c>
      <c r="O149" s="172">
        <v>79.794463640793879</v>
      </c>
      <c r="P149" s="172">
        <v>92.969547812650973</v>
      </c>
      <c r="Q149" s="171">
        <v>96.268193025587408</v>
      </c>
      <c r="R149" s="161">
        <v>65.249784234938559</v>
      </c>
      <c r="S149" s="172">
        <v>53.993709739372562</v>
      </c>
      <c r="T149" s="172">
        <v>83.220684331337097</v>
      </c>
      <c r="U149" s="172">
        <v>67.905652638626719</v>
      </c>
      <c r="V149" s="172">
        <v>93.707328910706067</v>
      </c>
      <c r="W149" s="165">
        <v>90.621611835893376</v>
      </c>
      <c r="X149" s="882"/>
      <c r="Y149" s="882"/>
      <c r="Z149" s="882"/>
      <c r="AA149" s="882"/>
      <c r="AB149" s="882"/>
      <c r="AC149" s="882"/>
      <c r="AD149" s="882"/>
      <c r="AE149" s="882"/>
      <c r="AF149" s="882"/>
      <c r="AG149" s="882"/>
      <c r="AH149" s="882"/>
      <c r="AI149" s="882"/>
      <c r="AJ149" s="882"/>
      <c r="AK149" s="882"/>
      <c r="AL149" s="882"/>
      <c r="AM149" s="882"/>
      <c r="AN149" s="882"/>
      <c r="AO149" s="882"/>
      <c r="AP149" s="882"/>
      <c r="AQ149" s="882"/>
      <c r="AR149" s="882"/>
      <c r="AS149" s="882"/>
      <c r="AT149" s="882"/>
      <c r="AU149" s="882"/>
      <c r="AV149" s="882"/>
      <c r="AW149" s="882"/>
      <c r="AX149" s="882"/>
      <c r="AY149" s="882"/>
      <c r="AZ149" s="345"/>
      <c r="BA149" s="972"/>
      <c r="BB149" s="553" t="s">
        <v>49</v>
      </c>
      <c r="BC149" s="53" t="s">
        <v>36</v>
      </c>
      <c r="BD149" s="49" t="s">
        <v>36</v>
      </c>
      <c r="BE149" s="49" t="s">
        <v>36</v>
      </c>
      <c r="BF149" s="49" t="s">
        <v>36</v>
      </c>
      <c r="BG149" s="44" t="s">
        <v>36</v>
      </c>
      <c r="BH149" s="53" t="s">
        <v>36</v>
      </c>
      <c r="BI149" s="49" t="s">
        <v>36</v>
      </c>
      <c r="BJ149" s="49" t="s">
        <v>36</v>
      </c>
      <c r="BK149" s="49" t="s">
        <v>36</v>
      </c>
      <c r="BL149" s="44" t="s">
        <v>36</v>
      </c>
      <c r="BM149" s="53" t="s">
        <v>36</v>
      </c>
      <c r="BN149" s="49" t="s">
        <v>36</v>
      </c>
      <c r="BO149" s="49" t="s">
        <v>36</v>
      </c>
      <c r="BP149" s="49" t="s">
        <v>36</v>
      </c>
      <c r="BQ149" s="44" t="s">
        <v>36</v>
      </c>
      <c r="BR149" s="53" t="s">
        <v>36</v>
      </c>
      <c r="BS149" s="49" t="s">
        <v>36</v>
      </c>
      <c r="BT149" s="49" t="s">
        <v>36</v>
      </c>
      <c r="BU149" s="49" t="s">
        <v>36</v>
      </c>
      <c r="BV149" s="49" t="s">
        <v>36</v>
      </c>
      <c r="BW149" s="39" t="s">
        <v>36</v>
      </c>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17" customFormat="true" ht="15" customHeight="true" x14ac:dyDescent="0.2">
      <c r="A150" s="984"/>
      <c r="B150" s="372" t="s">
        <v>111</v>
      </c>
      <c r="C150" s="173">
        <v>57.958725993090219</v>
      </c>
      <c r="D150" s="172">
        <v>21.659057210083031</v>
      </c>
      <c r="E150" s="172">
        <v>8.3731632928387256</v>
      </c>
      <c r="F150" s="172">
        <v>2.0011608692162794</v>
      </c>
      <c r="G150" s="171">
        <v>0.85056145633685498</v>
      </c>
      <c r="H150" s="161">
        <v>29.39326833397914</v>
      </c>
      <c r="I150" s="172">
        <v>3.9422004412382479</v>
      </c>
      <c r="J150" s="172">
        <v>0.67745828744962833</v>
      </c>
      <c r="K150" s="172">
        <v>0.45377502042205148</v>
      </c>
      <c r="L150" s="165">
        <v>9.970848920430625E-2</v>
      </c>
      <c r="M150" s="173">
        <v>63.007007179645335</v>
      </c>
      <c r="N150" s="172">
        <v>30.865178222100266</v>
      </c>
      <c r="O150" s="172">
        <v>15.802286507408436</v>
      </c>
      <c r="P150" s="172">
        <v>5.3958186148680767</v>
      </c>
      <c r="Q150" s="171">
        <v>2.0017500779416166</v>
      </c>
      <c r="R150" s="161">
        <v>31.725113660623609</v>
      </c>
      <c r="S150" s="172">
        <v>43.780312768479206</v>
      </c>
      <c r="T150" s="172">
        <v>12.485662837645812</v>
      </c>
      <c r="U150" s="172">
        <v>27.514180740463949</v>
      </c>
      <c r="V150" s="172">
        <v>2.1819678145593113</v>
      </c>
      <c r="W150" s="165">
        <v>6.7083723618161519</v>
      </c>
      <c r="X150" s="882"/>
      <c r="Y150" s="882"/>
      <c r="Z150" s="882"/>
      <c r="AA150" s="882"/>
      <c r="AB150" s="882"/>
      <c r="AC150" s="882"/>
      <c r="AD150" s="882"/>
      <c r="AE150" s="882"/>
      <c r="AF150" s="882"/>
      <c r="AG150" s="882"/>
      <c r="AH150" s="882"/>
      <c r="AI150" s="882"/>
      <c r="AJ150" s="882"/>
      <c r="AK150" s="882"/>
      <c r="AL150" s="882"/>
      <c r="AM150" s="882"/>
      <c r="AN150" s="882"/>
      <c r="AO150" s="882"/>
      <c r="AP150" s="882"/>
      <c r="AQ150" s="882"/>
      <c r="AR150" s="882"/>
      <c r="AS150" s="882"/>
      <c r="AT150" s="882"/>
      <c r="AU150" s="882"/>
      <c r="AV150" s="882"/>
      <c r="AW150" s="882"/>
      <c r="AX150" s="882"/>
      <c r="AY150" s="882"/>
      <c r="AZ150" s="345"/>
      <c r="BA150" s="972"/>
      <c r="BB150" s="553" t="s">
        <v>111</v>
      </c>
      <c r="BC150" s="53" t="s">
        <v>36</v>
      </c>
      <c r="BD150" s="49" t="s">
        <v>36</v>
      </c>
      <c r="BE150" s="49" t="s">
        <v>36</v>
      </c>
      <c r="BF150" s="49" t="s">
        <v>36</v>
      </c>
      <c r="BG150" s="44" t="s">
        <v>36</v>
      </c>
      <c r="BH150" s="53" t="s">
        <v>36</v>
      </c>
      <c r="BI150" s="49" t="s">
        <v>36</v>
      </c>
      <c r="BJ150" s="49" t="s">
        <v>36</v>
      </c>
      <c r="BK150" s="49" t="s">
        <v>36</v>
      </c>
      <c r="BL150" s="44" t="s">
        <v>36</v>
      </c>
      <c r="BM150" s="53" t="s">
        <v>36</v>
      </c>
      <c r="BN150" s="49" t="s">
        <v>36</v>
      </c>
      <c r="BO150" s="49" t="s">
        <v>36</v>
      </c>
      <c r="BP150" s="49" t="s">
        <v>36</v>
      </c>
      <c r="BQ150" s="44" t="s">
        <v>36</v>
      </c>
      <c r="BR150" s="53" t="s">
        <v>36</v>
      </c>
      <c r="BS150" s="49" t="s">
        <v>36</v>
      </c>
      <c r="BT150" s="49" t="s">
        <v>36</v>
      </c>
      <c r="BU150" s="49" t="s">
        <v>36</v>
      </c>
      <c r="BV150" s="49" t="s">
        <v>36</v>
      </c>
      <c r="BW150" s="39" t="s">
        <v>36</v>
      </c>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17" customFormat="true" ht="15" customHeight="true" x14ac:dyDescent="0.2">
      <c r="A151" s="984" t="s">
        <v>110</v>
      </c>
      <c r="B151" s="372" t="s">
        <v>50</v>
      </c>
      <c r="C151" s="173">
        <v>22.111024695435834</v>
      </c>
      <c r="D151" s="172">
        <v>11.225529815003812</v>
      </c>
      <c r="E151" s="172">
        <v>5.2326915582854996</v>
      </c>
      <c r="F151" s="172">
        <v>2.2412873692182909</v>
      </c>
      <c r="G151" s="171">
        <v>0.89713897248344454</v>
      </c>
      <c r="H151" s="161">
        <v>14.935869563649467</v>
      </c>
      <c r="I151" s="172">
        <v>5.5245778702949293</v>
      </c>
      <c r="J151" s="172">
        <v>1.6756728684914364</v>
      </c>
      <c r="K151" s="172">
        <v>0.9286694644368062</v>
      </c>
      <c r="L151" s="165">
        <v>0.51827889015357831</v>
      </c>
      <c r="M151" s="173">
        <v>21.681282672942519</v>
      </c>
      <c r="N151" s="172">
        <v>15.960173481080531</v>
      </c>
      <c r="O151" s="172">
        <v>7.6804570102997083</v>
      </c>
      <c r="P151" s="172">
        <v>2.4658017771756602</v>
      </c>
      <c r="Q151" s="171">
        <v>1.9968563708248948</v>
      </c>
      <c r="R151" s="161">
        <v>6.2055868820987365</v>
      </c>
      <c r="S151" s="172">
        <v>18.014313195400174</v>
      </c>
      <c r="T151" s="172">
        <v>5.7980900294039035</v>
      </c>
      <c r="U151" s="172">
        <v>7.0122364622041813</v>
      </c>
      <c r="V151" s="172">
        <v>4.397423697164685</v>
      </c>
      <c r="W151" s="165">
        <v>4.0244470562785351</v>
      </c>
      <c r="X151" s="882"/>
      <c r="Y151" s="882"/>
      <c r="Z151" s="882"/>
      <c r="AA151" s="882"/>
      <c r="AB151" s="882"/>
      <c r="AC151" s="882"/>
      <c r="AD151" s="882"/>
      <c r="AE151" s="882"/>
      <c r="AF151" s="882"/>
      <c r="AG151" s="882"/>
      <c r="AH151" s="882"/>
      <c r="AI151" s="882"/>
      <c r="AJ151" s="882"/>
      <c r="AK151" s="882"/>
      <c r="AL151" s="882"/>
      <c r="AM151" s="882"/>
      <c r="AN151" s="882"/>
      <c r="AO151" s="882"/>
      <c r="AP151" s="882"/>
      <c r="AQ151" s="882"/>
      <c r="AR151" s="882"/>
      <c r="AS151" s="882"/>
      <c r="AT151" s="882"/>
      <c r="AU151" s="882"/>
      <c r="AV151" s="882"/>
      <c r="AW151" s="882"/>
      <c r="AX151" s="882"/>
      <c r="AY151" s="882"/>
      <c r="AZ151" s="345"/>
      <c r="BA151" s="972" t="s">
        <v>110</v>
      </c>
      <c r="BB151" s="553" t="s">
        <v>50</v>
      </c>
      <c r="BC151" s="53" t="s">
        <v>36</v>
      </c>
      <c r="BD151" s="49" t="s">
        <v>36</v>
      </c>
      <c r="BE151" s="49" t="s">
        <v>36</v>
      </c>
      <c r="BF151" s="49" t="s">
        <v>36</v>
      </c>
      <c r="BG151" s="44" t="s">
        <v>36</v>
      </c>
      <c r="BH151" s="53" t="s">
        <v>36</v>
      </c>
      <c r="BI151" s="49" t="s">
        <v>36</v>
      </c>
      <c r="BJ151" s="49" t="s">
        <v>36</v>
      </c>
      <c r="BK151" s="49" t="s">
        <v>36</v>
      </c>
      <c r="BL151" s="44" t="s">
        <v>36</v>
      </c>
      <c r="BM151" s="53" t="s">
        <v>36</v>
      </c>
      <c r="BN151" s="49" t="s">
        <v>36</v>
      </c>
      <c r="BO151" s="49" t="s">
        <v>36</v>
      </c>
      <c r="BP151" s="49" t="s">
        <v>36</v>
      </c>
      <c r="BQ151" s="44" t="s">
        <v>36</v>
      </c>
      <c r="BR151" s="53" t="s">
        <v>36</v>
      </c>
      <c r="BS151" s="49" t="s">
        <v>36</v>
      </c>
      <c r="BT151" s="49" t="s">
        <v>36</v>
      </c>
      <c r="BU151" s="49" t="s">
        <v>36</v>
      </c>
      <c r="BV151" s="49" t="s">
        <v>36</v>
      </c>
      <c r="BW151" s="39" t="s">
        <v>36</v>
      </c>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17" customFormat="true" ht="15" customHeight="true" x14ac:dyDescent="0.2">
      <c r="A152" s="1020"/>
      <c r="B152" s="399" t="s">
        <v>49</v>
      </c>
      <c r="C152" s="173">
        <v>77.888975304564212</v>
      </c>
      <c r="D152" s="172">
        <v>88.774470184996161</v>
      </c>
      <c r="E152" s="172">
        <v>94.69822293634391</v>
      </c>
      <c r="F152" s="172">
        <v>97.758712630781702</v>
      </c>
      <c r="G152" s="171">
        <v>99.072433705171804</v>
      </c>
      <c r="H152" s="161">
        <v>85.064130436350723</v>
      </c>
      <c r="I152" s="172">
        <v>94.475422129705052</v>
      </c>
      <c r="J152" s="172">
        <v>98.32432713150861</v>
      </c>
      <c r="K152" s="172">
        <v>99.071330535563177</v>
      </c>
      <c r="L152" s="165">
        <v>99.481721109846433</v>
      </c>
      <c r="M152" s="173">
        <v>78.31871732705747</v>
      </c>
      <c r="N152" s="172">
        <v>84.039826518919583</v>
      </c>
      <c r="O152" s="172">
        <v>92.319542989700338</v>
      </c>
      <c r="P152" s="172">
        <v>97.433840424018456</v>
      </c>
      <c r="Q152" s="171">
        <v>97.958515923764992</v>
      </c>
      <c r="R152" s="161">
        <v>93.7944131179012</v>
      </c>
      <c r="S152" s="172">
        <v>81.910251236456688</v>
      </c>
      <c r="T152" s="172">
        <v>94.201909970596077</v>
      </c>
      <c r="U152" s="172">
        <v>92.987763537795885</v>
      </c>
      <c r="V152" s="172">
        <v>95.576784572500415</v>
      </c>
      <c r="W152" s="165">
        <v>95.975552943721425</v>
      </c>
      <c r="X152" s="882"/>
      <c r="Y152" s="882"/>
      <c r="Z152" s="882"/>
      <c r="AA152" s="882"/>
      <c r="AB152" s="882"/>
      <c r="AC152" s="882"/>
      <c r="AD152" s="882"/>
      <c r="AE152" s="882"/>
      <c r="AF152" s="882"/>
      <c r="AG152" s="882"/>
      <c r="AH152" s="882"/>
      <c r="AI152" s="882"/>
      <c r="AJ152" s="882"/>
      <c r="AK152" s="882"/>
      <c r="AL152" s="882"/>
      <c r="AM152" s="882"/>
      <c r="AN152" s="882"/>
      <c r="AO152" s="882"/>
      <c r="AP152" s="882"/>
      <c r="AQ152" s="882"/>
      <c r="AR152" s="882"/>
      <c r="AS152" s="882"/>
      <c r="AT152" s="882"/>
      <c r="AU152" s="882"/>
      <c r="AV152" s="882"/>
      <c r="AW152" s="882"/>
      <c r="AX152" s="882"/>
      <c r="AY152" s="882"/>
      <c r="AZ152" s="345"/>
      <c r="BA152" s="972"/>
      <c r="BB152" s="553" t="s">
        <v>49</v>
      </c>
      <c r="BC152" s="53" t="s">
        <v>36</v>
      </c>
      <c r="BD152" s="49" t="s">
        <v>36</v>
      </c>
      <c r="BE152" s="49" t="s">
        <v>36</v>
      </c>
      <c r="BF152" s="49" t="s">
        <v>36</v>
      </c>
      <c r="BG152" s="44" t="s">
        <v>36</v>
      </c>
      <c r="BH152" s="53" t="s">
        <v>36</v>
      </c>
      <c r="BI152" s="49" t="s">
        <v>36</v>
      </c>
      <c r="BJ152" s="49" t="s">
        <v>36</v>
      </c>
      <c r="BK152" s="49" t="s">
        <v>36</v>
      </c>
      <c r="BL152" s="44" t="s">
        <v>36</v>
      </c>
      <c r="BM152" s="53" t="s">
        <v>36</v>
      </c>
      <c r="BN152" s="49" t="s">
        <v>36</v>
      </c>
      <c r="BO152" s="49" t="s">
        <v>36</v>
      </c>
      <c r="BP152" s="49" t="s">
        <v>36</v>
      </c>
      <c r="BQ152" s="44" t="s">
        <v>36</v>
      </c>
      <c r="BR152" s="53" t="s">
        <v>36</v>
      </c>
      <c r="BS152" s="49" t="s">
        <v>36</v>
      </c>
      <c r="BT152" s="49" t="s">
        <v>36</v>
      </c>
      <c r="BU152" s="49" t="s">
        <v>36</v>
      </c>
      <c r="BV152" s="49" t="s">
        <v>36</v>
      </c>
      <c r="BW152" s="39" t="s">
        <v>36</v>
      </c>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37" customFormat="true" ht="15" customHeight="true" x14ac:dyDescent="0.2">
      <c r="A153" s="985" t="s">
        <v>63</v>
      </c>
      <c r="B153" s="371" t="s">
        <v>314</v>
      </c>
      <c r="C153" s="132">
        <v>0.4724334000410636</v>
      </c>
      <c r="D153" s="131">
        <v>0.90066704849052581</v>
      </c>
      <c r="E153" s="131">
        <v>0.79967819824762565</v>
      </c>
      <c r="F153" s="131">
        <v>0.59718111260514561</v>
      </c>
      <c r="G153" s="130">
        <v>0.60109369650234279</v>
      </c>
      <c r="H153" s="129">
        <v>2.0789825390214243</v>
      </c>
      <c r="I153" s="131">
        <v>1.5362912488989648</v>
      </c>
      <c r="J153" s="131">
        <v>1.1218722750276711</v>
      </c>
      <c r="K153" s="131">
        <v>0.66836206172696189</v>
      </c>
      <c r="L153" s="128">
        <v>1.0599608727310539</v>
      </c>
      <c r="M153" s="132">
        <v>0.29470018997591524</v>
      </c>
      <c r="N153" s="131">
        <v>0.4570594018436045</v>
      </c>
      <c r="O153" s="131">
        <v>0.54092352414960942</v>
      </c>
      <c r="P153" s="131">
        <v>0.35675382858074811</v>
      </c>
      <c r="Q153" s="130">
        <v>0.28009136459418921</v>
      </c>
      <c r="R153" s="129">
        <v>2.4357322238244459</v>
      </c>
      <c r="S153" s="131">
        <v>0.71895161261535467</v>
      </c>
      <c r="T153" s="131">
        <v>7.0062751839970586E-2</v>
      </c>
      <c r="U153" s="131">
        <v>0.61139704147281304</v>
      </c>
      <c r="V153" s="131">
        <v>0.56950860732231667</v>
      </c>
      <c r="W153" s="128">
        <v>0.9313029792028622</v>
      </c>
      <c r="X153" s="828"/>
      <c r="Y153" s="828"/>
      <c r="Z153" s="828"/>
      <c r="AA153" s="828"/>
      <c r="AB153" s="828"/>
      <c r="AC153" s="828"/>
      <c r="AD153" s="828"/>
      <c r="AE153" s="828"/>
      <c r="AF153" s="828"/>
      <c r="AG153" s="828"/>
      <c r="AH153" s="828"/>
      <c r="AI153" s="828"/>
      <c r="AJ153" s="828"/>
      <c r="AK153" s="828"/>
      <c r="AL153" s="828"/>
      <c r="AM153" s="828"/>
      <c r="AN153" s="828"/>
      <c r="AO153" s="828"/>
      <c r="AP153" s="828"/>
      <c r="AQ153" s="828"/>
      <c r="AR153" s="828"/>
      <c r="AS153" s="828"/>
      <c r="AT153" s="828"/>
      <c r="AU153" s="828"/>
      <c r="AV153" s="828"/>
      <c r="AW153" s="828"/>
      <c r="AX153" s="828"/>
      <c r="AY153" s="828"/>
      <c r="AZ153" s="346"/>
      <c r="BA153" s="972" t="s">
        <v>63</v>
      </c>
      <c r="BB153" s="364" t="s">
        <v>314</v>
      </c>
      <c r="BC153" s="413">
        <v>36.396908653330918</v>
      </c>
      <c r="BD153" s="405">
        <v>69.373763101938778</v>
      </c>
      <c r="BE153" s="405">
        <v>61.548649227453176</v>
      </c>
      <c r="BF153" s="405">
        <v>46.000681318020149</v>
      </c>
      <c r="BG153" s="415">
        <v>46.283404652561074</v>
      </c>
      <c r="BH153" s="413">
        <v>50.87532464466711</v>
      </c>
      <c r="BI153" s="405">
        <v>37.623008370252158</v>
      </c>
      <c r="BJ153" s="405">
        <v>27.424135609738961</v>
      </c>
      <c r="BK153" s="405">
        <v>16.377237755705679</v>
      </c>
      <c r="BL153" s="415">
        <v>25.922035665751711</v>
      </c>
      <c r="BM153" s="413">
        <v>15.485174309974552</v>
      </c>
      <c r="BN153" s="405">
        <v>24.016080734963573</v>
      </c>
      <c r="BO153" s="405">
        <v>28.426482822152284</v>
      </c>
      <c r="BP153" s="405">
        <v>18.749706015454102</v>
      </c>
      <c r="BQ153" s="415">
        <v>14.704221024643973</v>
      </c>
      <c r="BR153" s="413">
        <v>59.236944341657932</v>
      </c>
      <c r="BS153" s="405">
        <v>51.445852216286305</v>
      </c>
      <c r="BT153" s="405">
        <v>5.7551537488678211</v>
      </c>
      <c r="BU153" s="405">
        <v>32.037486829836325</v>
      </c>
      <c r="BV153" s="405">
        <v>51.772782368515003</v>
      </c>
      <c r="BW153" s="406">
        <v>59.355187448140711</v>
      </c>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37" customFormat="true" ht="15" customHeight="true" x14ac:dyDescent="0.2">
      <c r="A154" s="984"/>
      <c r="B154" s="372" t="s">
        <v>236</v>
      </c>
      <c r="C154" s="132">
        <v>18.018534412927746</v>
      </c>
      <c r="D154" s="131">
        <v>45.68976653479092</v>
      </c>
      <c r="E154" s="131">
        <v>71.266030305690592</v>
      </c>
      <c r="F154" s="131">
        <v>90.815715089790729</v>
      </c>
      <c r="G154" s="130">
        <v>96.842178135957468</v>
      </c>
      <c r="H154" s="129">
        <v>56.46818277123333</v>
      </c>
      <c r="I154" s="131">
        <v>89.576803014487339</v>
      </c>
      <c r="J154" s="131">
        <v>96.573089770363865</v>
      </c>
      <c r="K154" s="131">
        <v>97.971900805771455</v>
      </c>
      <c r="L154" s="128">
        <v>98.136393360343774</v>
      </c>
      <c r="M154" s="132">
        <v>13.723467597530936</v>
      </c>
      <c r="N154" s="131">
        <v>33.420981139785972</v>
      </c>
      <c r="O154" s="131">
        <v>52.199046047652054</v>
      </c>
      <c r="P154" s="131">
        <v>77.628081373867929</v>
      </c>
      <c r="Q154" s="130">
        <v>91.577625054825006</v>
      </c>
      <c r="R154" s="129">
        <v>50.397688825531716</v>
      </c>
      <c r="S154" s="131">
        <v>53.200562012473348</v>
      </c>
      <c r="T154" s="131">
        <v>63.414125008230869</v>
      </c>
      <c r="U154" s="131">
        <v>34.694387383716254</v>
      </c>
      <c r="V154" s="131">
        <v>79.724540838677626</v>
      </c>
      <c r="W154" s="128">
        <v>86.887264883101551</v>
      </c>
      <c r="X154" s="828"/>
      <c r="Y154" s="828"/>
      <c r="Z154" s="828"/>
      <c r="AA154" s="828"/>
      <c r="AB154" s="828"/>
      <c r="AC154" s="828"/>
      <c r="AD154" s="828"/>
      <c r="AE154" s="828"/>
      <c r="AF154" s="828"/>
      <c r="AG154" s="828"/>
      <c r="AH154" s="828"/>
      <c r="AI154" s="828"/>
      <c r="AJ154" s="828"/>
      <c r="AK154" s="828"/>
      <c r="AL154" s="828"/>
      <c r="AM154" s="828"/>
      <c r="AN154" s="828"/>
      <c r="AO154" s="828"/>
      <c r="AP154" s="828"/>
      <c r="AQ154" s="828"/>
      <c r="AR154" s="828"/>
      <c r="AS154" s="828"/>
      <c r="AT154" s="828"/>
      <c r="AU154" s="828"/>
      <c r="AV154" s="828"/>
      <c r="AW154" s="828"/>
      <c r="AX154" s="828"/>
      <c r="AY154" s="828"/>
      <c r="AZ154" s="346"/>
      <c r="BA154" s="972"/>
      <c r="BB154" s="553" t="s">
        <v>236</v>
      </c>
      <c r="BC154" s="414">
        <v>1388.1722821401438</v>
      </c>
      <c r="BD154" s="407">
        <v>3519.2483671737414</v>
      </c>
      <c r="BE154" s="407">
        <v>5485.1162764346655</v>
      </c>
      <c r="BF154" s="407">
        <v>6995.5071925990123</v>
      </c>
      <c r="BG154" s="418">
        <v>7456.7172209307182</v>
      </c>
      <c r="BH154" s="414">
        <v>1381.8476474233096</v>
      </c>
      <c r="BI154" s="407">
        <v>2193.6913407596489</v>
      </c>
      <c r="BJ154" s="407">
        <v>2360.7264116127917</v>
      </c>
      <c r="BK154" s="407">
        <v>2400.6585722844384</v>
      </c>
      <c r="BL154" s="418">
        <v>2399.9896168247888</v>
      </c>
      <c r="BM154" s="414">
        <v>721.10672172427815</v>
      </c>
      <c r="BN154" s="407">
        <v>1756.0977370933515</v>
      </c>
      <c r="BO154" s="407">
        <v>2743.1517017845867</v>
      </c>
      <c r="BP154" s="407">
        <v>4079.8544758275289</v>
      </c>
      <c r="BQ154" s="418">
        <v>4807.6371139435578</v>
      </c>
      <c r="BR154" s="414">
        <v>1225.6704816339409</v>
      </c>
      <c r="BS154" s="407">
        <v>3806.860160116742</v>
      </c>
      <c r="BT154" s="407">
        <v>5209.016627064384</v>
      </c>
      <c r="BU154" s="407">
        <v>1818.0018931682632</v>
      </c>
      <c r="BV154" s="407">
        <v>7247.5837049722168</v>
      </c>
      <c r="BW154" s="408">
        <v>5537.6284723227227</v>
      </c>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37" customFormat="true" ht="15" customHeight="true" x14ac:dyDescent="0.2">
      <c r="A155" s="984"/>
      <c r="B155" s="372" t="s">
        <v>315</v>
      </c>
      <c r="C155" s="132">
        <v>3.5190884704585299</v>
      </c>
      <c r="D155" s="131">
        <v>5.6526951319329886</v>
      </c>
      <c r="E155" s="131">
        <v>3.6789770178361754</v>
      </c>
      <c r="F155" s="131">
        <v>1.4415694337636527</v>
      </c>
      <c r="G155" s="130">
        <v>0.60177134166762947</v>
      </c>
      <c r="H155" s="129">
        <v>2.3966625445476115</v>
      </c>
      <c r="I155" s="131">
        <v>1.7563057667775599</v>
      </c>
      <c r="J155" s="131">
        <v>0.7544916763257703</v>
      </c>
      <c r="K155" s="131">
        <v>8.2567929403830564E-2</v>
      </c>
      <c r="L155" s="128">
        <v>0.25518629109861585</v>
      </c>
      <c r="M155" s="132">
        <v>3.1528989332505932</v>
      </c>
      <c r="N155" s="131">
        <v>5.9496668872235619</v>
      </c>
      <c r="O155" s="131">
        <v>5.8538631936358474</v>
      </c>
      <c r="P155" s="131">
        <v>3.2249445452121357</v>
      </c>
      <c r="Q155" s="130">
        <v>1.2051297886905152</v>
      </c>
      <c r="R155" s="129">
        <v>3.3360521534984588</v>
      </c>
      <c r="S155" s="131">
        <v>1.6751722297882718</v>
      </c>
      <c r="T155" s="131">
        <v>2.7467365518454536</v>
      </c>
      <c r="U155" s="131">
        <v>4.2185362783559892</v>
      </c>
      <c r="V155" s="131">
        <v>3.5673775223620021</v>
      </c>
      <c r="W155" s="128">
        <v>2.7468852375986796</v>
      </c>
      <c r="X155" s="828"/>
      <c r="Y155" s="828"/>
      <c r="Z155" s="828"/>
      <c r="AA155" s="828"/>
      <c r="AB155" s="828"/>
      <c r="AC155" s="828"/>
      <c r="AD155" s="828"/>
      <c r="AE155" s="828"/>
      <c r="AF155" s="828"/>
      <c r="AG155" s="828"/>
      <c r="AH155" s="828"/>
      <c r="AI155" s="828"/>
      <c r="AJ155" s="828"/>
      <c r="AK155" s="828"/>
      <c r="AL155" s="828"/>
      <c r="AM155" s="828"/>
      <c r="AN155" s="828"/>
      <c r="AO155" s="828"/>
      <c r="AP155" s="828"/>
      <c r="AQ155" s="828"/>
      <c r="AR155" s="828"/>
      <c r="AS155" s="828"/>
      <c r="AT155" s="828"/>
      <c r="AU155" s="828"/>
      <c r="AV155" s="828"/>
      <c r="AW155" s="828"/>
      <c r="AX155" s="828"/>
      <c r="AY155" s="828"/>
      <c r="AZ155" s="346"/>
      <c r="BA155" s="972"/>
      <c r="BB155" s="553" t="s">
        <v>315</v>
      </c>
      <c r="BC155" s="414">
        <v>271.11533941320863</v>
      </c>
      <c r="BD155" s="407">
        <v>435.39811257381291</v>
      </c>
      <c r="BE155" s="407">
        <v>283.15898380481184</v>
      </c>
      <c r="BF155" s="407">
        <v>111.04365948727956</v>
      </c>
      <c r="BG155" s="418">
        <v>46.335582417156374</v>
      </c>
      <c r="BH155" s="414">
        <v>58.649355022946246</v>
      </c>
      <c r="BI155" s="407">
        <v>43.011054454388741</v>
      </c>
      <c r="BJ155" s="407">
        <v>18.443527403747318</v>
      </c>
      <c r="BK155" s="407">
        <v>2.0232067142603132</v>
      </c>
      <c r="BL155" s="418">
        <v>6.240747474220818</v>
      </c>
      <c r="BM155" s="414">
        <v>165.67070950008005</v>
      </c>
      <c r="BN155" s="407">
        <v>312.62387281247402</v>
      </c>
      <c r="BO155" s="407">
        <v>307.63080932508024</v>
      </c>
      <c r="BP155" s="407">
        <v>169.49155774843703</v>
      </c>
      <c r="BQ155" s="418">
        <v>63.266837240634644</v>
      </c>
      <c r="BR155" s="414">
        <v>81.132701618311998</v>
      </c>
      <c r="BS155" s="407">
        <v>119.86990704007454</v>
      </c>
      <c r="BT155" s="407">
        <v>225.62475421479635</v>
      </c>
      <c r="BU155" s="407">
        <v>221.05324574918885</v>
      </c>
      <c r="BV155" s="407">
        <v>324.30249115980808</v>
      </c>
      <c r="BW155" s="408">
        <v>175.06857791408973</v>
      </c>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37" customFormat="true" ht="15" customHeight="true" x14ac:dyDescent="0.2">
      <c r="A156" s="984"/>
      <c r="B156" s="372" t="s">
        <v>316</v>
      </c>
      <c r="C156" s="132">
        <v>0.85282871833593088</v>
      </c>
      <c r="D156" s="131">
        <v>1.2563650079624682</v>
      </c>
      <c r="E156" s="131">
        <v>1.3386942372125616</v>
      </c>
      <c r="F156" s="131">
        <v>0.85589279066929458</v>
      </c>
      <c r="G156" s="130">
        <v>0.50453227597886408</v>
      </c>
      <c r="H156" s="129">
        <v>1.1663391338635614</v>
      </c>
      <c r="I156" s="131">
        <v>1.2039566715096575</v>
      </c>
      <c r="J156" s="131">
        <v>0.23157334789990522</v>
      </c>
      <c r="K156" s="131">
        <v>0.45377502042205148</v>
      </c>
      <c r="L156" s="128">
        <v>9.970848920430625E-2</v>
      </c>
      <c r="M156" s="132">
        <v>0.60589115662102366</v>
      </c>
      <c r="N156" s="131">
        <v>0.98517606831090809</v>
      </c>
      <c r="O156" s="131">
        <v>1.7523614638401352</v>
      </c>
      <c r="P156" s="131">
        <v>1.1718355338239792</v>
      </c>
      <c r="Q156" s="130">
        <v>1.0621857849728693</v>
      </c>
      <c r="R156" s="129">
        <v>0.15165423950328763</v>
      </c>
      <c r="S156" s="131">
        <v>2.92063228922318</v>
      </c>
      <c r="T156" s="131">
        <v>0.63621504991339395</v>
      </c>
      <c r="U156" s="131">
        <v>0.93062802066893391</v>
      </c>
      <c r="V156" s="131">
        <v>0.36147091169160073</v>
      </c>
      <c r="W156" s="128">
        <v>0.37219466971536602</v>
      </c>
      <c r="X156" s="828"/>
      <c r="Y156" s="828"/>
      <c r="Z156" s="828"/>
      <c r="AA156" s="828"/>
      <c r="AB156" s="828"/>
      <c r="AC156" s="828"/>
      <c r="AD156" s="828"/>
      <c r="AE156" s="828"/>
      <c r="AF156" s="828"/>
      <c r="AG156" s="828"/>
      <c r="AH156" s="828"/>
      <c r="AI156" s="828"/>
      <c r="AJ156" s="828"/>
      <c r="AK156" s="828"/>
      <c r="AL156" s="828"/>
      <c r="AM156" s="828"/>
      <c r="AN156" s="828"/>
      <c r="AO156" s="828"/>
      <c r="AP156" s="828"/>
      <c r="AQ156" s="828"/>
      <c r="AR156" s="828"/>
      <c r="AS156" s="828"/>
      <c r="AT156" s="828"/>
      <c r="AU156" s="828"/>
      <c r="AV156" s="828"/>
      <c r="AW156" s="828"/>
      <c r="AX156" s="828"/>
      <c r="AY156" s="828"/>
      <c r="AZ156" s="346"/>
      <c r="BA156" s="972"/>
      <c r="BB156" s="553" t="s">
        <v>316</v>
      </c>
      <c r="BC156" s="414">
        <v>65.703078900670775</v>
      </c>
      <c r="BD156" s="407">
        <v>96.771352497049349</v>
      </c>
      <c r="BE156" s="407">
        <v>103.0349735800786</v>
      </c>
      <c r="BF156" s="407">
        <v>65.929163992166593</v>
      </c>
      <c r="BG156" s="418">
        <v>38.848305389468301</v>
      </c>
      <c r="BH156" s="414">
        <v>28.541789537597001</v>
      </c>
      <c r="BI156" s="407">
        <v>29.484299908687252</v>
      </c>
      <c r="BJ156" s="407">
        <v>5.660803852427513</v>
      </c>
      <c r="BK156" s="407">
        <v>11.119095206944996</v>
      </c>
      <c r="BL156" s="418">
        <v>2.4384362478142663</v>
      </c>
      <c r="BM156" s="414">
        <v>31.836865031934408</v>
      </c>
      <c r="BN156" s="407">
        <v>51.765849032473682</v>
      </c>
      <c r="BO156" s="407">
        <v>92.089677793853454</v>
      </c>
      <c r="BP156" s="407">
        <v>61.587486937618834</v>
      </c>
      <c r="BQ156" s="418">
        <v>55.76257081008221</v>
      </c>
      <c r="BR156" s="414">
        <v>3.6882271609180775</v>
      </c>
      <c r="BS156" s="407">
        <v>208.99100091437876</v>
      </c>
      <c r="BT156" s="407">
        <v>52.260514088262141</v>
      </c>
      <c r="BU156" s="407">
        <v>48.765337306564973</v>
      </c>
      <c r="BV156" s="407">
        <v>32.86053029391082</v>
      </c>
      <c r="BW156" s="408">
        <v>23.721264595398896</v>
      </c>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37" customFormat="true" ht="15" customHeight="true" x14ac:dyDescent="0.2">
      <c r="A157" s="984"/>
      <c r="B157" s="372" t="s">
        <v>432</v>
      </c>
      <c r="C157" s="132">
        <v>7.337630368711362E-2</v>
      </c>
      <c r="D157" s="131">
        <v>9.1963505251843339E-2</v>
      </c>
      <c r="E157" s="131">
        <v>0</v>
      </c>
      <c r="F157" s="131">
        <v>5.1722014830753602E-2</v>
      </c>
      <c r="G157" s="130">
        <v>5.4707889781557564E-2</v>
      </c>
      <c r="H157" s="129">
        <v>0.14031677020363131</v>
      </c>
      <c r="I157" s="131">
        <v>0</v>
      </c>
      <c r="J157" s="131">
        <v>0</v>
      </c>
      <c r="K157" s="131">
        <v>0.17191122076733314</v>
      </c>
      <c r="L157" s="128">
        <v>0</v>
      </c>
      <c r="M157" s="132">
        <v>0.10758309965591618</v>
      </c>
      <c r="N157" s="131">
        <v>6.9459793067715686E-2</v>
      </c>
      <c r="O157" s="131">
        <v>0</v>
      </c>
      <c r="P157" s="131">
        <v>0</v>
      </c>
      <c r="Q157" s="130">
        <v>7.5891184672203876E-2</v>
      </c>
      <c r="R157" s="129">
        <v>0</v>
      </c>
      <c r="S157" s="131">
        <v>4.7986074915481576E-2</v>
      </c>
      <c r="T157" s="131">
        <v>0</v>
      </c>
      <c r="U157" s="131">
        <v>0.10788091658496754</v>
      </c>
      <c r="V157" s="131">
        <v>0</v>
      </c>
      <c r="W157" s="128">
        <v>0.18587267299462476</v>
      </c>
      <c r="X157" s="828"/>
      <c r="Y157" s="828"/>
      <c r="Z157" s="828"/>
      <c r="AA157" s="828"/>
      <c r="AB157" s="828"/>
      <c r="AC157" s="828"/>
      <c r="AD157" s="828"/>
      <c r="AE157" s="828"/>
      <c r="AF157" s="828"/>
      <c r="AG157" s="828"/>
      <c r="AH157" s="828"/>
      <c r="AI157" s="828"/>
      <c r="AJ157" s="828"/>
      <c r="AK157" s="828"/>
      <c r="AL157" s="828"/>
      <c r="AM157" s="828"/>
      <c r="AN157" s="828"/>
      <c r="AO157" s="828"/>
      <c r="AP157" s="828"/>
      <c r="AQ157" s="828"/>
      <c r="AR157" s="828"/>
      <c r="AS157" s="828"/>
      <c r="AT157" s="828"/>
      <c r="AU157" s="828"/>
      <c r="AV157" s="828"/>
      <c r="AW157" s="828"/>
      <c r="AX157" s="828"/>
      <c r="AY157" s="828"/>
      <c r="AZ157" s="346"/>
      <c r="BA157" s="972"/>
      <c r="BB157" s="553" t="s">
        <v>432</v>
      </c>
      <c r="BC157" s="414">
        <v>5.6530097626179909</v>
      </c>
      <c r="BD157" s="407">
        <v>7.0834771162746648</v>
      </c>
      <c r="BE157" s="407">
        <v>0</v>
      </c>
      <c r="BF157" s="407">
        <v>3.9841312311036874</v>
      </c>
      <c r="BG157" s="418">
        <v>4.212433793901333</v>
      </c>
      <c r="BH157" s="414">
        <v>3.4337283277814636</v>
      </c>
      <c r="BI157" s="407">
        <v>0</v>
      </c>
      <c r="BJ157" s="407">
        <v>0</v>
      </c>
      <c r="BK157" s="407">
        <v>4.212433793901333</v>
      </c>
      <c r="BL157" s="418">
        <v>0</v>
      </c>
      <c r="BM157" s="414">
        <v>5.6530097626179909</v>
      </c>
      <c r="BN157" s="407">
        <v>3.6497487884932012</v>
      </c>
      <c r="BO157" s="407">
        <v>0</v>
      </c>
      <c r="BP157" s="407">
        <v>0</v>
      </c>
      <c r="BQ157" s="418">
        <v>3.9841312311036874</v>
      </c>
      <c r="BR157" s="414">
        <v>0</v>
      </c>
      <c r="BS157" s="407">
        <v>3.4337283277814636</v>
      </c>
      <c r="BT157" s="407">
        <v>0</v>
      </c>
      <c r="BU157" s="407">
        <v>5.6530097626179909</v>
      </c>
      <c r="BV157" s="407">
        <v>0</v>
      </c>
      <c r="BW157" s="408">
        <v>11.846313813498222</v>
      </c>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37" customFormat="true" ht="15" customHeight="true" x14ac:dyDescent="0.2">
      <c r="A158" s="984"/>
      <c r="B158" s="372" t="s">
        <v>318</v>
      </c>
      <c r="C158" s="132">
        <v>0.22315133538652634</v>
      </c>
      <c r="D158" s="131">
        <v>0.52656569451073099</v>
      </c>
      <c r="E158" s="131">
        <v>0.48603891486567014</v>
      </c>
      <c r="F158" s="131">
        <v>0.42653221989089296</v>
      </c>
      <c r="G158" s="130">
        <v>0.31128419324118939</v>
      </c>
      <c r="H158" s="129">
        <v>0</v>
      </c>
      <c r="I158" s="131">
        <v>0</v>
      </c>
      <c r="J158" s="131">
        <v>0.41196400607682582</v>
      </c>
      <c r="K158" s="131">
        <v>0.53028925079223566</v>
      </c>
      <c r="L158" s="128">
        <v>0.44875098662228641</v>
      </c>
      <c r="M158" s="132">
        <v>0.32718072656820973</v>
      </c>
      <c r="N158" s="131">
        <v>0.24785488674468342</v>
      </c>
      <c r="O158" s="131">
        <v>0.75971403460496634</v>
      </c>
      <c r="P158" s="131">
        <v>0.47605432964971889</v>
      </c>
      <c r="Q158" s="130">
        <v>0.43402080234814017</v>
      </c>
      <c r="R158" s="129">
        <v>0.12642739358834867</v>
      </c>
      <c r="S158" s="131">
        <v>0.29121138926374396</v>
      </c>
      <c r="T158" s="131">
        <v>0.32338491847299983</v>
      </c>
      <c r="U158" s="131">
        <v>9.7336165339820341E-2</v>
      </c>
      <c r="V158" s="131">
        <v>0.13587975346677805</v>
      </c>
      <c r="W158" s="128">
        <v>1.3188339669635221</v>
      </c>
      <c r="X158" s="828"/>
      <c r="Y158" s="828"/>
      <c r="Z158" s="828"/>
      <c r="AA158" s="828"/>
      <c r="AB158" s="828"/>
      <c r="AC158" s="828"/>
      <c r="AD158" s="828"/>
      <c r="AE158" s="828"/>
      <c r="AF158" s="828"/>
      <c r="AG158" s="828"/>
      <c r="AH158" s="828"/>
      <c r="AI158" s="828"/>
      <c r="AJ158" s="828"/>
      <c r="AK158" s="828"/>
      <c r="AL158" s="828"/>
      <c r="AM158" s="828"/>
      <c r="AN158" s="828"/>
      <c r="AO158" s="828"/>
      <c r="AP158" s="828"/>
      <c r="AQ158" s="828"/>
      <c r="AR158" s="828"/>
      <c r="AS158" s="828"/>
      <c r="AT158" s="828"/>
      <c r="AU158" s="828"/>
      <c r="AV158" s="828"/>
      <c r="AW158" s="828"/>
      <c r="AX158" s="828"/>
      <c r="AY158" s="828"/>
      <c r="AZ158" s="346"/>
      <c r="BA158" s="972"/>
      <c r="BB158" s="553" t="s">
        <v>318</v>
      </c>
      <c r="BC158" s="414">
        <v>17.191880949200989</v>
      </c>
      <c r="BD158" s="407">
        <v>40.558654621391511</v>
      </c>
      <c r="BE158" s="407">
        <v>37.408846142752687</v>
      </c>
      <c r="BF158" s="407">
        <v>32.855648487399264</v>
      </c>
      <c r="BG158" s="418">
        <v>23.968463421861607</v>
      </c>
      <c r="BH158" s="414">
        <v>0</v>
      </c>
      <c r="BI158" s="407">
        <v>0</v>
      </c>
      <c r="BJ158" s="407">
        <v>10.070448321493226</v>
      </c>
      <c r="BK158" s="407">
        <v>12.99396485353971</v>
      </c>
      <c r="BL158" s="418">
        <v>10.974498568321895</v>
      </c>
      <c r="BM158" s="414">
        <v>17.191880949200989</v>
      </c>
      <c r="BN158" s="407">
        <v>13.023477794364204</v>
      </c>
      <c r="BO158" s="407">
        <v>39.924309057176501</v>
      </c>
      <c r="BP158" s="407">
        <v>25.019713912603493</v>
      </c>
      <c r="BQ158" s="418">
        <v>22.785200165906041</v>
      </c>
      <c r="BR158" s="414">
        <v>3.0747109242964425</v>
      </c>
      <c r="BS158" s="407">
        <v>20.83814520042991</v>
      </c>
      <c r="BT158" s="407">
        <v>26.5637571605549</v>
      </c>
      <c r="BU158" s="407">
        <v>5.1004599361966845</v>
      </c>
      <c r="BV158" s="407">
        <v>12.352531312211662</v>
      </c>
      <c r="BW158" s="408">
        <v>84.053889088916478</v>
      </c>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37" customFormat="true" ht="15" customHeight="true" x14ac:dyDescent="0.2">
      <c r="A159" s="984"/>
      <c r="B159" s="372" t="s">
        <v>319</v>
      </c>
      <c r="C159" s="132">
        <v>10.821573935962013</v>
      </c>
      <c r="D159" s="131">
        <v>12.38218738854202</v>
      </c>
      <c r="E159" s="131">
        <v>7.8452829718500618</v>
      </c>
      <c r="F159" s="131">
        <v>2.4111110486781304</v>
      </c>
      <c r="G159" s="130">
        <v>0.48405801132956705</v>
      </c>
      <c r="H159" s="129">
        <v>4.9562317675524268</v>
      </c>
      <c r="I159" s="131">
        <v>1.6734051921726458</v>
      </c>
      <c r="J159" s="131">
        <v>0.22750354982202964</v>
      </c>
      <c r="K159" s="131">
        <v>4.4647149840587388E-2</v>
      </c>
      <c r="L159" s="128">
        <v>0</v>
      </c>
      <c r="M159" s="132">
        <v>10.419501735121822</v>
      </c>
      <c r="N159" s="131">
        <v>15.290850109431419</v>
      </c>
      <c r="O159" s="131">
        <v>12.038946390992212</v>
      </c>
      <c r="P159" s="131">
        <v>6.5642003893878069</v>
      </c>
      <c r="Q159" s="130">
        <v>2.2236622705705877</v>
      </c>
      <c r="R159" s="129">
        <v>8.4171694003753199</v>
      </c>
      <c r="S159" s="131">
        <v>0.23335304148775315</v>
      </c>
      <c r="T159" s="131">
        <v>14.987535382245557</v>
      </c>
      <c r="U159" s="131">
        <v>12.465491207390279</v>
      </c>
      <c r="V159" s="131">
        <v>4.8080119820684315</v>
      </c>
      <c r="W159" s="128">
        <v>1.1213053134207296</v>
      </c>
      <c r="X159" s="828"/>
      <c r="Y159" s="828"/>
      <c r="Z159" s="828"/>
      <c r="AA159" s="828"/>
      <c r="AB159" s="828"/>
      <c r="AC159" s="828"/>
      <c r="AD159" s="828"/>
      <c r="AE159" s="828"/>
      <c r="AF159" s="828"/>
      <c r="AG159" s="828"/>
      <c r="AH159" s="828"/>
      <c r="AI159" s="828"/>
      <c r="AJ159" s="828"/>
      <c r="AK159" s="828"/>
      <c r="AL159" s="828"/>
      <c r="AM159" s="828"/>
      <c r="AN159" s="828"/>
      <c r="AO159" s="828"/>
      <c r="AP159" s="828"/>
      <c r="AQ159" s="828"/>
      <c r="AR159" s="828"/>
      <c r="AS159" s="828"/>
      <c r="AT159" s="828"/>
      <c r="AU159" s="828"/>
      <c r="AV159" s="828"/>
      <c r="AW159" s="828"/>
      <c r="AX159" s="828"/>
      <c r="AY159" s="828"/>
      <c r="AZ159" s="346"/>
      <c r="BA159" s="972"/>
      <c r="BB159" s="553" t="s">
        <v>319</v>
      </c>
      <c r="BC159" s="414">
        <v>833.70870475762524</v>
      </c>
      <c r="BD159" s="407">
        <v>953.73638462311749</v>
      </c>
      <c r="BE159" s="407">
        <v>603.82610252804227</v>
      </c>
      <c r="BF159" s="407">
        <v>185.72715819620242</v>
      </c>
      <c r="BG159" s="418">
        <v>37.271814600692664</v>
      </c>
      <c r="BH159" s="414">
        <v>121.28524191796667</v>
      </c>
      <c r="BI159" s="407">
        <v>40.980860625910772</v>
      </c>
      <c r="BJ159" s="407">
        <v>5.5613177550559021</v>
      </c>
      <c r="BK159" s="407">
        <v>1.0940133049512075</v>
      </c>
      <c r="BL159" s="418">
        <v>0</v>
      </c>
      <c r="BM159" s="414">
        <v>547.49812209021661</v>
      </c>
      <c r="BN159" s="407">
        <v>803.45418834637201</v>
      </c>
      <c r="BO159" s="407">
        <v>632.66781254959676</v>
      </c>
      <c r="BP159" s="407">
        <v>344.99090876523945</v>
      </c>
      <c r="BQ159" s="418">
        <v>116.73769935037095</v>
      </c>
      <c r="BR159" s="414">
        <v>204.70534092678488</v>
      </c>
      <c r="BS159" s="407">
        <v>16.697988954957221</v>
      </c>
      <c r="BT159" s="407">
        <v>1231.118792456723</v>
      </c>
      <c r="BU159" s="407">
        <v>653.19748591221321</v>
      </c>
      <c r="BV159" s="407">
        <v>437.0858574784653</v>
      </c>
      <c r="BW159" s="408">
        <v>71.464698976535843</v>
      </c>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37" customFormat="true" ht="15" customHeight="true" x14ac:dyDescent="0.2">
      <c r="A160" s="984"/>
      <c r="B160" s="372" t="s">
        <v>433</v>
      </c>
      <c r="C160" s="132">
        <v>12.890223263138598</v>
      </c>
      <c r="D160" s="131">
        <v>3.9638762081026653</v>
      </c>
      <c r="E160" s="131">
        <v>0.92281460850088637</v>
      </c>
      <c r="F160" s="131">
        <v>0.29364332393486275</v>
      </c>
      <c r="G160" s="130">
        <v>0</v>
      </c>
      <c r="H160" s="129">
        <v>3.9130110857693405</v>
      </c>
      <c r="I160" s="131">
        <v>0.43968044509451576</v>
      </c>
      <c r="J160" s="131">
        <v>6.9283557544543115E-2</v>
      </c>
      <c r="K160" s="131">
        <v>0</v>
      </c>
      <c r="L160" s="128">
        <v>0</v>
      </c>
      <c r="M160" s="132">
        <v>14.879526254733296</v>
      </c>
      <c r="N160" s="131">
        <v>6.3105023806718634</v>
      </c>
      <c r="O160" s="131">
        <v>2.3739023087519522</v>
      </c>
      <c r="P160" s="131">
        <v>0.82437343191724965</v>
      </c>
      <c r="Q160" s="130">
        <v>4.4000517588872502E-2</v>
      </c>
      <c r="R160" s="129">
        <v>9.3846354163591528</v>
      </c>
      <c r="S160" s="131">
        <v>0.67506724298180787</v>
      </c>
      <c r="T160" s="131">
        <v>4.5280325243915351</v>
      </c>
      <c r="U160" s="131">
        <v>10.70737692715517</v>
      </c>
      <c r="V160" s="131">
        <v>1.0526422052742921</v>
      </c>
      <c r="W160" s="128">
        <v>1.3618043412137477</v>
      </c>
      <c r="X160" s="828"/>
      <c r="Y160" s="828"/>
      <c r="Z160" s="828"/>
      <c r="AA160" s="828"/>
      <c r="AB160" s="828"/>
      <c r="AC160" s="828"/>
      <c r="AD160" s="828"/>
      <c r="AE160" s="828"/>
      <c r="AF160" s="828"/>
      <c r="AG160" s="828"/>
      <c r="AH160" s="828"/>
      <c r="AI160" s="828"/>
      <c r="AJ160" s="828"/>
      <c r="AK160" s="828"/>
      <c r="AL160" s="828"/>
      <c r="AM160" s="828"/>
      <c r="AN160" s="828"/>
      <c r="AO160" s="828"/>
      <c r="AP160" s="828"/>
      <c r="AQ160" s="828"/>
      <c r="AR160" s="828"/>
      <c r="AS160" s="828"/>
      <c r="AT160" s="828"/>
      <c r="AU160" s="828"/>
      <c r="AV160" s="828"/>
      <c r="AW160" s="828"/>
      <c r="AX160" s="828"/>
      <c r="AY160" s="828"/>
      <c r="AZ160" s="346"/>
      <c r="BA160" s="972"/>
      <c r="BB160" s="553" t="s">
        <v>433</v>
      </c>
      <c r="BC160" s="414">
        <v>993.08024917103091</v>
      </c>
      <c r="BD160" s="407">
        <v>305.31705305217275</v>
      </c>
      <c r="BE160" s="407">
        <v>71.026061189431999</v>
      </c>
      <c r="BF160" s="407">
        <v>22.619256839127619</v>
      </c>
      <c r="BG160" s="418">
        <v>0</v>
      </c>
      <c r="BH160" s="414">
        <v>95.756316173969097</v>
      </c>
      <c r="BI160" s="407">
        <v>10.767555356370492</v>
      </c>
      <c r="BJ160" s="407">
        <v>1.6936345784816176</v>
      </c>
      <c r="BK160" s="407">
        <v>0</v>
      </c>
      <c r="BL160" s="418">
        <v>0</v>
      </c>
      <c r="BM160" s="414">
        <v>781.85242338397757</v>
      </c>
      <c r="BN160" s="407">
        <v>331.58389049888422</v>
      </c>
      <c r="BO160" s="407">
        <v>124.75274264933027</v>
      </c>
      <c r="BP160" s="407">
        <v>43.3261208629213</v>
      </c>
      <c r="BQ160" s="418">
        <v>2.3099367478283854</v>
      </c>
      <c r="BR160" s="414">
        <v>228.234089276345</v>
      </c>
      <c r="BS160" s="407">
        <v>48.305628653034901</v>
      </c>
      <c r="BT160" s="407">
        <v>371.94547278516239</v>
      </c>
      <c r="BU160" s="407">
        <v>561.0714871296625</v>
      </c>
      <c r="BV160" s="407">
        <v>95.693401477839359</v>
      </c>
      <c r="BW160" s="408">
        <v>86.792540929719109</v>
      </c>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37" customFormat="true" ht="15" customHeight="true" x14ac:dyDescent="0.2">
      <c r="A161" s="984"/>
      <c r="B161" s="372" t="s">
        <v>321</v>
      </c>
      <c r="C161" s="132">
        <v>8.9131161484469601</v>
      </c>
      <c r="D161" s="131">
        <v>13.097097486398098</v>
      </c>
      <c r="E161" s="131">
        <v>7.5508292986710339</v>
      </c>
      <c r="F161" s="131">
        <v>2.2550082112245016</v>
      </c>
      <c r="G161" s="130">
        <v>0.28477259752816697</v>
      </c>
      <c r="H161" s="129">
        <v>4.5663552734623716</v>
      </c>
      <c r="I161" s="131">
        <v>1.5149943364252885</v>
      </c>
      <c r="J161" s="131">
        <v>0.2336204349342644</v>
      </c>
      <c r="K161" s="131">
        <v>7.6546561275512126E-2</v>
      </c>
      <c r="L161" s="128">
        <v>0</v>
      </c>
      <c r="M161" s="132">
        <v>8.9676605382513852</v>
      </c>
      <c r="N161" s="131">
        <v>13.698949559802776</v>
      </c>
      <c r="O161" s="131">
        <v>12.805220301557032</v>
      </c>
      <c r="P161" s="131">
        <v>6.3541469184334147</v>
      </c>
      <c r="Q161" s="130">
        <v>2.2464571617678475</v>
      </c>
      <c r="R161" s="129">
        <v>3.5618163425579232</v>
      </c>
      <c r="S161" s="131">
        <v>5.2450870976848328E-2</v>
      </c>
      <c r="T161" s="131">
        <v>5.9724925497192665</v>
      </c>
      <c r="U161" s="131">
        <v>20.290790266676115</v>
      </c>
      <c r="V161" s="131">
        <v>9.038485334637917</v>
      </c>
      <c r="W161" s="128">
        <v>0.10016258490194815</v>
      </c>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346"/>
      <c r="BA161" s="972"/>
      <c r="BB161" s="553" t="s">
        <v>321</v>
      </c>
      <c r="BC161" s="414">
        <v>686.67853340461375</v>
      </c>
      <c r="BD161" s="407">
        <v>1008.8022425902452</v>
      </c>
      <c r="BE161" s="407">
        <v>581.16295392158349</v>
      </c>
      <c r="BF161" s="407">
        <v>173.70260362310586</v>
      </c>
      <c r="BG161" s="418">
        <v>21.927106276526551</v>
      </c>
      <c r="BH161" s="414">
        <v>111.74447241372035</v>
      </c>
      <c r="BI161" s="407">
        <v>37.101457579129772</v>
      </c>
      <c r="BJ161" s="407">
        <v>5.7108448363120825</v>
      </c>
      <c r="BK161" s="407">
        <v>1.8756618682867172</v>
      </c>
      <c r="BL161" s="418">
        <v>0</v>
      </c>
      <c r="BM161" s="414">
        <v>471.21037349467565</v>
      </c>
      <c r="BN161" s="407">
        <v>719.80814153559822</v>
      </c>
      <c r="BO161" s="407">
        <v>672.93685462902704</v>
      </c>
      <c r="BP161" s="407">
        <v>333.95124916694266</v>
      </c>
      <c r="BQ161" s="418">
        <v>117.93438429238209</v>
      </c>
      <c r="BR161" s="414">
        <v>86.623280825190747</v>
      </c>
      <c r="BS161" s="407">
        <v>3.7532146942051523</v>
      </c>
      <c r="BT161" s="407">
        <v>490.59752842868636</v>
      </c>
      <c r="BU161" s="407">
        <v>1063.2467641152523</v>
      </c>
      <c r="BV161" s="407">
        <v>821.66894082846716</v>
      </c>
      <c r="BW161" s="408">
        <v>6.3837109242731502</v>
      </c>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37" customFormat="true" ht="15" customHeight="true" x14ac:dyDescent="0.2">
      <c r="A162" s="984"/>
      <c r="B162" s="372" t="s">
        <v>322</v>
      </c>
      <c r="C162" s="132">
        <v>0.22213489982426085</v>
      </c>
      <c r="D162" s="131">
        <v>0.10569395633801273</v>
      </c>
      <c r="E162" s="131">
        <v>2.8049155203765604E-2</v>
      </c>
      <c r="F162" s="131">
        <v>0</v>
      </c>
      <c r="G162" s="130">
        <v>0</v>
      </c>
      <c r="H162" s="129">
        <v>0</v>
      </c>
      <c r="I162" s="131">
        <v>8.8154217194343201E-2</v>
      </c>
      <c r="J162" s="131">
        <v>0</v>
      </c>
      <c r="K162" s="131">
        <v>0</v>
      </c>
      <c r="L162" s="128">
        <v>0</v>
      </c>
      <c r="M162" s="132">
        <v>0.18317287946322403</v>
      </c>
      <c r="N162" s="131">
        <v>0.15661180616893716</v>
      </c>
      <c r="O162" s="131">
        <v>0.14082481125510085</v>
      </c>
      <c r="P162" s="131">
        <v>0</v>
      </c>
      <c r="Q162" s="130">
        <v>0</v>
      </c>
      <c r="R162" s="129">
        <v>0</v>
      </c>
      <c r="S162" s="131">
        <v>0</v>
      </c>
      <c r="T162" s="131">
        <v>6.9841843964422667E-2</v>
      </c>
      <c r="U162" s="131">
        <v>0.18652940639083093</v>
      </c>
      <c r="V162" s="131">
        <v>0.1227813407106265</v>
      </c>
      <c r="W162" s="128">
        <v>1.1618252494401271E-2</v>
      </c>
      <c r="X162" s="828"/>
      <c r="Y162" s="828"/>
      <c r="Z162" s="828"/>
      <c r="AA162" s="828"/>
      <c r="AB162" s="828"/>
      <c r="AC162" s="828"/>
      <c r="AD162" s="828"/>
      <c r="AE162" s="828"/>
      <c r="AF162" s="828"/>
      <c r="AG162" s="828"/>
      <c r="AH162" s="828"/>
      <c r="AI162" s="828"/>
      <c r="AJ162" s="828"/>
      <c r="AK162" s="828"/>
      <c r="AL162" s="828"/>
      <c r="AM162" s="828"/>
      <c r="AN162" s="828"/>
      <c r="AO162" s="828"/>
      <c r="AP162" s="828"/>
      <c r="AQ162" s="828"/>
      <c r="AR162" s="828"/>
      <c r="AS162" s="828"/>
      <c r="AT162" s="828"/>
      <c r="AU162" s="828"/>
      <c r="AV162" s="828"/>
      <c r="AW162" s="828"/>
      <c r="AX162" s="828"/>
      <c r="AY162" s="828"/>
      <c r="AZ162" s="346"/>
      <c r="BA162" s="972"/>
      <c r="BB162" s="553" t="s">
        <v>322</v>
      </c>
      <c r="BC162" s="414">
        <v>17.113573377575953</v>
      </c>
      <c r="BD162" s="407">
        <v>8.1410633380988919</v>
      </c>
      <c r="BE162" s="407">
        <v>2.1588529217703831</v>
      </c>
      <c r="BF162" s="407">
        <v>0</v>
      </c>
      <c r="BG162" s="418">
        <v>0</v>
      </c>
      <c r="BH162" s="414">
        <v>0</v>
      </c>
      <c r="BI162" s="407">
        <v>2.1588529217703831</v>
      </c>
      <c r="BJ162" s="407">
        <v>0</v>
      </c>
      <c r="BK162" s="407">
        <v>0</v>
      </c>
      <c r="BL162" s="418">
        <v>0</v>
      </c>
      <c r="BM162" s="414">
        <v>9.6249139424708048</v>
      </c>
      <c r="BN162" s="407">
        <v>8.229131193517512</v>
      </c>
      <c r="BO162" s="407">
        <v>7.4005915796865285</v>
      </c>
      <c r="BP162" s="407">
        <v>0</v>
      </c>
      <c r="BQ162" s="418">
        <v>0</v>
      </c>
      <c r="BR162" s="414">
        <v>0</v>
      </c>
      <c r="BS162" s="407">
        <v>0</v>
      </c>
      <c r="BT162" s="407">
        <v>5.7370077475372145</v>
      </c>
      <c r="BU162" s="407">
        <v>9.774226885736681</v>
      </c>
      <c r="BV162" s="407">
        <v>11.161783245758969</v>
      </c>
      <c r="BW162" s="408">
        <v>0.74047175841236312</v>
      </c>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37" customFormat="true" ht="15" customHeight="true" x14ac:dyDescent="0.2">
      <c r="A163" s="984"/>
      <c r="B163" s="372" t="s">
        <v>434</v>
      </c>
      <c r="C163" s="132">
        <v>19.005639047746453</v>
      </c>
      <c r="D163" s="131">
        <v>11.363354911619476</v>
      </c>
      <c r="E163" s="131">
        <v>4.3609493616648392</v>
      </c>
      <c r="F163" s="131">
        <v>0.67018388724200506</v>
      </c>
      <c r="G163" s="130">
        <v>0.31560185801326135</v>
      </c>
      <c r="H163" s="129">
        <v>11.128921481218205</v>
      </c>
      <c r="I163" s="131">
        <v>1.3576585031987831</v>
      </c>
      <c r="J163" s="131">
        <v>0.37660138200518001</v>
      </c>
      <c r="K163" s="131">
        <v>0</v>
      </c>
      <c r="L163" s="128">
        <v>0</v>
      </c>
      <c r="M163" s="132">
        <v>18.591383497886181</v>
      </c>
      <c r="N163" s="131">
        <v>15.122614708714282</v>
      </c>
      <c r="O163" s="131">
        <v>9.249935417561213</v>
      </c>
      <c r="P163" s="131">
        <v>2.6033622337746016</v>
      </c>
      <c r="Q163" s="130">
        <v>0.79677719632983557</v>
      </c>
      <c r="R163" s="129">
        <v>5.7472120343982858E-2</v>
      </c>
      <c r="S163" s="131">
        <v>36.520904582989878</v>
      </c>
      <c r="T163" s="131">
        <v>0.35462372368070733</v>
      </c>
      <c r="U163" s="131">
        <v>0.36836235631295494</v>
      </c>
      <c r="V163" s="131">
        <v>0.2680619099775538</v>
      </c>
      <c r="W163" s="128">
        <v>0.99692736238652169</v>
      </c>
      <c r="X163" s="828"/>
      <c r="Y163" s="828"/>
      <c r="Z163" s="828"/>
      <c r="AA163" s="828"/>
      <c r="AB163" s="828"/>
      <c r="AC163" s="828"/>
      <c r="AD163" s="828"/>
      <c r="AE163" s="828"/>
      <c r="AF163" s="828"/>
      <c r="AG163" s="828"/>
      <c r="AH163" s="828"/>
      <c r="AI163" s="828"/>
      <c r="AJ163" s="828"/>
      <c r="AK163" s="828"/>
      <c r="AL163" s="828"/>
      <c r="AM163" s="828"/>
      <c r="AN163" s="828"/>
      <c r="AO163" s="828"/>
      <c r="AP163" s="828"/>
      <c r="AQ163" s="828"/>
      <c r="AR163" s="828"/>
      <c r="AS163" s="828"/>
      <c r="AT163" s="828"/>
      <c r="AU163" s="828"/>
      <c r="AV163" s="828"/>
      <c r="AW163" s="828"/>
      <c r="AX163" s="828"/>
      <c r="AY163" s="828"/>
      <c r="AZ163" s="346"/>
      <c r="BA163" s="972"/>
      <c r="BB163" s="553" t="s">
        <v>434</v>
      </c>
      <c r="BC163" s="414">
        <v>1464.2201594105768</v>
      </c>
      <c r="BD163" s="407">
        <v>875.2609446555482</v>
      </c>
      <c r="BE163" s="407">
        <v>335.64819342077391</v>
      </c>
      <c r="BF163" s="407">
        <v>51.624063070252213</v>
      </c>
      <c r="BG163" s="418">
        <v>24.300917791226524</v>
      </c>
      <c r="BH163" s="414">
        <v>272.33874391676704</v>
      </c>
      <c r="BI163" s="407">
        <v>33.248381299053463</v>
      </c>
      <c r="BJ163" s="407">
        <v>9.2060099895689298</v>
      </c>
      <c r="BK163" s="407">
        <v>0</v>
      </c>
      <c r="BL163" s="418">
        <v>0</v>
      </c>
      <c r="BM163" s="414">
        <v>976.89388714639153</v>
      </c>
      <c r="BN163" s="407">
        <v>794.61429806120452</v>
      </c>
      <c r="BO163" s="407">
        <v>486.100379285033</v>
      </c>
      <c r="BP163" s="407">
        <v>136.82341330209846</v>
      </c>
      <c r="BQ163" s="418">
        <v>41.829165348259757</v>
      </c>
      <c r="BR163" s="414">
        <v>1.3977204721905239</v>
      </c>
      <c r="BS163" s="407">
        <v>2613.3178186315454</v>
      </c>
      <c r="BT163" s="407">
        <v>29.12980148767371</v>
      </c>
      <c r="BU163" s="407">
        <v>19.302357287426528</v>
      </c>
      <c r="BV163" s="407">
        <v>24.368922169251505</v>
      </c>
      <c r="BW163" s="408">
        <v>63.537658300288875</v>
      </c>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37" customFormat="true" ht="15" customHeight="true" x14ac:dyDescent="0.2">
      <c r="A164" s="984"/>
      <c r="B164" s="372" t="s">
        <v>435</v>
      </c>
      <c r="C164" s="132">
        <v>22.841180677065289</v>
      </c>
      <c r="D164" s="131">
        <v>4.569133571031311</v>
      </c>
      <c r="E164" s="131">
        <v>1.5752553663129227</v>
      </c>
      <c r="F164" s="131">
        <v>0.14453004462144098</v>
      </c>
      <c r="G164" s="130">
        <v>0</v>
      </c>
      <c r="H164" s="129">
        <v>12.0905382103496</v>
      </c>
      <c r="I164" s="131">
        <v>0.79426997748936434</v>
      </c>
      <c r="J164" s="131">
        <v>0</v>
      </c>
      <c r="K164" s="131">
        <v>0</v>
      </c>
      <c r="L164" s="128">
        <v>0</v>
      </c>
      <c r="M164" s="132">
        <v>25.973531897399393</v>
      </c>
      <c r="N164" s="131">
        <v>7.6705012816665485</v>
      </c>
      <c r="O164" s="131">
        <v>2.2852625060000316</v>
      </c>
      <c r="P164" s="131">
        <v>0.77581086844907587</v>
      </c>
      <c r="Q164" s="130">
        <v>0</v>
      </c>
      <c r="R164" s="129">
        <v>21.898684689969325</v>
      </c>
      <c r="S164" s="131">
        <v>3.0455746760298088</v>
      </c>
      <c r="T164" s="131">
        <v>6.7707293845624728</v>
      </c>
      <c r="U164" s="131">
        <v>12.931027365929349</v>
      </c>
      <c r="V164" s="131">
        <v>7.7068271372028804E-2</v>
      </c>
      <c r="W164" s="128">
        <v>3.9658277360061147</v>
      </c>
      <c r="X164" s="828"/>
      <c r="Y164" s="828"/>
      <c r="Z164" s="828"/>
      <c r="AA164" s="828"/>
      <c r="AB164" s="828"/>
      <c r="AC164" s="828"/>
      <c r="AD164" s="828"/>
      <c r="AE164" s="828"/>
      <c r="AF164" s="828"/>
      <c r="AG164" s="828"/>
      <c r="AH164" s="828"/>
      <c r="AI164" s="828"/>
      <c r="AJ164" s="828"/>
      <c r="AK164" s="828"/>
      <c r="AL164" s="828"/>
      <c r="AM164" s="828"/>
      <c r="AN164" s="828"/>
      <c r="AO164" s="828"/>
      <c r="AP164" s="828"/>
      <c r="AQ164" s="828"/>
      <c r="AR164" s="828"/>
      <c r="AS164" s="828"/>
      <c r="AT164" s="828"/>
      <c r="AU164" s="828"/>
      <c r="AV164" s="828"/>
      <c r="AW164" s="828"/>
      <c r="AX164" s="828"/>
      <c r="AY164" s="828"/>
      <c r="AZ164" s="346"/>
      <c r="BA164" s="972"/>
      <c r="BB164" s="553" t="s">
        <v>435</v>
      </c>
      <c r="BC164" s="414">
        <v>1759.7154785523469</v>
      </c>
      <c r="BD164" s="407">
        <v>351.93692327157021</v>
      </c>
      <c r="BE164" s="407">
        <v>121.24231996985699</v>
      </c>
      <c r="BF164" s="407">
        <v>11.133105825311148</v>
      </c>
      <c r="BG164" s="418">
        <v>0</v>
      </c>
      <c r="BH164" s="414">
        <v>295.87071802431797</v>
      </c>
      <c r="BI164" s="407">
        <v>19.451276594030517</v>
      </c>
      <c r="BJ164" s="407">
        <v>0</v>
      </c>
      <c r="BK164" s="407">
        <v>0</v>
      </c>
      <c r="BL164" s="418">
        <v>0</v>
      </c>
      <c r="BM164" s="414">
        <v>1364.7927030850722</v>
      </c>
      <c r="BN164" s="407">
        <v>403.0447187282229</v>
      </c>
      <c r="BO164" s="407">
        <v>120.09456507377058</v>
      </c>
      <c r="BP164" s="407">
        <v>40.773846113670785</v>
      </c>
      <c r="BQ164" s="418">
        <v>0</v>
      </c>
      <c r="BR164" s="414">
        <v>532.5754421799387</v>
      </c>
      <c r="BS164" s="407">
        <v>217.93147403442839</v>
      </c>
      <c r="BT164" s="407">
        <v>556.16697284653196</v>
      </c>
      <c r="BU164" s="407">
        <v>677.59179523382818</v>
      </c>
      <c r="BV164" s="407">
        <v>7.0061080551913708</v>
      </c>
      <c r="BW164" s="408">
        <v>252.75603526916646</v>
      </c>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37" customFormat="true" ht="15" customHeight="true" x14ac:dyDescent="0.2">
      <c r="A165" s="986"/>
      <c r="B165" s="373" t="s">
        <v>47</v>
      </c>
      <c r="C165" s="132">
        <v>2.1467193869795218</v>
      </c>
      <c r="D165" s="131">
        <v>0.40063355502910714</v>
      </c>
      <c r="E165" s="131">
        <v>0.14740056394374798</v>
      </c>
      <c r="F165" s="131">
        <v>3.69108227486762E-2</v>
      </c>
      <c r="G165" s="130">
        <v>0</v>
      </c>
      <c r="H165" s="129">
        <v>1.0944584227784209</v>
      </c>
      <c r="I165" s="131">
        <v>5.8480626751585572E-2</v>
      </c>
      <c r="J165" s="131">
        <v>0</v>
      </c>
      <c r="K165" s="131">
        <v>0</v>
      </c>
      <c r="L165" s="128">
        <v>0</v>
      </c>
      <c r="M165" s="132">
        <v>2.7735014935422155</v>
      </c>
      <c r="N165" s="131">
        <v>0.61977197656770189</v>
      </c>
      <c r="O165" s="131">
        <v>0</v>
      </c>
      <c r="P165" s="131">
        <v>2.0436546903170174E-2</v>
      </c>
      <c r="Q165" s="130">
        <v>5.4158873639957063E-2</v>
      </c>
      <c r="R165" s="129">
        <v>0.23266719444789494</v>
      </c>
      <c r="S165" s="131">
        <v>0.61813397725445396</v>
      </c>
      <c r="T165" s="131">
        <v>0.12622031113327298</v>
      </c>
      <c r="U165" s="131">
        <v>2.3902566640067096</v>
      </c>
      <c r="V165" s="131">
        <v>0.27417132243891362</v>
      </c>
      <c r="W165" s="128">
        <v>0</v>
      </c>
      <c r="X165" s="828"/>
      <c r="Y165" s="828"/>
      <c r="Z165" s="828"/>
      <c r="AA165" s="828"/>
      <c r="AB165" s="828"/>
      <c r="AC165" s="828"/>
      <c r="AD165" s="828"/>
      <c r="AE165" s="828"/>
      <c r="AF165" s="828"/>
      <c r="AG165" s="828"/>
      <c r="AH165" s="828"/>
      <c r="AI165" s="828"/>
      <c r="AJ165" s="828"/>
      <c r="AK165" s="828"/>
      <c r="AL165" s="828"/>
      <c r="AM165" s="828"/>
      <c r="AN165" s="828"/>
      <c r="AO165" s="828"/>
      <c r="AP165" s="828"/>
      <c r="AQ165" s="828"/>
      <c r="AR165" s="828"/>
      <c r="AS165" s="828"/>
      <c r="AT165" s="828"/>
      <c r="AU165" s="828"/>
      <c r="AV165" s="828"/>
      <c r="AW165" s="828"/>
      <c r="AX165" s="828"/>
      <c r="AY165" s="828"/>
      <c r="AZ165" s="346"/>
      <c r="BA165" s="972"/>
      <c r="BB165" s="553" t="s">
        <v>47</v>
      </c>
      <c r="BC165" s="414">
        <v>165.38616750093632</v>
      </c>
      <c r="BD165" s="407">
        <v>30.858747840122845</v>
      </c>
      <c r="BE165" s="407">
        <v>11.344945536821085</v>
      </c>
      <c r="BF165" s="407">
        <v>2.8432295640442402</v>
      </c>
      <c r="BG165" s="418">
        <v>0</v>
      </c>
      <c r="BH165" s="414">
        <v>26.782777884777943</v>
      </c>
      <c r="BI165" s="407">
        <v>1.4321614546391228</v>
      </c>
      <c r="BJ165" s="407">
        <v>0</v>
      </c>
      <c r="BK165" s="407">
        <v>0</v>
      </c>
      <c r="BL165" s="418">
        <v>0</v>
      </c>
      <c r="BM165" s="414">
        <v>145.73507428001983</v>
      </c>
      <c r="BN165" s="407">
        <v>32.565775403545949</v>
      </c>
      <c r="BO165" s="407">
        <v>0</v>
      </c>
      <c r="BP165" s="407">
        <v>1.0740718548974184</v>
      </c>
      <c r="BQ165" s="418">
        <v>2.8432295640442402</v>
      </c>
      <c r="BR165" s="414">
        <v>5.6584601184112024</v>
      </c>
      <c r="BS165" s="407">
        <v>44.231668287127725</v>
      </c>
      <c r="BT165" s="407">
        <v>10.368095424814586</v>
      </c>
      <c r="BU165" s="407">
        <v>125.25055111253538</v>
      </c>
      <c r="BV165" s="407">
        <v>24.924315499035657</v>
      </c>
      <c r="BW165" s="408">
        <v>0</v>
      </c>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66" customFormat="true" ht="15" customHeight="true" x14ac:dyDescent="0.2">
      <c r="A166" s="35"/>
      <c r="B166" s="17"/>
      <c r="C166" s="113"/>
      <c r="D166" s="120"/>
      <c r="E166" s="120"/>
      <c r="F166" s="120"/>
      <c r="G166" s="119"/>
      <c r="H166" s="112"/>
      <c r="I166" s="120"/>
      <c r="J166" s="120"/>
      <c r="K166" s="120"/>
      <c r="L166" s="111"/>
      <c r="M166" s="113"/>
      <c r="N166" s="120"/>
      <c r="O166" s="120"/>
      <c r="P166" s="120"/>
      <c r="Q166" s="119"/>
      <c r="R166" s="112"/>
      <c r="S166" s="120"/>
      <c r="T166" s="120"/>
      <c r="U166" s="120"/>
      <c r="V166" s="120"/>
      <c r="W166" s="111"/>
      <c r="X166" s="828"/>
      <c r="Y166" s="828"/>
      <c r="Z166" s="828"/>
      <c r="AA166" s="828"/>
      <c r="AB166" s="828"/>
      <c r="AC166" s="828"/>
      <c r="AD166" s="828"/>
      <c r="AE166" s="828"/>
      <c r="AF166" s="828"/>
      <c r="AG166" s="828"/>
      <c r="AH166" s="828"/>
      <c r="AI166" s="828"/>
      <c r="AJ166" s="828"/>
      <c r="AK166" s="828"/>
      <c r="AL166" s="828"/>
      <c r="AM166" s="828"/>
      <c r="AN166" s="828"/>
      <c r="AO166" s="828"/>
      <c r="AP166" s="828"/>
      <c r="AQ166" s="828"/>
      <c r="AR166" s="828"/>
      <c r="AS166" s="828"/>
      <c r="AT166" s="828"/>
      <c r="AU166" s="828"/>
      <c r="AV166" s="828"/>
      <c r="AW166" s="828"/>
      <c r="AX166" s="828"/>
      <c r="AY166" s="828"/>
      <c r="AZ166" s="346"/>
      <c r="BA166" s="974"/>
      <c r="BB166" s="553" t="s">
        <v>175</v>
      </c>
      <c r="BC166" s="414">
        <v>7704.1353659938786</v>
      </c>
      <c r="BD166" s="407">
        <v>7702.4870864550712</v>
      </c>
      <c r="BE166" s="407">
        <v>7696.6771586780505</v>
      </c>
      <c r="BF166" s="407">
        <v>7702.9698942330187</v>
      </c>
      <c r="BG166" s="418">
        <v>7699.8652492741094</v>
      </c>
      <c r="BH166" s="414">
        <v>2447.1261152878224</v>
      </c>
      <c r="BI166" s="407">
        <v>2448.9502493238806</v>
      </c>
      <c r="BJ166" s="407">
        <v>2444.4971339596159</v>
      </c>
      <c r="BK166" s="407">
        <v>2450.3541857820292</v>
      </c>
      <c r="BL166" s="418">
        <v>2445.5653347808966</v>
      </c>
      <c r="BM166" s="414">
        <v>5254.5518587009046</v>
      </c>
      <c r="BN166" s="407">
        <v>5254.4769100234671</v>
      </c>
      <c r="BO166" s="407">
        <v>5255.1759265492856</v>
      </c>
      <c r="BP166" s="407">
        <v>5255.6425505074212</v>
      </c>
      <c r="BQ166" s="418">
        <v>5249.7944897188127</v>
      </c>
      <c r="BR166" s="414">
        <v>2431.9973994779898</v>
      </c>
      <c r="BS166" s="407">
        <v>7155.6765870709969</v>
      </c>
      <c r="BT166" s="407">
        <v>8214.2844774540008</v>
      </c>
      <c r="BU166" s="407">
        <v>5240.0461004293129</v>
      </c>
      <c r="BV166" s="407">
        <v>9090.7813688606639</v>
      </c>
      <c r="BW166" s="408">
        <v>6373.3488213411583</v>
      </c>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66" customFormat="true" ht="15" customHeight="true" x14ac:dyDescent="0.2">
      <c r="A167" s="36"/>
      <c r="B167" s="24"/>
      <c r="C167" s="113"/>
      <c r="D167" s="120"/>
      <c r="E167" s="120"/>
      <c r="F167" s="120"/>
      <c r="G167" s="119"/>
      <c r="H167" s="112"/>
      <c r="I167" s="120"/>
      <c r="J167" s="120"/>
      <c r="K167" s="120"/>
      <c r="L167" s="111"/>
      <c r="M167" s="113"/>
      <c r="N167" s="120"/>
      <c r="O167" s="120"/>
      <c r="P167" s="120"/>
      <c r="Q167" s="119"/>
      <c r="R167" s="112"/>
      <c r="S167" s="120"/>
      <c r="T167" s="120"/>
      <c r="U167" s="120"/>
      <c r="V167" s="120"/>
      <c r="W167" s="111"/>
      <c r="X167" s="828"/>
      <c r="Y167" s="828"/>
      <c r="Z167" s="828"/>
      <c r="AA167" s="828"/>
      <c r="AB167" s="828"/>
      <c r="AC167" s="828"/>
      <c r="AD167" s="828"/>
      <c r="AE167" s="828"/>
      <c r="AF167" s="828"/>
      <c r="AG167" s="828"/>
      <c r="AH167" s="828"/>
      <c r="AI167" s="828"/>
      <c r="AJ167" s="828"/>
      <c r="AK167" s="828"/>
      <c r="AL167" s="828"/>
      <c r="AM167" s="828"/>
      <c r="AN167" s="828"/>
      <c r="AO167" s="828"/>
      <c r="AP167" s="828"/>
      <c r="AQ167" s="828"/>
      <c r="AR167" s="828"/>
      <c r="AS167" s="828"/>
      <c r="AT167" s="828"/>
      <c r="AU167" s="828"/>
      <c r="AV167" s="828"/>
      <c r="AW167" s="828"/>
      <c r="AX167" s="828"/>
      <c r="AY167" s="828"/>
      <c r="AZ167" s="346"/>
      <c r="BA167" s="884"/>
      <c r="BB167" s="553"/>
      <c r="BC167" s="414"/>
      <c r="BD167" s="407"/>
      <c r="BE167" s="407"/>
      <c r="BF167" s="407"/>
      <c r="BG167" s="418"/>
      <c r="BH167" s="414"/>
      <c r="BI167" s="407"/>
      <c r="BJ167" s="407"/>
      <c r="BK167" s="407"/>
      <c r="BL167" s="418"/>
      <c r="BM167" s="414"/>
      <c r="BN167" s="407"/>
      <c r="BO167" s="407"/>
      <c r="BP167" s="407"/>
      <c r="BQ167" s="418"/>
      <c r="BR167" s="414"/>
      <c r="BS167" s="407"/>
      <c r="BT167" s="407"/>
      <c r="BU167" s="407"/>
      <c r="BV167" s="407"/>
      <c r="BW167" s="408"/>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66" customFormat="true" ht="15" customHeight="true" x14ac:dyDescent="0.2">
      <c r="A168" s="36"/>
      <c r="B168" s="24"/>
      <c r="C168" s="113"/>
      <c r="D168" s="120"/>
      <c r="E168" s="120"/>
      <c r="F168" s="120"/>
      <c r="G168" s="119"/>
      <c r="H168" s="112"/>
      <c r="I168" s="120"/>
      <c r="J168" s="120"/>
      <c r="K168" s="120"/>
      <c r="L168" s="111"/>
      <c r="M168" s="113"/>
      <c r="N168" s="120"/>
      <c r="O168" s="120"/>
      <c r="P168" s="120"/>
      <c r="Q168" s="119"/>
      <c r="R168" s="112"/>
      <c r="S168" s="120"/>
      <c r="T168" s="120"/>
      <c r="U168" s="120"/>
      <c r="V168" s="120"/>
      <c r="W168" s="111"/>
      <c r="X168" s="828"/>
      <c r="Y168" s="828"/>
      <c r="Z168" s="828"/>
      <c r="AA168" s="828"/>
      <c r="AB168" s="828"/>
      <c r="AC168" s="828"/>
      <c r="AD168" s="828"/>
      <c r="AE168" s="828"/>
      <c r="AF168" s="828"/>
      <c r="AG168" s="828"/>
      <c r="AH168" s="828"/>
      <c r="AI168" s="828"/>
      <c r="AJ168" s="828"/>
      <c r="AK168" s="828"/>
      <c r="AL168" s="828"/>
      <c r="AM168" s="828"/>
      <c r="AN168" s="828"/>
      <c r="AO168" s="828"/>
      <c r="AP168" s="828"/>
      <c r="AQ168" s="828"/>
      <c r="AR168" s="828"/>
      <c r="AS168" s="828"/>
      <c r="AT168" s="828"/>
      <c r="AU168" s="828"/>
      <c r="AV168" s="828"/>
      <c r="AW168" s="828"/>
      <c r="AX168" s="828"/>
      <c r="AY168" s="828"/>
      <c r="AZ168" s="346"/>
      <c r="BA168" s="884"/>
      <c r="BB168" s="553"/>
      <c r="BC168" s="414"/>
      <c r="BD168" s="407"/>
      <c r="BE168" s="407"/>
      <c r="BF168" s="407"/>
      <c r="BG168" s="418"/>
      <c r="BH168" s="414"/>
      <c r="BI168" s="407"/>
      <c r="BJ168" s="407"/>
      <c r="BK168" s="407"/>
      <c r="BL168" s="418"/>
      <c r="BM168" s="414"/>
      <c r="BN168" s="407"/>
      <c r="BO168" s="407"/>
      <c r="BP168" s="407"/>
      <c r="BQ168" s="418"/>
      <c r="BR168" s="414"/>
      <c r="BS168" s="407"/>
      <c r="BT168" s="407"/>
      <c r="BU168" s="407"/>
      <c r="BV168" s="407"/>
      <c r="BW168" s="408"/>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66" customFormat="true" ht="15" customHeight="true" x14ac:dyDescent="0.2">
      <c r="A169" s="36"/>
      <c r="B169" s="24"/>
      <c r="C169" s="113"/>
      <c r="D169" s="120"/>
      <c r="E169" s="120"/>
      <c r="F169" s="120"/>
      <c r="G169" s="119"/>
      <c r="H169" s="112"/>
      <c r="I169" s="120"/>
      <c r="J169" s="120"/>
      <c r="K169" s="120"/>
      <c r="L169" s="111"/>
      <c r="M169" s="113"/>
      <c r="N169" s="120"/>
      <c r="O169" s="120"/>
      <c r="P169" s="120"/>
      <c r="Q169" s="119"/>
      <c r="R169" s="112"/>
      <c r="S169" s="120"/>
      <c r="T169" s="120"/>
      <c r="U169" s="120"/>
      <c r="V169" s="120"/>
      <c r="W169" s="111"/>
      <c r="X169" s="828"/>
      <c r="Y169" s="828"/>
      <c r="Z169" s="828"/>
      <c r="AA169" s="828"/>
      <c r="AB169" s="828"/>
      <c r="AC169" s="828"/>
      <c r="AD169" s="828"/>
      <c r="AE169" s="828"/>
      <c r="AF169" s="828"/>
      <c r="AG169" s="828"/>
      <c r="AH169" s="828"/>
      <c r="AI169" s="828"/>
      <c r="AJ169" s="828"/>
      <c r="AK169" s="828"/>
      <c r="AL169" s="828"/>
      <c r="AM169" s="828"/>
      <c r="AN169" s="828"/>
      <c r="AO169" s="828"/>
      <c r="AP169" s="828"/>
      <c r="AQ169" s="828"/>
      <c r="AR169" s="828"/>
      <c r="AS169" s="828"/>
      <c r="AT169" s="828"/>
      <c r="AU169" s="828"/>
      <c r="AV169" s="828"/>
      <c r="AW169" s="828"/>
      <c r="AX169" s="828"/>
      <c r="AY169" s="828"/>
      <c r="AZ169" s="346"/>
      <c r="BA169" s="884"/>
      <c r="BB169" s="553"/>
      <c r="BC169" s="414"/>
      <c r="BD169" s="407"/>
      <c r="BE169" s="407"/>
      <c r="BF169" s="407"/>
      <c r="BG169" s="418"/>
      <c r="BH169" s="414"/>
      <c r="BI169" s="407"/>
      <c r="BJ169" s="407"/>
      <c r="BK169" s="407"/>
      <c r="BL169" s="418"/>
      <c r="BM169" s="414"/>
      <c r="BN169" s="407"/>
      <c r="BO169" s="407"/>
      <c r="BP169" s="407"/>
      <c r="BQ169" s="418"/>
      <c r="BR169" s="414"/>
      <c r="BS169" s="407"/>
      <c r="BT169" s="407"/>
      <c r="BU169" s="407"/>
      <c r="BV169" s="407"/>
      <c r="BW169" s="408"/>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66" customFormat="true" ht="15" customHeight="true" x14ac:dyDescent="0.2">
      <c r="A170" s="36"/>
      <c r="B170" s="24"/>
      <c r="C170" s="113"/>
      <c r="D170" s="120"/>
      <c r="E170" s="120"/>
      <c r="F170" s="120"/>
      <c r="G170" s="119"/>
      <c r="H170" s="112"/>
      <c r="I170" s="120"/>
      <c r="J170" s="120"/>
      <c r="K170" s="120"/>
      <c r="L170" s="111"/>
      <c r="M170" s="113"/>
      <c r="N170" s="120"/>
      <c r="O170" s="120"/>
      <c r="P170" s="120"/>
      <c r="Q170" s="119"/>
      <c r="R170" s="112"/>
      <c r="S170" s="120"/>
      <c r="T170" s="120"/>
      <c r="U170" s="120"/>
      <c r="V170" s="120"/>
      <c r="W170" s="111"/>
      <c r="X170" s="828"/>
      <c r="Y170" s="828"/>
      <c r="Z170" s="828"/>
      <c r="AA170" s="828"/>
      <c r="AB170" s="828"/>
      <c r="AC170" s="828"/>
      <c r="AD170" s="828"/>
      <c r="AE170" s="828"/>
      <c r="AF170" s="828"/>
      <c r="AG170" s="828"/>
      <c r="AH170" s="828"/>
      <c r="AI170" s="828"/>
      <c r="AJ170" s="828"/>
      <c r="AK170" s="828"/>
      <c r="AL170" s="828"/>
      <c r="AM170" s="828"/>
      <c r="AN170" s="828"/>
      <c r="AO170" s="828"/>
      <c r="AP170" s="828"/>
      <c r="AQ170" s="828"/>
      <c r="AR170" s="828"/>
      <c r="AS170" s="828"/>
      <c r="AT170" s="828"/>
      <c r="AU170" s="828"/>
      <c r="AV170" s="828"/>
      <c r="AW170" s="828"/>
      <c r="AX170" s="828"/>
      <c r="AY170" s="828"/>
      <c r="AZ170" s="346"/>
      <c r="BA170" s="884"/>
      <c r="BB170" s="553"/>
      <c r="BC170" s="414"/>
      <c r="BD170" s="407"/>
      <c r="BE170" s="407"/>
      <c r="BF170" s="407"/>
      <c r="BG170" s="418"/>
      <c r="BH170" s="414"/>
      <c r="BI170" s="407"/>
      <c r="BJ170" s="407"/>
      <c r="BK170" s="407"/>
      <c r="BL170" s="418"/>
      <c r="BM170" s="414"/>
      <c r="BN170" s="407"/>
      <c r="BO170" s="407"/>
      <c r="BP170" s="407"/>
      <c r="BQ170" s="418"/>
      <c r="BR170" s="414"/>
      <c r="BS170" s="407"/>
      <c r="BT170" s="407"/>
      <c r="BU170" s="407"/>
      <c r="BV170" s="407"/>
      <c r="BW170" s="408"/>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66" customFormat="true" ht="15" customHeight="true" x14ac:dyDescent="0.2">
      <c r="A171" s="36"/>
      <c r="B171" s="24"/>
      <c r="C171" s="113"/>
      <c r="D171" s="120"/>
      <c r="E171" s="120"/>
      <c r="F171" s="120"/>
      <c r="G171" s="119"/>
      <c r="H171" s="112"/>
      <c r="I171" s="120"/>
      <c r="J171" s="120"/>
      <c r="K171" s="120"/>
      <c r="L171" s="111"/>
      <c r="M171" s="113"/>
      <c r="N171" s="120"/>
      <c r="O171" s="120"/>
      <c r="P171" s="120"/>
      <c r="Q171" s="119"/>
      <c r="R171" s="112"/>
      <c r="S171" s="120"/>
      <c r="T171" s="120"/>
      <c r="U171" s="120"/>
      <c r="V171" s="120"/>
      <c r="W171" s="111"/>
      <c r="X171" s="828"/>
      <c r="Y171" s="828"/>
      <c r="Z171" s="828"/>
      <c r="AA171" s="828"/>
      <c r="AB171" s="828"/>
      <c r="AC171" s="828"/>
      <c r="AD171" s="828"/>
      <c r="AE171" s="828"/>
      <c r="AF171" s="828"/>
      <c r="AG171" s="828"/>
      <c r="AH171" s="828"/>
      <c r="AI171" s="828"/>
      <c r="AJ171" s="828"/>
      <c r="AK171" s="828"/>
      <c r="AL171" s="828"/>
      <c r="AM171" s="828"/>
      <c r="AN171" s="828"/>
      <c r="AO171" s="828"/>
      <c r="AP171" s="828"/>
      <c r="AQ171" s="828"/>
      <c r="AR171" s="828"/>
      <c r="AS171" s="828"/>
      <c r="AT171" s="828"/>
      <c r="AU171" s="828"/>
      <c r="AV171" s="828"/>
      <c r="AW171" s="828"/>
      <c r="AX171" s="828"/>
      <c r="AY171" s="828"/>
      <c r="AZ171" s="346"/>
      <c r="BA171" s="884"/>
      <c r="BB171" s="553"/>
      <c r="BC171" s="414"/>
      <c r="BD171" s="407"/>
      <c r="BE171" s="407"/>
      <c r="BF171" s="407"/>
      <c r="BG171" s="418"/>
      <c r="BH171" s="414"/>
      <c r="BI171" s="407"/>
      <c r="BJ171" s="407"/>
      <c r="BK171" s="407"/>
      <c r="BL171" s="418"/>
      <c r="BM171" s="414"/>
      <c r="BN171" s="407"/>
      <c r="BO171" s="407"/>
      <c r="BP171" s="407"/>
      <c r="BQ171" s="418"/>
      <c r="BR171" s="414"/>
      <c r="BS171" s="407"/>
      <c r="BT171" s="407"/>
      <c r="BU171" s="407"/>
      <c r="BV171" s="407"/>
      <c r="BW171" s="408"/>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37" customFormat="true" ht="15" customHeight="true" x14ac:dyDescent="0.2">
      <c r="A172" s="155"/>
      <c r="B172" s="149"/>
      <c r="C172" s="93"/>
      <c r="D172" s="92"/>
      <c r="E172" s="92"/>
      <c r="F172" s="92"/>
      <c r="G172" s="91"/>
      <c r="H172" s="90"/>
      <c r="I172" s="92"/>
      <c r="J172" s="92"/>
      <c r="K172" s="92"/>
      <c r="L172" s="89"/>
      <c r="M172" s="93"/>
      <c r="N172" s="92"/>
      <c r="O172" s="92"/>
      <c r="P172" s="92"/>
      <c r="Q172" s="91"/>
      <c r="R172" s="90"/>
      <c r="S172" s="92"/>
      <c r="T172" s="92"/>
      <c r="U172" s="92"/>
      <c r="V172" s="92"/>
      <c r="W172" s="89"/>
      <c r="X172" s="828"/>
      <c r="Y172" s="828"/>
      <c r="Z172" s="828"/>
      <c r="AA172" s="828"/>
      <c r="AB172" s="828"/>
      <c r="AC172" s="828"/>
      <c r="AD172" s="828"/>
      <c r="AE172" s="828"/>
      <c r="AF172" s="828"/>
      <c r="AG172" s="828"/>
      <c r="AH172" s="828"/>
      <c r="AI172" s="828"/>
      <c r="AJ172" s="828"/>
      <c r="AK172" s="828"/>
      <c r="AL172" s="828"/>
      <c r="AM172" s="828"/>
      <c r="AN172" s="828"/>
      <c r="AO172" s="828"/>
      <c r="AP172" s="828"/>
      <c r="AQ172" s="828"/>
      <c r="AR172" s="828"/>
      <c r="AS172" s="828"/>
      <c r="AT172" s="828"/>
      <c r="AU172" s="828"/>
      <c r="AV172" s="828"/>
      <c r="AW172" s="828"/>
      <c r="AX172" s="828"/>
      <c r="AY172" s="828"/>
      <c r="AZ172" s="346"/>
      <c r="BA172" s="884"/>
      <c r="BB172" s="553"/>
      <c r="BC172" s="414"/>
      <c r="BD172" s="407"/>
      <c r="BE172" s="407"/>
      <c r="BF172" s="407"/>
      <c r="BG172" s="418"/>
      <c r="BH172" s="414"/>
      <c r="BI172" s="407"/>
      <c r="BJ172" s="407"/>
      <c r="BK172" s="407"/>
      <c r="BL172" s="418"/>
      <c r="BM172" s="414"/>
      <c r="BN172" s="407"/>
      <c r="BO172" s="407"/>
      <c r="BP172" s="407"/>
      <c r="BQ172" s="418"/>
      <c r="BR172" s="414"/>
      <c r="BS172" s="407"/>
      <c r="BT172" s="407"/>
      <c r="BU172" s="407"/>
      <c r="BV172" s="407"/>
      <c r="BW172" s="408"/>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37" customFormat="true" ht="15" customHeight="true" x14ac:dyDescent="0.2">
      <c r="A173" s="155"/>
      <c r="B173" s="149"/>
      <c r="C173" s="167"/>
      <c r="D173" s="166"/>
      <c r="E173" s="166"/>
      <c r="F173" s="166"/>
      <c r="G173" s="156"/>
      <c r="H173" s="159"/>
      <c r="I173" s="166"/>
      <c r="J173" s="166"/>
      <c r="K173" s="166"/>
      <c r="L173" s="162"/>
      <c r="M173" s="167"/>
      <c r="N173" s="166"/>
      <c r="O173" s="166"/>
      <c r="P173" s="166"/>
      <c r="Q173" s="156"/>
      <c r="R173" s="159"/>
      <c r="S173" s="166"/>
      <c r="T173" s="166"/>
      <c r="U173" s="166"/>
      <c r="V173" s="166"/>
      <c r="W173" s="162"/>
      <c r="X173" s="828"/>
      <c r="Y173" s="828"/>
      <c r="Z173" s="828"/>
      <c r="AA173" s="828"/>
      <c r="AB173" s="828"/>
      <c r="AC173" s="828"/>
      <c r="AD173" s="828"/>
      <c r="AE173" s="828"/>
      <c r="AF173" s="828"/>
      <c r="AG173" s="828"/>
      <c r="AH173" s="828"/>
      <c r="AI173" s="828"/>
      <c r="AJ173" s="828"/>
      <c r="AK173" s="828"/>
      <c r="AL173" s="828"/>
      <c r="AM173" s="828"/>
      <c r="AN173" s="828"/>
      <c r="AO173" s="828"/>
      <c r="AP173" s="828"/>
      <c r="AQ173" s="828"/>
      <c r="AR173" s="828"/>
      <c r="AS173" s="828"/>
      <c r="AT173" s="828"/>
      <c r="AU173" s="828"/>
      <c r="AV173" s="828"/>
      <c r="AW173" s="828"/>
      <c r="AX173" s="828"/>
      <c r="AY173" s="828"/>
      <c r="AZ173" s="346"/>
      <c r="BA173" s="884"/>
      <c r="BB173" s="553"/>
      <c r="BC173" s="414"/>
      <c r="BD173" s="407"/>
      <c r="BE173" s="407"/>
      <c r="BF173" s="407"/>
      <c r="BG173" s="418"/>
      <c r="BH173" s="414"/>
      <c r="BI173" s="407"/>
      <c r="BJ173" s="407"/>
      <c r="BK173" s="407"/>
      <c r="BL173" s="418"/>
      <c r="BM173" s="414"/>
      <c r="BN173" s="407"/>
      <c r="BO173" s="407"/>
      <c r="BP173" s="407"/>
      <c r="BQ173" s="418"/>
      <c r="BR173" s="414"/>
      <c r="BS173" s="407"/>
      <c r="BT173" s="407"/>
      <c r="BU173" s="407"/>
      <c r="BV173" s="407"/>
      <c r="BW173" s="408"/>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37" customFormat="true" ht="15" customHeight="true" x14ac:dyDescent="0.2">
      <c r="A174" s="155"/>
      <c r="B174" s="149"/>
      <c r="C174" s="167"/>
      <c r="D174" s="166"/>
      <c r="E174" s="166"/>
      <c r="F174" s="166"/>
      <c r="G174" s="156"/>
      <c r="H174" s="159"/>
      <c r="I174" s="166"/>
      <c r="J174" s="166"/>
      <c r="K174" s="166"/>
      <c r="L174" s="162"/>
      <c r="M174" s="167"/>
      <c r="N174" s="166"/>
      <c r="O174" s="166"/>
      <c r="P174" s="166"/>
      <c r="Q174" s="156"/>
      <c r="R174" s="159"/>
      <c r="S174" s="166"/>
      <c r="T174" s="166"/>
      <c r="U174" s="166"/>
      <c r="V174" s="166"/>
      <c r="W174" s="162"/>
      <c r="X174" s="828"/>
      <c r="Y174" s="828"/>
      <c r="Z174" s="828"/>
      <c r="AA174" s="828"/>
      <c r="AB174" s="828"/>
      <c r="AC174" s="828"/>
      <c r="AD174" s="828"/>
      <c r="AE174" s="828"/>
      <c r="AF174" s="828"/>
      <c r="AG174" s="828"/>
      <c r="AH174" s="828"/>
      <c r="AI174" s="828"/>
      <c r="AJ174" s="828"/>
      <c r="AK174" s="828"/>
      <c r="AL174" s="828"/>
      <c r="AM174" s="828"/>
      <c r="AN174" s="828"/>
      <c r="AO174" s="828"/>
      <c r="AP174" s="828"/>
      <c r="AQ174" s="828"/>
      <c r="AR174" s="828"/>
      <c r="AS174" s="828"/>
      <c r="AT174" s="828"/>
      <c r="AU174" s="828"/>
      <c r="AV174" s="828"/>
      <c r="AW174" s="828"/>
      <c r="AX174" s="828"/>
      <c r="AY174" s="828"/>
      <c r="AZ174" s="346"/>
      <c r="BA174" s="884"/>
      <c r="BB174" s="553"/>
      <c r="BC174" s="414"/>
      <c r="BD174" s="407"/>
      <c r="BE174" s="407"/>
      <c r="BF174" s="407"/>
      <c r="BG174" s="418"/>
      <c r="BH174" s="414"/>
      <c r="BI174" s="407"/>
      <c r="BJ174" s="407"/>
      <c r="BK174" s="407"/>
      <c r="BL174" s="418"/>
      <c r="BM174" s="414"/>
      <c r="BN174" s="407"/>
      <c r="BO174" s="407"/>
      <c r="BP174" s="407"/>
      <c r="BQ174" s="418"/>
      <c r="BR174" s="414"/>
      <c r="BS174" s="407"/>
      <c r="BT174" s="407"/>
      <c r="BU174" s="407"/>
      <c r="BV174" s="407"/>
      <c r="BW174" s="408"/>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37" customFormat="true" ht="15" customHeight="true" x14ac:dyDescent="0.2">
      <c r="A175" s="155"/>
      <c r="B175" s="149"/>
      <c r="C175" s="118"/>
      <c r="D175" s="117"/>
      <c r="E175" s="117"/>
      <c r="F175" s="117"/>
      <c r="G175" s="116"/>
      <c r="H175" s="115"/>
      <c r="I175" s="117"/>
      <c r="J175" s="117"/>
      <c r="K175" s="117"/>
      <c r="L175" s="114"/>
      <c r="M175" s="118"/>
      <c r="N175" s="117"/>
      <c r="O175" s="117"/>
      <c r="P175" s="117"/>
      <c r="Q175" s="116"/>
      <c r="R175" s="115"/>
      <c r="S175" s="117"/>
      <c r="T175" s="117"/>
      <c r="U175" s="117"/>
      <c r="V175" s="117"/>
      <c r="W175" s="114"/>
      <c r="X175" s="828"/>
      <c r="Y175" s="828"/>
      <c r="Z175" s="828"/>
      <c r="AA175" s="828"/>
      <c r="AB175" s="828"/>
      <c r="AC175" s="828"/>
      <c r="AD175" s="828"/>
      <c r="AE175" s="828"/>
      <c r="AF175" s="828"/>
      <c r="AG175" s="828"/>
      <c r="AH175" s="828"/>
      <c r="AI175" s="828"/>
      <c r="AJ175" s="828"/>
      <c r="AK175" s="828"/>
      <c r="AL175" s="828"/>
      <c r="AM175" s="828"/>
      <c r="AN175" s="828"/>
      <c r="AO175" s="828"/>
      <c r="AP175" s="828"/>
      <c r="AQ175" s="828"/>
      <c r="AR175" s="828"/>
      <c r="AS175" s="828"/>
      <c r="AT175" s="828"/>
      <c r="AU175" s="828"/>
      <c r="AV175" s="828"/>
      <c r="AW175" s="828"/>
      <c r="AX175" s="828"/>
      <c r="AY175" s="828"/>
      <c r="AZ175" s="346"/>
      <c r="BA175" s="884"/>
      <c r="BB175" s="553"/>
      <c r="BC175" s="414"/>
      <c r="BD175" s="407"/>
      <c r="BE175" s="407"/>
      <c r="BF175" s="407"/>
      <c r="BG175" s="418"/>
      <c r="BH175" s="414"/>
      <c r="BI175" s="407"/>
      <c r="BJ175" s="407"/>
      <c r="BK175" s="407"/>
      <c r="BL175" s="418"/>
      <c r="BM175" s="414"/>
      <c r="BN175" s="407"/>
      <c r="BO175" s="407"/>
      <c r="BP175" s="407"/>
      <c r="BQ175" s="418"/>
      <c r="BR175" s="414"/>
      <c r="BS175" s="407"/>
      <c r="BT175" s="407"/>
      <c r="BU175" s="407"/>
      <c r="BV175" s="407"/>
      <c r="BW175" s="408"/>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37" customFormat="true" ht="15" customHeight="true" x14ac:dyDescent="0.2">
      <c r="A176" s="155"/>
      <c r="B176" s="149"/>
      <c r="C176" s="118"/>
      <c r="D176" s="117"/>
      <c r="E176" s="117"/>
      <c r="F176" s="117"/>
      <c r="G176" s="116"/>
      <c r="H176" s="115"/>
      <c r="I176" s="117"/>
      <c r="J176" s="117"/>
      <c r="K176" s="117"/>
      <c r="L176" s="114"/>
      <c r="M176" s="118"/>
      <c r="N176" s="117"/>
      <c r="O176" s="117"/>
      <c r="P176" s="117"/>
      <c r="Q176" s="116"/>
      <c r="R176" s="115"/>
      <c r="S176" s="117"/>
      <c r="T176" s="117"/>
      <c r="U176" s="117"/>
      <c r="V176" s="117"/>
      <c r="W176" s="114"/>
      <c r="X176" s="828"/>
      <c r="Y176" s="828"/>
      <c r="Z176" s="828"/>
      <c r="AA176" s="828"/>
      <c r="AB176" s="828"/>
      <c r="AC176" s="828"/>
      <c r="AD176" s="828"/>
      <c r="AE176" s="828"/>
      <c r="AF176" s="828"/>
      <c r="AG176" s="828"/>
      <c r="AH176" s="828"/>
      <c r="AI176" s="828"/>
      <c r="AJ176" s="828"/>
      <c r="AK176" s="828"/>
      <c r="AL176" s="828"/>
      <c r="AM176" s="828"/>
      <c r="AN176" s="828"/>
      <c r="AO176" s="828"/>
      <c r="AP176" s="828"/>
      <c r="AQ176" s="828"/>
      <c r="AR176" s="828"/>
      <c r="AS176" s="828"/>
      <c r="AT176" s="828"/>
      <c r="AU176" s="828"/>
      <c r="AV176" s="828"/>
      <c r="AW176" s="828"/>
      <c r="AX176" s="828"/>
      <c r="AY176" s="828"/>
      <c r="AZ176" s="346"/>
      <c r="BA176" s="884"/>
      <c r="BB176" s="553"/>
      <c r="BC176" s="414"/>
      <c r="BD176" s="407"/>
      <c r="BE176" s="407"/>
      <c r="BF176" s="407"/>
      <c r="BG176" s="418"/>
      <c r="BH176" s="414"/>
      <c r="BI176" s="407"/>
      <c r="BJ176" s="407"/>
      <c r="BK176" s="407"/>
      <c r="BL176" s="418"/>
      <c r="BM176" s="414"/>
      <c r="BN176" s="407"/>
      <c r="BO176" s="407"/>
      <c r="BP176" s="407"/>
      <c r="BQ176" s="418"/>
      <c r="BR176" s="414"/>
      <c r="BS176" s="407"/>
      <c r="BT176" s="407"/>
      <c r="BU176" s="407"/>
      <c r="BV176" s="407"/>
      <c r="BW176" s="408"/>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37" customFormat="true" ht="15" customHeight="true" x14ac:dyDescent="0.2">
      <c r="A177" s="155"/>
      <c r="B177" s="149"/>
      <c r="C177" s="118"/>
      <c r="D177" s="117"/>
      <c r="E177" s="117"/>
      <c r="F177" s="117"/>
      <c r="G177" s="116"/>
      <c r="H177" s="115"/>
      <c r="I177" s="117"/>
      <c r="J177" s="117"/>
      <c r="K177" s="117"/>
      <c r="L177" s="114"/>
      <c r="M177" s="118"/>
      <c r="N177" s="117"/>
      <c r="O177" s="117"/>
      <c r="P177" s="117"/>
      <c r="Q177" s="116"/>
      <c r="R177" s="115"/>
      <c r="S177" s="117"/>
      <c r="T177" s="117"/>
      <c r="U177" s="117"/>
      <c r="V177" s="117"/>
      <c r="W177" s="114"/>
      <c r="X177" s="828"/>
      <c r="Y177" s="828"/>
      <c r="Z177" s="828"/>
      <c r="AA177" s="828"/>
      <c r="AB177" s="828"/>
      <c r="AC177" s="828"/>
      <c r="AD177" s="828"/>
      <c r="AE177" s="828"/>
      <c r="AF177" s="828"/>
      <c r="AG177" s="828"/>
      <c r="AH177" s="828"/>
      <c r="AI177" s="828"/>
      <c r="AJ177" s="828"/>
      <c r="AK177" s="828"/>
      <c r="AL177" s="828"/>
      <c r="AM177" s="828"/>
      <c r="AN177" s="828"/>
      <c r="AO177" s="828"/>
      <c r="AP177" s="828"/>
      <c r="AQ177" s="828"/>
      <c r="AR177" s="828"/>
      <c r="AS177" s="828"/>
      <c r="AT177" s="828"/>
      <c r="AU177" s="828"/>
      <c r="AV177" s="828"/>
      <c r="AW177" s="828"/>
      <c r="AX177" s="828"/>
      <c r="AY177" s="828"/>
      <c r="AZ177" s="346"/>
      <c r="BA177" s="884"/>
      <c r="BB177" s="553"/>
      <c r="BC177" s="414"/>
      <c r="BD177" s="407"/>
      <c r="BE177" s="407"/>
      <c r="BF177" s="407"/>
      <c r="BG177" s="418"/>
      <c r="BH177" s="414"/>
      <c r="BI177" s="407"/>
      <c r="BJ177" s="407"/>
      <c r="BK177" s="407"/>
      <c r="BL177" s="418"/>
      <c r="BM177" s="414"/>
      <c r="BN177" s="407"/>
      <c r="BO177" s="407"/>
      <c r="BP177" s="407"/>
      <c r="BQ177" s="418"/>
      <c r="BR177" s="414"/>
      <c r="BS177" s="407"/>
      <c r="BT177" s="407"/>
      <c r="BU177" s="407"/>
      <c r="BV177" s="407"/>
      <c r="BW177" s="408"/>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37" customFormat="true" ht="15" customHeight="true" x14ac:dyDescent="0.2">
      <c r="A178" s="155"/>
      <c r="B178" s="149"/>
      <c r="C178" s="118"/>
      <c r="D178" s="117"/>
      <c r="E178" s="117"/>
      <c r="F178" s="117"/>
      <c r="G178" s="116"/>
      <c r="H178" s="115"/>
      <c r="I178" s="117"/>
      <c r="J178" s="117"/>
      <c r="K178" s="117"/>
      <c r="L178" s="114"/>
      <c r="M178" s="118"/>
      <c r="N178" s="117"/>
      <c r="O178" s="117"/>
      <c r="P178" s="117"/>
      <c r="Q178" s="116"/>
      <c r="R178" s="115"/>
      <c r="S178" s="117"/>
      <c r="T178" s="117"/>
      <c r="U178" s="117"/>
      <c r="V178" s="117"/>
      <c r="W178" s="114"/>
      <c r="X178" s="828"/>
      <c r="Y178" s="828"/>
      <c r="Z178" s="828"/>
      <c r="AA178" s="828"/>
      <c r="AB178" s="828"/>
      <c r="AC178" s="828"/>
      <c r="AD178" s="828"/>
      <c r="AE178" s="828"/>
      <c r="AF178" s="828"/>
      <c r="AG178" s="828"/>
      <c r="AH178" s="828"/>
      <c r="AI178" s="828"/>
      <c r="AJ178" s="828"/>
      <c r="AK178" s="828"/>
      <c r="AL178" s="828"/>
      <c r="AM178" s="828"/>
      <c r="AN178" s="828"/>
      <c r="AO178" s="828"/>
      <c r="AP178" s="828"/>
      <c r="AQ178" s="828"/>
      <c r="AR178" s="828"/>
      <c r="AS178" s="828"/>
      <c r="AT178" s="828"/>
      <c r="AU178" s="828"/>
      <c r="AV178" s="828"/>
      <c r="AW178" s="828"/>
      <c r="AX178" s="828"/>
      <c r="AY178" s="828"/>
      <c r="AZ178" s="346"/>
      <c r="BA178" s="884"/>
      <c r="BB178" s="553"/>
      <c r="BC178" s="414"/>
      <c r="BD178" s="407"/>
      <c r="BE178" s="407"/>
      <c r="BF178" s="407"/>
      <c r="BG178" s="418"/>
      <c r="BH178" s="414"/>
      <c r="BI178" s="407"/>
      <c r="BJ178" s="407"/>
      <c r="BK178" s="407"/>
      <c r="BL178" s="418"/>
      <c r="BM178" s="414"/>
      <c r="BN178" s="407"/>
      <c r="BO178" s="407"/>
      <c r="BP178" s="407"/>
      <c r="BQ178" s="418"/>
      <c r="BR178" s="414"/>
      <c r="BS178" s="407"/>
      <c r="BT178" s="407"/>
      <c r="BU178" s="407"/>
      <c r="BV178" s="407"/>
      <c r="BW178" s="408"/>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37" customFormat="true" ht="15" customHeight="true" x14ac:dyDescent="0.2">
      <c r="A179" s="155"/>
      <c r="B179" s="149"/>
      <c r="C179" s="118"/>
      <c r="D179" s="117"/>
      <c r="E179" s="117"/>
      <c r="F179" s="117"/>
      <c r="G179" s="116"/>
      <c r="H179" s="115"/>
      <c r="I179" s="117"/>
      <c r="J179" s="117"/>
      <c r="K179" s="117"/>
      <c r="L179" s="114"/>
      <c r="M179" s="118"/>
      <c r="N179" s="117"/>
      <c r="O179" s="117"/>
      <c r="P179" s="117"/>
      <c r="Q179" s="116"/>
      <c r="R179" s="115"/>
      <c r="S179" s="117"/>
      <c r="T179" s="117"/>
      <c r="U179" s="117"/>
      <c r="V179" s="117"/>
      <c r="W179" s="114"/>
      <c r="X179" s="828"/>
      <c r="Y179" s="828"/>
      <c r="Z179" s="828"/>
      <c r="AA179" s="828"/>
      <c r="AB179" s="828"/>
      <c r="AC179" s="828"/>
      <c r="AD179" s="828"/>
      <c r="AE179" s="828"/>
      <c r="AF179" s="828"/>
      <c r="AG179" s="828"/>
      <c r="AH179" s="828"/>
      <c r="AI179" s="828"/>
      <c r="AJ179" s="828"/>
      <c r="AK179" s="828"/>
      <c r="AL179" s="828"/>
      <c r="AM179" s="828"/>
      <c r="AN179" s="828"/>
      <c r="AO179" s="828"/>
      <c r="AP179" s="828"/>
      <c r="AQ179" s="828"/>
      <c r="AR179" s="828"/>
      <c r="AS179" s="828"/>
      <c r="AT179" s="828"/>
      <c r="AU179" s="828"/>
      <c r="AV179" s="828"/>
      <c r="AW179" s="828"/>
      <c r="AX179" s="828"/>
      <c r="AY179" s="828"/>
      <c r="AZ179" s="346"/>
      <c r="BA179" s="884"/>
      <c r="BB179" s="553"/>
      <c r="BC179" s="414"/>
      <c r="BD179" s="407"/>
      <c r="BE179" s="407"/>
      <c r="BF179" s="407"/>
      <c r="BG179" s="418"/>
      <c r="BH179" s="414"/>
      <c r="BI179" s="407"/>
      <c r="BJ179" s="407"/>
      <c r="BK179" s="407"/>
      <c r="BL179" s="418"/>
      <c r="BM179" s="414"/>
      <c r="BN179" s="407"/>
      <c r="BO179" s="407"/>
      <c r="BP179" s="407"/>
      <c r="BQ179" s="418"/>
      <c r="BR179" s="414"/>
      <c r="BS179" s="407"/>
      <c r="BT179" s="407"/>
      <c r="BU179" s="407"/>
      <c r="BV179" s="407"/>
      <c r="BW179" s="408"/>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37" customFormat="true" ht="15" customHeight="true" x14ac:dyDescent="0.2">
      <c r="A180" s="155"/>
      <c r="B180" s="149"/>
      <c r="C180" s="118"/>
      <c r="D180" s="117"/>
      <c r="E180" s="117"/>
      <c r="F180" s="117"/>
      <c r="G180" s="116"/>
      <c r="H180" s="115"/>
      <c r="I180" s="117"/>
      <c r="J180" s="117"/>
      <c r="K180" s="117"/>
      <c r="L180" s="114"/>
      <c r="M180" s="118"/>
      <c r="N180" s="117"/>
      <c r="O180" s="117"/>
      <c r="P180" s="117"/>
      <c r="Q180" s="116"/>
      <c r="R180" s="115"/>
      <c r="S180" s="117"/>
      <c r="T180" s="117"/>
      <c r="U180" s="117"/>
      <c r="V180" s="117"/>
      <c r="W180" s="114"/>
      <c r="X180" s="828"/>
      <c r="Y180" s="828"/>
      <c r="Z180" s="828"/>
      <c r="AA180" s="828"/>
      <c r="AB180" s="828"/>
      <c r="AC180" s="828"/>
      <c r="AD180" s="828"/>
      <c r="AE180" s="828"/>
      <c r="AF180" s="828"/>
      <c r="AG180" s="828"/>
      <c r="AH180" s="828"/>
      <c r="AI180" s="828"/>
      <c r="AJ180" s="828"/>
      <c r="AK180" s="828"/>
      <c r="AL180" s="828"/>
      <c r="AM180" s="828"/>
      <c r="AN180" s="828"/>
      <c r="AO180" s="828"/>
      <c r="AP180" s="828"/>
      <c r="AQ180" s="828"/>
      <c r="AR180" s="828"/>
      <c r="AS180" s="828"/>
      <c r="AT180" s="828"/>
      <c r="AU180" s="828"/>
      <c r="AV180" s="828"/>
      <c r="AW180" s="828"/>
      <c r="AX180" s="828"/>
      <c r="AY180" s="828"/>
      <c r="AZ180" s="346"/>
      <c r="BA180" s="884"/>
      <c r="BB180" s="553"/>
      <c r="BC180" s="414"/>
      <c r="BD180" s="407"/>
      <c r="BE180" s="407"/>
      <c r="BF180" s="407"/>
      <c r="BG180" s="418"/>
      <c r="BH180" s="414"/>
      <c r="BI180" s="407"/>
      <c r="BJ180" s="407"/>
      <c r="BK180" s="407"/>
      <c r="BL180" s="418"/>
      <c r="BM180" s="414"/>
      <c r="BN180" s="407"/>
      <c r="BO180" s="407"/>
      <c r="BP180" s="407"/>
      <c r="BQ180" s="418"/>
      <c r="BR180" s="414"/>
      <c r="BS180" s="407"/>
      <c r="BT180" s="407"/>
      <c r="BU180" s="407"/>
      <c r="BV180" s="407"/>
      <c r="BW180" s="408"/>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37" customFormat="true" ht="15" customHeight="true" x14ac:dyDescent="0.2">
      <c r="A181" s="155"/>
      <c r="B181" s="149"/>
      <c r="C181" s="118"/>
      <c r="D181" s="117"/>
      <c r="E181" s="117"/>
      <c r="F181" s="117"/>
      <c r="G181" s="116"/>
      <c r="H181" s="115"/>
      <c r="I181" s="117"/>
      <c r="J181" s="117"/>
      <c r="K181" s="117"/>
      <c r="L181" s="114"/>
      <c r="M181" s="118"/>
      <c r="N181" s="117"/>
      <c r="O181" s="117"/>
      <c r="P181" s="117"/>
      <c r="Q181" s="116"/>
      <c r="R181" s="115"/>
      <c r="S181" s="117"/>
      <c r="T181" s="117"/>
      <c r="U181" s="117"/>
      <c r="V181" s="117"/>
      <c r="W181" s="114"/>
      <c r="X181" s="828"/>
      <c r="Y181" s="828"/>
      <c r="Z181" s="828"/>
      <c r="AA181" s="828"/>
      <c r="AB181" s="828"/>
      <c r="AC181" s="828"/>
      <c r="AD181" s="828"/>
      <c r="AE181" s="828"/>
      <c r="AF181" s="828"/>
      <c r="AG181" s="828"/>
      <c r="AH181" s="828"/>
      <c r="AI181" s="828"/>
      <c r="AJ181" s="828"/>
      <c r="AK181" s="828"/>
      <c r="AL181" s="828"/>
      <c r="AM181" s="828"/>
      <c r="AN181" s="828"/>
      <c r="AO181" s="828"/>
      <c r="AP181" s="828"/>
      <c r="AQ181" s="828"/>
      <c r="AR181" s="828"/>
      <c r="AS181" s="828"/>
      <c r="AT181" s="828"/>
      <c r="AU181" s="828"/>
      <c r="AV181" s="828"/>
      <c r="AW181" s="828"/>
      <c r="AX181" s="828"/>
      <c r="AY181" s="828"/>
      <c r="AZ181" s="346"/>
      <c r="BA181" s="884"/>
      <c r="BB181" s="553"/>
      <c r="BC181" s="414"/>
      <c r="BD181" s="407"/>
      <c r="BE181" s="407"/>
      <c r="BF181" s="407"/>
      <c r="BG181" s="418"/>
      <c r="BH181" s="414"/>
      <c r="BI181" s="407"/>
      <c r="BJ181" s="407"/>
      <c r="BK181" s="407"/>
      <c r="BL181" s="418"/>
      <c r="BM181" s="414"/>
      <c r="BN181" s="407"/>
      <c r="BO181" s="407"/>
      <c r="BP181" s="407"/>
      <c r="BQ181" s="418"/>
      <c r="BR181" s="414"/>
      <c r="BS181" s="407"/>
      <c r="BT181" s="407"/>
      <c r="BU181" s="407"/>
      <c r="BV181" s="407"/>
      <c r="BW181" s="408"/>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37" customFormat="true" ht="15" customHeight="true" x14ac:dyDescent="0.2">
      <c r="A182" s="155"/>
      <c r="B182" s="149"/>
      <c r="C182" s="118"/>
      <c r="D182" s="117"/>
      <c r="E182" s="117"/>
      <c r="F182" s="117"/>
      <c r="G182" s="116"/>
      <c r="H182" s="115"/>
      <c r="I182" s="117"/>
      <c r="J182" s="117"/>
      <c r="K182" s="117"/>
      <c r="L182" s="114"/>
      <c r="M182" s="118"/>
      <c r="N182" s="117"/>
      <c r="O182" s="117"/>
      <c r="P182" s="117"/>
      <c r="Q182" s="116"/>
      <c r="R182" s="115"/>
      <c r="S182" s="117"/>
      <c r="T182" s="117"/>
      <c r="U182" s="117"/>
      <c r="V182" s="117"/>
      <c r="W182" s="114"/>
      <c r="X182" s="828"/>
      <c r="Y182" s="828"/>
      <c r="Z182" s="828"/>
      <c r="AA182" s="828"/>
      <c r="AB182" s="828"/>
      <c r="AC182" s="828"/>
      <c r="AD182" s="828"/>
      <c r="AE182" s="828"/>
      <c r="AF182" s="828"/>
      <c r="AG182" s="828"/>
      <c r="AH182" s="828"/>
      <c r="AI182" s="828"/>
      <c r="AJ182" s="828"/>
      <c r="AK182" s="828"/>
      <c r="AL182" s="828"/>
      <c r="AM182" s="828"/>
      <c r="AN182" s="828"/>
      <c r="AO182" s="828"/>
      <c r="AP182" s="828"/>
      <c r="AQ182" s="828"/>
      <c r="AR182" s="828"/>
      <c r="AS182" s="828"/>
      <c r="AT182" s="828"/>
      <c r="AU182" s="828"/>
      <c r="AV182" s="828"/>
      <c r="AW182" s="828"/>
      <c r="AX182" s="828"/>
      <c r="AY182" s="828"/>
      <c r="AZ182" s="346"/>
      <c r="BA182" s="884"/>
      <c r="BB182" s="553"/>
      <c r="BC182" s="414"/>
      <c r="BD182" s="407"/>
      <c r="BE182" s="407"/>
      <c r="BF182" s="407"/>
      <c r="BG182" s="418"/>
      <c r="BH182" s="414"/>
      <c r="BI182" s="407"/>
      <c r="BJ182" s="407"/>
      <c r="BK182" s="407"/>
      <c r="BL182" s="418"/>
      <c r="BM182" s="414"/>
      <c r="BN182" s="407"/>
      <c r="BO182" s="407"/>
      <c r="BP182" s="407"/>
      <c r="BQ182" s="418"/>
      <c r="BR182" s="414"/>
      <c r="BS182" s="407"/>
      <c r="BT182" s="407"/>
      <c r="BU182" s="407"/>
      <c r="BV182" s="407"/>
      <c r="BW182" s="408"/>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37" customFormat="true" ht="15" customHeight="true" x14ac:dyDescent="0.2">
      <c r="A183" s="155"/>
      <c r="B183" s="149"/>
      <c r="C183" s="118"/>
      <c r="D183" s="117"/>
      <c r="E183" s="117"/>
      <c r="F183" s="117"/>
      <c r="G183" s="116"/>
      <c r="H183" s="115"/>
      <c r="I183" s="117"/>
      <c r="J183" s="117"/>
      <c r="K183" s="117"/>
      <c r="L183" s="114"/>
      <c r="M183" s="118"/>
      <c r="N183" s="117"/>
      <c r="O183" s="117"/>
      <c r="P183" s="117"/>
      <c r="Q183" s="116"/>
      <c r="R183" s="115"/>
      <c r="S183" s="117"/>
      <c r="T183" s="117"/>
      <c r="U183" s="117"/>
      <c r="V183" s="117"/>
      <c r="W183" s="114"/>
      <c r="X183" s="828"/>
      <c r="Y183" s="828"/>
      <c r="Z183" s="828"/>
      <c r="AA183" s="828"/>
      <c r="AB183" s="828"/>
      <c r="AC183" s="828"/>
      <c r="AD183" s="828"/>
      <c r="AE183" s="828"/>
      <c r="AF183" s="828"/>
      <c r="AG183" s="828"/>
      <c r="AH183" s="828"/>
      <c r="AI183" s="828"/>
      <c r="AJ183" s="828"/>
      <c r="AK183" s="828"/>
      <c r="AL183" s="828"/>
      <c r="AM183" s="828"/>
      <c r="AN183" s="828"/>
      <c r="AO183" s="828"/>
      <c r="AP183" s="828"/>
      <c r="AQ183" s="828"/>
      <c r="AR183" s="828"/>
      <c r="AS183" s="828"/>
      <c r="AT183" s="828"/>
      <c r="AU183" s="828"/>
      <c r="AV183" s="828"/>
      <c r="AW183" s="828"/>
      <c r="AX183" s="828"/>
      <c r="AY183" s="828"/>
      <c r="AZ183" s="346"/>
      <c r="BA183" s="884"/>
      <c r="BB183" s="553"/>
      <c r="BC183" s="414"/>
      <c r="BD183" s="407"/>
      <c r="BE183" s="407"/>
      <c r="BF183" s="407"/>
      <c r="BG183" s="418"/>
      <c r="BH183" s="414"/>
      <c r="BI183" s="407"/>
      <c r="BJ183" s="407"/>
      <c r="BK183" s="407"/>
      <c r="BL183" s="418"/>
      <c r="BM183" s="414"/>
      <c r="BN183" s="407"/>
      <c r="BO183" s="407"/>
      <c r="BP183" s="407"/>
      <c r="BQ183" s="418"/>
      <c r="BR183" s="414"/>
      <c r="BS183" s="407"/>
      <c r="BT183" s="407"/>
      <c r="BU183" s="407"/>
      <c r="BV183" s="407"/>
      <c r="BW183" s="408"/>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37" customFormat="true" ht="15" customHeight="true" x14ac:dyDescent="0.2">
      <c r="A184" s="155"/>
      <c r="B184" s="149"/>
      <c r="C184" s="118"/>
      <c r="D184" s="117"/>
      <c r="E184" s="117"/>
      <c r="F184" s="117"/>
      <c r="G184" s="116"/>
      <c r="H184" s="115"/>
      <c r="I184" s="117"/>
      <c r="J184" s="117"/>
      <c r="K184" s="117"/>
      <c r="L184" s="114"/>
      <c r="M184" s="118"/>
      <c r="N184" s="117"/>
      <c r="O184" s="117"/>
      <c r="P184" s="117"/>
      <c r="Q184" s="116"/>
      <c r="R184" s="115"/>
      <c r="S184" s="117"/>
      <c r="T184" s="117"/>
      <c r="U184" s="117"/>
      <c r="V184" s="117"/>
      <c r="W184" s="114"/>
      <c r="X184" s="828"/>
      <c r="Y184" s="828"/>
      <c r="Z184" s="828"/>
      <c r="AA184" s="828"/>
      <c r="AB184" s="828"/>
      <c r="AC184" s="828"/>
      <c r="AD184" s="828"/>
      <c r="AE184" s="828"/>
      <c r="AF184" s="828"/>
      <c r="AG184" s="828"/>
      <c r="AH184" s="828"/>
      <c r="AI184" s="828"/>
      <c r="AJ184" s="828"/>
      <c r="AK184" s="828"/>
      <c r="AL184" s="828"/>
      <c r="AM184" s="828"/>
      <c r="AN184" s="828"/>
      <c r="AO184" s="828"/>
      <c r="AP184" s="828"/>
      <c r="AQ184" s="828"/>
      <c r="AR184" s="828"/>
      <c r="AS184" s="828"/>
      <c r="AT184" s="828"/>
      <c r="AU184" s="828"/>
      <c r="AV184" s="828"/>
      <c r="AW184" s="828"/>
      <c r="AX184" s="828"/>
      <c r="AY184" s="828"/>
      <c r="AZ184" s="346"/>
      <c r="BA184" s="884"/>
      <c r="BB184" s="553"/>
      <c r="BC184" s="414"/>
      <c r="BD184" s="407"/>
      <c r="BE184" s="407"/>
      <c r="BF184" s="407"/>
      <c r="BG184" s="418"/>
      <c r="BH184" s="414"/>
      <c r="BI184" s="407"/>
      <c r="BJ184" s="407"/>
      <c r="BK184" s="407"/>
      <c r="BL184" s="418"/>
      <c r="BM184" s="414"/>
      <c r="BN184" s="407"/>
      <c r="BO184" s="407"/>
      <c r="BP184" s="407"/>
      <c r="BQ184" s="418"/>
      <c r="BR184" s="414"/>
      <c r="BS184" s="407"/>
      <c r="BT184" s="407"/>
      <c r="BU184" s="407"/>
      <c r="BV184" s="407"/>
      <c r="BW184" s="408"/>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37" customFormat="true" ht="15" customHeight="true" x14ac:dyDescent="0.2">
      <c r="A185" s="155"/>
      <c r="B185" s="149"/>
      <c r="C185" s="118"/>
      <c r="D185" s="117"/>
      <c r="E185" s="117"/>
      <c r="F185" s="117"/>
      <c r="G185" s="116"/>
      <c r="H185" s="115"/>
      <c r="I185" s="117"/>
      <c r="J185" s="117"/>
      <c r="K185" s="117"/>
      <c r="L185" s="114"/>
      <c r="M185" s="118"/>
      <c r="N185" s="117"/>
      <c r="O185" s="117"/>
      <c r="P185" s="117"/>
      <c r="Q185" s="116"/>
      <c r="R185" s="115"/>
      <c r="S185" s="117"/>
      <c r="T185" s="117"/>
      <c r="U185" s="117"/>
      <c r="V185" s="117"/>
      <c r="W185" s="114"/>
      <c r="X185" s="828"/>
      <c r="Y185" s="828"/>
      <c r="Z185" s="828"/>
      <c r="AA185" s="828"/>
      <c r="AB185" s="828"/>
      <c r="AC185" s="828"/>
      <c r="AD185" s="828"/>
      <c r="AE185" s="828"/>
      <c r="AF185" s="828"/>
      <c r="AG185" s="828"/>
      <c r="AH185" s="828"/>
      <c r="AI185" s="828"/>
      <c r="AJ185" s="828"/>
      <c r="AK185" s="828"/>
      <c r="AL185" s="828"/>
      <c r="AM185" s="828"/>
      <c r="AN185" s="828"/>
      <c r="AO185" s="828"/>
      <c r="AP185" s="828"/>
      <c r="AQ185" s="828"/>
      <c r="AR185" s="828"/>
      <c r="AS185" s="828"/>
      <c r="AT185" s="828"/>
      <c r="AU185" s="828"/>
      <c r="AV185" s="828"/>
      <c r="AW185" s="828"/>
      <c r="AX185" s="828"/>
      <c r="AY185" s="828"/>
      <c r="AZ185" s="346"/>
      <c r="BA185" s="884"/>
      <c r="BB185" s="553"/>
      <c r="BC185" s="414"/>
      <c r="BD185" s="407"/>
      <c r="BE185" s="407"/>
      <c r="BF185" s="407"/>
      <c r="BG185" s="418"/>
      <c r="BH185" s="414"/>
      <c r="BI185" s="407"/>
      <c r="BJ185" s="407"/>
      <c r="BK185" s="407"/>
      <c r="BL185" s="418"/>
      <c r="BM185" s="414"/>
      <c r="BN185" s="407"/>
      <c r="BO185" s="407"/>
      <c r="BP185" s="407"/>
      <c r="BQ185" s="418"/>
      <c r="BR185" s="414"/>
      <c r="BS185" s="407"/>
      <c r="BT185" s="407"/>
      <c r="BU185" s="407"/>
      <c r="BV185" s="407"/>
      <c r="BW185" s="408"/>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37" customFormat="true" ht="15" customHeight="true" x14ac:dyDescent="0.2">
      <c r="A186" s="155"/>
      <c r="B186" s="149"/>
      <c r="C186" s="118"/>
      <c r="D186" s="117"/>
      <c r="E186" s="117"/>
      <c r="F186" s="117"/>
      <c r="G186" s="116"/>
      <c r="H186" s="115"/>
      <c r="I186" s="117"/>
      <c r="J186" s="117"/>
      <c r="K186" s="117"/>
      <c r="L186" s="114"/>
      <c r="M186" s="118"/>
      <c r="N186" s="117"/>
      <c r="O186" s="117"/>
      <c r="P186" s="117"/>
      <c r="Q186" s="116"/>
      <c r="R186" s="115"/>
      <c r="S186" s="117"/>
      <c r="T186" s="117"/>
      <c r="U186" s="117"/>
      <c r="V186" s="117"/>
      <c r="W186" s="114"/>
      <c r="X186" s="828"/>
      <c r="Y186" s="828"/>
      <c r="Z186" s="828"/>
      <c r="AA186" s="828"/>
      <c r="AB186" s="828"/>
      <c r="AC186" s="828"/>
      <c r="AD186" s="828"/>
      <c r="AE186" s="828"/>
      <c r="AF186" s="828"/>
      <c r="AG186" s="828"/>
      <c r="AH186" s="828"/>
      <c r="AI186" s="828"/>
      <c r="AJ186" s="828"/>
      <c r="AK186" s="828"/>
      <c r="AL186" s="828"/>
      <c r="AM186" s="828"/>
      <c r="AN186" s="828"/>
      <c r="AO186" s="828"/>
      <c r="AP186" s="828"/>
      <c r="AQ186" s="828"/>
      <c r="AR186" s="828"/>
      <c r="AS186" s="828"/>
      <c r="AT186" s="828"/>
      <c r="AU186" s="828"/>
      <c r="AV186" s="828"/>
      <c r="AW186" s="828"/>
      <c r="AX186" s="828"/>
      <c r="AY186" s="828"/>
      <c r="AZ186" s="346"/>
      <c r="BA186" s="884"/>
      <c r="BB186" s="553"/>
      <c r="BC186" s="414"/>
      <c r="BD186" s="407"/>
      <c r="BE186" s="407"/>
      <c r="BF186" s="407"/>
      <c r="BG186" s="418"/>
      <c r="BH186" s="414"/>
      <c r="BI186" s="407"/>
      <c r="BJ186" s="407"/>
      <c r="BK186" s="407"/>
      <c r="BL186" s="418"/>
      <c r="BM186" s="414"/>
      <c r="BN186" s="407"/>
      <c r="BO186" s="407"/>
      <c r="BP186" s="407"/>
      <c r="BQ186" s="418"/>
      <c r="BR186" s="414"/>
      <c r="BS186" s="407"/>
      <c r="BT186" s="407"/>
      <c r="BU186" s="407"/>
      <c r="BV186" s="407"/>
      <c r="BW186" s="408"/>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37" customFormat="true" ht="15" customHeight="true" x14ac:dyDescent="0.2">
      <c r="A187" s="155"/>
      <c r="B187" s="149"/>
      <c r="C187" s="118"/>
      <c r="D187" s="117"/>
      <c r="E187" s="117"/>
      <c r="F187" s="117"/>
      <c r="G187" s="116"/>
      <c r="H187" s="115"/>
      <c r="I187" s="117"/>
      <c r="J187" s="117"/>
      <c r="K187" s="117"/>
      <c r="L187" s="114"/>
      <c r="M187" s="118"/>
      <c r="N187" s="117"/>
      <c r="O187" s="117"/>
      <c r="P187" s="117"/>
      <c r="Q187" s="116"/>
      <c r="R187" s="115"/>
      <c r="S187" s="117"/>
      <c r="T187" s="117"/>
      <c r="U187" s="117"/>
      <c r="V187" s="117"/>
      <c r="W187" s="114"/>
      <c r="X187" s="828"/>
      <c r="Y187" s="828"/>
      <c r="Z187" s="828"/>
      <c r="AA187" s="828"/>
      <c r="AB187" s="828"/>
      <c r="AC187" s="828"/>
      <c r="AD187" s="828"/>
      <c r="AE187" s="828"/>
      <c r="AF187" s="828"/>
      <c r="AG187" s="828"/>
      <c r="AH187" s="828"/>
      <c r="AI187" s="828"/>
      <c r="AJ187" s="828"/>
      <c r="AK187" s="828"/>
      <c r="AL187" s="828"/>
      <c r="AM187" s="828"/>
      <c r="AN187" s="828"/>
      <c r="AO187" s="828"/>
      <c r="AP187" s="828"/>
      <c r="AQ187" s="828"/>
      <c r="AR187" s="828"/>
      <c r="AS187" s="828"/>
      <c r="AT187" s="828"/>
      <c r="AU187" s="828"/>
      <c r="AV187" s="828"/>
      <c r="AW187" s="828"/>
      <c r="AX187" s="828"/>
      <c r="AY187" s="828"/>
      <c r="AZ187" s="346"/>
      <c r="BA187" s="884"/>
      <c r="BB187" s="553"/>
      <c r="BC187" s="414"/>
      <c r="BD187" s="407"/>
      <c r="BE187" s="407"/>
      <c r="BF187" s="407"/>
      <c r="BG187" s="418"/>
      <c r="BH187" s="414"/>
      <c r="BI187" s="407"/>
      <c r="BJ187" s="407"/>
      <c r="BK187" s="407"/>
      <c r="BL187" s="418"/>
      <c r="BM187" s="414"/>
      <c r="BN187" s="407"/>
      <c r="BO187" s="407"/>
      <c r="BP187" s="407"/>
      <c r="BQ187" s="418"/>
      <c r="BR187" s="414"/>
      <c r="BS187" s="407"/>
      <c r="BT187" s="407"/>
      <c r="BU187" s="407"/>
      <c r="BV187" s="407"/>
      <c r="BW187" s="408"/>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37" customFormat="true" ht="15" customHeight="true" x14ac:dyDescent="0.2">
      <c r="A188" s="155"/>
      <c r="B188" s="149"/>
      <c r="C188" s="118"/>
      <c r="D188" s="117"/>
      <c r="E188" s="117"/>
      <c r="F188" s="117"/>
      <c r="G188" s="116"/>
      <c r="H188" s="115"/>
      <c r="I188" s="117"/>
      <c r="J188" s="117"/>
      <c r="K188" s="117"/>
      <c r="L188" s="114"/>
      <c r="M188" s="118"/>
      <c r="N188" s="117"/>
      <c r="O188" s="117"/>
      <c r="P188" s="117"/>
      <c r="Q188" s="116"/>
      <c r="R188" s="115"/>
      <c r="S188" s="117"/>
      <c r="T188" s="117"/>
      <c r="U188" s="117"/>
      <c r="V188" s="117"/>
      <c r="W188" s="114"/>
      <c r="X188" s="828"/>
      <c r="Y188" s="828"/>
      <c r="Z188" s="828"/>
      <c r="AA188" s="828"/>
      <c r="AB188" s="828"/>
      <c r="AC188" s="828"/>
      <c r="AD188" s="828"/>
      <c r="AE188" s="828"/>
      <c r="AF188" s="828"/>
      <c r="AG188" s="828"/>
      <c r="AH188" s="828"/>
      <c r="AI188" s="828"/>
      <c r="AJ188" s="828"/>
      <c r="AK188" s="828"/>
      <c r="AL188" s="828"/>
      <c r="AM188" s="828"/>
      <c r="AN188" s="828"/>
      <c r="AO188" s="828"/>
      <c r="AP188" s="828"/>
      <c r="AQ188" s="828"/>
      <c r="AR188" s="828"/>
      <c r="AS188" s="828"/>
      <c r="AT188" s="828"/>
      <c r="AU188" s="828"/>
      <c r="AV188" s="828"/>
      <c r="AW188" s="828"/>
      <c r="AX188" s="828"/>
      <c r="AY188" s="828"/>
      <c r="AZ188" s="346"/>
      <c r="BA188" s="884"/>
      <c r="BB188" s="553"/>
      <c r="BC188" s="414"/>
      <c r="BD188" s="407"/>
      <c r="BE188" s="407"/>
      <c r="BF188" s="407"/>
      <c r="BG188" s="418"/>
      <c r="BH188" s="414"/>
      <c r="BI188" s="407"/>
      <c r="BJ188" s="407"/>
      <c r="BK188" s="407"/>
      <c r="BL188" s="418"/>
      <c r="BM188" s="414"/>
      <c r="BN188" s="407"/>
      <c r="BO188" s="407"/>
      <c r="BP188" s="407"/>
      <c r="BQ188" s="418"/>
      <c r="BR188" s="414"/>
      <c r="BS188" s="407"/>
      <c r="BT188" s="407"/>
      <c r="BU188" s="407"/>
      <c r="BV188" s="407"/>
      <c r="BW188" s="408"/>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37" customFormat="true" ht="15" customHeight="true" x14ac:dyDescent="0.2">
      <c r="A189" s="155"/>
      <c r="B189" s="149"/>
      <c r="C189" s="118"/>
      <c r="D189" s="117"/>
      <c r="E189" s="117"/>
      <c r="F189" s="117"/>
      <c r="G189" s="116"/>
      <c r="H189" s="115"/>
      <c r="I189" s="117"/>
      <c r="J189" s="117"/>
      <c r="K189" s="117"/>
      <c r="L189" s="114"/>
      <c r="M189" s="118"/>
      <c r="N189" s="117"/>
      <c r="O189" s="117"/>
      <c r="P189" s="117"/>
      <c r="Q189" s="116"/>
      <c r="R189" s="115"/>
      <c r="S189" s="117"/>
      <c r="T189" s="117"/>
      <c r="U189" s="117"/>
      <c r="V189" s="117"/>
      <c r="W189" s="114"/>
      <c r="X189" s="828"/>
      <c r="Y189" s="828"/>
      <c r="Z189" s="828"/>
      <c r="AA189" s="828"/>
      <c r="AB189" s="828"/>
      <c r="AC189" s="828"/>
      <c r="AD189" s="828"/>
      <c r="AE189" s="828"/>
      <c r="AF189" s="828"/>
      <c r="AG189" s="828"/>
      <c r="AH189" s="828"/>
      <c r="AI189" s="828"/>
      <c r="AJ189" s="828"/>
      <c r="AK189" s="828"/>
      <c r="AL189" s="828"/>
      <c r="AM189" s="828"/>
      <c r="AN189" s="828"/>
      <c r="AO189" s="828"/>
      <c r="AP189" s="828"/>
      <c r="AQ189" s="828"/>
      <c r="AR189" s="828"/>
      <c r="AS189" s="828"/>
      <c r="AT189" s="828"/>
      <c r="AU189" s="828"/>
      <c r="AV189" s="828"/>
      <c r="AW189" s="828"/>
      <c r="AX189" s="828"/>
      <c r="AY189" s="828"/>
      <c r="AZ189" s="346"/>
      <c r="BA189" s="884"/>
      <c r="BB189" s="553"/>
      <c r="BC189" s="414"/>
      <c r="BD189" s="407"/>
      <c r="BE189" s="407"/>
      <c r="BF189" s="407"/>
      <c r="BG189" s="418"/>
      <c r="BH189" s="414"/>
      <c r="BI189" s="407"/>
      <c r="BJ189" s="407"/>
      <c r="BK189" s="407"/>
      <c r="BL189" s="418"/>
      <c r="BM189" s="414"/>
      <c r="BN189" s="407"/>
      <c r="BO189" s="407"/>
      <c r="BP189" s="407"/>
      <c r="BQ189" s="418"/>
      <c r="BR189" s="414"/>
      <c r="BS189" s="407"/>
      <c r="BT189" s="407"/>
      <c r="BU189" s="407"/>
      <c r="BV189" s="407"/>
      <c r="BW189" s="408"/>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37" customFormat="true" ht="15" customHeight="true" x14ac:dyDescent="0.2">
      <c r="A190" s="155"/>
      <c r="B190" s="149"/>
      <c r="C190" s="118"/>
      <c r="D190" s="117"/>
      <c r="E190" s="117"/>
      <c r="F190" s="117"/>
      <c r="G190" s="116"/>
      <c r="H190" s="115"/>
      <c r="I190" s="117"/>
      <c r="J190" s="117"/>
      <c r="K190" s="117"/>
      <c r="L190" s="114"/>
      <c r="M190" s="118"/>
      <c r="N190" s="117"/>
      <c r="O190" s="117"/>
      <c r="P190" s="117"/>
      <c r="Q190" s="116"/>
      <c r="R190" s="115"/>
      <c r="S190" s="117"/>
      <c r="T190" s="117"/>
      <c r="U190" s="117"/>
      <c r="V190" s="117"/>
      <c r="W190" s="114"/>
      <c r="X190" s="828"/>
      <c r="Y190" s="828"/>
      <c r="Z190" s="828"/>
      <c r="AA190" s="828"/>
      <c r="AB190" s="828"/>
      <c r="AC190" s="828"/>
      <c r="AD190" s="828"/>
      <c r="AE190" s="828"/>
      <c r="AF190" s="828"/>
      <c r="AG190" s="828"/>
      <c r="AH190" s="828"/>
      <c r="AI190" s="828"/>
      <c r="AJ190" s="828"/>
      <c r="AK190" s="828"/>
      <c r="AL190" s="828"/>
      <c r="AM190" s="828"/>
      <c r="AN190" s="828"/>
      <c r="AO190" s="828"/>
      <c r="AP190" s="828"/>
      <c r="AQ190" s="828"/>
      <c r="AR190" s="828"/>
      <c r="AS190" s="828"/>
      <c r="AT190" s="828"/>
      <c r="AU190" s="828"/>
      <c r="AV190" s="828"/>
      <c r="AW190" s="828"/>
      <c r="AX190" s="828"/>
      <c r="AY190" s="828"/>
      <c r="AZ190" s="346"/>
      <c r="BA190" s="884"/>
      <c r="BB190" s="553"/>
      <c r="BC190" s="414"/>
      <c r="BD190" s="407"/>
      <c r="BE190" s="407"/>
      <c r="BF190" s="407"/>
      <c r="BG190" s="418"/>
      <c r="BH190" s="414"/>
      <c r="BI190" s="407"/>
      <c r="BJ190" s="407"/>
      <c r="BK190" s="407"/>
      <c r="BL190" s="418"/>
      <c r="BM190" s="414"/>
      <c r="BN190" s="407"/>
      <c r="BO190" s="407"/>
      <c r="BP190" s="407"/>
      <c r="BQ190" s="418"/>
      <c r="BR190" s="414"/>
      <c r="BS190" s="407"/>
      <c r="BT190" s="407"/>
      <c r="BU190" s="407"/>
      <c r="BV190" s="407"/>
      <c r="BW190" s="408"/>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37" customFormat="true" ht="15" customHeight="true" x14ac:dyDescent="0.2">
      <c r="A191" s="155"/>
      <c r="B191" s="149"/>
      <c r="C191" s="118"/>
      <c r="D191" s="117"/>
      <c r="E191" s="117"/>
      <c r="F191" s="117"/>
      <c r="G191" s="116"/>
      <c r="H191" s="115"/>
      <c r="I191" s="117"/>
      <c r="J191" s="117"/>
      <c r="K191" s="117"/>
      <c r="L191" s="114"/>
      <c r="M191" s="118"/>
      <c r="N191" s="117"/>
      <c r="O191" s="117"/>
      <c r="P191" s="117"/>
      <c r="Q191" s="116"/>
      <c r="R191" s="115"/>
      <c r="S191" s="117"/>
      <c r="T191" s="117"/>
      <c r="U191" s="117"/>
      <c r="V191" s="117"/>
      <c r="W191" s="114"/>
      <c r="X191" s="828"/>
      <c r="Y191" s="828"/>
      <c r="Z191" s="828"/>
      <c r="AA191" s="828"/>
      <c r="AB191" s="828"/>
      <c r="AC191" s="828"/>
      <c r="AD191" s="828"/>
      <c r="AE191" s="828"/>
      <c r="AF191" s="828"/>
      <c r="AG191" s="828"/>
      <c r="AH191" s="828"/>
      <c r="AI191" s="828"/>
      <c r="AJ191" s="828"/>
      <c r="AK191" s="828"/>
      <c r="AL191" s="828"/>
      <c r="AM191" s="828"/>
      <c r="AN191" s="828"/>
      <c r="AO191" s="828"/>
      <c r="AP191" s="828"/>
      <c r="AQ191" s="828"/>
      <c r="AR191" s="828"/>
      <c r="AS191" s="828"/>
      <c r="AT191" s="828"/>
      <c r="AU191" s="828"/>
      <c r="AV191" s="828"/>
      <c r="AW191" s="828"/>
      <c r="AX191" s="828"/>
      <c r="AY191" s="828"/>
      <c r="AZ191" s="346"/>
      <c r="BA191" s="884"/>
      <c r="BB191" s="553"/>
      <c r="BC191" s="414"/>
      <c r="BD191" s="407"/>
      <c r="BE191" s="407"/>
      <c r="BF191" s="407"/>
      <c r="BG191" s="418"/>
      <c r="BH191" s="414"/>
      <c r="BI191" s="407"/>
      <c r="BJ191" s="407"/>
      <c r="BK191" s="407"/>
      <c r="BL191" s="418"/>
      <c r="BM191" s="414"/>
      <c r="BN191" s="407"/>
      <c r="BO191" s="407"/>
      <c r="BP191" s="407"/>
      <c r="BQ191" s="418"/>
      <c r="BR191" s="414"/>
      <c r="BS191" s="407"/>
      <c r="BT191" s="407"/>
      <c r="BU191" s="407"/>
      <c r="BV191" s="407"/>
      <c r="BW191" s="408"/>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37" customFormat="true" ht="15" customHeight="true" x14ac:dyDescent="0.2">
      <c r="A192" s="155"/>
      <c r="B192" s="149"/>
      <c r="C192" s="118"/>
      <c r="D192" s="117"/>
      <c r="E192" s="117"/>
      <c r="F192" s="117"/>
      <c r="G192" s="116"/>
      <c r="H192" s="115"/>
      <c r="I192" s="117"/>
      <c r="J192" s="117"/>
      <c r="K192" s="117"/>
      <c r="L192" s="114"/>
      <c r="M192" s="118"/>
      <c r="N192" s="117"/>
      <c r="O192" s="117"/>
      <c r="P192" s="117"/>
      <c r="Q192" s="116"/>
      <c r="R192" s="115"/>
      <c r="S192" s="117"/>
      <c r="T192" s="117"/>
      <c r="U192" s="117"/>
      <c r="V192" s="117"/>
      <c r="W192" s="114"/>
      <c r="X192" s="828"/>
      <c r="Y192" s="828"/>
      <c r="Z192" s="828"/>
      <c r="AA192" s="828"/>
      <c r="AB192" s="828"/>
      <c r="AC192" s="828"/>
      <c r="AD192" s="828"/>
      <c r="AE192" s="828"/>
      <c r="AF192" s="828"/>
      <c r="AG192" s="828"/>
      <c r="AH192" s="828"/>
      <c r="AI192" s="828"/>
      <c r="AJ192" s="828"/>
      <c r="AK192" s="828"/>
      <c r="AL192" s="828"/>
      <c r="AM192" s="828"/>
      <c r="AN192" s="828"/>
      <c r="AO192" s="828"/>
      <c r="AP192" s="828"/>
      <c r="AQ192" s="828"/>
      <c r="AR192" s="828"/>
      <c r="AS192" s="828"/>
      <c r="AT192" s="828"/>
      <c r="AU192" s="828"/>
      <c r="AV192" s="828"/>
      <c r="AW192" s="828"/>
      <c r="AX192" s="828"/>
      <c r="AY192" s="828"/>
      <c r="AZ192" s="346"/>
      <c r="BA192" s="884"/>
      <c r="BB192" s="553"/>
      <c r="BC192" s="414"/>
      <c r="BD192" s="407"/>
      <c r="BE192" s="407"/>
      <c r="BF192" s="407"/>
      <c r="BG192" s="418"/>
      <c r="BH192" s="414"/>
      <c r="BI192" s="407"/>
      <c r="BJ192" s="407"/>
      <c r="BK192" s="407"/>
      <c r="BL192" s="418"/>
      <c r="BM192" s="414"/>
      <c r="BN192" s="407"/>
      <c r="BO192" s="407"/>
      <c r="BP192" s="407"/>
      <c r="BQ192" s="418"/>
      <c r="BR192" s="414"/>
      <c r="BS192" s="407"/>
      <c r="BT192" s="407"/>
      <c r="BU192" s="407"/>
      <c r="BV192" s="407"/>
      <c r="BW192" s="408"/>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37" customFormat="true" ht="15" customHeight="true" x14ac:dyDescent="0.2">
      <c r="A193" s="155"/>
      <c r="B193" s="149"/>
      <c r="C193" s="118"/>
      <c r="D193" s="117"/>
      <c r="E193" s="117"/>
      <c r="F193" s="117"/>
      <c r="G193" s="116"/>
      <c r="H193" s="115"/>
      <c r="I193" s="117"/>
      <c r="J193" s="117"/>
      <c r="K193" s="117"/>
      <c r="L193" s="114"/>
      <c r="M193" s="118"/>
      <c r="N193" s="117"/>
      <c r="O193" s="117"/>
      <c r="P193" s="117"/>
      <c r="Q193" s="116"/>
      <c r="R193" s="115"/>
      <c r="S193" s="117"/>
      <c r="T193" s="117"/>
      <c r="U193" s="117"/>
      <c r="V193" s="117"/>
      <c r="W193" s="114"/>
      <c r="X193" s="828"/>
      <c r="Y193" s="828"/>
      <c r="Z193" s="828"/>
      <c r="AA193" s="828"/>
      <c r="AB193" s="828"/>
      <c r="AC193" s="828"/>
      <c r="AD193" s="828"/>
      <c r="AE193" s="828"/>
      <c r="AF193" s="828"/>
      <c r="AG193" s="828"/>
      <c r="AH193" s="828"/>
      <c r="AI193" s="828"/>
      <c r="AJ193" s="828"/>
      <c r="AK193" s="828"/>
      <c r="AL193" s="828"/>
      <c r="AM193" s="828"/>
      <c r="AN193" s="828"/>
      <c r="AO193" s="828"/>
      <c r="AP193" s="828"/>
      <c r="AQ193" s="828"/>
      <c r="AR193" s="828"/>
      <c r="AS193" s="828"/>
      <c r="AT193" s="828"/>
      <c r="AU193" s="828"/>
      <c r="AV193" s="828"/>
      <c r="AW193" s="828"/>
      <c r="AX193" s="828"/>
      <c r="AY193" s="828"/>
      <c r="AZ193" s="346"/>
      <c r="BA193" s="884"/>
      <c r="BB193" s="553"/>
      <c r="BC193" s="414"/>
      <c r="BD193" s="407"/>
      <c r="BE193" s="407"/>
      <c r="BF193" s="407"/>
      <c r="BG193" s="418"/>
      <c r="BH193" s="414"/>
      <c r="BI193" s="407"/>
      <c r="BJ193" s="407"/>
      <c r="BK193" s="407"/>
      <c r="BL193" s="418"/>
      <c r="BM193" s="414"/>
      <c r="BN193" s="407"/>
      <c r="BO193" s="407"/>
      <c r="BP193" s="407"/>
      <c r="BQ193" s="418"/>
      <c r="BR193" s="414"/>
      <c r="BS193" s="407"/>
      <c r="BT193" s="407"/>
      <c r="BU193" s="407"/>
      <c r="BV193" s="407"/>
      <c r="BW193" s="408"/>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37" customFormat="true" ht="15" customHeight="true" x14ac:dyDescent="0.2">
      <c r="A194" s="155"/>
      <c r="B194" s="149"/>
      <c r="C194" s="118"/>
      <c r="D194" s="117"/>
      <c r="E194" s="117"/>
      <c r="F194" s="117"/>
      <c r="G194" s="116"/>
      <c r="H194" s="115"/>
      <c r="I194" s="117"/>
      <c r="J194" s="117"/>
      <c r="K194" s="117"/>
      <c r="L194" s="114"/>
      <c r="M194" s="118"/>
      <c r="N194" s="117"/>
      <c r="O194" s="117"/>
      <c r="P194" s="117"/>
      <c r="Q194" s="116"/>
      <c r="R194" s="115"/>
      <c r="S194" s="117"/>
      <c r="T194" s="117"/>
      <c r="U194" s="117"/>
      <c r="V194" s="117"/>
      <c r="W194" s="114"/>
      <c r="X194" s="828"/>
      <c r="Y194" s="828"/>
      <c r="Z194" s="828"/>
      <c r="AA194" s="828"/>
      <c r="AB194" s="828"/>
      <c r="AC194" s="828"/>
      <c r="AD194" s="828"/>
      <c r="AE194" s="828"/>
      <c r="AF194" s="828"/>
      <c r="AG194" s="828"/>
      <c r="AH194" s="828"/>
      <c r="AI194" s="828"/>
      <c r="AJ194" s="828"/>
      <c r="AK194" s="828"/>
      <c r="AL194" s="828"/>
      <c r="AM194" s="828"/>
      <c r="AN194" s="828"/>
      <c r="AO194" s="828"/>
      <c r="AP194" s="828"/>
      <c r="AQ194" s="828"/>
      <c r="AR194" s="828"/>
      <c r="AS194" s="828"/>
      <c r="AT194" s="828"/>
      <c r="AU194" s="828"/>
      <c r="AV194" s="828"/>
      <c r="AW194" s="828"/>
      <c r="AX194" s="828"/>
      <c r="AY194" s="828"/>
      <c r="AZ194" s="346"/>
      <c r="BA194" s="884"/>
      <c r="BB194" s="553"/>
      <c r="BC194" s="414"/>
      <c r="BD194" s="407"/>
      <c r="BE194" s="407"/>
      <c r="BF194" s="407"/>
      <c r="BG194" s="418"/>
      <c r="BH194" s="414"/>
      <c r="BI194" s="407"/>
      <c r="BJ194" s="407"/>
      <c r="BK194" s="407"/>
      <c r="BL194" s="418"/>
      <c r="BM194" s="414"/>
      <c r="BN194" s="407"/>
      <c r="BO194" s="407"/>
      <c r="BP194" s="407"/>
      <c r="BQ194" s="418"/>
      <c r="BR194" s="414"/>
      <c r="BS194" s="407"/>
      <c r="BT194" s="407"/>
      <c r="BU194" s="407"/>
      <c r="BV194" s="407"/>
      <c r="BW194" s="408"/>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18" customFormat="true" ht="15" customHeight="true" x14ac:dyDescent="0.2">
      <c r="A195" s="178"/>
      <c r="B195" s="148"/>
      <c r="C195" s="113"/>
      <c r="D195" s="120"/>
      <c r="E195" s="120"/>
      <c r="F195" s="120"/>
      <c r="G195" s="119"/>
      <c r="H195" s="112"/>
      <c r="I195" s="120"/>
      <c r="J195" s="120"/>
      <c r="K195" s="120"/>
      <c r="L195" s="111"/>
      <c r="M195" s="113"/>
      <c r="N195" s="120"/>
      <c r="O195" s="120"/>
      <c r="P195" s="120"/>
      <c r="Q195" s="119"/>
      <c r="R195" s="112"/>
      <c r="S195" s="120"/>
      <c r="T195" s="120"/>
      <c r="U195" s="120"/>
      <c r="V195" s="120"/>
      <c r="W195" s="111"/>
      <c r="X195" s="828"/>
      <c r="Y195" s="828"/>
      <c r="Z195" s="828"/>
      <c r="AA195" s="828"/>
      <c r="AB195" s="828"/>
      <c r="AC195" s="828"/>
      <c r="AD195" s="828"/>
      <c r="AE195" s="828"/>
      <c r="AF195" s="828"/>
      <c r="AG195" s="828"/>
      <c r="AH195" s="828"/>
      <c r="AI195" s="828"/>
      <c r="AJ195" s="828"/>
      <c r="AK195" s="828"/>
      <c r="AL195" s="828"/>
      <c r="AM195" s="828"/>
      <c r="AN195" s="828"/>
      <c r="AO195" s="828"/>
      <c r="AP195" s="828"/>
      <c r="AQ195" s="828"/>
      <c r="AR195" s="828"/>
      <c r="AS195" s="828"/>
      <c r="AT195" s="828"/>
      <c r="AU195" s="828"/>
      <c r="AV195" s="828"/>
      <c r="AW195" s="828"/>
      <c r="AX195" s="828"/>
      <c r="AY195" s="828"/>
      <c r="AZ195" s="346"/>
      <c r="BA195" s="884"/>
      <c r="BB195" s="553"/>
      <c r="BC195" s="414"/>
      <c r="BD195" s="407"/>
      <c r="BE195" s="407"/>
      <c r="BF195" s="407"/>
      <c r="BG195" s="418"/>
      <c r="BH195" s="414"/>
      <c r="BI195" s="407"/>
      <c r="BJ195" s="407"/>
      <c r="BK195" s="407"/>
      <c r="BL195" s="418"/>
      <c r="BM195" s="414"/>
      <c r="BN195" s="407"/>
      <c r="BO195" s="407"/>
      <c r="BP195" s="407"/>
      <c r="BQ195" s="418"/>
      <c r="BR195" s="414"/>
      <c r="BS195" s="407"/>
      <c r="BT195" s="407"/>
      <c r="BU195" s="407"/>
      <c r="BV195" s="407"/>
      <c r="BW195" s="408"/>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18" customFormat="true" ht="15" customHeight="true" x14ac:dyDescent="0.2">
      <c r="A196" s="178"/>
      <c r="B196" s="148"/>
      <c r="C196" s="113"/>
      <c r="D196" s="120"/>
      <c r="E196" s="120"/>
      <c r="F196" s="120"/>
      <c r="G196" s="119"/>
      <c r="H196" s="112"/>
      <c r="I196" s="120"/>
      <c r="J196" s="120"/>
      <c r="K196" s="120"/>
      <c r="L196" s="111"/>
      <c r="M196" s="113"/>
      <c r="N196" s="120"/>
      <c r="O196" s="120"/>
      <c r="P196" s="120"/>
      <c r="Q196" s="119"/>
      <c r="R196" s="112"/>
      <c r="S196" s="120"/>
      <c r="T196" s="120"/>
      <c r="U196" s="120"/>
      <c r="V196" s="120"/>
      <c r="W196" s="111"/>
      <c r="X196" s="828"/>
      <c r="Y196" s="828"/>
      <c r="Z196" s="828"/>
      <c r="AA196" s="828"/>
      <c r="AB196" s="828"/>
      <c r="AC196" s="828"/>
      <c r="AD196" s="828"/>
      <c r="AE196" s="828"/>
      <c r="AF196" s="828"/>
      <c r="AG196" s="828"/>
      <c r="AH196" s="828"/>
      <c r="AI196" s="828"/>
      <c r="AJ196" s="828"/>
      <c r="AK196" s="828"/>
      <c r="AL196" s="828"/>
      <c r="AM196" s="828"/>
      <c r="AN196" s="828"/>
      <c r="AO196" s="828"/>
      <c r="AP196" s="828"/>
      <c r="AQ196" s="828"/>
      <c r="AR196" s="828"/>
      <c r="AS196" s="828"/>
      <c r="AT196" s="828"/>
      <c r="AU196" s="828"/>
      <c r="AV196" s="828"/>
      <c r="AW196" s="828"/>
      <c r="AX196" s="828"/>
      <c r="AY196" s="828"/>
      <c r="AZ196" s="346"/>
      <c r="BA196" s="884"/>
      <c r="BB196" s="553"/>
      <c r="BC196" s="414"/>
      <c r="BD196" s="407"/>
      <c r="BE196" s="407"/>
      <c r="BF196" s="407"/>
      <c r="BG196" s="418"/>
      <c r="BH196" s="414"/>
      <c r="BI196" s="407"/>
      <c r="BJ196" s="407"/>
      <c r="BK196" s="407"/>
      <c r="BL196" s="418"/>
      <c r="BM196" s="414"/>
      <c r="BN196" s="407"/>
      <c r="BO196" s="407"/>
      <c r="BP196" s="407"/>
      <c r="BQ196" s="418"/>
      <c r="BR196" s="414"/>
      <c r="BS196" s="407"/>
      <c r="BT196" s="407"/>
      <c r="BU196" s="407"/>
      <c r="BV196" s="407"/>
      <c r="BW196" s="408"/>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18" customFormat="true" ht="15" customHeight="true" x14ac:dyDescent="0.2">
      <c r="A197" s="178"/>
      <c r="B197" s="148"/>
      <c r="C197" s="113"/>
      <c r="D197" s="120"/>
      <c r="E197" s="120"/>
      <c r="F197" s="120"/>
      <c r="G197" s="119"/>
      <c r="H197" s="112"/>
      <c r="I197" s="120"/>
      <c r="J197" s="120"/>
      <c r="K197" s="120"/>
      <c r="L197" s="111"/>
      <c r="M197" s="113"/>
      <c r="N197" s="120"/>
      <c r="O197" s="120"/>
      <c r="P197" s="120"/>
      <c r="Q197" s="119"/>
      <c r="R197" s="112"/>
      <c r="S197" s="120"/>
      <c r="T197" s="120"/>
      <c r="U197" s="120"/>
      <c r="V197" s="120"/>
      <c r="W197" s="111"/>
      <c r="X197" s="828"/>
      <c r="Y197" s="828"/>
      <c r="Z197" s="828"/>
      <c r="AA197" s="828"/>
      <c r="AB197" s="828"/>
      <c r="AC197" s="828"/>
      <c r="AD197" s="828"/>
      <c r="AE197" s="828"/>
      <c r="AF197" s="828"/>
      <c r="AG197" s="828"/>
      <c r="AH197" s="828"/>
      <c r="AI197" s="828"/>
      <c r="AJ197" s="828"/>
      <c r="AK197" s="828"/>
      <c r="AL197" s="828"/>
      <c r="AM197" s="828"/>
      <c r="AN197" s="828"/>
      <c r="AO197" s="828"/>
      <c r="AP197" s="828"/>
      <c r="AQ197" s="828"/>
      <c r="AR197" s="828"/>
      <c r="AS197" s="828"/>
      <c r="AT197" s="828"/>
      <c r="AU197" s="828"/>
      <c r="AV197" s="828"/>
      <c r="AW197" s="828"/>
      <c r="AX197" s="828"/>
      <c r="AY197" s="828"/>
      <c r="AZ197" s="346"/>
      <c r="BA197" s="884"/>
      <c r="BB197" s="553"/>
      <c r="BC197" s="414"/>
      <c r="BD197" s="407"/>
      <c r="BE197" s="407"/>
      <c r="BF197" s="407"/>
      <c r="BG197" s="418"/>
      <c r="BH197" s="414"/>
      <c r="BI197" s="407"/>
      <c r="BJ197" s="407"/>
      <c r="BK197" s="407"/>
      <c r="BL197" s="418"/>
      <c r="BM197" s="414"/>
      <c r="BN197" s="407"/>
      <c r="BO197" s="407"/>
      <c r="BP197" s="407"/>
      <c r="BQ197" s="418"/>
      <c r="BR197" s="414"/>
      <c r="BS197" s="407"/>
      <c r="BT197" s="407"/>
      <c r="BU197" s="407"/>
      <c r="BV197" s="407"/>
      <c r="BW197" s="408"/>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18" customFormat="true" ht="15" customHeight="true" x14ac:dyDescent="0.2">
      <c r="A198" s="178"/>
      <c r="B198" s="148"/>
      <c r="C198" s="113"/>
      <c r="D198" s="120"/>
      <c r="E198" s="120"/>
      <c r="F198" s="120"/>
      <c r="G198" s="119"/>
      <c r="H198" s="112"/>
      <c r="I198" s="120"/>
      <c r="J198" s="120"/>
      <c r="K198" s="120"/>
      <c r="L198" s="111"/>
      <c r="M198" s="113"/>
      <c r="N198" s="120"/>
      <c r="O198" s="120"/>
      <c r="P198" s="120"/>
      <c r="Q198" s="119"/>
      <c r="R198" s="112"/>
      <c r="S198" s="120"/>
      <c r="T198" s="120"/>
      <c r="U198" s="120"/>
      <c r="V198" s="120"/>
      <c r="W198" s="111"/>
      <c r="X198" s="828"/>
      <c r="Y198" s="828"/>
      <c r="Z198" s="828"/>
      <c r="AA198" s="828"/>
      <c r="AB198" s="828"/>
      <c r="AC198" s="828"/>
      <c r="AD198" s="828"/>
      <c r="AE198" s="828"/>
      <c r="AF198" s="828"/>
      <c r="AG198" s="828"/>
      <c r="AH198" s="828"/>
      <c r="AI198" s="828"/>
      <c r="AJ198" s="828"/>
      <c r="AK198" s="828"/>
      <c r="AL198" s="828"/>
      <c r="AM198" s="828"/>
      <c r="AN198" s="828"/>
      <c r="AO198" s="828"/>
      <c r="AP198" s="828"/>
      <c r="AQ198" s="828"/>
      <c r="AR198" s="828"/>
      <c r="AS198" s="828"/>
      <c r="AT198" s="828"/>
      <c r="AU198" s="828"/>
      <c r="AV198" s="828"/>
      <c r="AW198" s="828"/>
      <c r="AX198" s="828"/>
      <c r="AY198" s="828"/>
      <c r="AZ198" s="346"/>
      <c r="BA198" s="884"/>
      <c r="BB198" s="553"/>
      <c r="BC198" s="414"/>
      <c r="BD198" s="407"/>
      <c r="BE198" s="407"/>
      <c r="BF198" s="407"/>
      <c r="BG198" s="418"/>
      <c r="BH198" s="414"/>
      <c r="BI198" s="407"/>
      <c r="BJ198" s="407"/>
      <c r="BK198" s="407"/>
      <c r="BL198" s="418"/>
      <c r="BM198" s="414"/>
      <c r="BN198" s="407"/>
      <c r="BO198" s="407"/>
      <c r="BP198" s="407"/>
      <c r="BQ198" s="418"/>
      <c r="BR198" s="414"/>
      <c r="BS198" s="407"/>
      <c r="BT198" s="407"/>
      <c r="BU198" s="407"/>
      <c r="BV198" s="407"/>
      <c r="BW198" s="408"/>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18" customFormat="true" ht="15" customHeight="true" x14ac:dyDescent="0.2">
      <c r="A199" s="178"/>
      <c r="B199" s="148"/>
      <c r="C199" s="113"/>
      <c r="D199" s="120"/>
      <c r="E199" s="120"/>
      <c r="F199" s="120"/>
      <c r="G199" s="119"/>
      <c r="H199" s="112"/>
      <c r="I199" s="120"/>
      <c r="J199" s="120"/>
      <c r="K199" s="120"/>
      <c r="L199" s="111"/>
      <c r="M199" s="113"/>
      <c r="N199" s="120"/>
      <c r="O199" s="120"/>
      <c r="P199" s="120"/>
      <c r="Q199" s="119"/>
      <c r="R199" s="112"/>
      <c r="S199" s="120"/>
      <c r="T199" s="120"/>
      <c r="U199" s="120"/>
      <c r="V199" s="120"/>
      <c r="W199" s="111"/>
      <c r="X199" s="828"/>
      <c r="Y199" s="828"/>
      <c r="Z199" s="828"/>
      <c r="AA199" s="828"/>
      <c r="AB199" s="828"/>
      <c r="AC199" s="828"/>
      <c r="AD199" s="828"/>
      <c r="AE199" s="828"/>
      <c r="AF199" s="828"/>
      <c r="AG199" s="828"/>
      <c r="AH199" s="828"/>
      <c r="AI199" s="828"/>
      <c r="AJ199" s="828"/>
      <c r="AK199" s="828"/>
      <c r="AL199" s="828"/>
      <c r="AM199" s="828"/>
      <c r="AN199" s="828"/>
      <c r="AO199" s="828"/>
      <c r="AP199" s="828"/>
      <c r="AQ199" s="828"/>
      <c r="AR199" s="828"/>
      <c r="AS199" s="828"/>
      <c r="AT199" s="828"/>
      <c r="AU199" s="828"/>
      <c r="AV199" s="828"/>
      <c r="AW199" s="828"/>
      <c r="AX199" s="828"/>
      <c r="AY199" s="828"/>
      <c r="AZ199" s="346"/>
      <c r="BA199" s="884"/>
      <c r="BB199" s="553"/>
      <c r="BC199" s="414"/>
      <c r="BD199" s="407"/>
      <c r="BE199" s="407"/>
      <c r="BF199" s="407"/>
      <c r="BG199" s="418"/>
      <c r="BH199" s="414"/>
      <c r="BI199" s="407"/>
      <c r="BJ199" s="407"/>
      <c r="BK199" s="407"/>
      <c r="BL199" s="418"/>
      <c r="BM199" s="414"/>
      <c r="BN199" s="407"/>
      <c r="BO199" s="407"/>
      <c r="BP199" s="407"/>
      <c r="BQ199" s="418"/>
      <c r="BR199" s="414"/>
      <c r="BS199" s="407"/>
      <c r="BT199" s="407"/>
      <c r="BU199" s="407"/>
      <c r="BV199" s="407"/>
      <c r="BW199" s="408"/>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18" customFormat="true" ht="15" customHeight="true" x14ac:dyDescent="0.2">
      <c r="A200" s="178"/>
      <c r="B200" s="148"/>
      <c r="C200" s="113"/>
      <c r="D200" s="120"/>
      <c r="E200" s="120"/>
      <c r="F200" s="120"/>
      <c r="G200" s="119"/>
      <c r="H200" s="112"/>
      <c r="I200" s="120"/>
      <c r="J200" s="120"/>
      <c r="K200" s="120"/>
      <c r="L200" s="111"/>
      <c r="M200" s="113"/>
      <c r="N200" s="120"/>
      <c r="O200" s="120"/>
      <c r="P200" s="120"/>
      <c r="Q200" s="119"/>
      <c r="R200" s="112"/>
      <c r="S200" s="120"/>
      <c r="T200" s="120"/>
      <c r="U200" s="120"/>
      <c r="V200" s="120"/>
      <c r="W200" s="111"/>
      <c r="X200" s="828"/>
      <c r="Y200" s="828"/>
      <c r="Z200" s="828"/>
      <c r="AA200" s="828"/>
      <c r="AB200" s="828"/>
      <c r="AC200" s="828"/>
      <c r="AD200" s="828"/>
      <c r="AE200" s="828"/>
      <c r="AF200" s="828"/>
      <c r="AG200" s="828"/>
      <c r="AH200" s="828"/>
      <c r="AI200" s="828"/>
      <c r="AJ200" s="828"/>
      <c r="AK200" s="828"/>
      <c r="AL200" s="828"/>
      <c r="AM200" s="828"/>
      <c r="AN200" s="828"/>
      <c r="AO200" s="828"/>
      <c r="AP200" s="828"/>
      <c r="AQ200" s="828"/>
      <c r="AR200" s="828"/>
      <c r="AS200" s="828"/>
      <c r="AT200" s="828"/>
      <c r="AU200" s="828"/>
      <c r="AV200" s="828"/>
      <c r="AW200" s="828"/>
      <c r="AX200" s="828"/>
      <c r="AY200" s="828"/>
      <c r="AZ200" s="346"/>
      <c r="BA200" s="884"/>
      <c r="BB200" s="553"/>
      <c r="BC200" s="414"/>
      <c r="BD200" s="407"/>
      <c r="BE200" s="407"/>
      <c r="BF200" s="407"/>
      <c r="BG200" s="418"/>
      <c r="BH200" s="414"/>
      <c r="BI200" s="407"/>
      <c r="BJ200" s="407"/>
      <c r="BK200" s="407"/>
      <c r="BL200" s="418"/>
      <c r="BM200" s="414"/>
      <c r="BN200" s="407"/>
      <c r="BO200" s="407"/>
      <c r="BP200" s="407"/>
      <c r="BQ200" s="418"/>
      <c r="BR200" s="414"/>
      <c r="BS200" s="407"/>
      <c r="BT200" s="407"/>
      <c r="BU200" s="407"/>
      <c r="BV200" s="407"/>
      <c r="BW200" s="408"/>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18" customFormat="true" ht="15" customHeight="true" x14ac:dyDescent="0.2">
      <c r="A201" s="178"/>
      <c r="B201" s="148"/>
      <c r="C201" s="113"/>
      <c r="D201" s="120"/>
      <c r="E201" s="120"/>
      <c r="F201" s="120"/>
      <c r="G201" s="119"/>
      <c r="H201" s="112"/>
      <c r="I201" s="120"/>
      <c r="J201" s="120"/>
      <c r="K201" s="120"/>
      <c r="L201" s="111"/>
      <c r="M201" s="113"/>
      <c r="N201" s="120"/>
      <c r="O201" s="120"/>
      <c r="P201" s="120"/>
      <c r="Q201" s="119"/>
      <c r="R201" s="112"/>
      <c r="S201" s="120"/>
      <c r="T201" s="120"/>
      <c r="U201" s="120"/>
      <c r="V201" s="120"/>
      <c r="W201" s="111"/>
      <c r="X201" s="828"/>
      <c r="Y201" s="828"/>
      <c r="Z201" s="828"/>
      <c r="AA201" s="828"/>
      <c r="AB201" s="828"/>
      <c r="AC201" s="828"/>
      <c r="AD201" s="828"/>
      <c r="AE201" s="828"/>
      <c r="AF201" s="828"/>
      <c r="AG201" s="828"/>
      <c r="AH201" s="828"/>
      <c r="AI201" s="828"/>
      <c r="AJ201" s="828"/>
      <c r="AK201" s="828"/>
      <c r="AL201" s="828"/>
      <c r="AM201" s="828"/>
      <c r="AN201" s="828"/>
      <c r="AO201" s="828"/>
      <c r="AP201" s="828"/>
      <c r="AQ201" s="828"/>
      <c r="AR201" s="828"/>
      <c r="AS201" s="828"/>
      <c r="AT201" s="828"/>
      <c r="AU201" s="828"/>
      <c r="AV201" s="828"/>
      <c r="AW201" s="828"/>
      <c r="AX201" s="828"/>
      <c r="AY201" s="828"/>
      <c r="AZ201" s="346"/>
      <c r="BA201" s="884"/>
      <c r="BB201" s="553"/>
      <c r="BC201" s="414"/>
      <c r="BD201" s="407"/>
      <c r="BE201" s="407"/>
      <c r="BF201" s="407"/>
      <c r="BG201" s="418"/>
      <c r="BH201" s="414"/>
      <c r="BI201" s="407"/>
      <c r="BJ201" s="407"/>
      <c r="BK201" s="407"/>
      <c r="BL201" s="418"/>
      <c r="BM201" s="414"/>
      <c r="BN201" s="407"/>
      <c r="BO201" s="407"/>
      <c r="BP201" s="407"/>
      <c r="BQ201" s="418"/>
      <c r="BR201" s="414"/>
      <c r="BS201" s="407"/>
      <c r="BT201" s="407"/>
      <c r="BU201" s="407"/>
      <c r="BV201" s="407"/>
      <c r="BW201" s="408"/>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18" customFormat="true" ht="15" customHeight="true" x14ac:dyDescent="0.2">
      <c r="A202" s="178"/>
      <c r="B202" s="148"/>
      <c r="C202" s="113"/>
      <c r="D202" s="120"/>
      <c r="E202" s="120"/>
      <c r="F202" s="120"/>
      <c r="G202" s="119"/>
      <c r="H202" s="112"/>
      <c r="I202" s="120"/>
      <c r="J202" s="120"/>
      <c r="K202" s="120"/>
      <c r="L202" s="111"/>
      <c r="M202" s="113"/>
      <c r="N202" s="120"/>
      <c r="O202" s="120"/>
      <c r="P202" s="120"/>
      <c r="Q202" s="119"/>
      <c r="R202" s="112"/>
      <c r="S202" s="120"/>
      <c r="T202" s="120"/>
      <c r="U202" s="120"/>
      <c r="V202" s="120"/>
      <c r="W202" s="111"/>
      <c r="X202" s="828"/>
      <c r="Y202" s="828"/>
      <c r="Z202" s="828"/>
      <c r="AA202" s="828"/>
      <c r="AB202" s="828"/>
      <c r="AC202" s="828"/>
      <c r="AD202" s="828"/>
      <c r="AE202" s="828"/>
      <c r="AF202" s="828"/>
      <c r="AG202" s="828"/>
      <c r="AH202" s="828"/>
      <c r="AI202" s="828"/>
      <c r="AJ202" s="828"/>
      <c r="AK202" s="828"/>
      <c r="AL202" s="828"/>
      <c r="AM202" s="828"/>
      <c r="AN202" s="828"/>
      <c r="AO202" s="828"/>
      <c r="AP202" s="828"/>
      <c r="AQ202" s="828"/>
      <c r="AR202" s="828"/>
      <c r="AS202" s="828"/>
      <c r="AT202" s="828"/>
      <c r="AU202" s="828"/>
      <c r="AV202" s="828"/>
      <c r="AW202" s="828"/>
      <c r="AX202" s="828"/>
      <c r="AY202" s="828"/>
      <c r="AZ202" s="346"/>
      <c r="BA202" s="884"/>
      <c r="BB202" s="553"/>
      <c r="BC202" s="414"/>
      <c r="BD202" s="407"/>
      <c r="BE202" s="407"/>
      <c r="BF202" s="407"/>
      <c r="BG202" s="418"/>
      <c r="BH202" s="414"/>
      <c r="BI202" s="407"/>
      <c r="BJ202" s="407"/>
      <c r="BK202" s="407"/>
      <c r="BL202" s="418"/>
      <c r="BM202" s="414"/>
      <c r="BN202" s="407"/>
      <c r="BO202" s="407"/>
      <c r="BP202" s="407"/>
      <c r="BQ202" s="418"/>
      <c r="BR202" s="414"/>
      <c r="BS202" s="407"/>
      <c r="BT202" s="407"/>
      <c r="BU202" s="407"/>
      <c r="BV202" s="407"/>
      <c r="BW202" s="408"/>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37" customFormat="true" ht="15" customHeight="true" x14ac:dyDescent="0.2">
      <c r="A203" s="155"/>
      <c r="B203" s="149"/>
      <c r="C203" s="132"/>
      <c r="D203" s="131"/>
      <c r="E203" s="131"/>
      <c r="F203" s="131"/>
      <c r="G203" s="130"/>
      <c r="H203" s="129"/>
      <c r="I203" s="131"/>
      <c r="J203" s="131"/>
      <c r="K203" s="131"/>
      <c r="L203" s="128"/>
      <c r="M203" s="132"/>
      <c r="N203" s="131"/>
      <c r="O203" s="131"/>
      <c r="P203" s="131"/>
      <c r="Q203" s="130"/>
      <c r="R203" s="129"/>
      <c r="S203" s="131"/>
      <c r="T203" s="131"/>
      <c r="U203" s="131"/>
      <c r="V203" s="131"/>
      <c r="W203" s="128"/>
      <c r="X203" s="828"/>
      <c r="Y203" s="828"/>
      <c r="Z203" s="828"/>
      <c r="AA203" s="828"/>
      <c r="AB203" s="828"/>
      <c r="AC203" s="828"/>
      <c r="AD203" s="828"/>
      <c r="AE203" s="828"/>
      <c r="AF203" s="828"/>
      <c r="AG203" s="828"/>
      <c r="AH203" s="828"/>
      <c r="AI203" s="828"/>
      <c r="AJ203" s="828"/>
      <c r="AK203" s="828"/>
      <c r="AL203" s="828"/>
      <c r="AM203" s="828"/>
      <c r="AN203" s="828"/>
      <c r="AO203" s="828"/>
      <c r="AP203" s="828"/>
      <c r="AQ203" s="828"/>
      <c r="AR203" s="828"/>
      <c r="AS203" s="828"/>
      <c r="AT203" s="828"/>
      <c r="AU203" s="828"/>
      <c r="AV203" s="828"/>
      <c r="AW203" s="828"/>
      <c r="AX203" s="828"/>
      <c r="AY203" s="828"/>
      <c r="AZ203" s="346"/>
      <c r="BA203" s="884"/>
      <c r="BB203" s="553"/>
      <c r="BC203" s="414"/>
      <c r="BD203" s="407"/>
      <c r="BE203" s="407"/>
      <c r="BF203" s="407"/>
      <c r="BG203" s="418"/>
      <c r="BH203" s="414"/>
      <c r="BI203" s="407"/>
      <c r="BJ203" s="407"/>
      <c r="BK203" s="407"/>
      <c r="BL203" s="418"/>
      <c r="BM203" s="414"/>
      <c r="BN203" s="407"/>
      <c r="BO203" s="407"/>
      <c r="BP203" s="407"/>
      <c r="BQ203" s="418"/>
      <c r="BR203" s="414"/>
      <c r="BS203" s="407"/>
      <c r="BT203" s="407"/>
      <c r="BU203" s="407"/>
      <c r="BV203" s="407"/>
      <c r="BW203" s="408"/>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37" customFormat="true" ht="15" customHeight="true" x14ac:dyDescent="0.2">
      <c r="A204" s="155"/>
      <c r="B204" s="149"/>
      <c r="C204" s="132"/>
      <c r="D204" s="131"/>
      <c r="E204" s="131"/>
      <c r="F204" s="131"/>
      <c r="G204" s="130"/>
      <c r="H204" s="129"/>
      <c r="I204" s="131"/>
      <c r="J204" s="131"/>
      <c r="K204" s="131"/>
      <c r="L204" s="128"/>
      <c r="M204" s="132"/>
      <c r="N204" s="131"/>
      <c r="O204" s="131"/>
      <c r="P204" s="131"/>
      <c r="Q204" s="130"/>
      <c r="R204" s="129"/>
      <c r="S204" s="131"/>
      <c r="T204" s="131"/>
      <c r="U204" s="131"/>
      <c r="V204" s="131"/>
      <c r="W204" s="128"/>
      <c r="X204" s="828"/>
      <c r="Y204" s="828"/>
      <c r="Z204" s="828"/>
      <c r="AA204" s="828"/>
      <c r="AB204" s="828"/>
      <c r="AC204" s="828"/>
      <c r="AD204" s="828"/>
      <c r="AE204" s="828"/>
      <c r="AF204" s="828"/>
      <c r="AG204" s="828"/>
      <c r="AH204" s="828"/>
      <c r="AI204" s="828"/>
      <c r="AJ204" s="828"/>
      <c r="AK204" s="828"/>
      <c r="AL204" s="828"/>
      <c r="AM204" s="828"/>
      <c r="AN204" s="828"/>
      <c r="AO204" s="828"/>
      <c r="AP204" s="828"/>
      <c r="AQ204" s="828"/>
      <c r="AR204" s="828"/>
      <c r="AS204" s="828"/>
      <c r="AT204" s="828"/>
      <c r="AU204" s="828"/>
      <c r="AV204" s="828"/>
      <c r="AW204" s="828"/>
      <c r="AX204" s="828"/>
      <c r="AY204" s="828"/>
      <c r="AZ204" s="346"/>
      <c r="BA204" s="884"/>
      <c r="BB204" s="553"/>
      <c r="BC204" s="414"/>
      <c r="BD204" s="407"/>
      <c r="BE204" s="407"/>
      <c r="BF204" s="407"/>
      <c r="BG204" s="418"/>
      <c r="BH204" s="414"/>
      <c r="BI204" s="407"/>
      <c r="BJ204" s="407"/>
      <c r="BK204" s="407"/>
      <c r="BL204" s="418"/>
      <c r="BM204" s="414"/>
      <c r="BN204" s="407"/>
      <c r="BO204" s="407"/>
      <c r="BP204" s="407"/>
      <c r="BQ204" s="418"/>
      <c r="BR204" s="414"/>
      <c r="BS204" s="407"/>
      <c r="BT204" s="407"/>
      <c r="BU204" s="407"/>
      <c r="BV204" s="407"/>
      <c r="BW204" s="408"/>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37" customFormat="true" ht="15" customHeight="true" x14ac:dyDescent="0.2">
      <c r="A205" s="33"/>
      <c r="B205" s="23"/>
      <c r="C205" s="127"/>
      <c r="D205" s="126"/>
      <c r="E205" s="126"/>
      <c r="F205" s="126"/>
      <c r="G205" s="125"/>
      <c r="H205" s="124"/>
      <c r="I205" s="126"/>
      <c r="J205" s="126"/>
      <c r="K205" s="126"/>
      <c r="L205" s="123"/>
      <c r="M205" s="127"/>
      <c r="N205" s="126"/>
      <c r="O205" s="126"/>
      <c r="P205" s="126"/>
      <c r="Q205" s="125"/>
      <c r="R205" s="124"/>
      <c r="S205" s="126"/>
      <c r="T205" s="126"/>
      <c r="U205" s="126"/>
      <c r="V205" s="126"/>
      <c r="W205" s="123"/>
      <c r="X205" s="828"/>
      <c r="Y205" s="828"/>
      <c r="Z205" s="828"/>
      <c r="AA205" s="828"/>
      <c r="AB205" s="828"/>
      <c r="AC205" s="828"/>
      <c r="AD205" s="828"/>
      <c r="AE205" s="828"/>
      <c r="AF205" s="828"/>
      <c r="AG205" s="828"/>
      <c r="AH205" s="828"/>
      <c r="AI205" s="828"/>
      <c r="AJ205" s="828"/>
      <c r="AK205" s="828"/>
      <c r="AL205" s="828"/>
      <c r="AM205" s="828"/>
      <c r="AN205" s="828"/>
      <c r="AO205" s="828"/>
      <c r="AP205" s="828"/>
      <c r="AQ205" s="828"/>
      <c r="AR205" s="828"/>
      <c r="AS205" s="828"/>
      <c r="AT205" s="828"/>
      <c r="AU205" s="828"/>
      <c r="AV205" s="828"/>
      <c r="AW205" s="828"/>
      <c r="AX205" s="828"/>
      <c r="AY205" s="828"/>
      <c r="AZ205" s="346"/>
      <c r="BA205" s="884"/>
      <c r="BB205" s="553"/>
      <c r="BC205" s="417"/>
      <c r="BD205" s="416"/>
      <c r="BE205" s="416"/>
      <c r="BF205" s="416"/>
      <c r="BG205" s="420"/>
      <c r="BH205" s="417"/>
      <c r="BI205" s="416"/>
      <c r="BJ205" s="416"/>
      <c r="BK205" s="416"/>
      <c r="BL205" s="420"/>
      <c r="BM205" s="417"/>
      <c r="BN205" s="416"/>
      <c r="BO205" s="416"/>
      <c r="BP205" s="416"/>
      <c r="BQ205" s="420"/>
      <c r="BR205" s="417"/>
      <c r="BS205" s="416"/>
      <c r="BT205" s="416"/>
      <c r="BU205" s="416"/>
      <c r="BV205" s="416"/>
      <c r="BW205" s="419"/>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37" customFormat="true" ht="250.15" customHeight="true" x14ac:dyDescent="0.2">
      <c r="B206" s="436"/>
      <c r="X206" s="346"/>
      <c r="Y206" s="346"/>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9"/>
      <c r="BX206" s="345"/>
      <c r="BY206" s="345"/>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X207" s="341"/>
      <c r="Y207" s="341"/>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X207" s="341"/>
      <c r="BY207" s="34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Viet Nam</v>
      </c>
      <c r="B208" s="1013"/>
      <c r="X208" s="341"/>
      <c r="Y208" s="341"/>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X208" s="341"/>
      <c r="BY208" s="34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2014</v>
      </c>
      <c r="B209" s="326"/>
      <c r="X209" s="341"/>
      <c r="Y209" s="341"/>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X209" s="341"/>
      <c r="BY209" s="34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48" t="s">
        <v>112</v>
      </c>
      <c r="B210" s="328"/>
      <c r="X210" s="341"/>
      <c r="Y210" s="341"/>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X210" s="341"/>
      <c r="BY210" s="34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97</v>
      </c>
      <c r="B211" s="326"/>
      <c r="X211" s="341"/>
      <c r="Y211" s="341"/>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X211" s="341"/>
      <c r="BY211" s="34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1" t="s">
        <v>98</v>
      </c>
      <c r="B212" s="352"/>
      <c r="X212" s="341"/>
      <c r="Y212" s="341"/>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X212" s="341"/>
      <c r="BY212" s="34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41</v>
      </c>
      <c r="B213" s="332"/>
      <c r="X213" s="341"/>
      <c r="Y213" s="341"/>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X213" s="341"/>
      <c r="BY213" s="34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40</v>
      </c>
      <c r="B214" s="332"/>
      <c r="X214" s="341"/>
      <c r="Y214" s="341"/>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X214" s="341"/>
      <c r="BY214" s="34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134</v>
      </c>
      <c r="B215" s="351" t="str">
        <f>A1025</f>
        <v>MICS14</v>
      </c>
      <c r="X215" s="341"/>
      <c r="Y215" s="341"/>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X215" s="341"/>
      <c r="BY215" s="34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84"/>
      <c r="B216" s="186"/>
      <c r="X216" s="341"/>
      <c r="Y216" s="341"/>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X216" s="341"/>
      <c r="BY216" s="34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84"/>
      <c r="B217" s="185"/>
      <c r="X217" s="341"/>
      <c r="Y217" s="341"/>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X217" s="341"/>
      <c r="BY217" s="34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84"/>
      <c r="B218" s="186"/>
      <c r="X218" s="341"/>
      <c r="Y218" s="341"/>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X218" s="341"/>
      <c r="BY218" s="34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83"/>
      <c r="B219" s="182"/>
      <c r="X219" s="341"/>
      <c r="Y219" s="341"/>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X219" s="341"/>
      <c r="BY219" s="34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437" customFormat="true" ht="15" customHeight="true" x14ac:dyDescent="0.2">
      <c r="A220" s="301" t="s">
        <v>87</v>
      </c>
      <c r="B220" s="336"/>
      <c r="C220" s="990" t="s">
        <v>115</v>
      </c>
      <c r="D220" s="991"/>
      <c r="E220" s="991"/>
      <c r="F220" s="991"/>
      <c r="G220" s="992"/>
      <c r="H220" s="993" t="s">
        <v>39</v>
      </c>
      <c r="I220" s="981"/>
      <c r="J220" s="981"/>
      <c r="K220" s="981"/>
      <c r="L220" s="983"/>
      <c r="M220" s="976" t="s">
        <v>38</v>
      </c>
      <c r="N220" s="977"/>
      <c r="O220" s="977"/>
      <c r="P220" s="977"/>
      <c r="Q220" s="979"/>
      <c r="R220" s="16" t="s">
        <v>138</v>
      </c>
      <c r="S220" s="400"/>
      <c r="T220" s="400"/>
      <c r="U220" s="400"/>
      <c r="V220" s="400"/>
      <c r="W220" s="400"/>
      <c r="X220" s="828"/>
      <c r="Y220" s="828"/>
      <c r="Z220" s="828"/>
      <c r="AA220" s="828"/>
      <c r="AB220" s="828"/>
      <c r="AC220" s="828"/>
      <c r="AD220" s="828"/>
      <c r="AE220" s="828"/>
      <c r="AF220" s="828"/>
      <c r="AG220" s="828"/>
      <c r="AH220" s="828"/>
      <c r="AI220" s="828"/>
      <c r="AJ220" s="828"/>
      <c r="AK220" s="828"/>
      <c r="AL220" s="828"/>
      <c r="AM220" s="828"/>
      <c r="AN220" s="828"/>
      <c r="AO220" s="828"/>
      <c r="AP220" s="828"/>
      <c r="AQ220" s="828"/>
      <c r="AR220" s="828"/>
      <c r="AS220" s="828"/>
      <c r="AT220" s="828"/>
      <c r="AU220" s="828"/>
      <c r="AV220" s="828"/>
      <c r="AW220" s="828"/>
      <c r="AX220" s="828"/>
      <c r="AY220" s="828"/>
      <c r="AZ220" s="346"/>
      <c r="BA220" s="347" t="s">
        <v>129</v>
      </c>
      <c r="BB220" s="301" t="s">
        <v>87</v>
      </c>
      <c r="BC220" s="976" t="s">
        <v>115</v>
      </c>
      <c r="BD220" s="977"/>
      <c r="BE220" s="977"/>
      <c r="BF220" s="977"/>
      <c r="BG220" s="978"/>
      <c r="BH220" s="976" t="s">
        <v>39</v>
      </c>
      <c r="BI220" s="977"/>
      <c r="BJ220" s="977"/>
      <c r="BK220" s="977"/>
      <c r="BL220" s="978"/>
      <c r="BM220" s="976" t="s">
        <v>38</v>
      </c>
      <c r="BN220" s="977"/>
      <c r="BO220" s="977"/>
      <c r="BP220" s="977"/>
      <c r="BQ220" s="979"/>
      <c r="BR220" s="15" t="s">
        <v>138</v>
      </c>
      <c r="BS220" s="400"/>
      <c r="BT220" s="400"/>
      <c r="BU220" s="400"/>
      <c r="BV220" s="400"/>
      <c r="BW220" s="400"/>
      <c r="BX220" s="5"/>
      <c r="BY220" s="5"/>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437" customFormat="true" ht="36" x14ac:dyDescent="0.2">
      <c r="A221" s="335" t="s">
        <v>88</v>
      </c>
      <c r="B221" s="369"/>
      <c r="C221" s="392" t="s">
        <v>0</v>
      </c>
      <c r="D221" s="546" t="s">
        <v>1</v>
      </c>
      <c r="E221" s="546" t="s">
        <v>2</v>
      </c>
      <c r="F221" s="546" t="s">
        <v>3</v>
      </c>
      <c r="G221" s="547" t="s">
        <v>4</v>
      </c>
      <c r="H221" s="374" t="s">
        <v>0</v>
      </c>
      <c r="I221" s="549" t="s">
        <v>1</v>
      </c>
      <c r="J221" s="549" t="s">
        <v>2</v>
      </c>
      <c r="K221" s="549" t="s">
        <v>3</v>
      </c>
      <c r="L221" s="550" t="s">
        <v>4</v>
      </c>
      <c r="M221" s="375" t="s">
        <v>0</v>
      </c>
      <c r="N221" s="549" t="s">
        <v>1</v>
      </c>
      <c r="O221" s="549" t="s">
        <v>2</v>
      </c>
      <c r="P221" s="549" t="s">
        <v>3</v>
      </c>
      <c r="Q221" s="545" t="s">
        <v>4</v>
      </c>
      <c r="R221" s="374" t="s">
        <v>150</v>
      </c>
      <c r="S221" s="549" t="s">
        <v>151</v>
      </c>
      <c r="T221" s="549" t="s">
        <v>424</v>
      </c>
      <c r="U221" s="549" t="s">
        <v>524</v>
      </c>
      <c r="V221" s="549" t="s">
        <v>154</v>
      </c>
      <c r="W221" s="550" t="s">
        <v>299</v>
      </c>
      <c r="X221" s="828"/>
      <c r="Y221" s="828"/>
      <c r="Z221" s="828"/>
      <c r="AA221" s="828"/>
      <c r="AB221" s="828"/>
      <c r="AC221" s="828"/>
      <c r="AD221" s="828"/>
      <c r="AE221" s="828"/>
      <c r="AF221" s="828"/>
      <c r="AG221" s="828"/>
      <c r="AH221" s="828"/>
      <c r="AI221" s="828"/>
      <c r="AJ221" s="828"/>
      <c r="AK221" s="828"/>
      <c r="AL221" s="828"/>
      <c r="AM221" s="828"/>
      <c r="AN221" s="828"/>
      <c r="AO221" s="828"/>
      <c r="AP221" s="828"/>
      <c r="AQ221" s="828"/>
      <c r="AR221" s="828"/>
      <c r="AS221" s="828"/>
      <c r="AT221" s="828"/>
      <c r="AU221" s="828"/>
      <c r="AV221" s="828"/>
      <c r="AW221" s="828"/>
      <c r="AX221" s="828"/>
      <c r="AY221" s="828"/>
      <c r="AZ221" s="346"/>
      <c r="BA221" s="335" t="s">
        <v>118</v>
      </c>
      <c r="BB221" s="334"/>
      <c r="BC221" s="421" t="s">
        <v>0</v>
      </c>
      <c r="BD221" s="520" t="s">
        <v>1</v>
      </c>
      <c r="BE221" s="520" t="s">
        <v>2</v>
      </c>
      <c r="BF221" s="520" t="s">
        <v>3</v>
      </c>
      <c r="BG221" s="422" t="s">
        <v>4</v>
      </c>
      <c r="BH221" s="421" t="s">
        <v>0</v>
      </c>
      <c r="BI221" s="520" t="s">
        <v>1</v>
      </c>
      <c r="BJ221" s="520" t="s">
        <v>2</v>
      </c>
      <c r="BK221" s="520" t="s">
        <v>3</v>
      </c>
      <c r="BL221" s="422" t="s">
        <v>4</v>
      </c>
      <c r="BM221" s="421" t="s">
        <v>0</v>
      </c>
      <c r="BN221" s="520" t="s">
        <v>1</v>
      </c>
      <c r="BO221" s="520" t="s">
        <v>2</v>
      </c>
      <c r="BP221" s="520" t="s">
        <v>3</v>
      </c>
      <c r="BQ221" s="422" t="s">
        <v>4</v>
      </c>
      <c r="BR221" s="421" t="s">
        <v>150</v>
      </c>
      <c r="BS221" s="520" t="s">
        <v>151</v>
      </c>
      <c r="BT221" s="520" t="s">
        <v>424</v>
      </c>
      <c r="BU221" s="520" t="s">
        <v>524</v>
      </c>
      <c r="BV221" s="520" t="s">
        <v>154</v>
      </c>
      <c r="BW221" s="521" t="s">
        <v>299</v>
      </c>
      <c r="BX221" s="886"/>
      <c r="BY221" s="886"/>
      <c r="BZ221" s="886"/>
      <c r="CA221" s="886"/>
      <c r="CB221" s="886"/>
      <c r="CC221" s="886"/>
      <c r="CD221" s="886"/>
      <c r="CE221" s="886"/>
      <c r="CF221" s="886"/>
      <c r="CG221" s="886"/>
      <c r="CH221" s="886"/>
      <c r="CI221" s="886"/>
      <c r="CJ221" s="886"/>
      <c r="CK221" s="886"/>
      <c r="CL221" s="886"/>
      <c r="CM221" s="886"/>
      <c r="CN221" s="886"/>
      <c r="CO221" s="886"/>
      <c r="CP221" s="886"/>
      <c r="CQ221" s="886"/>
      <c r="CR221" s="886"/>
      <c r="CS221" s="886"/>
      <c r="CT221" s="886"/>
      <c r="CU221" s="886"/>
      <c r="CV221" s="886"/>
      <c r="CW221" s="886"/>
      <c r="CX221" s="886"/>
      <c r="CY221" s="886"/>
      <c r="CZ221" s="886"/>
    </row>
    <row r="222" s="437" customFormat="true" ht="15" customHeight="true" x14ac:dyDescent="0.2">
      <c r="A222" s="985" t="s">
        <v>37</v>
      </c>
      <c r="B222" s="371" t="s">
        <v>15</v>
      </c>
      <c r="C222" s="137">
        <v>62.333325738021294</v>
      </c>
      <c r="D222" s="136">
        <v>83.288524625738603</v>
      </c>
      <c r="E222" s="136">
        <v>88.003666102553595</v>
      </c>
      <c r="F222" s="136">
        <v>93.994382055417489</v>
      </c>
      <c r="G222" s="135">
        <v>97.511857561598831</v>
      </c>
      <c r="H222" s="134">
        <v>77.691520261160107</v>
      </c>
      <c r="I222" s="136">
        <v>90.33735036128391</v>
      </c>
      <c r="J222" s="136">
        <v>95.760494207827108</v>
      </c>
      <c r="K222" s="136">
        <v>97.827780416757477</v>
      </c>
      <c r="L222" s="133">
        <v>98.596928011858452</v>
      </c>
      <c r="M222" s="137">
        <v>55.974660033601722</v>
      </c>
      <c r="N222" s="136">
        <v>81.387600359093554</v>
      </c>
      <c r="O222" s="136">
        <v>85.585035854829997</v>
      </c>
      <c r="P222" s="136">
        <v>90.66928033401733</v>
      </c>
      <c r="Q222" s="135">
        <v>95.157510482671853</v>
      </c>
      <c r="R222" s="134">
        <v>79.385975792460414</v>
      </c>
      <c r="S222" s="136">
        <v>80.725728811823956</v>
      </c>
      <c r="T222" s="136">
        <v>86.066106179201981</v>
      </c>
      <c r="U222" s="136">
        <v>70.532113713325174</v>
      </c>
      <c r="V222" s="136">
        <v>94.69225550157374</v>
      </c>
      <c r="W222" s="133">
        <v>88.716776678203729</v>
      </c>
      <c r="X222" s="828"/>
      <c r="Y222" s="828"/>
      <c r="Z222" s="828"/>
      <c r="AA222" s="828"/>
      <c r="AB222" s="828"/>
      <c r="AC222" s="828"/>
      <c r="AD222" s="828"/>
      <c r="AE222" s="828"/>
      <c r="AF222" s="828"/>
      <c r="AG222" s="828"/>
      <c r="AH222" s="828"/>
      <c r="AI222" s="828"/>
      <c r="AJ222" s="828"/>
      <c r="AK222" s="828"/>
      <c r="AL222" s="828"/>
      <c r="AM222" s="828"/>
      <c r="AN222" s="828"/>
      <c r="AO222" s="828"/>
      <c r="AP222" s="828"/>
      <c r="AQ222" s="828"/>
      <c r="AR222" s="828"/>
      <c r="AS222" s="828"/>
      <c r="AT222" s="828"/>
      <c r="AU222" s="828"/>
      <c r="AV222" s="828"/>
      <c r="AW222" s="828"/>
      <c r="AX222" s="828"/>
      <c r="AY222" s="828"/>
      <c r="AZ222" s="346"/>
      <c r="BA222" s="975" t="s">
        <v>37</v>
      </c>
      <c r="BB222" s="554" t="s">
        <v>15</v>
      </c>
      <c r="BC222" s="425">
        <v>4774.2450467958033</v>
      </c>
      <c r="BD222" s="423">
        <v>6370.1396122862334</v>
      </c>
      <c r="BE222" s="423">
        <v>6745.8631390159671</v>
      </c>
      <c r="BF222" s="423">
        <v>7183.6194744218346</v>
      </c>
      <c r="BG222" s="429">
        <v>7443.1764988118903</v>
      </c>
      <c r="BH222" s="425">
        <v>1888.7120423780584</v>
      </c>
      <c r="BI222" s="423">
        <v>2187.0148815942694</v>
      </c>
      <c r="BJ222" s="423">
        <v>2323.9180789920269</v>
      </c>
      <c r="BK222" s="423">
        <v>2364.8138167046886</v>
      </c>
      <c r="BL222" s="429">
        <v>2391.1697297531996</v>
      </c>
      <c r="BM222" s="425">
        <v>2922.9340817625998</v>
      </c>
      <c r="BN222" s="423">
        <v>4262.1788175249803</v>
      </c>
      <c r="BO222" s="423">
        <v>4458.6089224502721</v>
      </c>
      <c r="BP222" s="423">
        <v>4743.6989457508662</v>
      </c>
      <c r="BQ222" s="429">
        <v>4973.9944544207947</v>
      </c>
      <c r="BR222" s="425">
        <v>1919.4493860610498</v>
      </c>
      <c r="BS222" s="423">
        <v>5720.4330477076301</v>
      </c>
      <c r="BT222" s="423">
        <v>7004.5440330199763</v>
      </c>
      <c r="BU222" s="423">
        <v>3690.3067068643659</v>
      </c>
      <c r="BV222" s="423">
        <v>8606.7956132423133</v>
      </c>
      <c r="BW222" s="427">
        <v>5575.5149844363923</v>
      </c>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37" customFormat="true" ht="15" customHeight="true" x14ac:dyDescent="0.2">
      <c r="A223" s="984"/>
      <c r="B223" s="372" t="s">
        <v>16</v>
      </c>
      <c r="C223" s="132">
        <v>29.518138182039976</v>
      </c>
      <c r="D223" s="131">
        <v>15.358353555457338</v>
      </c>
      <c r="E223" s="131">
        <v>11.003896392874452</v>
      </c>
      <c r="F223" s="131">
        <v>5.6254235161223249</v>
      </c>
      <c r="G223" s="130">
        <v>2.3991079684289769</v>
      </c>
      <c r="H223" s="129">
        <v>18.81482440275202</v>
      </c>
      <c r="I223" s="131">
        <v>9.1190577175790981</v>
      </c>
      <c r="J223" s="131">
        <v>4.0412922592644902</v>
      </c>
      <c r="K223" s="131">
        <v>1.8910785015792706</v>
      </c>
      <c r="L223" s="128">
        <v>1.4030719881415514</v>
      </c>
      <c r="M223" s="132">
        <v>34.164112821321048</v>
      </c>
      <c r="N223" s="131">
        <v>16.589043174452268</v>
      </c>
      <c r="O223" s="131">
        <v>13.113570203257034</v>
      </c>
      <c r="P223" s="131">
        <v>8.8350399884719604</v>
      </c>
      <c r="Q223" s="130">
        <v>4.5516959927886447</v>
      </c>
      <c r="R223" s="129">
        <v>16.592477728080144</v>
      </c>
      <c r="S223" s="131">
        <v>16.880967074674547</v>
      </c>
      <c r="T223" s="131">
        <v>12.997850080251789</v>
      </c>
      <c r="U223" s="131">
        <v>24.270373495061911</v>
      </c>
      <c r="V223" s="131">
        <v>5.1661905595206434</v>
      </c>
      <c r="W223" s="128">
        <v>7.9144410916149326</v>
      </c>
      <c r="X223" s="828"/>
      <c r="Y223" s="828"/>
      <c r="Z223" s="828"/>
      <c r="AA223" s="828"/>
      <c r="AB223" s="828"/>
      <c r="AC223" s="828"/>
      <c r="AD223" s="828"/>
      <c r="AE223" s="828"/>
      <c r="AF223" s="828"/>
      <c r="AG223" s="828"/>
      <c r="AH223" s="828"/>
      <c r="AI223" s="828"/>
      <c r="AJ223" s="828"/>
      <c r="AK223" s="828"/>
      <c r="AL223" s="828"/>
      <c r="AM223" s="828"/>
      <c r="AN223" s="828"/>
      <c r="AO223" s="828"/>
      <c r="AP223" s="828"/>
      <c r="AQ223" s="828"/>
      <c r="AR223" s="828"/>
      <c r="AS223" s="828"/>
      <c r="AT223" s="828"/>
      <c r="AU223" s="828"/>
      <c r="AV223" s="828"/>
      <c r="AW223" s="828"/>
      <c r="AX223" s="828"/>
      <c r="AY223" s="828"/>
      <c r="AZ223" s="346"/>
      <c r="BA223" s="972"/>
      <c r="BB223" s="553" t="s">
        <v>16</v>
      </c>
      <c r="BC223" s="426">
        <v>2260.8584306657281</v>
      </c>
      <c r="BD223" s="424">
        <v>1174.6498908792298</v>
      </c>
      <c r="BE223" s="424">
        <v>843.49643997488624</v>
      </c>
      <c r="BF223" s="424">
        <v>429.9289067985074</v>
      </c>
      <c r="BG223" s="430">
        <v>183.12628325680836</v>
      </c>
      <c r="BH223" s="426">
        <v>457.39593336895359</v>
      </c>
      <c r="BI223" s="424">
        <v>220.76710081381574</v>
      </c>
      <c r="BJ223" s="424">
        <v>98.074182067323179</v>
      </c>
      <c r="BK223" s="424">
        <v>45.713482918210175</v>
      </c>
      <c r="BL223" s="430">
        <v>34.027259615078549</v>
      </c>
      <c r="BM223" s="426">
        <v>1784.0117238528298</v>
      </c>
      <c r="BN223" s="424">
        <v>868.74988461627231</v>
      </c>
      <c r="BO223" s="424">
        <v>683.16009369434846</v>
      </c>
      <c r="BP223" s="424">
        <v>462.23781334301697</v>
      </c>
      <c r="BQ223" s="430">
        <v>237.92247728530927</v>
      </c>
      <c r="BR223" s="426">
        <v>401.18447711289372</v>
      </c>
      <c r="BS223" s="424">
        <v>1196.2288027938935</v>
      </c>
      <c r="BT223" s="424">
        <v>1057.8381811784211</v>
      </c>
      <c r="BU223" s="424">
        <v>1269.8488301508135</v>
      </c>
      <c r="BV223" s="424">
        <v>469.56687227834749</v>
      </c>
      <c r="BW223" s="428">
        <v>497.39278806078937</v>
      </c>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37" customFormat="true" ht="15" customHeight="true" x14ac:dyDescent="0.2">
      <c r="A224" s="986"/>
      <c r="B224" s="373" t="s">
        <v>20</v>
      </c>
      <c r="C224" s="132">
        <v>8.148536079938653</v>
      </c>
      <c r="D224" s="131">
        <v>1.353121818804113</v>
      </c>
      <c r="E224" s="131">
        <v>0.99243750457195801</v>
      </c>
      <c r="F224" s="131">
        <v>0.3801944284601888</v>
      </c>
      <c r="G224" s="130">
        <v>8.9034469972175984E-2</v>
      </c>
      <c r="H224" s="129">
        <v>3.4936553360878273</v>
      </c>
      <c r="I224" s="131">
        <v>0.54359192113702004</v>
      </c>
      <c r="J224" s="131">
        <v>0.19821353290843938</v>
      </c>
      <c r="K224" s="131">
        <v>0.2811410816632437</v>
      </c>
      <c r="L224" s="128">
        <v>0</v>
      </c>
      <c r="M224" s="132">
        <v>9.861227145077379</v>
      </c>
      <c r="N224" s="131">
        <v>2.0233564664542896</v>
      </c>
      <c r="O224" s="131">
        <v>1.3013939419131535</v>
      </c>
      <c r="P224" s="131">
        <v>0.49567967751066699</v>
      </c>
      <c r="Q224" s="130">
        <v>0.29079352453944374</v>
      </c>
      <c r="R224" s="129">
        <v>4.0215464794593894</v>
      </c>
      <c r="S224" s="131">
        <v>2.3933041135014292</v>
      </c>
      <c r="T224" s="131">
        <v>0.93604374054619832</v>
      </c>
      <c r="U224" s="131">
        <v>5.1975127916130006</v>
      </c>
      <c r="V224" s="131">
        <v>0.14155393890563078</v>
      </c>
      <c r="W224" s="128">
        <v>3.3687822301813357</v>
      </c>
      <c r="X224" s="828"/>
      <c r="Y224" s="828"/>
      <c r="Z224" s="828"/>
      <c r="AA224" s="828"/>
      <c r="AB224" s="828"/>
      <c r="AC224" s="828"/>
      <c r="AD224" s="828"/>
      <c r="AE224" s="828"/>
      <c r="AF224" s="828"/>
      <c r="AG224" s="828"/>
      <c r="AH224" s="828"/>
      <c r="AI224" s="828"/>
      <c r="AJ224" s="828"/>
      <c r="AK224" s="828"/>
      <c r="AL224" s="828"/>
      <c r="AM224" s="828"/>
      <c r="AN224" s="828"/>
      <c r="AO224" s="828"/>
      <c r="AP224" s="828"/>
      <c r="AQ224" s="828"/>
      <c r="AR224" s="828"/>
      <c r="AS224" s="828"/>
      <c r="AT224" s="828"/>
      <c r="AU224" s="828"/>
      <c r="AV224" s="828"/>
      <c r="AW224" s="828"/>
      <c r="AX224" s="828"/>
      <c r="AY224" s="828"/>
      <c r="AZ224" s="346"/>
      <c r="BA224" s="972"/>
      <c r="BB224" s="553" t="s">
        <v>20</v>
      </c>
      <c r="BC224" s="426">
        <v>624.11410842714565</v>
      </c>
      <c r="BD224" s="424">
        <v>103.49054610998805</v>
      </c>
      <c r="BE224" s="424">
        <v>76.074644118430641</v>
      </c>
      <c r="BF224" s="424">
        <v>29.056758932071475</v>
      </c>
      <c r="BG224" s="430">
        <v>6.7960891224171593</v>
      </c>
      <c r="BH224" s="426">
        <v>84.932163548950371</v>
      </c>
      <c r="BI224" s="424">
        <v>13.160045277911834</v>
      </c>
      <c r="BJ224" s="424">
        <v>4.8102509958553767</v>
      </c>
      <c r="BK224" s="424">
        <v>6.7960891224171593</v>
      </c>
      <c r="BL224" s="430">
        <v>0</v>
      </c>
      <c r="BM224" s="426">
        <v>514.94224159729106</v>
      </c>
      <c r="BN224" s="424">
        <v>105.96094532304397</v>
      </c>
      <c r="BO224" s="424">
        <v>67.796976224661577</v>
      </c>
      <c r="BP224" s="424">
        <v>25.933316719569223</v>
      </c>
      <c r="BQ224" s="430">
        <v>15.200117900352808</v>
      </c>
      <c r="BR224" s="426">
        <v>97.23575031935826</v>
      </c>
      <c r="BS224" s="424">
        <v>169.59569328884024</v>
      </c>
      <c r="BT224" s="424">
        <v>76.180506921468876</v>
      </c>
      <c r="BU224" s="424">
        <v>271.93877092441596</v>
      </c>
      <c r="BV224" s="424">
        <v>12.866161165523248</v>
      </c>
      <c r="BW224" s="428">
        <v>211.71526409044671</v>
      </c>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37" customFormat="true" ht="15" customHeight="true" x14ac:dyDescent="0.2">
      <c r="A225" s="985" t="s">
        <v>436</v>
      </c>
      <c r="B225" s="371" t="s">
        <v>437</v>
      </c>
      <c r="C225" s="132">
        <v>91.315938041724152</v>
      </c>
      <c r="D225" s="131">
        <v>97.952640731239583</v>
      </c>
      <c r="E225" s="131">
        <v>98.605663489910114</v>
      </c>
      <c r="F225" s="131">
        <v>98.839129397615508</v>
      </c>
      <c r="G225" s="130">
        <v>99.044626563921426</v>
      </c>
      <c r="H225" s="129">
        <v>95.871968391423565</v>
      </c>
      <c r="I225" s="131">
        <v>98.318942292634929</v>
      </c>
      <c r="J225" s="131">
        <v>99.07936595270975</v>
      </c>
      <c r="K225" s="131">
        <v>98.374647779891461</v>
      </c>
      <c r="L225" s="128">
        <v>99.167131414444782</v>
      </c>
      <c r="M225" s="132">
        <v>89.578444217298738</v>
      </c>
      <c r="N225" s="131">
        <v>97.648705856018893</v>
      </c>
      <c r="O225" s="131">
        <v>97.841995929541852</v>
      </c>
      <c r="P225" s="131">
        <v>99.054239497152665</v>
      </c>
      <c r="Q225" s="130">
        <v>99.278494461318687</v>
      </c>
      <c r="R225" s="129">
        <v>95.420902327940468</v>
      </c>
      <c r="S225" s="131">
        <v>96.659788439833548</v>
      </c>
      <c r="T225" s="131">
        <v>98.150754777576381</v>
      </c>
      <c r="U225" s="131">
        <v>94.658624026395358</v>
      </c>
      <c r="V225" s="131">
        <v>99.841390054881344</v>
      </c>
      <c r="W225" s="128">
        <v>95.285978262511676</v>
      </c>
      <c r="X225" s="828"/>
      <c r="Y225" s="828"/>
      <c r="Z225" s="828"/>
      <c r="AA225" s="828"/>
      <c r="AB225" s="828"/>
      <c r="AC225" s="828"/>
      <c r="AD225" s="828"/>
      <c r="AE225" s="828"/>
      <c r="AF225" s="828"/>
      <c r="AG225" s="828"/>
      <c r="AH225" s="828"/>
      <c r="AI225" s="828"/>
      <c r="AJ225" s="828"/>
      <c r="AK225" s="828"/>
      <c r="AL225" s="828"/>
      <c r="AM225" s="828"/>
      <c r="AN225" s="828"/>
      <c r="AO225" s="828"/>
      <c r="AP225" s="828"/>
      <c r="AQ225" s="828"/>
      <c r="AR225" s="828"/>
      <c r="AS225" s="828"/>
      <c r="AT225" s="828"/>
      <c r="AU225" s="828"/>
      <c r="AV225" s="828"/>
      <c r="AW225" s="828"/>
      <c r="AX225" s="828"/>
      <c r="AY225" s="828"/>
      <c r="AZ225" s="346"/>
      <c r="BA225" s="972" t="s">
        <v>71</v>
      </c>
      <c r="BB225" s="553" t="s">
        <v>72</v>
      </c>
      <c r="BC225" s="53" t="s">
        <v>36</v>
      </c>
      <c r="BD225" s="49" t="s">
        <v>36</v>
      </c>
      <c r="BE225" s="49" t="s">
        <v>36</v>
      </c>
      <c r="BF225" s="49" t="s">
        <v>36</v>
      </c>
      <c r="BG225" s="44" t="s">
        <v>36</v>
      </c>
      <c r="BH225" s="53" t="s">
        <v>36</v>
      </c>
      <c r="BI225" s="49" t="s">
        <v>36</v>
      </c>
      <c r="BJ225" s="49" t="s">
        <v>36</v>
      </c>
      <c r="BK225" s="49" t="s">
        <v>36</v>
      </c>
      <c r="BL225" s="44" t="s">
        <v>36</v>
      </c>
      <c r="BM225" s="53" t="s">
        <v>36</v>
      </c>
      <c r="BN225" s="49" t="s">
        <v>36</v>
      </c>
      <c r="BO225" s="49" t="s">
        <v>36</v>
      </c>
      <c r="BP225" s="49" t="s">
        <v>36</v>
      </c>
      <c r="BQ225" s="44" t="s">
        <v>36</v>
      </c>
      <c r="BR225" s="53" t="s">
        <v>36</v>
      </c>
      <c r="BS225" s="49" t="s">
        <v>36</v>
      </c>
      <c r="BT225" s="49" t="s">
        <v>36</v>
      </c>
      <c r="BU225" s="49" t="s">
        <v>36</v>
      </c>
      <c r="BV225" s="49" t="s">
        <v>36</v>
      </c>
      <c r="BW225" s="39" t="s">
        <v>36</v>
      </c>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37" customFormat="true" ht="15" customHeight="true" x14ac:dyDescent="0.2">
      <c r="A226" s="984"/>
      <c r="B226" s="372" t="s">
        <v>438</v>
      </c>
      <c r="C226" s="132">
        <v>3.6865372340842519</v>
      </c>
      <c r="D226" s="131">
        <v>0.65035587714960519</v>
      </c>
      <c r="E226" s="131">
        <v>0.61477398506744274</v>
      </c>
      <c r="F226" s="131">
        <v>0.30792709101941257</v>
      </c>
      <c r="G226" s="130">
        <v>8.8262442294790133E-2</v>
      </c>
      <c r="H226" s="129">
        <v>1.4792287662201942</v>
      </c>
      <c r="I226" s="131">
        <v>0.5373749540867615</v>
      </c>
      <c r="J226" s="131">
        <v>0.19677875375798434</v>
      </c>
      <c r="K226" s="131">
        <v>0.27735129728799557</v>
      </c>
      <c r="L226" s="128">
        <v>0</v>
      </c>
      <c r="M226" s="132">
        <v>4.6907020182948607</v>
      </c>
      <c r="N226" s="131">
        <v>0.91988323873369182</v>
      </c>
      <c r="O226" s="131">
        <v>0.61167574300909711</v>
      </c>
      <c r="P226" s="131">
        <v>0.26941059039072696</v>
      </c>
      <c r="Q226" s="130">
        <v>0.18787192727276564</v>
      </c>
      <c r="R226" s="129">
        <v>3.1724956646371512</v>
      </c>
      <c r="S226" s="131">
        <v>1.5371716925815522</v>
      </c>
      <c r="T226" s="131">
        <v>0.17446861314503403</v>
      </c>
      <c r="U226" s="131">
        <v>2.0335449855981325</v>
      </c>
      <c r="V226" s="131">
        <v>4.1993205724041922E-2</v>
      </c>
      <c r="W226" s="128">
        <v>1.5703610110938084</v>
      </c>
      <c r="X226" s="828"/>
      <c r="Y226" s="828"/>
      <c r="Z226" s="828"/>
      <c r="AA226" s="828"/>
      <c r="AB226" s="828"/>
      <c r="AC226" s="828"/>
      <c r="AD226" s="828"/>
      <c r="AE226" s="828"/>
      <c r="AF226" s="828"/>
      <c r="AG226" s="828"/>
      <c r="AH226" s="828"/>
      <c r="AI226" s="828"/>
      <c r="AJ226" s="828"/>
      <c r="AK226" s="828"/>
      <c r="AL226" s="828"/>
      <c r="AM226" s="828"/>
      <c r="AN226" s="828"/>
      <c r="AO226" s="828"/>
      <c r="AP226" s="828"/>
      <c r="AQ226" s="828"/>
      <c r="AR226" s="828"/>
      <c r="AS226" s="828"/>
      <c r="AT226" s="828"/>
      <c r="AU226" s="828"/>
      <c r="AV226" s="828"/>
      <c r="AW226" s="828"/>
      <c r="AX226" s="828"/>
      <c r="AY226" s="828"/>
      <c r="AZ226" s="346"/>
      <c r="BA226" s="972"/>
      <c r="BB226" s="553" t="s">
        <v>73</v>
      </c>
      <c r="BC226" s="53" t="s">
        <v>36</v>
      </c>
      <c r="BD226" s="49" t="s">
        <v>36</v>
      </c>
      <c r="BE226" s="49" t="s">
        <v>36</v>
      </c>
      <c r="BF226" s="49" t="s">
        <v>36</v>
      </c>
      <c r="BG226" s="44" t="s">
        <v>36</v>
      </c>
      <c r="BH226" s="53" t="s">
        <v>36</v>
      </c>
      <c r="BI226" s="49" t="s">
        <v>36</v>
      </c>
      <c r="BJ226" s="49" t="s">
        <v>36</v>
      </c>
      <c r="BK226" s="49" t="s">
        <v>36</v>
      </c>
      <c r="BL226" s="44" t="s">
        <v>36</v>
      </c>
      <c r="BM226" s="53" t="s">
        <v>36</v>
      </c>
      <c r="BN226" s="49" t="s">
        <v>36</v>
      </c>
      <c r="BO226" s="49" t="s">
        <v>36</v>
      </c>
      <c r="BP226" s="49" t="s">
        <v>36</v>
      </c>
      <c r="BQ226" s="44" t="s">
        <v>36</v>
      </c>
      <c r="BR226" s="53" t="s">
        <v>36</v>
      </c>
      <c r="BS226" s="49" t="s">
        <v>36</v>
      </c>
      <c r="BT226" s="49" t="s">
        <v>36</v>
      </c>
      <c r="BU226" s="49" t="s">
        <v>36</v>
      </c>
      <c r="BV226" s="49" t="s">
        <v>36</v>
      </c>
      <c r="BW226" s="39" t="s">
        <v>36</v>
      </c>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37" customFormat="true" ht="15" customHeight="true" x14ac:dyDescent="0.2">
      <c r="A227" s="984"/>
      <c r="B227" s="372" t="s">
        <v>439</v>
      </c>
      <c r="C227" s="132">
        <v>0.58303466867240117</v>
      </c>
      <c r="D227" s="131">
        <v>0.70376018253827799</v>
      </c>
      <c r="E227" s="131">
        <v>0.4059275830939662</v>
      </c>
      <c r="F227" s="131">
        <v>0.78365558881127861</v>
      </c>
      <c r="G227" s="130">
        <v>0.86711099378379808</v>
      </c>
      <c r="H227" s="129">
        <v>0.65734151956312781</v>
      </c>
      <c r="I227" s="131">
        <v>1.1436827532783549</v>
      </c>
      <c r="J227" s="131">
        <v>0.72385529353230393</v>
      </c>
      <c r="K227" s="131">
        <v>1.3480009228205112</v>
      </c>
      <c r="L227" s="128">
        <v>0.83286858555524368</v>
      </c>
      <c r="M227" s="132">
        <v>0.62162887276682</v>
      </c>
      <c r="N227" s="131">
        <v>0.33471005506991769</v>
      </c>
      <c r="O227" s="131">
        <v>0.86790499152632705</v>
      </c>
      <c r="P227" s="131">
        <v>0.45232289801888276</v>
      </c>
      <c r="Q227" s="130">
        <v>0.43196814954881968</v>
      </c>
      <c r="R227" s="129">
        <v>0.58091287382622681</v>
      </c>
      <c r="S227" s="131">
        <v>0.97012550016665222</v>
      </c>
      <c r="T227" s="131">
        <v>0.92183021591189951</v>
      </c>
      <c r="U227" s="131">
        <v>0.15175043000232002</v>
      </c>
      <c r="V227" s="131">
        <v>1.7080183886073477E-2</v>
      </c>
      <c r="W227" s="128">
        <v>1.3921375910955436</v>
      </c>
      <c r="X227" s="828"/>
      <c r="Y227" s="828"/>
      <c r="Z227" s="828"/>
      <c r="AA227" s="828"/>
      <c r="AB227" s="828"/>
      <c r="AC227" s="828"/>
      <c r="AD227" s="828"/>
      <c r="AE227" s="828"/>
      <c r="AF227" s="828"/>
      <c r="AG227" s="828"/>
      <c r="AH227" s="828"/>
      <c r="AI227" s="828"/>
      <c r="AJ227" s="828"/>
      <c r="AK227" s="828"/>
      <c r="AL227" s="828"/>
      <c r="AM227" s="828"/>
      <c r="AN227" s="828"/>
      <c r="AO227" s="828"/>
      <c r="AP227" s="828"/>
      <c r="AQ227" s="828"/>
      <c r="AR227" s="828"/>
      <c r="AS227" s="828"/>
      <c r="AT227" s="828"/>
      <c r="AU227" s="828"/>
      <c r="AV227" s="828"/>
      <c r="AW227" s="828"/>
      <c r="AX227" s="828"/>
      <c r="AY227" s="828"/>
      <c r="AZ227" s="346"/>
      <c r="BA227" s="972" t="s">
        <v>95</v>
      </c>
      <c r="BB227" s="553" t="s">
        <v>62</v>
      </c>
      <c r="BC227" s="53" t="s">
        <v>36</v>
      </c>
      <c r="BD227" s="49" t="s">
        <v>36</v>
      </c>
      <c r="BE227" s="49" t="s">
        <v>36</v>
      </c>
      <c r="BF227" s="49" t="s">
        <v>36</v>
      </c>
      <c r="BG227" s="44" t="s">
        <v>36</v>
      </c>
      <c r="BH227" s="53" t="s">
        <v>36</v>
      </c>
      <c r="BI227" s="49" t="s">
        <v>36</v>
      </c>
      <c r="BJ227" s="49" t="s">
        <v>36</v>
      </c>
      <c r="BK227" s="49" t="s">
        <v>36</v>
      </c>
      <c r="BL227" s="44" t="s">
        <v>36</v>
      </c>
      <c r="BM227" s="53" t="s">
        <v>36</v>
      </c>
      <c r="BN227" s="49" t="s">
        <v>36</v>
      </c>
      <c r="BO227" s="49" t="s">
        <v>36</v>
      </c>
      <c r="BP227" s="49" t="s">
        <v>36</v>
      </c>
      <c r="BQ227" s="44" t="s">
        <v>36</v>
      </c>
      <c r="BR227" s="53" t="s">
        <v>36</v>
      </c>
      <c r="BS227" s="49" t="s">
        <v>36</v>
      </c>
      <c r="BT227" s="49" t="s">
        <v>36</v>
      </c>
      <c r="BU227" s="49" t="s">
        <v>36</v>
      </c>
      <c r="BV227" s="49" t="s">
        <v>36</v>
      </c>
      <c r="BW227" s="39" t="s">
        <v>36</v>
      </c>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37" customFormat="true" ht="15" customHeight="true" x14ac:dyDescent="0.2">
      <c r="A228" s="984"/>
      <c r="B228" s="372" t="s">
        <v>440</v>
      </c>
      <c r="C228" s="132">
        <v>4.4144900555190869</v>
      </c>
      <c r="D228" s="131">
        <v>0.69324320907252668</v>
      </c>
      <c r="E228" s="131">
        <v>0.37363494192848834</v>
      </c>
      <c r="F228" s="131">
        <v>6.9287922553798939E-2</v>
      </c>
      <c r="G228" s="130">
        <v>0</v>
      </c>
      <c r="H228" s="129">
        <v>1.9914613227930953</v>
      </c>
      <c r="I228" s="131">
        <v>0</v>
      </c>
      <c r="J228" s="131">
        <v>0</v>
      </c>
      <c r="K228" s="131">
        <v>0</v>
      </c>
      <c r="L228" s="128">
        <v>0</v>
      </c>
      <c r="M228" s="132">
        <v>5.1092248916395935</v>
      </c>
      <c r="N228" s="131">
        <v>1.0967008501774673</v>
      </c>
      <c r="O228" s="131">
        <v>0.67842333592277093</v>
      </c>
      <c r="P228" s="131">
        <v>0.22402701443773337</v>
      </c>
      <c r="Q228" s="130">
        <v>0.10166546185971734</v>
      </c>
      <c r="R228" s="129">
        <v>0.82568913359615304</v>
      </c>
      <c r="S228" s="131">
        <v>0.83291436741826319</v>
      </c>
      <c r="T228" s="131">
        <v>0.75294639336665747</v>
      </c>
      <c r="U228" s="131">
        <v>3.1560805580041698</v>
      </c>
      <c r="V228" s="131">
        <v>9.953655550852579E-2</v>
      </c>
      <c r="W228" s="128">
        <v>1.7515231352990288</v>
      </c>
      <c r="X228" s="828"/>
      <c r="Y228" s="828"/>
      <c r="Z228" s="828"/>
      <c r="AA228" s="828"/>
      <c r="AB228" s="828"/>
      <c r="AC228" s="828"/>
      <c r="AD228" s="828"/>
      <c r="AE228" s="828"/>
      <c r="AF228" s="828"/>
      <c r="AG228" s="828"/>
      <c r="AH228" s="828"/>
      <c r="AI228" s="828"/>
      <c r="AJ228" s="828"/>
      <c r="AK228" s="828"/>
      <c r="AL228" s="828"/>
      <c r="AM228" s="828"/>
      <c r="AN228" s="828"/>
      <c r="AO228" s="828"/>
      <c r="AP228" s="828"/>
      <c r="AQ228" s="828"/>
      <c r="AR228" s="828"/>
      <c r="AS228" s="828"/>
      <c r="AT228" s="828"/>
      <c r="AU228" s="828"/>
      <c r="AV228" s="828"/>
      <c r="AW228" s="828"/>
      <c r="AX228" s="828"/>
      <c r="AY228" s="828"/>
      <c r="AZ228" s="346"/>
      <c r="BA228" s="972"/>
      <c r="BB228" s="553" t="s">
        <v>92</v>
      </c>
      <c r="BC228" s="53" t="s">
        <v>36</v>
      </c>
      <c r="BD228" s="49" t="s">
        <v>36</v>
      </c>
      <c r="BE228" s="49" t="s">
        <v>36</v>
      </c>
      <c r="BF228" s="49" t="s">
        <v>36</v>
      </c>
      <c r="BG228" s="44" t="s">
        <v>36</v>
      </c>
      <c r="BH228" s="53" t="s">
        <v>36</v>
      </c>
      <c r="BI228" s="49" t="s">
        <v>36</v>
      </c>
      <c r="BJ228" s="49" t="s">
        <v>36</v>
      </c>
      <c r="BK228" s="49" t="s">
        <v>36</v>
      </c>
      <c r="BL228" s="44" t="s">
        <v>36</v>
      </c>
      <c r="BM228" s="53" t="s">
        <v>36</v>
      </c>
      <c r="BN228" s="49" t="s">
        <v>36</v>
      </c>
      <c r="BO228" s="49" t="s">
        <v>36</v>
      </c>
      <c r="BP228" s="49" t="s">
        <v>36</v>
      </c>
      <c r="BQ228" s="44" t="s">
        <v>36</v>
      </c>
      <c r="BR228" s="53" t="s">
        <v>36</v>
      </c>
      <c r="BS228" s="49" t="s">
        <v>36</v>
      </c>
      <c r="BT228" s="49" t="s">
        <v>36</v>
      </c>
      <c r="BU228" s="49" t="s">
        <v>36</v>
      </c>
      <c r="BV228" s="49" t="s">
        <v>36</v>
      </c>
      <c r="BW228" s="39" t="s">
        <v>36</v>
      </c>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37" customFormat="true" ht="15" customHeight="true" x14ac:dyDescent="0.2">
      <c r="A229" s="155"/>
      <c r="B229" s="149"/>
      <c r="C229" s="98"/>
      <c r="D229" s="97"/>
      <c r="E229" s="97"/>
      <c r="F229" s="97"/>
      <c r="G229" s="96"/>
      <c r="H229" s="95"/>
      <c r="I229" s="97"/>
      <c r="J229" s="97"/>
      <c r="K229" s="97"/>
      <c r="L229" s="94"/>
      <c r="M229" s="98"/>
      <c r="N229" s="97"/>
      <c r="O229" s="97"/>
      <c r="P229" s="97"/>
      <c r="Q229" s="96"/>
      <c r="R229" s="95"/>
      <c r="S229" s="97"/>
      <c r="T229" s="97"/>
      <c r="U229" s="97"/>
      <c r="V229" s="97"/>
      <c r="W229" s="94"/>
      <c r="X229" s="828"/>
      <c r="Y229" s="828"/>
      <c r="Z229" s="828"/>
      <c r="AA229" s="828"/>
      <c r="AB229" s="828"/>
      <c r="AC229" s="828"/>
      <c r="AD229" s="828"/>
      <c r="AE229" s="828"/>
      <c r="AF229" s="828"/>
      <c r="AG229" s="828"/>
      <c r="AH229" s="828"/>
      <c r="AI229" s="828"/>
      <c r="AJ229" s="828"/>
      <c r="AK229" s="828"/>
      <c r="AL229" s="828"/>
      <c r="AM229" s="828"/>
      <c r="AN229" s="828"/>
      <c r="AO229" s="828"/>
      <c r="AP229" s="828"/>
      <c r="AQ229" s="828"/>
      <c r="AR229" s="828"/>
      <c r="AS229" s="828"/>
      <c r="AT229" s="828"/>
      <c r="AU229" s="828"/>
      <c r="AV229" s="828"/>
      <c r="AW229" s="828"/>
      <c r="AX229" s="828"/>
      <c r="AY229" s="828"/>
      <c r="AZ229" s="346"/>
      <c r="BA229" s="972"/>
      <c r="BB229" s="553" t="s">
        <v>93</v>
      </c>
      <c r="BC229" s="53" t="s">
        <v>36</v>
      </c>
      <c r="BD229" s="49" t="s">
        <v>36</v>
      </c>
      <c r="BE229" s="49" t="s">
        <v>36</v>
      </c>
      <c r="BF229" s="49" t="s">
        <v>36</v>
      </c>
      <c r="BG229" s="44" t="s">
        <v>36</v>
      </c>
      <c r="BH229" s="53" t="s">
        <v>36</v>
      </c>
      <c r="BI229" s="49" t="s">
        <v>36</v>
      </c>
      <c r="BJ229" s="49" t="s">
        <v>36</v>
      </c>
      <c r="BK229" s="49" t="s">
        <v>36</v>
      </c>
      <c r="BL229" s="44" t="s">
        <v>36</v>
      </c>
      <c r="BM229" s="53" t="s">
        <v>36</v>
      </c>
      <c r="BN229" s="49" t="s">
        <v>36</v>
      </c>
      <c r="BO229" s="49" t="s">
        <v>36</v>
      </c>
      <c r="BP229" s="49" t="s">
        <v>36</v>
      </c>
      <c r="BQ229" s="44" t="s">
        <v>36</v>
      </c>
      <c r="BR229" s="53" t="s">
        <v>36</v>
      </c>
      <c r="BS229" s="49" t="s">
        <v>36</v>
      </c>
      <c r="BT229" s="49" t="s">
        <v>36</v>
      </c>
      <c r="BU229" s="49" t="s">
        <v>36</v>
      </c>
      <c r="BV229" s="49" t="s">
        <v>36</v>
      </c>
      <c r="BW229" s="39" t="s">
        <v>36</v>
      </c>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37" customFormat="true" ht="15" customHeight="true" x14ac:dyDescent="0.2">
      <c r="A230" s="155"/>
      <c r="B230" s="149"/>
      <c r="C230" s="167"/>
      <c r="D230" s="166"/>
      <c r="E230" s="166"/>
      <c r="F230" s="166"/>
      <c r="G230" s="156"/>
      <c r="H230" s="159"/>
      <c r="I230" s="166"/>
      <c r="J230" s="166"/>
      <c r="K230" s="166"/>
      <c r="L230" s="162"/>
      <c r="M230" s="167"/>
      <c r="N230" s="166"/>
      <c r="O230" s="166"/>
      <c r="P230" s="166"/>
      <c r="Q230" s="156"/>
      <c r="R230" s="159"/>
      <c r="S230" s="166"/>
      <c r="T230" s="166"/>
      <c r="U230" s="166"/>
      <c r="V230" s="166"/>
      <c r="W230" s="162"/>
      <c r="X230" s="828"/>
      <c r="Y230" s="828"/>
      <c r="Z230" s="828"/>
      <c r="AA230" s="828"/>
      <c r="AB230" s="828"/>
      <c r="AC230" s="828"/>
      <c r="AD230" s="828"/>
      <c r="AE230" s="828"/>
      <c r="AF230" s="828"/>
      <c r="AG230" s="828"/>
      <c r="AH230" s="828"/>
      <c r="AI230" s="828"/>
      <c r="AJ230" s="828"/>
      <c r="AK230" s="828"/>
      <c r="AL230" s="828"/>
      <c r="AM230" s="828"/>
      <c r="AN230" s="828"/>
      <c r="AO230" s="828"/>
      <c r="AP230" s="828"/>
      <c r="AQ230" s="828"/>
      <c r="AR230" s="828"/>
      <c r="AS230" s="828"/>
      <c r="AT230" s="828"/>
      <c r="AU230" s="828"/>
      <c r="AV230" s="828"/>
      <c r="AW230" s="828"/>
      <c r="AX230" s="828"/>
      <c r="AY230" s="828"/>
      <c r="AZ230" s="346"/>
      <c r="BA230" s="972"/>
      <c r="BB230" s="553" t="s">
        <v>94</v>
      </c>
      <c r="BC230" s="53" t="s">
        <v>36</v>
      </c>
      <c r="BD230" s="49" t="s">
        <v>36</v>
      </c>
      <c r="BE230" s="49" t="s">
        <v>36</v>
      </c>
      <c r="BF230" s="49" t="s">
        <v>36</v>
      </c>
      <c r="BG230" s="44" t="s">
        <v>36</v>
      </c>
      <c r="BH230" s="53" t="s">
        <v>36</v>
      </c>
      <c r="BI230" s="49" t="s">
        <v>36</v>
      </c>
      <c r="BJ230" s="49" t="s">
        <v>36</v>
      </c>
      <c r="BK230" s="49" t="s">
        <v>36</v>
      </c>
      <c r="BL230" s="44" t="s">
        <v>36</v>
      </c>
      <c r="BM230" s="53" t="s">
        <v>36</v>
      </c>
      <c r="BN230" s="49" t="s">
        <v>36</v>
      </c>
      <c r="BO230" s="49" t="s">
        <v>36</v>
      </c>
      <c r="BP230" s="49" t="s">
        <v>36</v>
      </c>
      <c r="BQ230" s="44" t="s">
        <v>36</v>
      </c>
      <c r="BR230" s="53" t="s">
        <v>36</v>
      </c>
      <c r="BS230" s="49" t="s">
        <v>36</v>
      </c>
      <c r="BT230" s="49" t="s">
        <v>36</v>
      </c>
      <c r="BU230" s="49" t="s">
        <v>36</v>
      </c>
      <c r="BV230" s="49" t="s">
        <v>36</v>
      </c>
      <c r="BW230" s="39" t="s">
        <v>36</v>
      </c>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37" customFormat="true" ht="15" customHeight="true" x14ac:dyDescent="0.2">
      <c r="A231" s="155"/>
      <c r="B231" s="149"/>
      <c r="C231" s="167"/>
      <c r="D231" s="166"/>
      <c r="E231" s="166"/>
      <c r="F231" s="166"/>
      <c r="G231" s="156"/>
      <c r="H231" s="159"/>
      <c r="I231" s="166"/>
      <c r="J231" s="166"/>
      <c r="K231" s="166"/>
      <c r="L231" s="162"/>
      <c r="M231" s="167"/>
      <c r="N231" s="166"/>
      <c r="O231" s="166"/>
      <c r="P231" s="166"/>
      <c r="Q231" s="156"/>
      <c r="R231" s="159"/>
      <c r="S231" s="166"/>
      <c r="T231" s="166"/>
      <c r="U231" s="166"/>
      <c r="V231" s="166"/>
      <c r="W231" s="162"/>
      <c r="X231" s="828"/>
      <c r="Y231" s="828"/>
      <c r="Z231" s="828"/>
      <c r="AA231" s="828"/>
      <c r="AB231" s="828"/>
      <c r="AC231" s="828"/>
      <c r="AD231" s="828"/>
      <c r="AE231" s="828"/>
      <c r="AF231" s="828"/>
      <c r="AG231" s="828"/>
      <c r="AH231" s="828"/>
      <c r="AI231" s="828"/>
      <c r="AJ231" s="828"/>
      <c r="AK231" s="828"/>
      <c r="AL231" s="828"/>
      <c r="AM231" s="828"/>
      <c r="AN231" s="828"/>
      <c r="AO231" s="828"/>
      <c r="AP231" s="828"/>
      <c r="AQ231" s="828"/>
      <c r="AR231" s="828"/>
      <c r="AS231" s="828"/>
      <c r="AT231" s="828"/>
      <c r="AU231" s="828"/>
      <c r="AV231" s="828"/>
      <c r="AW231" s="828"/>
      <c r="AX231" s="828"/>
      <c r="AY231" s="828"/>
      <c r="AZ231" s="346"/>
      <c r="BA231" s="972" t="s">
        <v>436</v>
      </c>
      <c r="BB231" s="553" t="s">
        <v>437</v>
      </c>
      <c r="BC231" s="414">
        <v>7035.1034774615282</v>
      </c>
      <c r="BD231" s="407">
        <v>7544.7895031654589</v>
      </c>
      <c r="BE231" s="407">
        <v>7589.3595789908532</v>
      </c>
      <c r="BF231" s="407">
        <v>7613.5483812203402</v>
      </c>
      <c r="BG231" s="418">
        <v>7626.3027820686993</v>
      </c>
      <c r="BH231" s="414">
        <v>2346.1079757470125</v>
      </c>
      <c r="BI231" s="407">
        <v>2407.7819824080852</v>
      </c>
      <c r="BJ231" s="407">
        <v>2421.9922610593494</v>
      </c>
      <c r="BK231" s="407">
        <v>2410.5272996228987</v>
      </c>
      <c r="BL231" s="418">
        <v>2425.1969893682781</v>
      </c>
      <c r="BM231" s="414">
        <v>4706.9458056154235</v>
      </c>
      <c r="BN231" s="407">
        <v>5130.9287021412456</v>
      </c>
      <c r="BO231" s="407">
        <v>5141.7690161446153</v>
      </c>
      <c r="BP231" s="407">
        <v>5205.9367590938837</v>
      </c>
      <c r="BQ231" s="418">
        <v>5211.9169317061051</v>
      </c>
      <c r="BR231" s="414">
        <v>2320.633863173945</v>
      </c>
      <c r="BS231" s="407">
        <v>6916.6618505015276</v>
      </c>
      <c r="BT231" s="407">
        <v>8062.3822141983983</v>
      </c>
      <c r="BU231" s="407">
        <v>4960.1555370151746</v>
      </c>
      <c r="BV231" s="407">
        <v>9076.3624855206563</v>
      </c>
      <c r="BW231" s="408">
        <v>6072.9077724971803</v>
      </c>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37" customFormat="true" ht="15" customHeight="true" x14ac:dyDescent="0.2">
      <c r="A232" s="155"/>
      <c r="B232" s="149"/>
      <c r="C232" s="118"/>
      <c r="D232" s="117"/>
      <c r="E232" s="117"/>
      <c r="F232" s="117"/>
      <c r="G232" s="116"/>
      <c r="H232" s="115"/>
      <c r="I232" s="117"/>
      <c r="J232" s="117"/>
      <c r="K232" s="117"/>
      <c r="L232" s="114"/>
      <c r="M232" s="118"/>
      <c r="N232" s="117"/>
      <c r="O232" s="117"/>
      <c r="P232" s="117"/>
      <c r="Q232" s="116"/>
      <c r="R232" s="115"/>
      <c r="S232" s="117"/>
      <c r="T232" s="117"/>
      <c r="U232" s="117"/>
      <c r="V232" s="117"/>
      <c r="W232" s="114"/>
      <c r="X232" s="828"/>
      <c r="Y232" s="828"/>
      <c r="Z232" s="828"/>
      <c r="AA232" s="828"/>
      <c r="AB232" s="828"/>
      <c r="AC232" s="828"/>
      <c r="AD232" s="828"/>
      <c r="AE232" s="828"/>
      <c r="AF232" s="828"/>
      <c r="AG232" s="828"/>
      <c r="AH232" s="828"/>
      <c r="AI232" s="828"/>
      <c r="AJ232" s="828"/>
      <c r="AK232" s="828"/>
      <c r="AL232" s="828"/>
      <c r="AM232" s="828"/>
      <c r="AN232" s="828"/>
      <c r="AO232" s="828"/>
      <c r="AP232" s="828"/>
      <c r="AQ232" s="828"/>
      <c r="AR232" s="828"/>
      <c r="AS232" s="828"/>
      <c r="AT232" s="828"/>
      <c r="AU232" s="828"/>
      <c r="AV232" s="828"/>
      <c r="AW232" s="828"/>
      <c r="AX232" s="828"/>
      <c r="AY232" s="828"/>
      <c r="AZ232" s="346"/>
      <c r="BA232" s="972"/>
      <c r="BB232" s="553" t="s">
        <v>438</v>
      </c>
      <c r="BC232" s="414">
        <v>284.01581883161742</v>
      </c>
      <c r="BD232" s="407">
        <v>50.093577453449953</v>
      </c>
      <c r="BE232" s="407">
        <v>47.317168886180674</v>
      </c>
      <c r="BF232" s="407">
        <v>23.719531117412856</v>
      </c>
      <c r="BG232" s="418">
        <v>6.7960891224171593</v>
      </c>
      <c r="BH232" s="414">
        <v>36.198593443024222</v>
      </c>
      <c r="BI232" s="407">
        <v>13.160045277911834</v>
      </c>
      <c r="BJ232" s="407">
        <v>4.8102509958553767</v>
      </c>
      <c r="BK232" s="407">
        <v>6.7960891224171593</v>
      </c>
      <c r="BL232" s="418">
        <v>0</v>
      </c>
      <c r="BM232" s="414">
        <v>246.47537008843346</v>
      </c>
      <c r="BN232" s="407">
        <v>48.335052378437879</v>
      </c>
      <c r="BO232" s="407">
        <v>32.144636395155544</v>
      </c>
      <c r="BP232" s="407">
        <v>14.159257624148303</v>
      </c>
      <c r="BQ232" s="418">
        <v>9.8628900856941861</v>
      </c>
      <c r="BR232" s="414">
        <v>77.155012062527476</v>
      </c>
      <c r="BS232" s="407">
        <v>109.9950349091411</v>
      </c>
      <c r="BT232" s="407">
        <v>14.331348207601803</v>
      </c>
      <c r="BU232" s="407">
        <v>106.55869471831078</v>
      </c>
      <c r="BV232" s="407">
        <v>3.8175105221485328</v>
      </c>
      <c r="BW232" s="408">
        <v>100.08458499134835</v>
      </c>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37" customFormat="true" ht="15" customHeight="true" x14ac:dyDescent="0.2">
      <c r="A233" s="155"/>
      <c r="B233" s="149"/>
      <c r="C233" s="118"/>
      <c r="D233" s="117"/>
      <c r="E233" s="117"/>
      <c r="F233" s="117"/>
      <c r="G233" s="116"/>
      <c r="H233" s="115"/>
      <c r="I233" s="117"/>
      <c r="J233" s="117"/>
      <c r="K233" s="117"/>
      <c r="L233" s="114"/>
      <c r="M233" s="118"/>
      <c r="N233" s="117"/>
      <c r="O233" s="117"/>
      <c r="P233" s="117"/>
      <c r="Q233" s="116"/>
      <c r="R233" s="115"/>
      <c r="S233" s="117"/>
      <c r="T233" s="117"/>
      <c r="U233" s="117"/>
      <c r="V233" s="117"/>
      <c r="W233" s="114"/>
      <c r="X233" s="828"/>
      <c r="Y233" s="828"/>
      <c r="Z233" s="828"/>
      <c r="AA233" s="828"/>
      <c r="AB233" s="828"/>
      <c r="AC233" s="828"/>
      <c r="AD233" s="828"/>
      <c r="AE233" s="828"/>
      <c r="AF233" s="828"/>
      <c r="AG233" s="828"/>
      <c r="AH233" s="828"/>
      <c r="AI233" s="828"/>
      <c r="AJ233" s="828"/>
      <c r="AK233" s="828"/>
      <c r="AL233" s="828"/>
      <c r="AM233" s="828"/>
      <c r="AN233" s="828"/>
      <c r="AO233" s="828"/>
      <c r="AP233" s="828"/>
      <c r="AQ233" s="828"/>
      <c r="AR233" s="828"/>
      <c r="AS233" s="828"/>
      <c r="AT233" s="828"/>
      <c r="AU233" s="828"/>
      <c r="AV233" s="828"/>
      <c r="AW233" s="828"/>
      <c r="AX233" s="828"/>
      <c r="AY233" s="828"/>
      <c r="AZ233" s="346"/>
      <c r="BA233" s="972"/>
      <c r="BB233" s="553" t="s">
        <v>439</v>
      </c>
      <c r="BC233" s="414">
        <v>44.917780105195696</v>
      </c>
      <c r="BD233" s="407">
        <v>54.207037179623505</v>
      </c>
      <c r="BE233" s="407">
        <v>31.242935568767162</v>
      </c>
      <c r="BF233" s="407">
        <v>60.364754080607291</v>
      </c>
      <c r="BG233" s="418">
        <v>66.766378082994052</v>
      </c>
      <c r="BH233" s="414">
        <v>16.085975991859112</v>
      </c>
      <c r="BI233" s="407">
        <v>28.008221637884493</v>
      </c>
      <c r="BJ233" s="407">
        <v>17.694621904412134</v>
      </c>
      <c r="BK233" s="407">
        <v>33.030797036712777</v>
      </c>
      <c r="BL233" s="418">
        <v>20.368345412619014</v>
      </c>
      <c r="BM233" s="414">
        <v>32.663811488190419</v>
      </c>
      <c r="BN233" s="407">
        <v>17.587262559175656</v>
      </c>
      <c r="BO233" s="407">
        <v>45.609934180011159</v>
      </c>
      <c r="BP233" s="407">
        <v>23.772474693968693</v>
      </c>
      <c r="BQ233" s="418">
        <v>22.677440112354258</v>
      </c>
      <c r="BR233" s="414">
        <v>14.127785984686691</v>
      </c>
      <c r="BS233" s="407">
        <v>69.419043280630532</v>
      </c>
      <c r="BT233" s="407">
        <v>75.721756334131868</v>
      </c>
      <c r="BU233" s="407">
        <v>7.9517924897212842</v>
      </c>
      <c r="BV233" s="407">
        <v>1.552722174482309</v>
      </c>
      <c r="BW233" s="408">
        <v>88.725784753535024</v>
      </c>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37" customFormat="true" ht="15" customHeight="true" x14ac:dyDescent="0.2">
      <c r="A234" s="155"/>
      <c r="B234" s="149"/>
      <c r="C234" s="118"/>
      <c r="D234" s="117"/>
      <c r="E234" s="117"/>
      <c r="F234" s="117"/>
      <c r="G234" s="116"/>
      <c r="H234" s="115"/>
      <c r="I234" s="117"/>
      <c r="J234" s="117"/>
      <c r="K234" s="117"/>
      <c r="L234" s="114"/>
      <c r="M234" s="118"/>
      <c r="N234" s="117"/>
      <c r="O234" s="117"/>
      <c r="P234" s="117"/>
      <c r="Q234" s="116"/>
      <c r="R234" s="115"/>
      <c r="S234" s="117"/>
      <c r="T234" s="117"/>
      <c r="U234" s="117"/>
      <c r="V234" s="117"/>
      <c r="W234" s="114"/>
      <c r="X234" s="828"/>
      <c r="Y234" s="828"/>
      <c r="Z234" s="828"/>
      <c r="AA234" s="828"/>
      <c r="AB234" s="828"/>
      <c r="AC234" s="828"/>
      <c r="AD234" s="828"/>
      <c r="AE234" s="828"/>
      <c r="AF234" s="828"/>
      <c r="AG234" s="828"/>
      <c r="AH234" s="828"/>
      <c r="AI234" s="828"/>
      <c r="AJ234" s="828"/>
      <c r="AK234" s="828"/>
      <c r="AL234" s="828"/>
      <c r="AM234" s="828"/>
      <c r="AN234" s="828"/>
      <c r="AO234" s="828"/>
      <c r="AP234" s="828"/>
      <c r="AQ234" s="828"/>
      <c r="AR234" s="828"/>
      <c r="AS234" s="828"/>
      <c r="AT234" s="828"/>
      <c r="AU234" s="828"/>
      <c r="AV234" s="828"/>
      <c r="AW234" s="828"/>
      <c r="AX234" s="828"/>
      <c r="AY234" s="828"/>
      <c r="AZ234" s="346"/>
      <c r="BA234" s="972"/>
      <c r="BB234" s="553" t="s">
        <v>440</v>
      </c>
      <c r="BC234" s="414">
        <v>340.09828959552874</v>
      </c>
      <c r="BD234" s="407">
        <v>53.396968656538093</v>
      </c>
      <c r="BE234" s="407">
        <v>28.757475232249959</v>
      </c>
      <c r="BF234" s="407">
        <v>5.3372278146586218</v>
      </c>
      <c r="BG234" s="418">
        <v>0</v>
      </c>
      <c r="BH234" s="414">
        <v>48.733570105926155</v>
      </c>
      <c r="BI234" s="407">
        <v>0</v>
      </c>
      <c r="BJ234" s="407">
        <v>0</v>
      </c>
      <c r="BK234" s="407">
        <v>0</v>
      </c>
      <c r="BL234" s="418">
        <v>0</v>
      </c>
      <c r="BM234" s="414">
        <v>268.46687150885754</v>
      </c>
      <c r="BN234" s="407">
        <v>57.625892944606086</v>
      </c>
      <c r="BO234" s="407">
        <v>35.652339829506047</v>
      </c>
      <c r="BP234" s="407">
        <v>11.774059095420919</v>
      </c>
      <c r="BQ234" s="418">
        <v>5.3372278146586218</v>
      </c>
      <c r="BR234" s="414">
        <v>20.080738256830784</v>
      </c>
      <c r="BS234" s="407">
        <v>59.600658379699162</v>
      </c>
      <c r="BT234" s="407">
        <v>61.849158713867084</v>
      </c>
      <c r="BU234" s="407">
        <v>165.3800762061052</v>
      </c>
      <c r="BV234" s="407">
        <v>9.0486506433747156</v>
      </c>
      <c r="BW234" s="408">
        <v>111.63067909909836</v>
      </c>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37" customFormat="true" ht="15" customHeight="true" x14ac:dyDescent="0.2">
      <c r="A235" s="155"/>
      <c r="B235" s="149"/>
      <c r="C235" s="118"/>
      <c r="D235" s="117"/>
      <c r="E235" s="117"/>
      <c r="F235" s="117"/>
      <c r="G235" s="116"/>
      <c r="H235" s="115"/>
      <c r="I235" s="117"/>
      <c r="J235" s="117"/>
      <c r="K235" s="117"/>
      <c r="L235" s="114"/>
      <c r="M235" s="118"/>
      <c r="N235" s="117"/>
      <c r="O235" s="117"/>
      <c r="P235" s="117"/>
      <c r="Q235" s="116"/>
      <c r="R235" s="115"/>
      <c r="S235" s="117"/>
      <c r="T235" s="117"/>
      <c r="U235" s="117"/>
      <c r="V235" s="117"/>
      <c r="W235" s="114"/>
      <c r="X235" s="828"/>
      <c r="Y235" s="828"/>
      <c r="Z235" s="828"/>
      <c r="AA235" s="828"/>
      <c r="AB235" s="828"/>
      <c r="AC235" s="828"/>
      <c r="AD235" s="828"/>
      <c r="AE235" s="828"/>
      <c r="AF235" s="828"/>
      <c r="AG235" s="828"/>
      <c r="AH235" s="828"/>
      <c r="AI235" s="828"/>
      <c r="AJ235" s="828"/>
      <c r="AK235" s="828"/>
      <c r="AL235" s="828"/>
      <c r="AM235" s="828"/>
      <c r="AN235" s="828"/>
      <c r="AO235" s="828"/>
      <c r="AP235" s="828"/>
      <c r="AQ235" s="828"/>
      <c r="AR235" s="828"/>
      <c r="AS235" s="828"/>
      <c r="AT235" s="828"/>
      <c r="AU235" s="828"/>
      <c r="AV235" s="828"/>
      <c r="AW235" s="828"/>
      <c r="AX235" s="828"/>
      <c r="AY235" s="828"/>
      <c r="AZ235" s="346"/>
      <c r="BA235" s="974"/>
      <c r="BB235" s="553" t="s">
        <v>175</v>
      </c>
      <c r="BC235" s="414">
        <v>7704.1353659938786</v>
      </c>
      <c r="BD235" s="407">
        <v>7702.4870864550712</v>
      </c>
      <c r="BE235" s="407">
        <v>7696.6771586780505</v>
      </c>
      <c r="BF235" s="407">
        <v>7702.9698942330187</v>
      </c>
      <c r="BG235" s="418">
        <v>7699.8652492741094</v>
      </c>
      <c r="BH235" s="414">
        <v>2447.1261152878224</v>
      </c>
      <c r="BI235" s="407">
        <v>2448.9502493238806</v>
      </c>
      <c r="BJ235" s="407">
        <v>2444.4971339596159</v>
      </c>
      <c r="BK235" s="407">
        <v>2450.3541857820292</v>
      </c>
      <c r="BL235" s="418">
        <v>2445.5653347808966</v>
      </c>
      <c r="BM235" s="414">
        <v>5254.5518587009046</v>
      </c>
      <c r="BN235" s="407">
        <v>5254.4769100234671</v>
      </c>
      <c r="BO235" s="407">
        <v>5255.1759265492856</v>
      </c>
      <c r="BP235" s="407">
        <v>5255.6425505074212</v>
      </c>
      <c r="BQ235" s="418">
        <v>5249.7944897188127</v>
      </c>
      <c r="BR235" s="414">
        <v>2431.9973994779898</v>
      </c>
      <c r="BS235" s="407">
        <v>7155.6765870709969</v>
      </c>
      <c r="BT235" s="407">
        <v>8214.2844774540008</v>
      </c>
      <c r="BU235" s="407">
        <v>5240.0461004293129</v>
      </c>
      <c r="BV235" s="407">
        <v>9090.7813688606639</v>
      </c>
      <c r="BW235" s="408">
        <v>6373.3488213411583</v>
      </c>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37" customFormat="true" ht="15" customHeight="true" x14ac:dyDescent="0.2">
      <c r="A236" s="155"/>
      <c r="B236" s="149"/>
      <c r="C236" s="118"/>
      <c r="D236" s="117"/>
      <c r="E236" s="117"/>
      <c r="F236" s="117"/>
      <c r="G236" s="116"/>
      <c r="H236" s="115"/>
      <c r="I236" s="117"/>
      <c r="J236" s="117"/>
      <c r="K236" s="117"/>
      <c r="L236" s="114"/>
      <c r="M236" s="118"/>
      <c r="N236" s="117"/>
      <c r="O236" s="117"/>
      <c r="P236" s="117"/>
      <c r="Q236" s="116"/>
      <c r="R236" s="115"/>
      <c r="S236" s="117"/>
      <c r="T236" s="117"/>
      <c r="U236" s="117"/>
      <c r="V236" s="117"/>
      <c r="W236" s="114"/>
      <c r="X236" s="828"/>
      <c r="Y236" s="828"/>
      <c r="Z236" s="828"/>
      <c r="AA236" s="828"/>
      <c r="AB236" s="828"/>
      <c r="AC236" s="828"/>
      <c r="AD236" s="828"/>
      <c r="AE236" s="828"/>
      <c r="AF236" s="828"/>
      <c r="AG236" s="828"/>
      <c r="AH236" s="828"/>
      <c r="AI236" s="828"/>
      <c r="AJ236" s="828"/>
      <c r="AK236" s="828"/>
      <c r="AL236" s="828"/>
      <c r="AM236" s="828"/>
      <c r="AN236" s="828"/>
      <c r="AO236" s="828"/>
      <c r="AP236" s="828"/>
      <c r="AQ236" s="828"/>
      <c r="AR236" s="828"/>
      <c r="AS236" s="828"/>
      <c r="AT236" s="828"/>
      <c r="AU236" s="828"/>
      <c r="AV236" s="828"/>
      <c r="AW236" s="828"/>
      <c r="AX236" s="828"/>
      <c r="AY236" s="828"/>
      <c r="AZ236" s="346"/>
      <c r="BA236" s="884"/>
      <c r="BB236" s="553"/>
      <c r="BC236" s="414"/>
      <c r="BD236" s="407"/>
      <c r="BE236" s="407"/>
      <c r="BF236" s="407"/>
      <c r="BG236" s="418"/>
      <c r="BH236" s="414"/>
      <c r="BI236" s="407"/>
      <c r="BJ236" s="407"/>
      <c r="BK236" s="407"/>
      <c r="BL236" s="418"/>
      <c r="BM236" s="414"/>
      <c r="BN236" s="407"/>
      <c r="BO236" s="407"/>
      <c r="BP236" s="407"/>
      <c r="BQ236" s="418"/>
      <c r="BR236" s="414"/>
      <c r="BS236" s="407"/>
      <c r="BT236" s="407"/>
      <c r="BU236" s="407"/>
      <c r="BV236" s="407"/>
      <c r="BW236" s="408"/>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37" customFormat="true" ht="15" customHeight="true" x14ac:dyDescent="0.2">
      <c r="A237" s="155"/>
      <c r="B237" s="149"/>
      <c r="C237" s="118"/>
      <c r="D237" s="117"/>
      <c r="E237" s="117"/>
      <c r="F237" s="117"/>
      <c r="G237" s="116"/>
      <c r="H237" s="115"/>
      <c r="I237" s="117"/>
      <c r="J237" s="117"/>
      <c r="K237" s="117"/>
      <c r="L237" s="114"/>
      <c r="M237" s="118"/>
      <c r="N237" s="117"/>
      <c r="O237" s="117"/>
      <c r="P237" s="117"/>
      <c r="Q237" s="116"/>
      <c r="R237" s="115"/>
      <c r="S237" s="117"/>
      <c r="T237" s="117"/>
      <c r="U237" s="117"/>
      <c r="V237" s="117"/>
      <c r="W237" s="114"/>
      <c r="X237" s="828"/>
      <c r="Y237" s="828"/>
      <c r="Z237" s="828"/>
      <c r="AA237" s="828"/>
      <c r="AB237" s="828"/>
      <c r="AC237" s="828"/>
      <c r="AD237" s="828"/>
      <c r="AE237" s="828"/>
      <c r="AF237" s="828"/>
      <c r="AG237" s="828"/>
      <c r="AH237" s="828"/>
      <c r="AI237" s="828"/>
      <c r="AJ237" s="828"/>
      <c r="AK237" s="828"/>
      <c r="AL237" s="828"/>
      <c r="AM237" s="828"/>
      <c r="AN237" s="828"/>
      <c r="AO237" s="828"/>
      <c r="AP237" s="828"/>
      <c r="AQ237" s="828"/>
      <c r="AR237" s="828"/>
      <c r="AS237" s="828"/>
      <c r="AT237" s="828"/>
      <c r="AU237" s="828"/>
      <c r="AV237" s="828"/>
      <c r="AW237" s="828"/>
      <c r="AX237" s="828"/>
      <c r="AY237" s="828"/>
      <c r="AZ237" s="346"/>
      <c r="BA237" s="884"/>
      <c r="BB237" s="553"/>
      <c r="BC237" s="414"/>
      <c r="BD237" s="407"/>
      <c r="BE237" s="407"/>
      <c r="BF237" s="407"/>
      <c r="BG237" s="418"/>
      <c r="BH237" s="414"/>
      <c r="BI237" s="407"/>
      <c r="BJ237" s="407"/>
      <c r="BK237" s="407"/>
      <c r="BL237" s="418"/>
      <c r="BM237" s="414"/>
      <c r="BN237" s="407"/>
      <c r="BO237" s="407"/>
      <c r="BP237" s="407"/>
      <c r="BQ237" s="418"/>
      <c r="BR237" s="414"/>
      <c r="BS237" s="407"/>
      <c r="BT237" s="407"/>
      <c r="BU237" s="407"/>
      <c r="BV237" s="407"/>
      <c r="BW237" s="408"/>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37" customFormat="true" ht="15" customHeight="true" x14ac:dyDescent="0.2">
      <c r="A238" s="155"/>
      <c r="B238" s="149"/>
      <c r="C238" s="118"/>
      <c r="D238" s="117"/>
      <c r="E238" s="117"/>
      <c r="F238" s="117"/>
      <c r="G238" s="116"/>
      <c r="H238" s="115"/>
      <c r="I238" s="117"/>
      <c r="J238" s="117"/>
      <c r="K238" s="117"/>
      <c r="L238" s="114"/>
      <c r="M238" s="118"/>
      <c r="N238" s="117"/>
      <c r="O238" s="117"/>
      <c r="P238" s="117"/>
      <c r="Q238" s="116"/>
      <c r="R238" s="115"/>
      <c r="S238" s="117"/>
      <c r="T238" s="117"/>
      <c r="U238" s="117"/>
      <c r="V238" s="117"/>
      <c r="W238" s="114"/>
      <c r="X238" s="828"/>
      <c r="Y238" s="828"/>
      <c r="Z238" s="828"/>
      <c r="AA238" s="828"/>
      <c r="AB238" s="828"/>
      <c r="AC238" s="828"/>
      <c r="AD238" s="828"/>
      <c r="AE238" s="828"/>
      <c r="AF238" s="828"/>
      <c r="AG238" s="828"/>
      <c r="AH238" s="828"/>
      <c r="AI238" s="828"/>
      <c r="AJ238" s="828"/>
      <c r="AK238" s="828"/>
      <c r="AL238" s="828"/>
      <c r="AM238" s="828"/>
      <c r="AN238" s="828"/>
      <c r="AO238" s="828"/>
      <c r="AP238" s="828"/>
      <c r="AQ238" s="828"/>
      <c r="AR238" s="828"/>
      <c r="AS238" s="828"/>
      <c r="AT238" s="828"/>
      <c r="AU238" s="828"/>
      <c r="AV238" s="828"/>
      <c r="AW238" s="828"/>
      <c r="AX238" s="828"/>
      <c r="AY238" s="828"/>
      <c r="AZ238" s="346"/>
      <c r="BA238" s="884"/>
      <c r="BB238" s="553"/>
      <c r="BC238" s="414"/>
      <c r="BD238" s="407"/>
      <c r="BE238" s="407"/>
      <c r="BF238" s="407"/>
      <c r="BG238" s="418"/>
      <c r="BH238" s="414"/>
      <c r="BI238" s="407"/>
      <c r="BJ238" s="407"/>
      <c r="BK238" s="407"/>
      <c r="BL238" s="418"/>
      <c r="BM238" s="414"/>
      <c r="BN238" s="407"/>
      <c r="BO238" s="407"/>
      <c r="BP238" s="407"/>
      <c r="BQ238" s="418"/>
      <c r="BR238" s="414"/>
      <c r="BS238" s="407"/>
      <c r="BT238" s="407"/>
      <c r="BU238" s="407"/>
      <c r="BV238" s="407"/>
      <c r="BW238" s="408"/>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37" customFormat="true" ht="15" customHeight="true" x14ac:dyDescent="0.2">
      <c r="A239" s="155"/>
      <c r="B239" s="149"/>
      <c r="C239" s="118"/>
      <c r="D239" s="117"/>
      <c r="E239" s="117"/>
      <c r="F239" s="117"/>
      <c r="G239" s="116"/>
      <c r="H239" s="115"/>
      <c r="I239" s="117"/>
      <c r="J239" s="117"/>
      <c r="K239" s="117"/>
      <c r="L239" s="114"/>
      <c r="M239" s="118"/>
      <c r="N239" s="117"/>
      <c r="O239" s="117"/>
      <c r="P239" s="117"/>
      <c r="Q239" s="116"/>
      <c r="R239" s="115"/>
      <c r="S239" s="117"/>
      <c r="T239" s="117"/>
      <c r="U239" s="117"/>
      <c r="V239" s="117"/>
      <c r="W239" s="114"/>
      <c r="X239" s="828"/>
      <c r="Y239" s="828"/>
      <c r="Z239" s="828"/>
      <c r="AA239" s="828"/>
      <c r="AB239" s="828"/>
      <c r="AC239" s="828"/>
      <c r="AD239" s="828"/>
      <c r="AE239" s="828"/>
      <c r="AF239" s="828"/>
      <c r="AG239" s="828"/>
      <c r="AH239" s="828"/>
      <c r="AI239" s="828"/>
      <c r="AJ239" s="828"/>
      <c r="AK239" s="828"/>
      <c r="AL239" s="828"/>
      <c r="AM239" s="828"/>
      <c r="AN239" s="828"/>
      <c r="AO239" s="828"/>
      <c r="AP239" s="828"/>
      <c r="AQ239" s="828"/>
      <c r="AR239" s="828"/>
      <c r="AS239" s="828"/>
      <c r="AT239" s="828"/>
      <c r="AU239" s="828"/>
      <c r="AV239" s="828"/>
      <c r="AW239" s="828"/>
      <c r="AX239" s="828"/>
      <c r="AY239" s="828"/>
      <c r="AZ239" s="346"/>
      <c r="BA239" s="884"/>
      <c r="BB239" s="553"/>
      <c r="BC239" s="414"/>
      <c r="BD239" s="407"/>
      <c r="BE239" s="407"/>
      <c r="BF239" s="407"/>
      <c r="BG239" s="418"/>
      <c r="BH239" s="414"/>
      <c r="BI239" s="407"/>
      <c r="BJ239" s="407"/>
      <c r="BK239" s="407"/>
      <c r="BL239" s="418"/>
      <c r="BM239" s="414"/>
      <c r="BN239" s="407"/>
      <c r="BO239" s="407"/>
      <c r="BP239" s="407"/>
      <c r="BQ239" s="418"/>
      <c r="BR239" s="414"/>
      <c r="BS239" s="407"/>
      <c r="BT239" s="407"/>
      <c r="BU239" s="407"/>
      <c r="BV239" s="407"/>
      <c r="BW239" s="408"/>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37" customFormat="true" ht="15" customHeight="true" x14ac:dyDescent="0.2">
      <c r="A240" s="155"/>
      <c r="B240" s="149"/>
      <c r="C240" s="93"/>
      <c r="D240" s="92"/>
      <c r="E240" s="92"/>
      <c r="F240" s="92"/>
      <c r="G240" s="91"/>
      <c r="H240" s="90"/>
      <c r="I240" s="92"/>
      <c r="J240" s="92"/>
      <c r="K240" s="92"/>
      <c r="L240" s="89"/>
      <c r="M240" s="93"/>
      <c r="N240" s="92"/>
      <c r="O240" s="92"/>
      <c r="P240" s="92"/>
      <c r="Q240" s="91"/>
      <c r="R240" s="90"/>
      <c r="S240" s="92"/>
      <c r="T240" s="92"/>
      <c r="U240" s="92"/>
      <c r="V240" s="92"/>
      <c r="W240" s="89"/>
      <c r="X240" s="828"/>
      <c r="Y240" s="828"/>
      <c r="Z240" s="828"/>
      <c r="AA240" s="828"/>
      <c r="AB240" s="828"/>
      <c r="AC240" s="828"/>
      <c r="AD240" s="828"/>
      <c r="AE240" s="828"/>
      <c r="AF240" s="828"/>
      <c r="AG240" s="828"/>
      <c r="AH240" s="828"/>
      <c r="AI240" s="828"/>
      <c r="AJ240" s="828"/>
      <c r="AK240" s="828"/>
      <c r="AL240" s="828"/>
      <c r="AM240" s="828"/>
      <c r="AN240" s="828"/>
      <c r="AO240" s="828"/>
      <c r="AP240" s="828"/>
      <c r="AQ240" s="828"/>
      <c r="AR240" s="828"/>
      <c r="AS240" s="828"/>
      <c r="AT240" s="828"/>
      <c r="AU240" s="828"/>
      <c r="AV240" s="828"/>
      <c r="AW240" s="828"/>
      <c r="AX240" s="828"/>
      <c r="AY240" s="828"/>
      <c r="AZ240" s="346"/>
      <c r="BA240" s="884"/>
      <c r="BB240" s="553"/>
      <c r="BC240" s="414"/>
      <c r="BD240" s="407"/>
      <c r="BE240" s="407"/>
      <c r="BF240" s="407"/>
      <c r="BG240" s="418"/>
      <c r="BH240" s="414"/>
      <c r="BI240" s="407"/>
      <c r="BJ240" s="407"/>
      <c r="BK240" s="407"/>
      <c r="BL240" s="418"/>
      <c r="BM240" s="414"/>
      <c r="BN240" s="407"/>
      <c r="BO240" s="407"/>
      <c r="BP240" s="407"/>
      <c r="BQ240" s="418"/>
      <c r="BR240" s="414"/>
      <c r="BS240" s="407"/>
      <c r="BT240" s="407"/>
      <c r="BU240" s="407"/>
      <c r="BV240" s="407"/>
      <c r="BW240" s="408"/>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37" customFormat="true" ht="15" customHeight="true" x14ac:dyDescent="0.2">
      <c r="A241" s="155"/>
      <c r="B241" s="149"/>
      <c r="C241" s="93"/>
      <c r="D241" s="92"/>
      <c r="E241" s="92"/>
      <c r="F241" s="92"/>
      <c r="G241" s="91"/>
      <c r="H241" s="90"/>
      <c r="I241" s="92"/>
      <c r="J241" s="92"/>
      <c r="K241" s="92"/>
      <c r="L241" s="89"/>
      <c r="M241" s="93"/>
      <c r="N241" s="92"/>
      <c r="O241" s="92"/>
      <c r="P241" s="92"/>
      <c r="Q241" s="91"/>
      <c r="R241" s="90"/>
      <c r="S241" s="92"/>
      <c r="T241" s="92"/>
      <c r="U241" s="92"/>
      <c r="V241" s="92"/>
      <c r="W241" s="89"/>
      <c r="X241" s="828"/>
      <c r="Y241" s="828"/>
      <c r="Z241" s="828"/>
      <c r="AA241" s="828"/>
      <c r="AB241" s="828"/>
      <c r="AC241" s="828"/>
      <c r="AD241" s="828"/>
      <c r="AE241" s="828"/>
      <c r="AF241" s="828"/>
      <c r="AG241" s="828"/>
      <c r="AH241" s="828"/>
      <c r="AI241" s="828"/>
      <c r="AJ241" s="828"/>
      <c r="AK241" s="828"/>
      <c r="AL241" s="828"/>
      <c r="AM241" s="828"/>
      <c r="AN241" s="828"/>
      <c r="AO241" s="828"/>
      <c r="AP241" s="828"/>
      <c r="AQ241" s="828"/>
      <c r="AR241" s="828"/>
      <c r="AS241" s="828"/>
      <c r="AT241" s="828"/>
      <c r="AU241" s="828"/>
      <c r="AV241" s="828"/>
      <c r="AW241" s="828"/>
      <c r="AX241" s="828"/>
      <c r="AY241" s="828"/>
      <c r="AZ241" s="346"/>
      <c r="BA241" s="884"/>
      <c r="BB241" s="553"/>
      <c r="BC241" s="414"/>
      <c r="BD241" s="407"/>
      <c r="BE241" s="407"/>
      <c r="BF241" s="407"/>
      <c r="BG241" s="418"/>
      <c r="BH241" s="414"/>
      <c r="BI241" s="407"/>
      <c r="BJ241" s="407"/>
      <c r="BK241" s="407"/>
      <c r="BL241" s="418"/>
      <c r="BM241" s="414"/>
      <c r="BN241" s="407"/>
      <c r="BO241" s="407"/>
      <c r="BP241" s="407"/>
      <c r="BQ241" s="418"/>
      <c r="BR241" s="414"/>
      <c r="BS241" s="407"/>
      <c r="BT241" s="407"/>
      <c r="BU241" s="407"/>
      <c r="BV241" s="407"/>
      <c r="BW241" s="408"/>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37" customFormat="true" ht="15" customHeight="true" x14ac:dyDescent="0.2">
      <c r="A242" s="178"/>
      <c r="B242" s="148"/>
      <c r="C242" s="113"/>
      <c r="D242" s="120"/>
      <c r="E242" s="120"/>
      <c r="F242" s="120"/>
      <c r="G242" s="119"/>
      <c r="H242" s="112"/>
      <c r="I242" s="120"/>
      <c r="J242" s="120"/>
      <c r="K242" s="120"/>
      <c r="L242" s="111"/>
      <c r="M242" s="113"/>
      <c r="N242" s="120"/>
      <c r="O242" s="120"/>
      <c r="P242" s="120"/>
      <c r="Q242" s="119"/>
      <c r="R242" s="112"/>
      <c r="S242" s="120"/>
      <c r="T242" s="120"/>
      <c r="U242" s="120"/>
      <c r="V242" s="120"/>
      <c r="W242" s="111"/>
      <c r="X242" s="828"/>
      <c r="Y242" s="828"/>
      <c r="Z242" s="828"/>
      <c r="AA242" s="828"/>
      <c r="AB242" s="828"/>
      <c r="AC242" s="828"/>
      <c r="AD242" s="828"/>
      <c r="AE242" s="828"/>
      <c r="AF242" s="828"/>
      <c r="AG242" s="828"/>
      <c r="AH242" s="828"/>
      <c r="AI242" s="828"/>
      <c r="AJ242" s="828"/>
      <c r="AK242" s="828"/>
      <c r="AL242" s="828"/>
      <c r="AM242" s="828"/>
      <c r="AN242" s="828"/>
      <c r="AO242" s="828"/>
      <c r="AP242" s="828"/>
      <c r="AQ242" s="828"/>
      <c r="AR242" s="828"/>
      <c r="AS242" s="828"/>
      <c r="AT242" s="828"/>
      <c r="AU242" s="828"/>
      <c r="AV242" s="828"/>
      <c r="AW242" s="828"/>
      <c r="AX242" s="828"/>
      <c r="AY242" s="828"/>
      <c r="AZ242" s="346"/>
      <c r="BA242" s="884"/>
      <c r="BB242" s="553"/>
      <c r="BC242" s="414"/>
      <c r="BD242" s="407"/>
      <c r="BE242" s="407"/>
      <c r="BF242" s="407"/>
      <c r="BG242" s="418"/>
      <c r="BH242" s="414"/>
      <c r="BI242" s="407"/>
      <c r="BJ242" s="407"/>
      <c r="BK242" s="407"/>
      <c r="BL242" s="418"/>
      <c r="BM242" s="414"/>
      <c r="BN242" s="407"/>
      <c r="BO242" s="407"/>
      <c r="BP242" s="407"/>
      <c r="BQ242" s="418"/>
      <c r="BR242" s="414"/>
      <c r="BS242" s="407"/>
      <c r="BT242" s="407"/>
      <c r="BU242" s="407"/>
      <c r="BV242" s="407"/>
      <c r="BW242" s="408"/>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37" customFormat="true" ht="15" customHeight="true" x14ac:dyDescent="0.2">
      <c r="A243" s="178"/>
      <c r="B243" s="148"/>
      <c r="C243" s="113"/>
      <c r="D243" s="120"/>
      <c r="E243" s="120"/>
      <c r="F243" s="120"/>
      <c r="G243" s="119"/>
      <c r="H243" s="112"/>
      <c r="I243" s="120"/>
      <c r="J243" s="120"/>
      <c r="K243" s="120"/>
      <c r="L243" s="111"/>
      <c r="M243" s="113"/>
      <c r="N243" s="120"/>
      <c r="O243" s="120"/>
      <c r="P243" s="120"/>
      <c r="Q243" s="119"/>
      <c r="R243" s="112"/>
      <c r="S243" s="120"/>
      <c r="T243" s="120"/>
      <c r="U243" s="120"/>
      <c r="V243" s="120"/>
      <c r="W243" s="111"/>
      <c r="X243" s="828"/>
      <c r="Y243" s="828"/>
      <c r="Z243" s="828"/>
      <c r="AA243" s="828"/>
      <c r="AB243" s="828"/>
      <c r="AC243" s="828"/>
      <c r="AD243" s="828"/>
      <c r="AE243" s="828"/>
      <c r="AF243" s="828"/>
      <c r="AG243" s="828"/>
      <c r="AH243" s="828"/>
      <c r="AI243" s="828"/>
      <c r="AJ243" s="828"/>
      <c r="AK243" s="828"/>
      <c r="AL243" s="828"/>
      <c r="AM243" s="828"/>
      <c r="AN243" s="828"/>
      <c r="AO243" s="828"/>
      <c r="AP243" s="828"/>
      <c r="AQ243" s="828"/>
      <c r="AR243" s="828"/>
      <c r="AS243" s="828"/>
      <c r="AT243" s="828"/>
      <c r="AU243" s="828"/>
      <c r="AV243" s="828"/>
      <c r="AW243" s="828"/>
      <c r="AX243" s="828"/>
      <c r="AY243" s="828"/>
      <c r="AZ243" s="346"/>
      <c r="BA243" s="884"/>
      <c r="BB243" s="553"/>
      <c r="BC243" s="414"/>
      <c r="BD243" s="407"/>
      <c r="BE243" s="407"/>
      <c r="BF243" s="407"/>
      <c r="BG243" s="418"/>
      <c r="BH243" s="414"/>
      <c r="BI243" s="407"/>
      <c r="BJ243" s="407"/>
      <c r="BK243" s="407"/>
      <c r="BL243" s="418"/>
      <c r="BM243" s="414"/>
      <c r="BN243" s="407"/>
      <c r="BO243" s="407"/>
      <c r="BP243" s="407"/>
      <c r="BQ243" s="418"/>
      <c r="BR243" s="414"/>
      <c r="BS243" s="407"/>
      <c r="BT243" s="407"/>
      <c r="BU243" s="407"/>
      <c r="BV243" s="407"/>
      <c r="BW243" s="408"/>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37" customFormat="true" ht="15" customHeight="true" x14ac:dyDescent="0.2">
      <c r="A244" s="178"/>
      <c r="B244" s="148"/>
      <c r="C244" s="113"/>
      <c r="D244" s="120"/>
      <c r="E244" s="120"/>
      <c r="F244" s="120"/>
      <c r="G244" s="119"/>
      <c r="H244" s="112"/>
      <c r="I244" s="120"/>
      <c r="J244" s="120"/>
      <c r="K244" s="120"/>
      <c r="L244" s="111"/>
      <c r="M244" s="113"/>
      <c r="N244" s="120"/>
      <c r="O244" s="120"/>
      <c r="P244" s="120"/>
      <c r="Q244" s="119"/>
      <c r="R244" s="112"/>
      <c r="S244" s="120"/>
      <c r="T244" s="120"/>
      <c r="U244" s="120"/>
      <c r="V244" s="120"/>
      <c r="W244" s="111"/>
      <c r="X244" s="828"/>
      <c r="Y244" s="828"/>
      <c r="Z244" s="828"/>
      <c r="AA244" s="828"/>
      <c r="AB244" s="828"/>
      <c r="AC244" s="828"/>
      <c r="AD244" s="828"/>
      <c r="AE244" s="828"/>
      <c r="AF244" s="828"/>
      <c r="AG244" s="828"/>
      <c r="AH244" s="828"/>
      <c r="AI244" s="828"/>
      <c r="AJ244" s="828"/>
      <c r="AK244" s="828"/>
      <c r="AL244" s="828"/>
      <c r="AM244" s="828"/>
      <c r="AN244" s="828"/>
      <c r="AO244" s="828"/>
      <c r="AP244" s="828"/>
      <c r="AQ244" s="828"/>
      <c r="AR244" s="828"/>
      <c r="AS244" s="828"/>
      <c r="AT244" s="828"/>
      <c r="AU244" s="828"/>
      <c r="AV244" s="828"/>
      <c r="AW244" s="828"/>
      <c r="AX244" s="828"/>
      <c r="AY244" s="828"/>
      <c r="AZ244" s="346"/>
      <c r="BA244" s="884"/>
      <c r="BB244" s="553"/>
      <c r="BC244" s="414"/>
      <c r="BD244" s="407"/>
      <c r="BE244" s="407"/>
      <c r="BF244" s="407"/>
      <c r="BG244" s="418"/>
      <c r="BH244" s="414"/>
      <c r="BI244" s="407"/>
      <c r="BJ244" s="407"/>
      <c r="BK244" s="407"/>
      <c r="BL244" s="418"/>
      <c r="BM244" s="414"/>
      <c r="BN244" s="407"/>
      <c r="BO244" s="407"/>
      <c r="BP244" s="407"/>
      <c r="BQ244" s="418"/>
      <c r="BR244" s="414"/>
      <c r="BS244" s="407"/>
      <c r="BT244" s="407"/>
      <c r="BU244" s="407"/>
      <c r="BV244" s="407"/>
      <c r="BW244" s="408"/>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37" customFormat="true" ht="15" customHeight="true" x14ac:dyDescent="0.2">
      <c r="A245" s="178"/>
      <c r="B245" s="148"/>
      <c r="C245" s="113"/>
      <c r="D245" s="120"/>
      <c r="E245" s="120"/>
      <c r="F245" s="120"/>
      <c r="G245" s="119"/>
      <c r="H245" s="112"/>
      <c r="I245" s="120"/>
      <c r="J245" s="120"/>
      <c r="K245" s="120"/>
      <c r="L245" s="111"/>
      <c r="M245" s="113"/>
      <c r="N245" s="120"/>
      <c r="O245" s="120"/>
      <c r="P245" s="120"/>
      <c r="Q245" s="119"/>
      <c r="R245" s="112"/>
      <c r="S245" s="120"/>
      <c r="T245" s="120"/>
      <c r="U245" s="120"/>
      <c r="V245" s="120"/>
      <c r="W245" s="111"/>
      <c r="X245" s="828"/>
      <c r="Y245" s="828"/>
      <c r="Z245" s="828"/>
      <c r="AA245" s="828"/>
      <c r="AB245" s="828"/>
      <c r="AC245" s="828"/>
      <c r="AD245" s="828"/>
      <c r="AE245" s="828"/>
      <c r="AF245" s="828"/>
      <c r="AG245" s="828"/>
      <c r="AH245" s="828"/>
      <c r="AI245" s="828"/>
      <c r="AJ245" s="828"/>
      <c r="AK245" s="828"/>
      <c r="AL245" s="828"/>
      <c r="AM245" s="828"/>
      <c r="AN245" s="828"/>
      <c r="AO245" s="828"/>
      <c r="AP245" s="828"/>
      <c r="AQ245" s="828"/>
      <c r="AR245" s="828"/>
      <c r="AS245" s="828"/>
      <c r="AT245" s="828"/>
      <c r="AU245" s="828"/>
      <c r="AV245" s="828"/>
      <c r="AW245" s="828"/>
      <c r="AX245" s="828"/>
      <c r="AY245" s="828"/>
      <c r="AZ245" s="346"/>
      <c r="BA245" s="884"/>
      <c r="BB245" s="553"/>
      <c r="BC245" s="414"/>
      <c r="BD245" s="407"/>
      <c r="BE245" s="407"/>
      <c r="BF245" s="407"/>
      <c r="BG245" s="418"/>
      <c r="BH245" s="414"/>
      <c r="BI245" s="407"/>
      <c r="BJ245" s="407"/>
      <c r="BK245" s="407"/>
      <c r="BL245" s="418"/>
      <c r="BM245" s="414"/>
      <c r="BN245" s="407"/>
      <c r="BO245" s="407"/>
      <c r="BP245" s="407"/>
      <c r="BQ245" s="418"/>
      <c r="BR245" s="414"/>
      <c r="BS245" s="407"/>
      <c r="BT245" s="407"/>
      <c r="BU245" s="407"/>
      <c r="BV245" s="407"/>
      <c r="BW245" s="408"/>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37" customFormat="true" ht="15" customHeight="true" x14ac:dyDescent="0.2">
      <c r="A246" s="178"/>
      <c r="B246" s="148"/>
      <c r="C246" s="113"/>
      <c r="D246" s="120"/>
      <c r="E246" s="120"/>
      <c r="F246" s="120"/>
      <c r="G246" s="119"/>
      <c r="H246" s="112"/>
      <c r="I246" s="120"/>
      <c r="J246" s="120"/>
      <c r="K246" s="120"/>
      <c r="L246" s="111"/>
      <c r="M246" s="113"/>
      <c r="N246" s="120"/>
      <c r="O246" s="120"/>
      <c r="P246" s="120"/>
      <c r="Q246" s="119"/>
      <c r="R246" s="112"/>
      <c r="S246" s="120"/>
      <c r="T246" s="120"/>
      <c r="U246" s="120"/>
      <c r="V246" s="120"/>
      <c r="W246" s="111"/>
      <c r="X246" s="828"/>
      <c r="Y246" s="828"/>
      <c r="Z246" s="828"/>
      <c r="AA246" s="828"/>
      <c r="AB246" s="828"/>
      <c r="AC246" s="828"/>
      <c r="AD246" s="828"/>
      <c r="AE246" s="828"/>
      <c r="AF246" s="828"/>
      <c r="AG246" s="828"/>
      <c r="AH246" s="828"/>
      <c r="AI246" s="828"/>
      <c r="AJ246" s="828"/>
      <c r="AK246" s="828"/>
      <c r="AL246" s="828"/>
      <c r="AM246" s="828"/>
      <c r="AN246" s="828"/>
      <c r="AO246" s="828"/>
      <c r="AP246" s="828"/>
      <c r="AQ246" s="828"/>
      <c r="AR246" s="828"/>
      <c r="AS246" s="828"/>
      <c r="AT246" s="828"/>
      <c r="AU246" s="828"/>
      <c r="AV246" s="828"/>
      <c r="AW246" s="828"/>
      <c r="AX246" s="828"/>
      <c r="AY246" s="828"/>
      <c r="AZ246" s="346"/>
      <c r="BA246" s="884"/>
      <c r="BB246" s="553"/>
      <c r="BC246" s="414"/>
      <c r="BD246" s="407"/>
      <c r="BE246" s="407"/>
      <c r="BF246" s="407"/>
      <c r="BG246" s="418"/>
      <c r="BH246" s="414"/>
      <c r="BI246" s="407"/>
      <c r="BJ246" s="407"/>
      <c r="BK246" s="407"/>
      <c r="BL246" s="418"/>
      <c r="BM246" s="414"/>
      <c r="BN246" s="407"/>
      <c r="BO246" s="407"/>
      <c r="BP246" s="407"/>
      <c r="BQ246" s="418"/>
      <c r="BR246" s="414"/>
      <c r="BS246" s="407"/>
      <c r="BT246" s="407"/>
      <c r="BU246" s="407"/>
      <c r="BV246" s="407"/>
      <c r="BW246" s="408"/>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37" customFormat="true" ht="15" customHeight="true" x14ac:dyDescent="0.2">
      <c r="A247" s="178"/>
      <c r="B247" s="148"/>
      <c r="C247" s="113"/>
      <c r="D247" s="120"/>
      <c r="E247" s="120"/>
      <c r="F247" s="120"/>
      <c r="G247" s="119"/>
      <c r="H247" s="112"/>
      <c r="I247" s="120"/>
      <c r="J247" s="120"/>
      <c r="K247" s="120"/>
      <c r="L247" s="111"/>
      <c r="M247" s="113"/>
      <c r="N247" s="120"/>
      <c r="O247" s="120"/>
      <c r="P247" s="120"/>
      <c r="Q247" s="119"/>
      <c r="R247" s="112"/>
      <c r="S247" s="120"/>
      <c r="T247" s="120"/>
      <c r="U247" s="120"/>
      <c r="V247" s="120"/>
      <c r="W247" s="111"/>
      <c r="X247" s="828"/>
      <c r="Y247" s="828"/>
      <c r="Z247" s="828"/>
      <c r="AA247" s="828"/>
      <c r="AB247" s="828"/>
      <c r="AC247" s="828"/>
      <c r="AD247" s="828"/>
      <c r="AE247" s="828"/>
      <c r="AF247" s="828"/>
      <c r="AG247" s="828"/>
      <c r="AH247" s="828"/>
      <c r="AI247" s="828"/>
      <c r="AJ247" s="828"/>
      <c r="AK247" s="828"/>
      <c r="AL247" s="828"/>
      <c r="AM247" s="828"/>
      <c r="AN247" s="828"/>
      <c r="AO247" s="828"/>
      <c r="AP247" s="828"/>
      <c r="AQ247" s="828"/>
      <c r="AR247" s="828"/>
      <c r="AS247" s="828"/>
      <c r="AT247" s="828"/>
      <c r="AU247" s="828"/>
      <c r="AV247" s="828"/>
      <c r="AW247" s="828"/>
      <c r="AX247" s="828"/>
      <c r="AY247" s="828"/>
      <c r="AZ247" s="346"/>
      <c r="BA247" s="884"/>
      <c r="BB247" s="553"/>
      <c r="BC247" s="414"/>
      <c r="BD247" s="407"/>
      <c r="BE247" s="407"/>
      <c r="BF247" s="407"/>
      <c r="BG247" s="418"/>
      <c r="BH247" s="414"/>
      <c r="BI247" s="407"/>
      <c r="BJ247" s="407"/>
      <c r="BK247" s="407"/>
      <c r="BL247" s="418"/>
      <c r="BM247" s="414"/>
      <c r="BN247" s="407"/>
      <c r="BO247" s="407"/>
      <c r="BP247" s="407"/>
      <c r="BQ247" s="418"/>
      <c r="BR247" s="414"/>
      <c r="BS247" s="407"/>
      <c r="BT247" s="407"/>
      <c r="BU247" s="407"/>
      <c r="BV247" s="407"/>
      <c r="BW247" s="408"/>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37" customFormat="true" ht="15" customHeight="true" x14ac:dyDescent="0.2">
      <c r="A248" s="174"/>
      <c r="B248" s="138"/>
      <c r="C248" s="83"/>
      <c r="D248" s="100"/>
      <c r="E248" s="100"/>
      <c r="F248" s="100"/>
      <c r="G248" s="99"/>
      <c r="H248" s="82"/>
      <c r="I248" s="100"/>
      <c r="J248" s="100"/>
      <c r="K248" s="100"/>
      <c r="L248" s="81"/>
      <c r="M248" s="83"/>
      <c r="N248" s="100"/>
      <c r="O248" s="100"/>
      <c r="P248" s="100"/>
      <c r="Q248" s="99"/>
      <c r="R248" s="82"/>
      <c r="S248" s="100"/>
      <c r="T248" s="100"/>
      <c r="U248" s="100"/>
      <c r="V248" s="100"/>
      <c r="W248" s="81"/>
      <c r="X248" s="828"/>
      <c r="Y248" s="828"/>
      <c r="Z248" s="828"/>
      <c r="AA248" s="828"/>
      <c r="AB248" s="828"/>
      <c r="AC248" s="828"/>
      <c r="AD248" s="828"/>
      <c r="AE248" s="828"/>
      <c r="AF248" s="828"/>
      <c r="AG248" s="828"/>
      <c r="AH248" s="828"/>
      <c r="AI248" s="828"/>
      <c r="AJ248" s="828"/>
      <c r="AK248" s="828"/>
      <c r="AL248" s="828"/>
      <c r="AM248" s="828"/>
      <c r="AN248" s="828"/>
      <c r="AO248" s="828"/>
      <c r="AP248" s="828"/>
      <c r="AQ248" s="828"/>
      <c r="AR248" s="828"/>
      <c r="AS248" s="828"/>
      <c r="AT248" s="828"/>
      <c r="AU248" s="828"/>
      <c r="AV248" s="828"/>
      <c r="AW248" s="828"/>
      <c r="AX248" s="828"/>
      <c r="AY248" s="828"/>
      <c r="AZ248" s="346"/>
      <c r="BA248" s="884"/>
      <c r="BB248" s="553"/>
      <c r="BC248" s="417"/>
      <c r="BD248" s="416"/>
      <c r="BE248" s="416"/>
      <c r="BF248" s="416"/>
      <c r="BG248" s="420"/>
      <c r="BH248" s="417"/>
      <c r="BI248" s="416"/>
      <c r="BJ248" s="416"/>
      <c r="BK248" s="416"/>
      <c r="BL248" s="420"/>
      <c r="BM248" s="417"/>
      <c r="BN248" s="416"/>
      <c r="BO248" s="416"/>
      <c r="BP248" s="416"/>
      <c r="BQ248" s="420"/>
      <c r="BR248" s="417"/>
      <c r="BS248" s="416"/>
      <c r="BT248" s="416"/>
      <c r="BU248" s="416"/>
      <c r="BV248" s="416"/>
      <c r="BW248" s="419"/>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37" customFormat="true" ht="250.15" customHeight="true" x14ac:dyDescent="0.2">
      <c r="B249" s="436"/>
      <c r="X249" s="346"/>
      <c r="Y249" s="346"/>
      <c r="Z249" s="346"/>
      <c r="AA249" s="346"/>
      <c r="AB249" s="346"/>
      <c r="AC249" s="346"/>
      <c r="AD249" s="346"/>
      <c r="AE249" s="346"/>
      <c r="AF249" s="346"/>
      <c r="AG249" s="346"/>
      <c r="AH249" s="346"/>
      <c r="AI249" s="346"/>
      <c r="AJ249" s="346"/>
      <c r="AK249" s="346"/>
      <c r="AL249" s="346"/>
      <c r="AM249" s="346"/>
      <c r="AN249" s="346"/>
      <c r="AO249" s="346"/>
      <c r="AP249" s="346"/>
      <c r="AQ249" s="346"/>
      <c r="AR249" s="346"/>
      <c r="AS249" s="346"/>
      <c r="AT249" s="346"/>
      <c r="AU249" s="346"/>
      <c r="AV249" s="346"/>
      <c r="AW249" s="346"/>
      <c r="AX249" s="346"/>
      <c r="AY249" s="346"/>
      <c r="AZ249" s="346"/>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9"/>
      <c r="BX249" s="345"/>
      <c r="BY249" s="345"/>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348" customFormat="true" ht="19.15" customHeight="true" x14ac:dyDescent="0.2">
      <c r="B250" s="435"/>
      <c r="X250" s="341"/>
      <c r="Y250" s="341"/>
      <c r="Z250" s="341"/>
      <c r="AA250" s="341"/>
      <c r="AB250" s="341"/>
      <c r="AC250" s="341"/>
      <c r="AD250" s="341"/>
      <c r="AE250" s="341"/>
      <c r="AF250" s="341"/>
      <c r="AG250" s="341"/>
      <c r="AH250" s="341"/>
      <c r="AI250" s="341"/>
      <c r="AJ250" s="341"/>
      <c r="AK250" s="341"/>
      <c r="AL250" s="341"/>
      <c r="AM250" s="341"/>
      <c r="AN250" s="341"/>
      <c r="AO250" s="341"/>
      <c r="AP250" s="341"/>
      <c r="AQ250" s="341"/>
      <c r="AR250" s="341"/>
      <c r="AS250" s="341"/>
      <c r="AT250" s="341"/>
      <c r="AU250" s="341"/>
      <c r="AV250" s="341"/>
      <c r="AW250" s="341"/>
      <c r="AX250" s="341"/>
      <c r="AY250" s="341"/>
      <c r="AZ250" s="341"/>
      <c r="BA250" s="544"/>
      <c r="BB250" s="365"/>
      <c r="BC250" s="544"/>
      <c r="BD250" s="544"/>
      <c r="BE250" s="544"/>
      <c r="BF250" s="544"/>
      <c r="BG250" s="544"/>
      <c r="BH250" s="544"/>
      <c r="BI250" s="544"/>
      <c r="BJ250" s="544"/>
      <c r="BK250" s="544"/>
      <c r="BL250" s="544"/>
      <c r="BM250" s="544"/>
      <c r="BN250" s="544"/>
      <c r="BO250" s="544"/>
      <c r="BP250" s="544"/>
      <c r="BQ250" s="544"/>
      <c r="BR250" s="544"/>
      <c r="BS250" s="544"/>
      <c r="BT250" s="544"/>
      <c r="BU250" s="544"/>
      <c r="BV250" s="544"/>
      <c r="BW250" s="544"/>
      <c r="BX250" s="341"/>
      <c r="BY250" s="341"/>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348" customFormat="true" ht="15" customHeight="true" x14ac:dyDescent="0.2">
      <c r="B251" s="435"/>
      <c r="X251" s="341"/>
      <c r="Y251" s="341"/>
      <c r="Z251" s="341"/>
      <c r="AA251" s="341"/>
      <c r="AB251" s="341"/>
      <c r="AC251" s="341"/>
      <c r="AD251" s="341"/>
      <c r="AE251" s="341"/>
      <c r="AF251" s="341"/>
      <c r="AG251" s="341"/>
      <c r="AH251" s="341"/>
      <c r="AI251" s="341"/>
      <c r="AJ251" s="341"/>
      <c r="AK251" s="341"/>
      <c r="AL251" s="341"/>
      <c r="AM251" s="341"/>
      <c r="AN251" s="341"/>
      <c r="AO251" s="341"/>
      <c r="AP251" s="341"/>
      <c r="AQ251" s="341"/>
      <c r="AR251" s="341"/>
      <c r="AS251" s="341"/>
      <c r="AT251" s="341"/>
      <c r="AU251" s="341"/>
      <c r="AV251" s="341"/>
      <c r="AW251" s="341"/>
      <c r="AX251" s="341"/>
      <c r="AY251" s="341"/>
      <c r="AZ251" s="341"/>
      <c r="BA251" s="544"/>
      <c r="BB251" s="365"/>
      <c r="BC251" s="544"/>
      <c r="BD251" s="544"/>
      <c r="BE251" s="544"/>
      <c r="BF251" s="544"/>
      <c r="BG251" s="544"/>
      <c r="BH251" s="544"/>
      <c r="BI251" s="544"/>
      <c r="BJ251" s="544"/>
      <c r="BK251" s="544"/>
      <c r="BL251" s="544"/>
      <c r="BM251" s="544"/>
      <c r="BN251" s="544"/>
      <c r="BO251" s="544"/>
      <c r="BP251" s="544"/>
      <c r="BQ251" s="544"/>
      <c r="BR251" s="544"/>
      <c r="BS251" s="544"/>
      <c r="BT251" s="544"/>
      <c r="BU251" s="544"/>
      <c r="BV251" s="544"/>
      <c r="BW251" s="544"/>
      <c r="BX251" s="341"/>
      <c r="BY251" s="341"/>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348" customFormat="true" ht="15" customHeight="true" x14ac:dyDescent="0.2">
      <c r="B252" s="435"/>
      <c r="X252" s="341"/>
      <c r="Y252" s="341"/>
      <c r="Z252" s="341"/>
      <c r="AA252" s="341"/>
      <c r="AB252" s="341"/>
      <c r="AC252" s="341"/>
      <c r="AD252" s="341"/>
      <c r="AE252" s="341"/>
      <c r="AF252" s="341"/>
      <c r="AG252" s="341"/>
      <c r="AH252" s="341"/>
      <c r="AI252" s="341"/>
      <c r="AJ252" s="341"/>
      <c r="AK252" s="341"/>
      <c r="AL252" s="341"/>
      <c r="AM252" s="341"/>
      <c r="AN252" s="341"/>
      <c r="AO252" s="341"/>
      <c r="AP252" s="341"/>
      <c r="AQ252" s="341"/>
      <c r="AR252" s="341"/>
      <c r="AS252" s="341"/>
      <c r="AT252" s="341"/>
      <c r="AU252" s="341"/>
      <c r="AV252" s="341"/>
      <c r="AW252" s="341"/>
      <c r="AX252" s="341"/>
      <c r="AY252" s="341"/>
      <c r="AZ252" s="341"/>
      <c r="BA252" s="544"/>
      <c r="BB252" s="365"/>
      <c r="BC252" s="544"/>
      <c r="BD252" s="544"/>
      <c r="BE252" s="544"/>
      <c r="BF252" s="544"/>
      <c r="BG252" s="544"/>
      <c r="BH252" s="544"/>
      <c r="BI252" s="544"/>
      <c r="BJ252" s="544"/>
      <c r="BK252" s="544"/>
      <c r="BL252" s="544"/>
      <c r="BM252" s="544"/>
      <c r="BN252" s="544"/>
      <c r="BO252" s="544"/>
      <c r="BP252" s="544"/>
      <c r="BQ252" s="544"/>
      <c r="BR252" s="544"/>
      <c r="BS252" s="544"/>
      <c r="BT252" s="544"/>
      <c r="BU252" s="544"/>
      <c r="BV252" s="544"/>
      <c r="BW252" s="544"/>
      <c r="BX252" s="341"/>
      <c r="BY252" s="341"/>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348" customFormat="true" ht="15" customHeight="true" x14ac:dyDescent="0.2">
      <c r="B253" s="435"/>
      <c r="X253" s="341"/>
      <c r="Y253" s="341"/>
      <c r="Z253" s="341"/>
      <c r="AA253" s="341"/>
      <c r="AB253" s="341"/>
      <c r="AC253" s="341"/>
      <c r="AD253" s="341"/>
      <c r="AE253" s="341"/>
      <c r="AF253" s="341"/>
      <c r="AG253" s="341"/>
      <c r="AH253" s="341"/>
      <c r="AI253" s="341"/>
      <c r="AJ253" s="341"/>
      <c r="AK253" s="341"/>
      <c r="AL253" s="341"/>
      <c r="AM253" s="341"/>
      <c r="AN253" s="341"/>
      <c r="AO253" s="341"/>
      <c r="AP253" s="341"/>
      <c r="AQ253" s="341"/>
      <c r="AR253" s="341"/>
      <c r="AS253" s="341"/>
      <c r="AT253" s="341"/>
      <c r="AU253" s="341"/>
      <c r="AV253" s="341"/>
      <c r="AW253" s="341"/>
      <c r="AX253" s="341"/>
      <c r="AY253" s="341"/>
      <c r="AZ253" s="341"/>
      <c r="BA253" s="544"/>
      <c r="BB253" s="365"/>
      <c r="BC253" s="544"/>
      <c r="BD253" s="544"/>
      <c r="BE253" s="544"/>
      <c r="BF253" s="544"/>
      <c r="BG253" s="544"/>
      <c r="BH253" s="544"/>
      <c r="BI253" s="544"/>
      <c r="BJ253" s="544"/>
      <c r="BK253" s="544"/>
      <c r="BL253" s="544"/>
      <c r="BM253" s="544"/>
      <c r="BN253" s="544"/>
      <c r="BO253" s="544"/>
      <c r="BP253" s="544"/>
      <c r="BQ253" s="544"/>
      <c r="BR253" s="544"/>
      <c r="BS253" s="544"/>
      <c r="BT253" s="544"/>
      <c r="BU253" s="544"/>
      <c r="BV253" s="544"/>
      <c r="BW253" s="544"/>
      <c r="BX253" s="341"/>
      <c r="BY253" s="341"/>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348" customFormat="true" ht="15" customHeight="true" x14ac:dyDescent="0.2">
      <c r="B254" s="435"/>
      <c r="X254" s="341"/>
      <c r="Y254" s="341"/>
      <c r="Z254" s="341"/>
      <c r="AA254" s="341"/>
      <c r="AB254" s="341"/>
      <c r="AC254" s="341"/>
      <c r="AD254" s="341"/>
      <c r="AE254" s="341"/>
      <c r="AF254" s="341"/>
      <c r="AG254" s="341"/>
      <c r="AH254" s="341"/>
      <c r="AI254" s="341"/>
      <c r="AJ254" s="341"/>
      <c r="AK254" s="341"/>
      <c r="AL254" s="341"/>
      <c r="AM254" s="341"/>
      <c r="AN254" s="341"/>
      <c r="AO254" s="341"/>
      <c r="AP254" s="341"/>
      <c r="AQ254" s="341"/>
      <c r="AR254" s="341"/>
      <c r="AS254" s="341"/>
      <c r="AT254" s="341"/>
      <c r="AU254" s="341"/>
      <c r="AV254" s="341"/>
      <c r="AW254" s="341"/>
      <c r="AX254" s="341"/>
      <c r="AY254" s="341"/>
      <c r="AZ254" s="341"/>
      <c r="BA254" s="544"/>
      <c r="BB254" s="365"/>
      <c r="BC254" s="544"/>
      <c r="BD254" s="544"/>
      <c r="BE254" s="544"/>
      <c r="BF254" s="544"/>
      <c r="BG254" s="544"/>
      <c r="BH254" s="544"/>
      <c r="BI254" s="544"/>
      <c r="BJ254" s="544"/>
      <c r="BK254" s="544"/>
      <c r="BL254" s="544"/>
      <c r="BM254" s="544"/>
      <c r="BN254" s="544"/>
      <c r="BO254" s="544"/>
      <c r="BP254" s="544"/>
      <c r="BQ254" s="544"/>
      <c r="BR254" s="544"/>
      <c r="BS254" s="544"/>
      <c r="BT254" s="544"/>
      <c r="BU254" s="544"/>
      <c r="BV254" s="544"/>
      <c r="BW254" s="544"/>
      <c r="BX254" s="341"/>
      <c r="BY254" s="341"/>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348" customFormat="true" ht="15" customHeight="true" x14ac:dyDescent="0.2">
      <c r="B255" s="435"/>
      <c r="X255" s="341"/>
      <c r="Y255" s="341"/>
      <c r="Z255" s="341"/>
      <c r="AA255" s="341"/>
      <c r="AB255" s="341"/>
      <c r="AC255" s="341"/>
      <c r="AD255" s="341"/>
      <c r="AE255" s="341"/>
      <c r="AF255" s="341"/>
      <c r="AG255" s="341"/>
      <c r="AH255" s="341"/>
      <c r="AI255" s="341"/>
      <c r="AJ255" s="341"/>
      <c r="AK255" s="341"/>
      <c r="AL255" s="341"/>
      <c r="AM255" s="341"/>
      <c r="AN255" s="341"/>
      <c r="AO255" s="341"/>
      <c r="AP255" s="341"/>
      <c r="AQ255" s="341"/>
      <c r="AR255" s="341"/>
      <c r="AS255" s="341"/>
      <c r="AT255" s="341"/>
      <c r="AU255" s="341"/>
      <c r="AV255" s="341"/>
      <c r="AW255" s="341"/>
      <c r="AX255" s="341"/>
      <c r="AY255" s="341"/>
      <c r="AZ255" s="341"/>
      <c r="BA255" s="544"/>
      <c r="BB255" s="365"/>
      <c r="BC255" s="544"/>
      <c r="BD255" s="544"/>
      <c r="BE255" s="544"/>
      <c r="BF255" s="544"/>
      <c r="BG255" s="544"/>
      <c r="BH255" s="544"/>
      <c r="BI255" s="544"/>
      <c r="BJ255" s="544"/>
      <c r="BK255" s="544"/>
      <c r="BL255" s="544"/>
      <c r="BM255" s="544"/>
      <c r="BN255" s="544"/>
      <c r="BO255" s="544"/>
      <c r="BP255" s="544"/>
      <c r="BQ255" s="544"/>
      <c r="BR255" s="544"/>
      <c r="BS255" s="544"/>
      <c r="BT255" s="544"/>
      <c r="BU255" s="544"/>
      <c r="BV255" s="544"/>
      <c r="BW255" s="544"/>
      <c r="BX255" s="341"/>
      <c r="BY255" s="341"/>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348" customFormat="true" ht="15" customHeight="true" x14ac:dyDescent="0.2">
      <c r="B256" s="435"/>
      <c r="X256" s="341"/>
      <c r="Y256" s="341"/>
      <c r="Z256" s="341"/>
      <c r="AA256" s="341"/>
      <c r="AB256" s="341"/>
      <c r="AC256" s="341"/>
      <c r="AD256" s="341"/>
      <c r="AE256" s="341"/>
      <c r="AF256" s="341"/>
      <c r="AG256" s="341"/>
      <c r="AH256" s="341"/>
      <c r="AI256" s="341"/>
      <c r="AJ256" s="341"/>
      <c r="AK256" s="341"/>
      <c r="AL256" s="341"/>
      <c r="AM256" s="341"/>
      <c r="AN256" s="341"/>
      <c r="AO256" s="341"/>
      <c r="AP256" s="341"/>
      <c r="AQ256" s="341"/>
      <c r="AR256" s="341"/>
      <c r="AS256" s="341"/>
      <c r="AT256" s="341"/>
      <c r="AU256" s="341"/>
      <c r="AV256" s="341"/>
      <c r="AW256" s="341"/>
      <c r="AX256" s="341"/>
      <c r="AY256" s="341"/>
      <c r="AZ256" s="341"/>
      <c r="BA256" s="544"/>
      <c r="BB256" s="365"/>
      <c r="BC256" s="544"/>
      <c r="BD256" s="544"/>
      <c r="BE256" s="544"/>
      <c r="BF256" s="544"/>
      <c r="BG256" s="544"/>
      <c r="BH256" s="544"/>
      <c r="BI256" s="544"/>
      <c r="BJ256" s="544"/>
      <c r="BK256" s="544"/>
      <c r="BL256" s="544"/>
      <c r="BM256" s="544"/>
      <c r="BN256" s="544"/>
      <c r="BO256" s="544"/>
      <c r="BP256" s="544"/>
      <c r="BQ256" s="544"/>
      <c r="BR256" s="544"/>
      <c r="BS256" s="544"/>
      <c r="BT256" s="544"/>
      <c r="BU256" s="544"/>
      <c r="BV256" s="544"/>
      <c r="BW256" s="544"/>
      <c r="BX256" s="341"/>
      <c r="BY256" s="341"/>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348" customFormat="true" ht="18" customHeight="true" x14ac:dyDescent="0.2">
      <c r="B257" s="435"/>
      <c r="X257" s="341"/>
      <c r="Y257" s="341"/>
      <c r="Z257" s="341"/>
      <c r="AA257" s="341"/>
      <c r="AB257" s="341"/>
      <c r="AC257" s="341"/>
      <c r="AD257" s="341"/>
      <c r="AE257" s="341"/>
      <c r="AF257" s="341"/>
      <c r="AG257" s="341"/>
      <c r="AH257" s="341"/>
      <c r="AI257" s="341"/>
      <c r="AJ257" s="341"/>
      <c r="AK257" s="341"/>
      <c r="AL257" s="341"/>
      <c r="AM257" s="341"/>
      <c r="AN257" s="341"/>
      <c r="AO257" s="341"/>
      <c r="AP257" s="341"/>
      <c r="AQ257" s="341"/>
      <c r="AR257" s="341"/>
      <c r="AS257" s="341"/>
      <c r="AT257" s="341"/>
      <c r="AU257" s="341"/>
      <c r="AV257" s="341"/>
      <c r="AW257" s="341"/>
      <c r="AX257" s="341"/>
      <c r="AY257" s="341"/>
      <c r="AZ257" s="341"/>
      <c r="BA257" s="544"/>
      <c r="BB257" s="365"/>
      <c r="BC257" s="544"/>
      <c r="BD257" s="544"/>
      <c r="BE257" s="544"/>
      <c r="BF257" s="544"/>
      <c r="BG257" s="544"/>
      <c r="BH257" s="544"/>
      <c r="BI257" s="544"/>
      <c r="BJ257" s="544"/>
      <c r="BK257" s="544"/>
      <c r="BL257" s="544"/>
      <c r="BM257" s="544"/>
      <c r="BN257" s="544"/>
      <c r="BO257" s="544"/>
      <c r="BP257" s="544"/>
      <c r="BQ257" s="544"/>
      <c r="BR257" s="544"/>
      <c r="BS257" s="544"/>
      <c r="BT257" s="544"/>
      <c r="BU257" s="544"/>
      <c r="BV257" s="544"/>
      <c r="BW257" s="544"/>
      <c r="BX257" s="341"/>
      <c r="BY257" s="341"/>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348" customFormat="true" ht="18" customHeight="true" x14ac:dyDescent="0.2">
      <c r="B258" s="435"/>
      <c r="X258" s="341"/>
      <c r="Y258" s="341"/>
      <c r="Z258" s="341"/>
      <c r="AA258" s="341"/>
      <c r="AB258" s="341"/>
      <c r="AC258" s="341"/>
      <c r="AD258" s="341"/>
      <c r="AE258" s="341"/>
      <c r="AF258" s="341"/>
      <c r="AG258" s="341"/>
      <c r="AH258" s="341"/>
      <c r="AI258" s="341"/>
      <c r="AJ258" s="341"/>
      <c r="AK258" s="341"/>
      <c r="AL258" s="341"/>
      <c r="AM258" s="341"/>
      <c r="AN258" s="341"/>
      <c r="AO258" s="341"/>
      <c r="AP258" s="341"/>
      <c r="AQ258" s="341"/>
      <c r="AR258" s="341"/>
      <c r="AS258" s="341"/>
      <c r="AT258" s="341"/>
      <c r="AU258" s="341"/>
      <c r="AV258" s="341"/>
      <c r="AW258" s="341"/>
      <c r="AX258" s="341"/>
      <c r="AY258" s="341"/>
      <c r="AZ258" s="341"/>
      <c r="BA258" s="544"/>
      <c r="BB258" s="365"/>
      <c r="BC258" s="544"/>
      <c r="BD258" s="544"/>
      <c r="BE258" s="544"/>
      <c r="BF258" s="544"/>
      <c r="BG258" s="544"/>
      <c r="BH258" s="544"/>
      <c r="BI258" s="544"/>
      <c r="BJ258" s="544"/>
      <c r="BK258" s="544"/>
      <c r="BL258" s="544"/>
      <c r="BM258" s="544"/>
      <c r="BN258" s="544"/>
      <c r="BO258" s="544"/>
      <c r="BP258" s="544"/>
      <c r="BQ258" s="544"/>
      <c r="BR258" s="544"/>
      <c r="BS258" s="544"/>
      <c r="BT258" s="544"/>
      <c r="BU258" s="544"/>
      <c r="BV258" s="544"/>
      <c r="BW258" s="544"/>
      <c r="BX258" s="341"/>
      <c r="BY258" s="341"/>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437" customFormat="true" ht="15" customHeight="true" x14ac:dyDescent="0.2">
      <c r="B259" s="436"/>
      <c r="X259" s="346"/>
      <c r="Y259" s="346"/>
      <c r="Z259" s="346"/>
      <c r="AA259" s="346"/>
      <c r="AB259" s="346"/>
      <c r="AC259" s="346"/>
      <c r="AD259" s="346"/>
      <c r="AE259" s="346"/>
      <c r="AF259" s="346"/>
      <c r="AG259" s="346"/>
      <c r="AH259" s="346"/>
      <c r="AI259" s="346"/>
      <c r="AJ259" s="346"/>
      <c r="AK259" s="346"/>
      <c r="AL259" s="346"/>
      <c r="AM259" s="346"/>
      <c r="AN259" s="346"/>
      <c r="AO259" s="346"/>
      <c r="AP259" s="346"/>
      <c r="AQ259" s="346"/>
      <c r="AR259" s="346"/>
      <c r="AS259" s="346"/>
      <c r="AT259" s="346"/>
      <c r="AU259" s="346"/>
      <c r="AV259" s="346"/>
      <c r="AW259" s="346"/>
      <c r="AX259" s="346"/>
      <c r="AY259" s="346"/>
      <c r="AZ259" s="346"/>
      <c r="BA259" s="347" t="s">
        <v>129</v>
      </c>
      <c r="BB259" s="324" t="s">
        <v>86</v>
      </c>
      <c r="BC259" s="976" t="s">
        <v>115</v>
      </c>
      <c r="BD259" s="977"/>
      <c r="BE259" s="977"/>
      <c r="BF259" s="977"/>
      <c r="BG259" s="978"/>
      <c r="BH259" s="976" t="s">
        <v>39</v>
      </c>
      <c r="BI259" s="977"/>
      <c r="BJ259" s="977"/>
      <c r="BK259" s="977"/>
      <c r="BL259" s="978"/>
      <c r="BM259" s="976" t="s">
        <v>38</v>
      </c>
      <c r="BN259" s="977"/>
      <c r="BO259" s="977"/>
      <c r="BP259" s="977"/>
      <c r="BQ259" s="979"/>
      <c r="BR259" s="15" t="s">
        <v>138</v>
      </c>
      <c r="BS259" s="400"/>
      <c r="BT259" s="400"/>
      <c r="BU259" s="400"/>
      <c r="BV259" s="400"/>
      <c r="BW259" s="400"/>
      <c r="BX259" s="5"/>
      <c r="BY259" s="5"/>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437" customFormat="true" ht="36" x14ac:dyDescent="0.2">
      <c r="B260" s="436"/>
      <c r="X260" s="346"/>
      <c r="Y260" s="346"/>
      <c r="Z260" s="346"/>
      <c r="AA260" s="346"/>
      <c r="AB260" s="346"/>
      <c r="AC260" s="346"/>
      <c r="AD260" s="346"/>
      <c r="AE260" s="346"/>
      <c r="AF260" s="346"/>
      <c r="AG260" s="346"/>
      <c r="AH260" s="346"/>
      <c r="AI260" s="346"/>
      <c r="AJ260" s="346"/>
      <c r="AK260" s="346"/>
      <c r="AL260" s="346"/>
      <c r="AM260" s="346"/>
      <c r="AN260" s="346"/>
      <c r="AO260" s="346"/>
      <c r="AP260" s="346"/>
      <c r="AQ260" s="346"/>
      <c r="AR260" s="346"/>
      <c r="AS260" s="346"/>
      <c r="AT260" s="346"/>
      <c r="AU260" s="346"/>
      <c r="AV260" s="346"/>
      <c r="AW260" s="346"/>
      <c r="AX260" s="346"/>
      <c r="AY260" s="346"/>
      <c r="AZ260" s="346"/>
      <c r="BA260" s="335" t="s">
        <v>119</v>
      </c>
      <c r="BB260" s="334"/>
      <c r="BC260" s="421" t="s">
        <v>0</v>
      </c>
      <c r="BD260" s="520" t="s">
        <v>1</v>
      </c>
      <c r="BE260" s="520" t="s">
        <v>2</v>
      </c>
      <c r="BF260" s="520" t="s">
        <v>3</v>
      </c>
      <c r="BG260" s="422" t="s">
        <v>4</v>
      </c>
      <c r="BH260" s="421" t="s">
        <v>0</v>
      </c>
      <c r="BI260" s="520" t="s">
        <v>1</v>
      </c>
      <c r="BJ260" s="520" t="s">
        <v>2</v>
      </c>
      <c r="BK260" s="520" t="s">
        <v>3</v>
      </c>
      <c r="BL260" s="422" t="s">
        <v>4</v>
      </c>
      <c r="BM260" s="421" t="s">
        <v>0</v>
      </c>
      <c r="BN260" s="520" t="s">
        <v>1</v>
      </c>
      <c r="BO260" s="520" t="s">
        <v>2</v>
      </c>
      <c r="BP260" s="520" t="s">
        <v>3</v>
      </c>
      <c r="BQ260" s="422" t="s">
        <v>4</v>
      </c>
      <c r="BR260" s="421" t="s">
        <v>150</v>
      </c>
      <c r="BS260" s="520" t="s">
        <v>151</v>
      </c>
      <c r="BT260" s="520" t="s">
        <v>424</v>
      </c>
      <c r="BU260" s="520" t="s">
        <v>524</v>
      </c>
      <c r="BV260" s="520" t="s">
        <v>154</v>
      </c>
      <c r="BW260" s="521" t="s">
        <v>299</v>
      </c>
      <c r="BX260" s="886"/>
      <c r="BY260" s="886"/>
      <c r="BZ260" s="886"/>
      <c r="CA260" s="886"/>
      <c r="CB260" s="886"/>
      <c r="CC260" s="886"/>
      <c r="CD260" s="886"/>
      <c r="CE260" s="886"/>
      <c r="CF260" s="886"/>
      <c r="CG260" s="886"/>
      <c r="CH260" s="886"/>
      <c r="CI260" s="886"/>
      <c r="CJ260" s="886"/>
      <c r="CK260" s="886"/>
      <c r="CL260" s="886"/>
      <c r="CM260" s="886"/>
      <c r="CN260" s="886"/>
      <c r="CO260" s="886"/>
      <c r="CP260" s="886"/>
      <c r="CQ260" s="886"/>
      <c r="CR260" s="886"/>
      <c r="CS260" s="886"/>
      <c r="CT260" s="886"/>
      <c r="CU260" s="886"/>
      <c r="CV260" s="886"/>
      <c r="CW260" s="886"/>
      <c r="CX260" s="886"/>
      <c r="CY260" s="886"/>
      <c r="CZ260" s="886"/>
    </row>
    <row r="261" s="437" customFormat="true" ht="15" customHeight="true" x14ac:dyDescent="0.2">
      <c r="B261" s="436"/>
      <c r="X261" s="346"/>
      <c r="Y261" s="346"/>
      <c r="Z261" s="346"/>
      <c r="AA261" s="346"/>
      <c r="AB261" s="346"/>
      <c r="AC261" s="346"/>
      <c r="AD261" s="346"/>
      <c r="AE261" s="346"/>
      <c r="AF261" s="346"/>
      <c r="AG261" s="346"/>
      <c r="AH261" s="346"/>
      <c r="AI261" s="346"/>
      <c r="AJ261" s="346"/>
      <c r="AK261" s="346"/>
      <c r="AL261" s="346"/>
      <c r="AM261" s="346"/>
      <c r="AN261" s="346"/>
      <c r="AO261" s="346"/>
      <c r="AP261" s="346"/>
      <c r="AQ261" s="346"/>
      <c r="AR261" s="346"/>
      <c r="AS261" s="346"/>
      <c r="AT261" s="346"/>
      <c r="AU261" s="346"/>
      <c r="AV261" s="346"/>
      <c r="AW261" s="346"/>
      <c r="AX261" s="346"/>
      <c r="AY261" s="346"/>
      <c r="AZ261" s="346"/>
      <c r="BA261" s="975" t="s">
        <v>74</v>
      </c>
      <c r="BB261" s="554" t="s">
        <v>50</v>
      </c>
      <c r="BC261" s="54" t="s">
        <v>36</v>
      </c>
      <c r="BD261" s="50" t="s">
        <v>36</v>
      </c>
      <c r="BE261" s="50" t="s">
        <v>36</v>
      </c>
      <c r="BF261" s="50" t="s">
        <v>36</v>
      </c>
      <c r="BG261" s="45" t="s">
        <v>36</v>
      </c>
      <c r="BH261" s="54" t="s">
        <v>36</v>
      </c>
      <c r="BI261" s="50" t="s">
        <v>36</v>
      </c>
      <c r="BJ261" s="50" t="s">
        <v>36</v>
      </c>
      <c r="BK261" s="50" t="s">
        <v>36</v>
      </c>
      <c r="BL261" s="45" t="s">
        <v>36</v>
      </c>
      <c r="BM261" s="54" t="s">
        <v>36</v>
      </c>
      <c r="BN261" s="50" t="s">
        <v>36</v>
      </c>
      <c r="BO261" s="50" t="s">
        <v>36</v>
      </c>
      <c r="BP261" s="50" t="s">
        <v>36</v>
      </c>
      <c r="BQ261" s="45" t="s">
        <v>36</v>
      </c>
      <c r="BR261" s="54" t="s">
        <v>36</v>
      </c>
      <c r="BS261" s="50" t="s">
        <v>36</v>
      </c>
      <c r="BT261" s="50" t="s">
        <v>36</v>
      </c>
      <c r="BU261" s="50" t="s">
        <v>36</v>
      </c>
      <c r="BV261" s="50" t="s">
        <v>36</v>
      </c>
      <c r="BW261" s="40" t="s">
        <v>36</v>
      </c>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37" customFormat="true" ht="15" customHeight="true" x14ac:dyDescent="0.2">
      <c r="B262" s="436"/>
      <c r="X262" s="346"/>
      <c r="Y262" s="346"/>
      <c r="Z262" s="346"/>
      <c r="AA262" s="346"/>
      <c r="AB262" s="346"/>
      <c r="AC262" s="346"/>
      <c r="AD262" s="346"/>
      <c r="AE262" s="346"/>
      <c r="AF262" s="346"/>
      <c r="AG262" s="346"/>
      <c r="AH262" s="346"/>
      <c r="AI262" s="346"/>
      <c r="AJ262" s="346"/>
      <c r="AK262" s="346"/>
      <c r="AL262" s="346"/>
      <c r="AM262" s="346"/>
      <c r="AN262" s="346"/>
      <c r="AO262" s="346"/>
      <c r="AP262" s="346"/>
      <c r="AQ262" s="346"/>
      <c r="AR262" s="346"/>
      <c r="AS262" s="346"/>
      <c r="AT262" s="346"/>
      <c r="AU262" s="346"/>
      <c r="AV262" s="346"/>
      <c r="AW262" s="346"/>
      <c r="AX262" s="346"/>
      <c r="AY262" s="346"/>
      <c r="AZ262" s="346"/>
      <c r="BA262" s="972"/>
      <c r="BB262" s="553" t="s">
        <v>49</v>
      </c>
      <c r="BC262" s="53" t="s">
        <v>36</v>
      </c>
      <c r="BD262" s="49" t="s">
        <v>36</v>
      </c>
      <c r="BE262" s="49" t="s">
        <v>36</v>
      </c>
      <c r="BF262" s="49" t="s">
        <v>36</v>
      </c>
      <c r="BG262" s="44" t="s">
        <v>36</v>
      </c>
      <c r="BH262" s="53" t="s">
        <v>36</v>
      </c>
      <c r="BI262" s="49" t="s">
        <v>36</v>
      </c>
      <c r="BJ262" s="49" t="s">
        <v>36</v>
      </c>
      <c r="BK262" s="49" t="s">
        <v>36</v>
      </c>
      <c r="BL262" s="44" t="s">
        <v>36</v>
      </c>
      <c r="BM262" s="53" t="s">
        <v>36</v>
      </c>
      <c r="BN262" s="49" t="s">
        <v>36</v>
      </c>
      <c r="BO262" s="49" t="s">
        <v>36</v>
      </c>
      <c r="BP262" s="49" t="s">
        <v>36</v>
      </c>
      <c r="BQ262" s="44" t="s">
        <v>36</v>
      </c>
      <c r="BR262" s="53" t="s">
        <v>36</v>
      </c>
      <c r="BS262" s="49" t="s">
        <v>36</v>
      </c>
      <c r="BT262" s="49" t="s">
        <v>36</v>
      </c>
      <c r="BU262" s="49" t="s">
        <v>36</v>
      </c>
      <c r="BV262" s="49" t="s">
        <v>36</v>
      </c>
      <c r="BW262" s="39" t="s">
        <v>36</v>
      </c>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37" customFormat="true" ht="15" customHeight="true" x14ac:dyDescent="0.2">
      <c r="B263" s="436"/>
      <c r="X263" s="346"/>
      <c r="Y263" s="346"/>
      <c r="Z263" s="346"/>
      <c r="AA263" s="346"/>
      <c r="AB263" s="346"/>
      <c r="AC263" s="346"/>
      <c r="AD263" s="346"/>
      <c r="AE263" s="346"/>
      <c r="AF263" s="346"/>
      <c r="AG263" s="346"/>
      <c r="AH263" s="346"/>
      <c r="AI263" s="346"/>
      <c r="AJ263" s="346"/>
      <c r="AK263" s="346"/>
      <c r="AL263" s="346"/>
      <c r="AM263" s="346"/>
      <c r="AN263" s="346"/>
      <c r="AO263" s="346"/>
      <c r="AP263" s="346"/>
      <c r="AQ263" s="346"/>
      <c r="AR263" s="346"/>
      <c r="AS263" s="346"/>
      <c r="AT263" s="346"/>
      <c r="AU263" s="346"/>
      <c r="AV263" s="346"/>
      <c r="AW263" s="346"/>
      <c r="AX263" s="346"/>
      <c r="AY263" s="346"/>
      <c r="AZ263" s="346"/>
      <c r="BA263" s="972"/>
      <c r="BB263" s="553" t="s">
        <v>113</v>
      </c>
      <c r="BC263" s="53" t="s">
        <v>36</v>
      </c>
      <c r="BD263" s="49" t="s">
        <v>36</v>
      </c>
      <c r="BE263" s="49" t="s">
        <v>36</v>
      </c>
      <c r="BF263" s="49" t="s">
        <v>36</v>
      </c>
      <c r="BG263" s="44" t="s">
        <v>36</v>
      </c>
      <c r="BH263" s="53" t="s">
        <v>36</v>
      </c>
      <c r="BI263" s="49" t="s">
        <v>36</v>
      </c>
      <c r="BJ263" s="49" t="s">
        <v>36</v>
      </c>
      <c r="BK263" s="49" t="s">
        <v>36</v>
      </c>
      <c r="BL263" s="44" t="s">
        <v>36</v>
      </c>
      <c r="BM263" s="53" t="s">
        <v>36</v>
      </c>
      <c r="BN263" s="49" t="s">
        <v>36</v>
      </c>
      <c r="BO263" s="49" t="s">
        <v>36</v>
      </c>
      <c r="BP263" s="49" t="s">
        <v>36</v>
      </c>
      <c r="BQ263" s="44" t="s">
        <v>36</v>
      </c>
      <c r="BR263" s="53" t="s">
        <v>36</v>
      </c>
      <c r="BS263" s="49" t="s">
        <v>36</v>
      </c>
      <c r="BT263" s="49" t="s">
        <v>36</v>
      </c>
      <c r="BU263" s="49" t="s">
        <v>36</v>
      </c>
      <c r="BV263" s="49" t="s">
        <v>36</v>
      </c>
      <c r="BW263" s="39" t="s">
        <v>36</v>
      </c>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37" customFormat="true" ht="15" customHeight="true" x14ac:dyDescent="0.2">
      <c r="B264" s="43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972" t="s">
        <v>75</v>
      </c>
      <c r="BB264" s="553" t="s">
        <v>89</v>
      </c>
      <c r="BC264" s="53" t="s">
        <v>36</v>
      </c>
      <c r="BD264" s="49" t="s">
        <v>36</v>
      </c>
      <c r="BE264" s="49" t="s">
        <v>36</v>
      </c>
      <c r="BF264" s="49" t="s">
        <v>36</v>
      </c>
      <c r="BG264" s="44" t="s">
        <v>36</v>
      </c>
      <c r="BH264" s="53" t="s">
        <v>36</v>
      </c>
      <c r="BI264" s="49" t="s">
        <v>36</v>
      </c>
      <c r="BJ264" s="49" t="s">
        <v>36</v>
      </c>
      <c r="BK264" s="49" t="s">
        <v>36</v>
      </c>
      <c r="BL264" s="44" t="s">
        <v>36</v>
      </c>
      <c r="BM264" s="53" t="s">
        <v>36</v>
      </c>
      <c r="BN264" s="49" t="s">
        <v>36</v>
      </c>
      <c r="BO264" s="49" t="s">
        <v>36</v>
      </c>
      <c r="BP264" s="49" t="s">
        <v>36</v>
      </c>
      <c r="BQ264" s="44" t="s">
        <v>36</v>
      </c>
      <c r="BR264" s="53" t="s">
        <v>36</v>
      </c>
      <c r="BS264" s="49" t="s">
        <v>36</v>
      </c>
      <c r="BT264" s="49" t="s">
        <v>36</v>
      </c>
      <c r="BU264" s="49" t="s">
        <v>36</v>
      </c>
      <c r="BV264" s="49" t="s">
        <v>36</v>
      </c>
      <c r="BW264" s="39" t="s">
        <v>36</v>
      </c>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37" customFormat="true" ht="15" customHeight="true" x14ac:dyDescent="0.2">
      <c r="B265" s="436"/>
      <c r="X265" s="346"/>
      <c r="Y265" s="346"/>
      <c r="Z265" s="346"/>
      <c r="AA265" s="346"/>
      <c r="AB265" s="346"/>
      <c r="AC265" s="346"/>
      <c r="AD265" s="346"/>
      <c r="AE265" s="346"/>
      <c r="AF265" s="346"/>
      <c r="AG265" s="346"/>
      <c r="AH265" s="346"/>
      <c r="AI265" s="346"/>
      <c r="AJ265" s="346"/>
      <c r="AK265" s="346"/>
      <c r="AL265" s="346"/>
      <c r="AM265" s="346"/>
      <c r="AN265" s="346"/>
      <c r="AO265" s="346"/>
      <c r="AP265" s="346"/>
      <c r="AQ265" s="346"/>
      <c r="AR265" s="346"/>
      <c r="AS265" s="346"/>
      <c r="AT265" s="346"/>
      <c r="AU265" s="346"/>
      <c r="AV265" s="346"/>
      <c r="AW265" s="346"/>
      <c r="AX265" s="346"/>
      <c r="AY265" s="346"/>
      <c r="AZ265" s="346"/>
      <c r="BA265" s="972"/>
      <c r="BB265" s="553" t="s">
        <v>90</v>
      </c>
      <c r="BC265" s="53" t="s">
        <v>36</v>
      </c>
      <c r="BD265" s="49" t="s">
        <v>36</v>
      </c>
      <c r="BE265" s="49" t="s">
        <v>36</v>
      </c>
      <c r="BF265" s="49" t="s">
        <v>36</v>
      </c>
      <c r="BG265" s="44" t="s">
        <v>36</v>
      </c>
      <c r="BH265" s="53" t="s">
        <v>36</v>
      </c>
      <c r="BI265" s="49" t="s">
        <v>36</v>
      </c>
      <c r="BJ265" s="49" t="s">
        <v>36</v>
      </c>
      <c r="BK265" s="49" t="s">
        <v>36</v>
      </c>
      <c r="BL265" s="44" t="s">
        <v>36</v>
      </c>
      <c r="BM265" s="53" t="s">
        <v>36</v>
      </c>
      <c r="BN265" s="49" t="s">
        <v>36</v>
      </c>
      <c r="BO265" s="49" t="s">
        <v>36</v>
      </c>
      <c r="BP265" s="49" t="s">
        <v>36</v>
      </c>
      <c r="BQ265" s="44" t="s">
        <v>36</v>
      </c>
      <c r="BR265" s="53" t="s">
        <v>36</v>
      </c>
      <c r="BS265" s="49" t="s">
        <v>36</v>
      </c>
      <c r="BT265" s="49" t="s">
        <v>36</v>
      </c>
      <c r="BU265" s="49" t="s">
        <v>36</v>
      </c>
      <c r="BV265" s="49" t="s">
        <v>36</v>
      </c>
      <c r="BW265" s="39" t="s">
        <v>36</v>
      </c>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37" customFormat="true" ht="15" customHeight="true" x14ac:dyDescent="0.2">
      <c r="B266" s="436"/>
      <c r="X266" s="346"/>
      <c r="Y266" s="346"/>
      <c r="Z266" s="346"/>
      <c r="AA266" s="346"/>
      <c r="AB266" s="346"/>
      <c r="AC266" s="346"/>
      <c r="AD266" s="346"/>
      <c r="AE266" s="346"/>
      <c r="AF266" s="346"/>
      <c r="AG266" s="346"/>
      <c r="AH266" s="346"/>
      <c r="AI266" s="346"/>
      <c r="AJ266" s="346"/>
      <c r="AK266" s="346"/>
      <c r="AL266" s="346"/>
      <c r="AM266" s="346"/>
      <c r="AN266" s="346"/>
      <c r="AO266" s="346"/>
      <c r="AP266" s="346"/>
      <c r="AQ266" s="346"/>
      <c r="AR266" s="346"/>
      <c r="AS266" s="346"/>
      <c r="AT266" s="346"/>
      <c r="AU266" s="346"/>
      <c r="AV266" s="346"/>
      <c r="AW266" s="346"/>
      <c r="AX266" s="346"/>
      <c r="AY266" s="346"/>
      <c r="AZ266" s="346"/>
      <c r="BA266" s="972"/>
      <c r="BB266" s="553" t="s">
        <v>91</v>
      </c>
      <c r="BC266" s="53" t="s">
        <v>36</v>
      </c>
      <c r="BD266" s="49" t="s">
        <v>36</v>
      </c>
      <c r="BE266" s="49" t="s">
        <v>36</v>
      </c>
      <c r="BF266" s="49" t="s">
        <v>36</v>
      </c>
      <c r="BG266" s="44" t="s">
        <v>36</v>
      </c>
      <c r="BH266" s="53" t="s">
        <v>36</v>
      </c>
      <c r="BI266" s="49" t="s">
        <v>36</v>
      </c>
      <c r="BJ266" s="49" t="s">
        <v>36</v>
      </c>
      <c r="BK266" s="49" t="s">
        <v>36</v>
      </c>
      <c r="BL266" s="44" t="s">
        <v>36</v>
      </c>
      <c r="BM266" s="53" t="s">
        <v>36</v>
      </c>
      <c r="BN266" s="49" t="s">
        <v>36</v>
      </c>
      <c r="BO266" s="49" t="s">
        <v>36</v>
      </c>
      <c r="BP266" s="49" t="s">
        <v>36</v>
      </c>
      <c r="BQ266" s="44" t="s">
        <v>36</v>
      </c>
      <c r="BR266" s="53" t="s">
        <v>36</v>
      </c>
      <c r="BS266" s="49" t="s">
        <v>36</v>
      </c>
      <c r="BT266" s="49" t="s">
        <v>36</v>
      </c>
      <c r="BU266" s="49" t="s">
        <v>36</v>
      </c>
      <c r="BV266" s="49" t="s">
        <v>36</v>
      </c>
      <c r="BW266" s="39" t="s">
        <v>36</v>
      </c>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37" customFormat="true" ht="15" customHeight="true" x14ac:dyDescent="0.2">
      <c r="B267" s="436"/>
      <c r="X267" s="346"/>
      <c r="Y267" s="346"/>
      <c r="Z267" s="346"/>
      <c r="AA267" s="346"/>
      <c r="AB267" s="346"/>
      <c r="AC267" s="346"/>
      <c r="AD267" s="346"/>
      <c r="AE267" s="346"/>
      <c r="AF267" s="346"/>
      <c r="AG267" s="346"/>
      <c r="AH267" s="346"/>
      <c r="AI267" s="346"/>
      <c r="AJ267" s="346"/>
      <c r="AK267" s="346"/>
      <c r="AL267" s="346"/>
      <c r="AM267" s="346"/>
      <c r="AN267" s="346"/>
      <c r="AO267" s="346"/>
      <c r="AP267" s="346"/>
      <c r="AQ267" s="346"/>
      <c r="AR267" s="346"/>
      <c r="AS267" s="346"/>
      <c r="AT267" s="346"/>
      <c r="AU267" s="346"/>
      <c r="AV267" s="346"/>
      <c r="AW267" s="346"/>
      <c r="AX267" s="346"/>
      <c r="AY267" s="346"/>
      <c r="AZ267" s="346"/>
      <c r="BA267" s="972"/>
      <c r="BB267" s="553" t="s">
        <v>113</v>
      </c>
      <c r="BC267" s="53" t="s">
        <v>36</v>
      </c>
      <c r="BD267" s="49" t="s">
        <v>36</v>
      </c>
      <c r="BE267" s="49" t="s">
        <v>36</v>
      </c>
      <c r="BF267" s="49" t="s">
        <v>36</v>
      </c>
      <c r="BG267" s="44" t="s">
        <v>36</v>
      </c>
      <c r="BH267" s="53" t="s">
        <v>36</v>
      </c>
      <c r="BI267" s="49" t="s">
        <v>36</v>
      </c>
      <c r="BJ267" s="49" t="s">
        <v>36</v>
      </c>
      <c r="BK267" s="49" t="s">
        <v>36</v>
      </c>
      <c r="BL267" s="44" t="s">
        <v>36</v>
      </c>
      <c r="BM267" s="53" t="s">
        <v>36</v>
      </c>
      <c r="BN267" s="49" t="s">
        <v>36</v>
      </c>
      <c r="BO267" s="49" t="s">
        <v>36</v>
      </c>
      <c r="BP267" s="49" t="s">
        <v>36</v>
      </c>
      <c r="BQ267" s="44" t="s">
        <v>36</v>
      </c>
      <c r="BR267" s="53" t="s">
        <v>36</v>
      </c>
      <c r="BS267" s="49" t="s">
        <v>36</v>
      </c>
      <c r="BT267" s="49" t="s">
        <v>36</v>
      </c>
      <c r="BU267" s="49" t="s">
        <v>36</v>
      </c>
      <c r="BV267" s="49" t="s">
        <v>36</v>
      </c>
      <c r="BW267" s="39" t="s">
        <v>36</v>
      </c>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37" customFormat="true" ht="15" customHeight="true" x14ac:dyDescent="0.2">
      <c r="B268" s="436"/>
      <c r="X268" s="346"/>
      <c r="Y268" s="346"/>
      <c r="Z268" s="346"/>
      <c r="AA268" s="346"/>
      <c r="AB268" s="346"/>
      <c r="AC268" s="346"/>
      <c r="AD268" s="346"/>
      <c r="AE268" s="346"/>
      <c r="AF268" s="346"/>
      <c r="AG268" s="346"/>
      <c r="AH268" s="346"/>
      <c r="AI268" s="346"/>
      <c r="AJ268" s="346"/>
      <c r="AK268" s="346"/>
      <c r="AL268" s="346"/>
      <c r="AM268" s="346"/>
      <c r="AN268" s="346"/>
      <c r="AO268" s="346"/>
      <c r="AP268" s="346"/>
      <c r="AQ268" s="346"/>
      <c r="AR268" s="346"/>
      <c r="AS268" s="346"/>
      <c r="AT268" s="346"/>
      <c r="AU268" s="346"/>
      <c r="AV268" s="346"/>
      <c r="AW268" s="346"/>
      <c r="AX268" s="346"/>
      <c r="AY268" s="346"/>
      <c r="AZ268" s="346"/>
      <c r="BA268" s="972" t="s">
        <v>116</v>
      </c>
      <c r="BB268" s="553" t="s">
        <v>89</v>
      </c>
      <c r="BC268" s="53" t="s">
        <v>36</v>
      </c>
      <c r="BD268" s="49" t="s">
        <v>36</v>
      </c>
      <c r="BE268" s="49" t="s">
        <v>36</v>
      </c>
      <c r="BF268" s="49" t="s">
        <v>36</v>
      </c>
      <c r="BG268" s="44" t="s">
        <v>36</v>
      </c>
      <c r="BH268" s="53" t="s">
        <v>36</v>
      </c>
      <c r="BI268" s="49" t="s">
        <v>36</v>
      </c>
      <c r="BJ268" s="49" t="s">
        <v>36</v>
      </c>
      <c r="BK268" s="49" t="s">
        <v>36</v>
      </c>
      <c r="BL268" s="44" t="s">
        <v>36</v>
      </c>
      <c r="BM268" s="53" t="s">
        <v>36</v>
      </c>
      <c r="BN268" s="49" t="s">
        <v>36</v>
      </c>
      <c r="BO268" s="49" t="s">
        <v>36</v>
      </c>
      <c r="BP268" s="49" t="s">
        <v>36</v>
      </c>
      <c r="BQ268" s="44" t="s">
        <v>36</v>
      </c>
      <c r="BR268" s="53" t="s">
        <v>36</v>
      </c>
      <c r="BS268" s="49" t="s">
        <v>36</v>
      </c>
      <c r="BT268" s="49" t="s">
        <v>36</v>
      </c>
      <c r="BU268" s="49" t="s">
        <v>36</v>
      </c>
      <c r="BV268" s="49" t="s">
        <v>36</v>
      </c>
      <c r="BW268" s="39" t="s">
        <v>36</v>
      </c>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37" customFormat="true" ht="15" customHeight="true" x14ac:dyDescent="0.2">
      <c r="B269" s="436"/>
      <c r="X269" s="346"/>
      <c r="Y269" s="346"/>
      <c r="Z269" s="346"/>
      <c r="AA269" s="346"/>
      <c r="AB269" s="346"/>
      <c r="AC269" s="346"/>
      <c r="AD269" s="346"/>
      <c r="AE269" s="346"/>
      <c r="AF269" s="346"/>
      <c r="AG269" s="346"/>
      <c r="AH269" s="346"/>
      <c r="AI269" s="346"/>
      <c r="AJ269" s="346"/>
      <c r="AK269" s="346"/>
      <c r="AL269" s="346"/>
      <c r="AM269" s="346"/>
      <c r="AN269" s="346"/>
      <c r="AO269" s="346"/>
      <c r="AP269" s="346"/>
      <c r="AQ269" s="346"/>
      <c r="AR269" s="346"/>
      <c r="AS269" s="346"/>
      <c r="AT269" s="346"/>
      <c r="AU269" s="346"/>
      <c r="AV269" s="346"/>
      <c r="AW269" s="346"/>
      <c r="AX269" s="346"/>
      <c r="AY269" s="346"/>
      <c r="AZ269" s="346"/>
      <c r="BA269" s="972"/>
      <c r="BB269" s="553" t="s">
        <v>90</v>
      </c>
      <c r="BC269" s="53" t="s">
        <v>36</v>
      </c>
      <c r="BD269" s="49" t="s">
        <v>36</v>
      </c>
      <c r="BE269" s="49" t="s">
        <v>36</v>
      </c>
      <c r="BF269" s="49" t="s">
        <v>36</v>
      </c>
      <c r="BG269" s="44" t="s">
        <v>36</v>
      </c>
      <c r="BH269" s="53" t="s">
        <v>36</v>
      </c>
      <c r="BI269" s="49" t="s">
        <v>36</v>
      </c>
      <c r="BJ269" s="49" t="s">
        <v>36</v>
      </c>
      <c r="BK269" s="49" t="s">
        <v>36</v>
      </c>
      <c r="BL269" s="44" t="s">
        <v>36</v>
      </c>
      <c r="BM269" s="53" t="s">
        <v>36</v>
      </c>
      <c r="BN269" s="49" t="s">
        <v>36</v>
      </c>
      <c r="BO269" s="49" t="s">
        <v>36</v>
      </c>
      <c r="BP269" s="49" t="s">
        <v>36</v>
      </c>
      <c r="BQ269" s="44" t="s">
        <v>36</v>
      </c>
      <c r="BR269" s="53" t="s">
        <v>36</v>
      </c>
      <c r="BS269" s="49" t="s">
        <v>36</v>
      </c>
      <c r="BT269" s="49" t="s">
        <v>36</v>
      </c>
      <c r="BU269" s="49" t="s">
        <v>36</v>
      </c>
      <c r="BV269" s="49" t="s">
        <v>36</v>
      </c>
      <c r="BW269" s="39" t="s">
        <v>36</v>
      </c>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37" customFormat="true" ht="15" customHeight="true" x14ac:dyDescent="0.2">
      <c r="B270" s="436"/>
      <c r="X270" s="346"/>
      <c r="Y270" s="346"/>
      <c r="Z270" s="346"/>
      <c r="AA270" s="346"/>
      <c r="AB270" s="346"/>
      <c r="AC270" s="346"/>
      <c r="AD270" s="346"/>
      <c r="AE270" s="346"/>
      <c r="AF270" s="346"/>
      <c r="AG270" s="346"/>
      <c r="AH270" s="346"/>
      <c r="AI270" s="346"/>
      <c r="AJ270" s="346"/>
      <c r="AK270" s="346"/>
      <c r="AL270" s="346"/>
      <c r="AM270" s="346"/>
      <c r="AN270" s="346"/>
      <c r="AO270" s="346"/>
      <c r="AP270" s="346"/>
      <c r="AQ270" s="346"/>
      <c r="AR270" s="346"/>
      <c r="AS270" s="346"/>
      <c r="AT270" s="346"/>
      <c r="AU270" s="346"/>
      <c r="AV270" s="346"/>
      <c r="AW270" s="346"/>
      <c r="AX270" s="346"/>
      <c r="AY270" s="346"/>
      <c r="AZ270" s="346"/>
      <c r="BA270" s="972"/>
      <c r="BB270" s="553" t="s">
        <v>91</v>
      </c>
      <c r="BC270" s="53" t="s">
        <v>36</v>
      </c>
      <c r="BD270" s="49" t="s">
        <v>36</v>
      </c>
      <c r="BE270" s="49" t="s">
        <v>36</v>
      </c>
      <c r="BF270" s="49" t="s">
        <v>36</v>
      </c>
      <c r="BG270" s="44" t="s">
        <v>36</v>
      </c>
      <c r="BH270" s="53" t="s">
        <v>36</v>
      </c>
      <c r="BI270" s="49" t="s">
        <v>36</v>
      </c>
      <c r="BJ270" s="49" t="s">
        <v>36</v>
      </c>
      <c r="BK270" s="49" t="s">
        <v>36</v>
      </c>
      <c r="BL270" s="44" t="s">
        <v>36</v>
      </c>
      <c r="BM270" s="53" t="s">
        <v>36</v>
      </c>
      <c r="BN270" s="49" t="s">
        <v>36</v>
      </c>
      <c r="BO270" s="49" t="s">
        <v>36</v>
      </c>
      <c r="BP270" s="49" t="s">
        <v>36</v>
      </c>
      <c r="BQ270" s="44" t="s">
        <v>36</v>
      </c>
      <c r="BR270" s="53" t="s">
        <v>36</v>
      </c>
      <c r="BS270" s="49" t="s">
        <v>36</v>
      </c>
      <c r="BT270" s="49" t="s">
        <v>36</v>
      </c>
      <c r="BU270" s="49" t="s">
        <v>36</v>
      </c>
      <c r="BV270" s="49" t="s">
        <v>36</v>
      </c>
      <c r="BW270" s="39" t="s">
        <v>36</v>
      </c>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37" customFormat="true" ht="15" customHeight="true" x14ac:dyDescent="0.2">
      <c r="B271" s="436"/>
      <c r="X271" s="346"/>
      <c r="Y271" s="346"/>
      <c r="Z271" s="346"/>
      <c r="AA271" s="346"/>
      <c r="AB271" s="346"/>
      <c r="AC271" s="346"/>
      <c r="AD271" s="346"/>
      <c r="AE271" s="346"/>
      <c r="AF271" s="346"/>
      <c r="AG271" s="346"/>
      <c r="AH271" s="346"/>
      <c r="AI271" s="346"/>
      <c r="AJ271" s="346"/>
      <c r="AK271" s="346"/>
      <c r="AL271" s="346"/>
      <c r="AM271" s="346"/>
      <c r="AN271" s="346"/>
      <c r="AO271" s="346"/>
      <c r="AP271" s="346"/>
      <c r="AQ271" s="346"/>
      <c r="AR271" s="346"/>
      <c r="AS271" s="346"/>
      <c r="AT271" s="346"/>
      <c r="AU271" s="346"/>
      <c r="AV271" s="346"/>
      <c r="AW271" s="346"/>
      <c r="AX271" s="346"/>
      <c r="AY271" s="346"/>
      <c r="AZ271" s="346"/>
      <c r="BA271" s="972" t="s">
        <v>76</v>
      </c>
      <c r="BB271" s="553" t="s">
        <v>50</v>
      </c>
      <c r="BC271" s="53" t="s">
        <v>36</v>
      </c>
      <c r="BD271" s="46" t="s">
        <v>36</v>
      </c>
      <c r="BE271" s="46" t="s">
        <v>36</v>
      </c>
      <c r="BF271" s="46" t="s">
        <v>36</v>
      </c>
      <c r="BG271" s="41" t="s">
        <v>36</v>
      </c>
      <c r="BH271" s="53" t="s">
        <v>36</v>
      </c>
      <c r="BI271" s="46" t="s">
        <v>36</v>
      </c>
      <c r="BJ271" s="46" t="s">
        <v>36</v>
      </c>
      <c r="BK271" s="46" t="s">
        <v>36</v>
      </c>
      <c r="BL271" s="41" t="s">
        <v>36</v>
      </c>
      <c r="BM271" s="53" t="s">
        <v>36</v>
      </c>
      <c r="BN271" s="46" t="s">
        <v>36</v>
      </c>
      <c r="BO271" s="46" t="s">
        <v>36</v>
      </c>
      <c r="BP271" s="46" t="s">
        <v>36</v>
      </c>
      <c r="BQ271" s="41" t="s">
        <v>36</v>
      </c>
      <c r="BR271" s="53" t="s">
        <v>36</v>
      </c>
      <c r="BS271" s="46" t="s">
        <v>36</v>
      </c>
      <c r="BT271" s="46" t="s">
        <v>36</v>
      </c>
      <c r="BU271" s="46" t="s">
        <v>36</v>
      </c>
      <c r="BV271" s="46" t="s">
        <v>36</v>
      </c>
      <c r="BW271" s="37" t="s">
        <v>36</v>
      </c>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37" customFormat="true" ht="15" customHeight="true" x14ac:dyDescent="0.2">
      <c r="B272" s="436"/>
      <c r="X272" s="346"/>
      <c r="Y272" s="346"/>
      <c r="Z272" s="346"/>
      <c r="AA272" s="346"/>
      <c r="AB272" s="346"/>
      <c r="AC272" s="346"/>
      <c r="AD272" s="346"/>
      <c r="AE272" s="346"/>
      <c r="AF272" s="346"/>
      <c r="AG272" s="346"/>
      <c r="AH272" s="346"/>
      <c r="AI272" s="346"/>
      <c r="AJ272" s="346"/>
      <c r="AK272" s="346"/>
      <c r="AL272" s="346"/>
      <c r="AM272" s="346"/>
      <c r="AN272" s="346"/>
      <c r="AO272" s="346"/>
      <c r="AP272" s="346"/>
      <c r="AQ272" s="346"/>
      <c r="AR272" s="346"/>
      <c r="AS272" s="346"/>
      <c r="AT272" s="346"/>
      <c r="AU272" s="346"/>
      <c r="AV272" s="346"/>
      <c r="AW272" s="346"/>
      <c r="AX272" s="346"/>
      <c r="AY272" s="346"/>
      <c r="AZ272" s="346"/>
      <c r="BA272" s="972"/>
      <c r="BB272" s="553" t="s">
        <v>49</v>
      </c>
      <c r="BC272" s="53" t="s">
        <v>36</v>
      </c>
      <c r="BD272" s="46" t="s">
        <v>36</v>
      </c>
      <c r="BE272" s="46" t="s">
        <v>36</v>
      </c>
      <c r="BF272" s="46" t="s">
        <v>36</v>
      </c>
      <c r="BG272" s="41" t="s">
        <v>36</v>
      </c>
      <c r="BH272" s="53" t="s">
        <v>36</v>
      </c>
      <c r="BI272" s="46" t="s">
        <v>36</v>
      </c>
      <c r="BJ272" s="46" t="s">
        <v>36</v>
      </c>
      <c r="BK272" s="46" t="s">
        <v>36</v>
      </c>
      <c r="BL272" s="41" t="s">
        <v>36</v>
      </c>
      <c r="BM272" s="53" t="s">
        <v>36</v>
      </c>
      <c r="BN272" s="46" t="s">
        <v>36</v>
      </c>
      <c r="BO272" s="46" t="s">
        <v>36</v>
      </c>
      <c r="BP272" s="46" t="s">
        <v>36</v>
      </c>
      <c r="BQ272" s="41" t="s">
        <v>36</v>
      </c>
      <c r="BR272" s="53" t="s">
        <v>36</v>
      </c>
      <c r="BS272" s="46" t="s">
        <v>36</v>
      </c>
      <c r="BT272" s="46" t="s">
        <v>36</v>
      </c>
      <c r="BU272" s="46" t="s">
        <v>36</v>
      </c>
      <c r="BV272" s="46" t="s">
        <v>36</v>
      </c>
      <c r="BW272" s="37" t="s">
        <v>36</v>
      </c>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37" customFormat="true" ht="15" customHeight="true" x14ac:dyDescent="0.2">
      <c r="B273" s="436"/>
      <c r="X273" s="346"/>
      <c r="Y273" s="346"/>
      <c r="Z273" s="346"/>
      <c r="AA273" s="346"/>
      <c r="AB273" s="346"/>
      <c r="AC273" s="346"/>
      <c r="AD273" s="346"/>
      <c r="AE273" s="346"/>
      <c r="AF273" s="346"/>
      <c r="AG273" s="346"/>
      <c r="AH273" s="346"/>
      <c r="AI273" s="346"/>
      <c r="AJ273" s="346"/>
      <c r="AK273" s="346"/>
      <c r="AL273" s="346"/>
      <c r="AM273" s="346"/>
      <c r="AN273" s="346"/>
      <c r="AO273" s="346"/>
      <c r="AP273" s="346"/>
      <c r="AQ273" s="346"/>
      <c r="AR273" s="346"/>
      <c r="AS273" s="346"/>
      <c r="AT273" s="346"/>
      <c r="AU273" s="346"/>
      <c r="AV273" s="346"/>
      <c r="AW273" s="346"/>
      <c r="AX273" s="346"/>
      <c r="AY273" s="346"/>
      <c r="AZ273" s="346"/>
      <c r="BA273" s="972"/>
      <c r="BB273" s="553" t="s">
        <v>113</v>
      </c>
      <c r="BC273" s="53" t="s">
        <v>36</v>
      </c>
      <c r="BD273" s="46" t="s">
        <v>36</v>
      </c>
      <c r="BE273" s="46" t="s">
        <v>36</v>
      </c>
      <c r="BF273" s="46" t="s">
        <v>36</v>
      </c>
      <c r="BG273" s="41" t="s">
        <v>36</v>
      </c>
      <c r="BH273" s="53" t="s">
        <v>36</v>
      </c>
      <c r="BI273" s="46" t="s">
        <v>36</v>
      </c>
      <c r="BJ273" s="46" t="s">
        <v>36</v>
      </c>
      <c r="BK273" s="46" t="s">
        <v>36</v>
      </c>
      <c r="BL273" s="41" t="s">
        <v>36</v>
      </c>
      <c r="BM273" s="53" t="s">
        <v>36</v>
      </c>
      <c r="BN273" s="46" t="s">
        <v>36</v>
      </c>
      <c r="BO273" s="46" t="s">
        <v>36</v>
      </c>
      <c r="BP273" s="46" t="s">
        <v>36</v>
      </c>
      <c r="BQ273" s="41" t="s">
        <v>36</v>
      </c>
      <c r="BR273" s="53" t="s">
        <v>36</v>
      </c>
      <c r="BS273" s="46" t="s">
        <v>36</v>
      </c>
      <c r="BT273" s="46" t="s">
        <v>36</v>
      </c>
      <c r="BU273" s="46" t="s">
        <v>36</v>
      </c>
      <c r="BV273" s="46" t="s">
        <v>36</v>
      </c>
      <c r="BW273" s="37" t="s">
        <v>36</v>
      </c>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37" customFormat="true" ht="15" customHeight="true" x14ac:dyDescent="0.2">
      <c r="B274" s="436"/>
      <c r="X274" s="346"/>
      <c r="Y274" s="346"/>
      <c r="Z274" s="346"/>
      <c r="AA274" s="346"/>
      <c r="AB274" s="346"/>
      <c r="AC274" s="346"/>
      <c r="AD274" s="346"/>
      <c r="AE274" s="346"/>
      <c r="AF274" s="346"/>
      <c r="AG274" s="346"/>
      <c r="AH274" s="346"/>
      <c r="AI274" s="346"/>
      <c r="AJ274" s="346"/>
      <c r="AK274" s="346"/>
      <c r="AL274" s="346"/>
      <c r="AM274" s="346"/>
      <c r="AN274" s="346"/>
      <c r="AO274" s="346"/>
      <c r="AP274" s="346"/>
      <c r="AQ274" s="346"/>
      <c r="AR274" s="346"/>
      <c r="AS274" s="346"/>
      <c r="AT274" s="346"/>
      <c r="AU274" s="346"/>
      <c r="AV274" s="346"/>
      <c r="AW274" s="346"/>
      <c r="AX274" s="346"/>
      <c r="AY274" s="346"/>
      <c r="AZ274" s="346"/>
      <c r="BA274" s="972" t="s">
        <v>77</v>
      </c>
      <c r="BB274" s="553" t="s">
        <v>50</v>
      </c>
      <c r="BC274" s="53" t="s">
        <v>36</v>
      </c>
      <c r="BD274" s="49" t="s">
        <v>36</v>
      </c>
      <c r="BE274" s="49" t="s">
        <v>36</v>
      </c>
      <c r="BF274" s="49" t="s">
        <v>36</v>
      </c>
      <c r="BG274" s="44" t="s">
        <v>36</v>
      </c>
      <c r="BH274" s="53" t="s">
        <v>36</v>
      </c>
      <c r="BI274" s="49" t="s">
        <v>36</v>
      </c>
      <c r="BJ274" s="49" t="s">
        <v>36</v>
      </c>
      <c r="BK274" s="49" t="s">
        <v>36</v>
      </c>
      <c r="BL274" s="44" t="s">
        <v>36</v>
      </c>
      <c r="BM274" s="53" t="s">
        <v>36</v>
      </c>
      <c r="BN274" s="49" t="s">
        <v>36</v>
      </c>
      <c r="BO274" s="49" t="s">
        <v>36</v>
      </c>
      <c r="BP274" s="49" t="s">
        <v>36</v>
      </c>
      <c r="BQ274" s="44" t="s">
        <v>36</v>
      </c>
      <c r="BR274" s="53" t="s">
        <v>36</v>
      </c>
      <c r="BS274" s="49" t="s">
        <v>36</v>
      </c>
      <c r="BT274" s="49" t="s">
        <v>36</v>
      </c>
      <c r="BU274" s="49" t="s">
        <v>36</v>
      </c>
      <c r="BV274" s="49" t="s">
        <v>36</v>
      </c>
      <c r="BW274" s="39" t="s">
        <v>36</v>
      </c>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37" customFormat="true" ht="15" customHeight="true" x14ac:dyDescent="0.2">
      <c r="B275" s="436"/>
      <c r="X275" s="346"/>
      <c r="Y275" s="346"/>
      <c r="Z275" s="346"/>
      <c r="AA275" s="346"/>
      <c r="AB275" s="346"/>
      <c r="AC275" s="346"/>
      <c r="AD275" s="346"/>
      <c r="AE275" s="346"/>
      <c r="AF275" s="346"/>
      <c r="AG275" s="346"/>
      <c r="AH275" s="346"/>
      <c r="AI275" s="346"/>
      <c r="AJ275" s="346"/>
      <c r="AK275" s="346"/>
      <c r="AL275" s="346"/>
      <c r="AM275" s="346"/>
      <c r="AN275" s="346"/>
      <c r="AO275" s="346"/>
      <c r="AP275" s="346"/>
      <c r="AQ275" s="346"/>
      <c r="AR275" s="346"/>
      <c r="AS275" s="346"/>
      <c r="AT275" s="346"/>
      <c r="AU275" s="346"/>
      <c r="AV275" s="346"/>
      <c r="AW275" s="346"/>
      <c r="AX275" s="346"/>
      <c r="AY275" s="346"/>
      <c r="AZ275" s="346"/>
      <c r="BA275" s="972"/>
      <c r="BB275" s="553" t="s">
        <v>49</v>
      </c>
      <c r="BC275" s="53" t="s">
        <v>36</v>
      </c>
      <c r="BD275" s="49" t="s">
        <v>36</v>
      </c>
      <c r="BE275" s="49" t="s">
        <v>36</v>
      </c>
      <c r="BF275" s="49" t="s">
        <v>36</v>
      </c>
      <c r="BG275" s="44" t="s">
        <v>36</v>
      </c>
      <c r="BH275" s="53" t="s">
        <v>36</v>
      </c>
      <c r="BI275" s="49" t="s">
        <v>36</v>
      </c>
      <c r="BJ275" s="49" t="s">
        <v>36</v>
      </c>
      <c r="BK275" s="49" t="s">
        <v>36</v>
      </c>
      <c r="BL275" s="44" t="s">
        <v>36</v>
      </c>
      <c r="BM275" s="53" t="s">
        <v>36</v>
      </c>
      <c r="BN275" s="49" t="s">
        <v>36</v>
      </c>
      <c r="BO275" s="49" t="s">
        <v>36</v>
      </c>
      <c r="BP275" s="49" t="s">
        <v>36</v>
      </c>
      <c r="BQ275" s="44" t="s">
        <v>36</v>
      </c>
      <c r="BR275" s="53" t="s">
        <v>36</v>
      </c>
      <c r="BS275" s="49" t="s">
        <v>36</v>
      </c>
      <c r="BT275" s="49" t="s">
        <v>36</v>
      </c>
      <c r="BU275" s="49" t="s">
        <v>36</v>
      </c>
      <c r="BV275" s="49" t="s">
        <v>36</v>
      </c>
      <c r="BW275" s="39" t="s">
        <v>36</v>
      </c>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37" customFormat="true" ht="15" customHeight="true" x14ac:dyDescent="0.2">
      <c r="B276" s="436"/>
      <c r="X276" s="346"/>
      <c r="Y276" s="346"/>
      <c r="Z276" s="346"/>
      <c r="AA276" s="346"/>
      <c r="AB276" s="346"/>
      <c r="AC276" s="346"/>
      <c r="AD276" s="346"/>
      <c r="AE276" s="346"/>
      <c r="AF276" s="346"/>
      <c r="AG276" s="346"/>
      <c r="AH276" s="346"/>
      <c r="AI276" s="346"/>
      <c r="AJ276" s="346"/>
      <c r="AK276" s="346"/>
      <c r="AL276" s="346"/>
      <c r="AM276" s="346"/>
      <c r="AN276" s="346"/>
      <c r="AO276" s="346"/>
      <c r="AP276" s="346"/>
      <c r="AQ276" s="346"/>
      <c r="AR276" s="346"/>
      <c r="AS276" s="346"/>
      <c r="AT276" s="346"/>
      <c r="AU276" s="346"/>
      <c r="AV276" s="346"/>
      <c r="AW276" s="346"/>
      <c r="AX276" s="346"/>
      <c r="AY276" s="346"/>
      <c r="AZ276" s="346"/>
      <c r="BA276" s="972"/>
      <c r="BB276" s="553" t="s">
        <v>114</v>
      </c>
      <c r="BC276" s="53" t="s">
        <v>36</v>
      </c>
      <c r="BD276" s="49" t="s">
        <v>36</v>
      </c>
      <c r="BE276" s="49" t="s">
        <v>36</v>
      </c>
      <c r="BF276" s="49" t="s">
        <v>36</v>
      </c>
      <c r="BG276" s="44" t="s">
        <v>36</v>
      </c>
      <c r="BH276" s="53" t="s">
        <v>36</v>
      </c>
      <c r="BI276" s="49" t="s">
        <v>36</v>
      </c>
      <c r="BJ276" s="49" t="s">
        <v>36</v>
      </c>
      <c r="BK276" s="49" t="s">
        <v>36</v>
      </c>
      <c r="BL276" s="44" t="s">
        <v>36</v>
      </c>
      <c r="BM276" s="53" t="s">
        <v>36</v>
      </c>
      <c r="BN276" s="49" t="s">
        <v>36</v>
      </c>
      <c r="BO276" s="49" t="s">
        <v>36</v>
      </c>
      <c r="BP276" s="49" t="s">
        <v>36</v>
      </c>
      <c r="BQ276" s="44" t="s">
        <v>36</v>
      </c>
      <c r="BR276" s="53" t="s">
        <v>36</v>
      </c>
      <c r="BS276" s="49" t="s">
        <v>36</v>
      </c>
      <c r="BT276" s="49" t="s">
        <v>36</v>
      </c>
      <c r="BU276" s="49" t="s">
        <v>36</v>
      </c>
      <c r="BV276" s="49" t="s">
        <v>36</v>
      </c>
      <c r="BW276" s="39" t="s">
        <v>36</v>
      </c>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37" customFormat="true" ht="15" customHeight="true" x14ac:dyDescent="0.2">
      <c r="B277" s="436"/>
      <c r="X277" s="346"/>
      <c r="Y277" s="346"/>
      <c r="Z277" s="346"/>
      <c r="AA277" s="346"/>
      <c r="AB277" s="346"/>
      <c r="AC277" s="346"/>
      <c r="AD277" s="346"/>
      <c r="AE277" s="346"/>
      <c r="AF277" s="346"/>
      <c r="AG277" s="346"/>
      <c r="AH277" s="346"/>
      <c r="AI277" s="346"/>
      <c r="AJ277" s="346"/>
      <c r="AK277" s="346"/>
      <c r="AL277" s="346"/>
      <c r="AM277" s="346"/>
      <c r="AN277" s="346"/>
      <c r="AO277" s="346"/>
      <c r="AP277" s="346"/>
      <c r="AQ277" s="346"/>
      <c r="AR277" s="346"/>
      <c r="AS277" s="346"/>
      <c r="AT277" s="346"/>
      <c r="AU277" s="346"/>
      <c r="AV277" s="346"/>
      <c r="AW277" s="346"/>
      <c r="AX277" s="346"/>
      <c r="AY277" s="346"/>
      <c r="AZ277" s="346"/>
      <c r="BA277" s="972" t="s">
        <v>78</v>
      </c>
      <c r="BB277" s="553" t="s">
        <v>79</v>
      </c>
      <c r="BC277" s="53" t="s">
        <v>36</v>
      </c>
      <c r="BD277" s="49" t="s">
        <v>36</v>
      </c>
      <c r="BE277" s="49" t="s">
        <v>36</v>
      </c>
      <c r="BF277" s="49" t="s">
        <v>36</v>
      </c>
      <c r="BG277" s="44" t="s">
        <v>36</v>
      </c>
      <c r="BH277" s="53" t="s">
        <v>36</v>
      </c>
      <c r="BI277" s="49" t="s">
        <v>36</v>
      </c>
      <c r="BJ277" s="49" t="s">
        <v>36</v>
      </c>
      <c r="BK277" s="49" t="s">
        <v>36</v>
      </c>
      <c r="BL277" s="44" t="s">
        <v>36</v>
      </c>
      <c r="BM277" s="53" t="s">
        <v>36</v>
      </c>
      <c r="BN277" s="49" t="s">
        <v>36</v>
      </c>
      <c r="BO277" s="49" t="s">
        <v>36</v>
      </c>
      <c r="BP277" s="49" t="s">
        <v>36</v>
      </c>
      <c r="BQ277" s="44" t="s">
        <v>36</v>
      </c>
      <c r="BR277" s="53" t="s">
        <v>36</v>
      </c>
      <c r="BS277" s="49" t="s">
        <v>36</v>
      </c>
      <c r="BT277" s="49" t="s">
        <v>36</v>
      </c>
      <c r="BU277" s="49" t="s">
        <v>36</v>
      </c>
      <c r="BV277" s="49" t="s">
        <v>36</v>
      </c>
      <c r="BW277" s="39" t="s">
        <v>36</v>
      </c>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37" customFormat="true" ht="15" customHeight="true" x14ac:dyDescent="0.2">
      <c r="B278" s="436"/>
      <c r="X278" s="346"/>
      <c r="Y278" s="346"/>
      <c r="Z278" s="346"/>
      <c r="AA278" s="346"/>
      <c r="AB278" s="346"/>
      <c r="AC278" s="346"/>
      <c r="AD278" s="346"/>
      <c r="AE278" s="346"/>
      <c r="AF278" s="346"/>
      <c r="AG278" s="346"/>
      <c r="AH278" s="346"/>
      <c r="AI278" s="346"/>
      <c r="AJ278" s="346"/>
      <c r="AK278" s="346"/>
      <c r="AL278" s="346"/>
      <c r="AM278" s="346"/>
      <c r="AN278" s="346"/>
      <c r="AO278" s="346"/>
      <c r="AP278" s="346"/>
      <c r="AQ278" s="346"/>
      <c r="AR278" s="346"/>
      <c r="AS278" s="346"/>
      <c r="AT278" s="346"/>
      <c r="AU278" s="346"/>
      <c r="AV278" s="346"/>
      <c r="AW278" s="346"/>
      <c r="AX278" s="346"/>
      <c r="AY278" s="346"/>
      <c r="AZ278" s="346"/>
      <c r="BA278" s="972"/>
      <c r="BB278" s="553" t="s">
        <v>80</v>
      </c>
      <c r="BC278" s="53" t="s">
        <v>36</v>
      </c>
      <c r="BD278" s="49" t="s">
        <v>36</v>
      </c>
      <c r="BE278" s="49" t="s">
        <v>36</v>
      </c>
      <c r="BF278" s="49" t="s">
        <v>36</v>
      </c>
      <c r="BG278" s="44" t="s">
        <v>36</v>
      </c>
      <c r="BH278" s="53" t="s">
        <v>36</v>
      </c>
      <c r="BI278" s="49" t="s">
        <v>36</v>
      </c>
      <c r="BJ278" s="49" t="s">
        <v>36</v>
      </c>
      <c r="BK278" s="49" t="s">
        <v>36</v>
      </c>
      <c r="BL278" s="44" t="s">
        <v>36</v>
      </c>
      <c r="BM278" s="53" t="s">
        <v>36</v>
      </c>
      <c r="BN278" s="49" t="s">
        <v>36</v>
      </c>
      <c r="BO278" s="49" t="s">
        <v>36</v>
      </c>
      <c r="BP278" s="49" t="s">
        <v>36</v>
      </c>
      <c r="BQ278" s="44" t="s">
        <v>36</v>
      </c>
      <c r="BR278" s="53" t="s">
        <v>36</v>
      </c>
      <c r="BS278" s="49" t="s">
        <v>36</v>
      </c>
      <c r="BT278" s="49" t="s">
        <v>36</v>
      </c>
      <c r="BU278" s="49" t="s">
        <v>36</v>
      </c>
      <c r="BV278" s="49" t="s">
        <v>36</v>
      </c>
      <c r="BW278" s="39" t="s">
        <v>36</v>
      </c>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37" customFormat="true" ht="15" customHeight="true" x14ac:dyDescent="0.2">
      <c r="B279" s="436"/>
      <c r="X279" s="346"/>
      <c r="Y279" s="346"/>
      <c r="Z279" s="346"/>
      <c r="AA279" s="346"/>
      <c r="AB279" s="346"/>
      <c r="AC279" s="346"/>
      <c r="AD279" s="346"/>
      <c r="AE279" s="346"/>
      <c r="AF279" s="346"/>
      <c r="AG279" s="346"/>
      <c r="AH279" s="346"/>
      <c r="AI279" s="346"/>
      <c r="AJ279" s="346"/>
      <c r="AK279" s="346"/>
      <c r="AL279" s="346"/>
      <c r="AM279" s="346"/>
      <c r="AN279" s="346"/>
      <c r="AO279" s="346"/>
      <c r="AP279" s="346"/>
      <c r="AQ279" s="346"/>
      <c r="AR279" s="346"/>
      <c r="AS279" s="346"/>
      <c r="AT279" s="346"/>
      <c r="AU279" s="346"/>
      <c r="AV279" s="346"/>
      <c r="AW279" s="346"/>
      <c r="AX279" s="346"/>
      <c r="AY279" s="346"/>
      <c r="AZ279" s="346"/>
      <c r="BA279" s="972"/>
      <c r="BB279" s="553" t="s">
        <v>81</v>
      </c>
      <c r="BC279" s="53" t="s">
        <v>36</v>
      </c>
      <c r="BD279" s="46" t="s">
        <v>36</v>
      </c>
      <c r="BE279" s="46" t="s">
        <v>36</v>
      </c>
      <c r="BF279" s="46" t="s">
        <v>36</v>
      </c>
      <c r="BG279" s="41" t="s">
        <v>36</v>
      </c>
      <c r="BH279" s="53" t="s">
        <v>36</v>
      </c>
      <c r="BI279" s="46" t="s">
        <v>36</v>
      </c>
      <c r="BJ279" s="46" t="s">
        <v>36</v>
      </c>
      <c r="BK279" s="46" t="s">
        <v>36</v>
      </c>
      <c r="BL279" s="41" t="s">
        <v>36</v>
      </c>
      <c r="BM279" s="53" t="s">
        <v>36</v>
      </c>
      <c r="BN279" s="46" t="s">
        <v>36</v>
      </c>
      <c r="BO279" s="46" t="s">
        <v>36</v>
      </c>
      <c r="BP279" s="46" t="s">
        <v>36</v>
      </c>
      <c r="BQ279" s="41" t="s">
        <v>36</v>
      </c>
      <c r="BR279" s="53" t="s">
        <v>36</v>
      </c>
      <c r="BS279" s="46" t="s">
        <v>36</v>
      </c>
      <c r="BT279" s="46" t="s">
        <v>36</v>
      </c>
      <c r="BU279" s="46" t="s">
        <v>36</v>
      </c>
      <c r="BV279" s="46" t="s">
        <v>36</v>
      </c>
      <c r="BW279" s="37" t="s">
        <v>36</v>
      </c>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37" customFormat="true" ht="15" customHeight="true" x14ac:dyDescent="0.2">
      <c r="B280" s="436"/>
      <c r="X280" s="346"/>
      <c r="Y280" s="346"/>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72"/>
      <c r="BB280" s="553" t="s">
        <v>82</v>
      </c>
      <c r="BC280" s="53" t="s">
        <v>36</v>
      </c>
      <c r="BD280" s="46" t="s">
        <v>36</v>
      </c>
      <c r="BE280" s="46" t="s">
        <v>36</v>
      </c>
      <c r="BF280" s="46" t="s">
        <v>36</v>
      </c>
      <c r="BG280" s="41" t="s">
        <v>36</v>
      </c>
      <c r="BH280" s="53" t="s">
        <v>36</v>
      </c>
      <c r="BI280" s="46" t="s">
        <v>36</v>
      </c>
      <c r="BJ280" s="46" t="s">
        <v>36</v>
      </c>
      <c r="BK280" s="46" t="s">
        <v>36</v>
      </c>
      <c r="BL280" s="41" t="s">
        <v>36</v>
      </c>
      <c r="BM280" s="53" t="s">
        <v>36</v>
      </c>
      <c r="BN280" s="46" t="s">
        <v>36</v>
      </c>
      <c r="BO280" s="46" t="s">
        <v>36</v>
      </c>
      <c r="BP280" s="46" t="s">
        <v>36</v>
      </c>
      <c r="BQ280" s="41" t="s">
        <v>36</v>
      </c>
      <c r="BR280" s="53" t="s">
        <v>36</v>
      </c>
      <c r="BS280" s="46" t="s">
        <v>36</v>
      </c>
      <c r="BT280" s="46" t="s">
        <v>36</v>
      </c>
      <c r="BU280" s="46" t="s">
        <v>36</v>
      </c>
      <c r="BV280" s="46" t="s">
        <v>36</v>
      </c>
      <c r="BW280" s="37" t="s">
        <v>36</v>
      </c>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37" customFormat="true" ht="15" customHeight="true" x14ac:dyDescent="0.2">
      <c r="B281" s="436"/>
      <c r="X281" s="346"/>
      <c r="Y281" s="346"/>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72"/>
      <c r="BB281" s="553" t="s">
        <v>83</v>
      </c>
      <c r="BC281" s="53" t="s">
        <v>36</v>
      </c>
      <c r="BD281" s="46" t="s">
        <v>36</v>
      </c>
      <c r="BE281" s="46" t="s">
        <v>36</v>
      </c>
      <c r="BF281" s="46" t="s">
        <v>36</v>
      </c>
      <c r="BG281" s="41" t="s">
        <v>36</v>
      </c>
      <c r="BH281" s="53" t="s">
        <v>36</v>
      </c>
      <c r="BI281" s="46" t="s">
        <v>36</v>
      </c>
      <c r="BJ281" s="46" t="s">
        <v>36</v>
      </c>
      <c r="BK281" s="46" t="s">
        <v>36</v>
      </c>
      <c r="BL281" s="41" t="s">
        <v>36</v>
      </c>
      <c r="BM281" s="53" t="s">
        <v>36</v>
      </c>
      <c r="BN281" s="46" t="s">
        <v>36</v>
      </c>
      <c r="BO281" s="46" t="s">
        <v>36</v>
      </c>
      <c r="BP281" s="46" t="s">
        <v>36</v>
      </c>
      <c r="BQ281" s="41" t="s">
        <v>36</v>
      </c>
      <c r="BR281" s="53" t="s">
        <v>36</v>
      </c>
      <c r="BS281" s="46" t="s">
        <v>36</v>
      </c>
      <c r="BT281" s="46" t="s">
        <v>36</v>
      </c>
      <c r="BU281" s="46" t="s">
        <v>36</v>
      </c>
      <c r="BV281" s="46" t="s">
        <v>36</v>
      </c>
      <c r="BW281" s="37" t="s">
        <v>36</v>
      </c>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37" customFormat="true" ht="15" customHeight="true" x14ac:dyDescent="0.2">
      <c r="B282" s="436"/>
      <c r="X282" s="346"/>
      <c r="Y282" s="346"/>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72"/>
      <c r="BB282" s="553" t="s">
        <v>84</v>
      </c>
      <c r="BC282" s="53" t="s">
        <v>36</v>
      </c>
      <c r="BD282" s="46" t="s">
        <v>36</v>
      </c>
      <c r="BE282" s="46" t="s">
        <v>36</v>
      </c>
      <c r="BF282" s="46" t="s">
        <v>36</v>
      </c>
      <c r="BG282" s="41" t="s">
        <v>36</v>
      </c>
      <c r="BH282" s="53" t="s">
        <v>36</v>
      </c>
      <c r="BI282" s="46" t="s">
        <v>36</v>
      </c>
      <c r="BJ282" s="46" t="s">
        <v>36</v>
      </c>
      <c r="BK282" s="46" t="s">
        <v>36</v>
      </c>
      <c r="BL282" s="41" t="s">
        <v>36</v>
      </c>
      <c r="BM282" s="53" t="s">
        <v>36</v>
      </c>
      <c r="BN282" s="46" t="s">
        <v>36</v>
      </c>
      <c r="BO282" s="46" t="s">
        <v>36</v>
      </c>
      <c r="BP282" s="46" t="s">
        <v>36</v>
      </c>
      <c r="BQ282" s="41" t="s">
        <v>36</v>
      </c>
      <c r="BR282" s="53" t="s">
        <v>36</v>
      </c>
      <c r="BS282" s="46" t="s">
        <v>36</v>
      </c>
      <c r="BT282" s="46" t="s">
        <v>36</v>
      </c>
      <c r="BU282" s="46" t="s">
        <v>36</v>
      </c>
      <c r="BV282" s="46" t="s">
        <v>36</v>
      </c>
      <c r="BW282" s="37" t="s">
        <v>36</v>
      </c>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37" customFormat="true" ht="15" customHeight="true" x14ac:dyDescent="0.2">
      <c r="B283" s="436"/>
      <c r="X283" s="346"/>
      <c r="Y283" s="346"/>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72"/>
      <c r="BB283" s="553" t="s">
        <v>85</v>
      </c>
      <c r="BC283" s="53" t="s">
        <v>36</v>
      </c>
      <c r="BD283" s="46" t="s">
        <v>36</v>
      </c>
      <c r="BE283" s="46" t="s">
        <v>36</v>
      </c>
      <c r="BF283" s="46" t="s">
        <v>36</v>
      </c>
      <c r="BG283" s="41" t="s">
        <v>36</v>
      </c>
      <c r="BH283" s="53" t="s">
        <v>36</v>
      </c>
      <c r="BI283" s="46" t="s">
        <v>36</v>
      </c>
      <c r="BJ283" s="46" t="s">
        <v>36</v>
      </c>
      <c r="BK283" s="46" t="s">
        <v>36</v>
      </c>
      <c r="BL283" s="41" t="s">
        <v>36</v>
      </c>
      <c r="BM283" s="53" t="s">
        <v>36</v>
      </c>
      <c r="BN283" s="46" t="s">
        <v>36</v>
      </c>
      <c r="BO283" s="46" t="s">
        <v>36</v>
      </c>
      <c r="BP283" s="46" t="s">
        <v>36</v>
      </c>
      <c r="BQ283" s="41" t="s">
        <v>36</v>
      </c>
      <c r="BR283" s="53" t="s">
        <v>36</v>
      </c>
      <c r="BS283" s="46" t="s">
        <v>36</v>
      </c>
      <c r="BT283" s="46" t="s">
        <v>36</v>
      </c>
      <c r="BU283" s="46" t="s">
        <v>36</v>
      </c>
      <c r="BV283" s="46" t="s">
        <v>36</v>
      </c>
      <c r="BW283" s="37" t="s">
        <v>36</v>
      </c>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37" customFormat="true" ht="15" customHeight="true" x14ac:dyDescent="0.2">
      <c r="B284" s="436"/>
      <c r="X284" s="346"/>
      <c r="Y284" s="346"/>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74"/>
      <c r="BB284" s="555" t="s">
        <v>114</v>
      </c>
      <c r="BC284" s="52" t="s">
        <v>36</v>
      </c>
      <c r="BD284" s="48" t="s">
        <v>36</v>
      </c>
      <c r="BE284" s="48" t="s">
        <v>36</v>
      </c>
      <c r="BF284" s="48" t="s">
        <v>36</v>
      </c>
      <c r="BG284" s="43" t="s">
        <v>36</v>
      </c>
      <c r="BH284" s="52" t="s">
        <v>36</v>
      </c>
      <c r="BI284" s="48" t="s">
        <v>36</v>
      </c>
      <c r="BJ284" s="48" t="s">
        <v>36</v>
      </c>
      <c r="BK284" s="48" t="s">
        <v>36</v>
      </c>
      <c r="BL284" s="43" t="s">
        <v>36</v>
      </c>
      <c r="BM284" s="52" t="s">
        <v>36</v>
      </c>
      <c r="BN284" s="48" t="s">
        <v>36</v>
      </c>
      <c r="BO284" s="48" t="s">
        <v>36</v>
      </c>
      <c r="BP284" s="48" t="s">
        <v>36</v>
      </c>
      <c r="BQ284" s="43" t="s">
        <v>36</v>
      </c>
      <c r="BR284" s="52" t="s">
        <v>36</v>
      </c>
      <c r="BS284" s="48" t="s">
        <v>36</v>
      </c>
      <c r="BT284" s="48" t="s">
        <v>36</v>
      </c>
      <c r="BU284" s="48" t="s">
        <v>36</v>
      </c>
      <c r="BV284" s="48" t="s">
        <v>36</v>
      </c>
      <c r="BW284" s="38" t="s">
        <v>36</v>
      </c>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37" customFormat="true" ht="15" customHeight="true" x14ac:dyDescent="0.2">
      <c r="B285" s="436"/>
      <c r="X285" s="346"/>
      <c r="Y285" s="346"/>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9"/>
      <c r="BX285" s="345"/>
      <c r="BY285" s="345"/>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7" customFormat="true" ht="15" customHeight="true" x14ac:dyDescent="0.2">
      <c r="B286" s="436"/>
      <c r="X286" s="346"/>
      <c r="Y286" s="346"/>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9"/>
      <c r="BX286" s="345"/>
      <c r="BY286" s="345"/>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7" customFormat="true" ht="15" customHeight="true" x14ac:dyDescent="0.2">
      <c r="B287" s="436"/>
      <c r="X287" s="346"/>
      <c r="Y287" s="346"/>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9"/>
      <c r="BX287" s="345"/>
      <c r="BY287" s="345"/>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7" customFormat="true" ht="15" customHeight="true" x14ac:dyDescent="0.2">
      <c r="B288" s="436"/>
      <c r="X288" s="346"/>
      <c r="Y288" s="346"/>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9"/>
      <c r="BX288" s="345"/>
      <c r="BY288" s="345"/>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7" customFormat="true" ht="15" customHeight="true" x14ac:dyDescent="0.2">
      <c r="A289" s="452"/>
      <c r="B289" s="451"/>
      <c r="C289" s="452"/>
      <c r="X289" s="346"/>
      <c r="Y289" s="346"/>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9"/>
      <c r="BX289" s="345"/>
      <c r="BY289" s="345"/>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7" customFormat="true" ht="15" customHeight="true" x14ac:dyDescent="0.2">
      <c r="A290" s="441"/>
      <c r="B290" s="439"/>
      <c r="C290" s="179"/>
      <c r="X290" s="346"/>
      <c r="Y290" s="346"/>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9"/>
      <c r="BX290" s="345"/>
      <c r="BY290" s="345"/>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7" customFormat="true" ht="15" customHeight="true" x14ac:dyDescent="0.2">
      <c r="A291" s="441"/>
      <c r="B291" s="439"/>
      <c r="C291" s="179"/>
      <c r="X291" s="346"/>
      <c r="Y291" s="346"/>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9"/>
      <c r="BX291" s="345"/>
      <c r="BY291" s="345"/>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7" customFormat="true" ht="15" customHeight="true" x14ac:dyDescent="0.2">
      <c r="A292" s="441"/>
      <c r="B292" s="439"/>
      <c r="C292" s="179"/>
      <c r="X292" s="346"/>
      <c r="Y292" s="346"/>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9"/>
      <c r="BX292" s="345"/>
      <c r="BY292" s="345"/>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7" customFormat="true" ht="15" customHeight="true" x14ac:dyDescent="0.2">
      <c r="A293" s="441"/>
      <c r="B293" s="439"/>
      <c r="C293" s="440"/>
      <c r="X293" s="346"/>
      <c r="Y293" s="346"/>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9"/>
      <c r="BX293" s="345"/>
      <c r="BY293" s="345"/>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7" customFormat="true" ht="15" customHeight="true" x14ac:dyDescent="0.2">
      <c r="A294" s="441"/>
      <c r="B294" s="439"/>
      <c r="C294" s="440"/>
      <c r="X294" s="346"/>
      <c r="Y294" s="346"/>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9"/>
      <c r="BX294" s="345"/>
      <c r="BY294" s="345"/>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7" customFormat="true" ht="15" customHeight="true" x14ac:dyDescent="0.2">
      <c r="A295" s="441"/>
      <c r="B295" s="439"/>
      <c r="C295" s="440"/>
      <c r="X295" s="346"/>
      <c r="Y295" s="346"/>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9"/>
      <c r="BX295" s="345"/>
      <c r="BY295" s="345"/>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7" customFormat="true" ht="15" customHeight="true" x14ac:dyDescent="0.2">
      <c r="A296" s="441"/>
      <c r="B296" s="439"/>
      <c r="C296" s="440"/>
      <c r="X296" s="346"/>
      <c r="Y296" s="346"/>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9"/>
      <c r="BX296" s="345"/>
      <c r="BY296" s="345"/>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7" customFormat="true" ht="15" customHeight="true" x14ac:dyDescent="0.2">
      <c r="A297" s="441"/>
      <c r="B297" s="439"/>
      <c r="C297" s="440"/>
      <c r="X297" s="346"/>
      <c r="Y297" s="346"/>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9"/>
      <c r="BX297" s="345"/>
      <c r="BY297" s="345"/>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7" customFormat="true" ht="15" customHeight="true" x14ac:dyDescent="0.2">
      <c r="B298" s="436"/>
      <c r="X298" s="346"/>
      <c r="Y298" s="346"/>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9"/>
      <c r="BX298" s="345"/>
      <c r="BY298" s="345"/>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7" customFormat="true" ht="15" customHeight="true" x14ac:dyDescent="0.2">
      <c r="A299" s="452"/>
      <c r="B299" s="451"/>
      <c r="C299" s="452"/>
      <c r="D299" s="452"/>
      <c r="X299" s="346"/>
      <c r="Y299" s="346"/>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9"/>
      <c r="BX299" s="345"/>
      <c r="BY299" s="345"/>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7" customFormat="true" ht="15" customHeight="true" x14ac:dyDescent="0.2">
      <c r="A300" s="441"/>
      <c r="B300" s="439"/>
      <c r="C300" s="179"/>
      <c r="D300" s="179"/>
      <c r="X300" s="346"/>
      <c r="Y300" s="346"/>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9"/>
      <c r="BX300" s="345"/>
      <c r="BY300" s="345"/>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7" customFormat="true" ht="15" customHeight="true" x14ac:dyDescent="0.2">
      <c r="A301" s="441"/>
      <c r="B301" s="439"/>
      <c r="C301" s="179"/>
      <c r="D301" s="179"/>
      <c r="X301" s="346"/>
      <c r="Y301" s="346"/>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9"/>
      <c r="BX301" s="345"/>
      <c r="BY301" s="345"/>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7" customFormat="true" ht="15" customHeight="true" x14ac:dyDescent="0.2">
      <c r="A302" s="441"/>
      <c r="B302" s="439"/>
      <c r="C302" s="179"/>
      <c r="D302" s="179"/>
      <c r="X302" s="346"/>
      <c r="Y302" s="346"/>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9"/>
      <c r="BX302" s="345"/>
      <c r="BY302" s="345"/>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7" customFormat="true" ht="15" customHeight="true" x14ac:dyDescent="0.2">
      <c r="A303" s="441"/>
      <c r="B303" s="439"/>
      <c r="C303" s="440"/>
      <c r="D303" s="440"/>
      <c r="X303" s="346"/>
      <c r="Y303" s="346"/>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9"/>
      <c r="BX303" s="345"/>
      <c r="BY303" s="345"/>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7" customFormat="true" ht="15" customHeight="true" x14ac:dyDescent="0.2">
      <c r="A304" s="441"/>
      <c r="B304" s="439"/>
      <c r="C304" s="440"/>
      <c r="D304" s="440"/>
      <c r="X304" s="346"/>
      <c r="Y304" s="346"/>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9"/>
      <c r="BX304" s="345"/>
      <c r="BY304" s="345"/>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7" customFormat="true" ht="15" customHeight="true" x14ac:dyDescent="0.2">
      <c r="A305" s="441"/>
      <c r="B305" s="439"/>
      <c r="C305" s="440"/>
      <c r="D305" s="440"/>
      <c r="X305" s="346"/>
      <c r="Y305" s="346"/>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9"/>
      <c r="BX305" s="345"/>
      <c r="BY305" s="345"/>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7" customFormat="true" ht="15" customHeight="true" x14ac:dyDescent="0.2">
      <c r="B306" s="43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9"/>
      <c r="BX306" s="345"/>
      <c r="BY306" s="345"/>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7" customFormat="true" ht="15" customHeight="true" x14ac:dyDescent="0.2">
      <c r="B307" s="436"/>
      <c r="X307" s="346"/>
      <c r="Y307" s="346"/>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9"/>
      <c r="BX307" s="345"/>
      <c r="BY307" s="345"/>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7" customFormat="true" ht="15" customHeight="true" x14ac:dyDescent="0.2">
      <c r="B308" s="436"/>
      <c r="X308" s="346"/>
      <c r="Y308" s="346"/>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9"/>
      <c r="BX308" s="345"/>
      <c r="BY308" s="345"/>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7" customFormat="true" ht="15" customHeight="true" x14ac:dyDescent="0.2">
      <c r="B309" s="436"/>
      <c r="X309" s="346"/>
      <c r="Y309" s="346"/>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9"/>
      <c r="BX309" s="345"/>
      <c r="BY309" s="345"/>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7" customFormat="true" ht="15" customHeight="true" x14ac:dyDescent="0.2">
      <c r="B310" s="436"/>
      <c r="X310" s="346"/>
      <c r="Y310" s="346"/>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9"/>
      <c r="BX310" s="345"/>
      <c r="BY310" s="345"/>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7" customFormat="true" ht="15" customHeight="true" x14ac:dyDescent="0.2">
      <c r="B311" s="436"/>
      <c r="X311" s="346"/>
      <c r="Y311" s="346"/>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9"/>
      <c r="BX311" s="345"/>
      <c r="BY311" s="345"/>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7" customFormat="true" ht="15" customHeight="true" x14ac:dyDescent="0.2">
      <c r="B312" s="436"/>
      <c r="X312" s="346"/>
      <c r="Y312" s="346"/>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9"/>
      <c r="BX312" s="345"/>
      <c r="BY312" s="345"/>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7" customFormat="true" ht="15" customHeight="true" x14ac:dyDescent="0.2">
      <c r="B313" s="436"/>
      <c r="X313" s="346"/>
      <c r="Y313" s="346"/>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9"/>
      <c r="BX313" s="345"/>
      <c r="BY313" s="345"/>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7" customFormat="true" ht="15" customHeight="true" x14ac:dyDescent="0.2">
      <c r="B314" s="436"/>
      <c r="X314" s="346"/>
      <c r="Y314" s="346"/>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9"/>
      <c r="BX314" s="345"/>
      <c r="BY314" s="345"/>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7" customFormat="true" ht="15" customHeight="true" x14ac:dyDescent="0.2">
      <c r="B315" s="436"/>
      <c r="X315" s="346"/>
      <c r="Y315" s="346"/>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9"/>
      <c r="BX315" s="345"/>
      <c r="BY315" s="345"/>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7" customFormat="true" ht="15" customHeight="true" x14ac:dyDescent="0.2">
      <c r="B316" s="436"/>
      <c r="X316" s="346"/>
      <c r="Y316" s="346"/>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9"/>
      <c r="BX316" s="345"/>
      <c r="BY316" s="345"/>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7" customFormat="true" ht="15" customHeight="true" x14ac:dyDescent="0.2">
      <c r="B317" s="436"/>
      <c r="X317" s="346"/>
      <c r="Y317" s="346"/>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9"/>
      <c r="BX317" s="345"/>
      <c r="BY317" s="345"/>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7" customFormat="true" ht="15" customHeight="true" x14ac:dyDescent="0.2">
      <c r="B318" s="436"/>
      <c r="X318" s="346"/>
      <c r="Y318" s="346"/>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9"/>
      <c r="BX318" s="345"/>
      <c r="BY318" s="345"/>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7" customFormat="true" ht="15" customHeight="true" x14ac:dyDescent="0.2">
      <c r="B319" s="436"/>
      <c r="X319" s="346"/>
      <c r="Y319" s="346"/>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9"/>
      <c r="BX319" s="345"/>
      <c r="BY319" s="345"/>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7" customFormat="true" ht="15" customHeight="true" x14ac:dyDescent="0.2">
      <c r="B320" s="436"/>
      <c r="X320" s="346"/>
      <c r="Y320" s="346"/>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9"/>
      <c r="BX320" s="345"/>
      <c r="BY320" s="345"/>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7" customFormat="true" ht="15" customHeight="true" x14ac:dyDescent="0.2">
      <c r="B321" s="436"/>
      <c r="X321" s="346"/>
      <c r="Y321" s="346"/>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9"/>
      <c r="BX321" s="345"/>
      <c r="BY321" s="345"/>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7" customFormat="true" ht="15" customHeight="true" x14ac:dyDescent="0.2">
      <c r="B322" s="436"/>
      <c r="X322" s="346"/>
      <c r="Y322" s="346"/>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9"/>
      <c r="BX322" s="345"/>
      <c r="BY322" s="345"/>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7" customFormat="true" ht="15" customHeight="true" x14ac:dyDescent="0.2">
      <c r="B323" s="436"/>
      <c r="X323" s="346"/>
      <c r="Y323" s="346"/>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9"/>
      <c r="BX323" s="345"/>
      <c r="BY323" s="345"/>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7" customFormat="true" ht="15" customHeight="true" x14ac:dyDescent="0.2">
      <c r="B324" s="436"/>
      <c r="X324" s="346"/>
      <c r="Y324" s="346"/>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9"/>
      <c r="BX324" s="345"/>
      <c r="BY324" s="345"/>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7" customFormat="true" ht="15" customHeight="true" x14ac:dyDescent="0.2">
      <c r="B325" s="436"/>
      <c r="X325" s="346"/>
      <c r="Y325" s="346"/>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9"/>
      <c r="BX325" s="345"/>
      <c r="BY325" s="345"/>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7" customFormat="true" ht="15" customHeight="true" x14ac:dyDescent="0.2">
      <c r="B326" s="436"/>
      <c r="X326" s="346"/>
      <c r="Y326" s="346"/>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9"/>
      <c r="BX326" s="345"/>
      <c r="BY326" s="345"/>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7" customFormat="true" ht="15" customHeight="true" x14ac:dyDescent="0.2">
      <c r="B327" s="436"/>
      <c r="X327" s="346"/>
      <c r="Y327" s="346"/>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9"/>
      <c r="BX327" s="345"/>
      <c r="BY327" s="345"/>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7" customFormat="true" ht="15" customHeight="true" x14ac:dyDescent="0.2">
      <c r="B328" s="436"/>
      <c r="X328" s="346"/>
      <c r="Y328" s="346"/>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9"/>
      <c r="BX328" s="345"/>
      <c r="BY328" s="345"/>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7" customFormat="true" ht="250.15" customHeight="true" x14ac:dyDescent="0.2">
      <c r="B329" s="436"/>
      <c r="X329" s="346"/>
      <c r="Y329" s="346"/>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9"/>
      <c r="BX329" s="345"/>
      <c r="BY329" s="345"/>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5"/>
      <c r="X330" s="341"/>
      <c r="Y330" s="341"/>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544"/>
      <c r="BD330" s="544"/>
      <c r="BE330" s="544"/>
      <c r="BF330" s="544"/>
      <c r="BG330" s="544"/>
      <c r="BH330" s="544"/>
      <c r="BI330" s="544"/>
      <c r="BJ330" s="544"/>
      <c r="BK330" s="544"/>
      <c r="BL330" s="544"/>
      <c r="BM330" s="544"/>
      <c r="BN330" s="544"/>
      <c r="BO330" s="544"/>
      <c r="BP330" s="544"/>
      <c r="BQ330" s="544"/>
      <c r="BR330" s="544"/>
      <c r="BS330" s="544"/>
      <c r="BT330" s="544"/>
      <c r="BU330" s="544"/>
      <c r="BV330" s="544"/>
      <c r="BW330" s="544"/>
      <c r="BX330" s="341"/>
      <c r="BY330" s="341"/>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5"/>
      <c r="X331" s="341"/>
      <c r="Y331" s="341"/>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544"/>
      <c r="BD331" s="544"/>
      <c r="BE331" s="544"/>
      <c r="BF331" s="544"/>
      <c r="BG331" s="544"/>
      <c r="BH331" s="544"/>
      <c r="BI331" s="544"/>
      <c r="BJ331" s="544"/>
      <c r="BK331" s="544"/>
      <c r="BL331" s="544"/>
      <c r="BM331" s="544"/>
      <c r="BN331" s="544"/>
      <c r="BO331" s="544"/>
      <c r="BP331" s="544"/>
      <c r="BQ331" s="544"/>
      <c r="BR331" s="544"/>
      <c r="BS331" s="544"/>
      <c r="BT331" s="544"/>
      <c r="BU331" s="544"/>
      <c r="BV331" s="544"/>
      <c r="BW331" s="544"/>
      <c r="BX331" s="341"/>
      <c r="BY331" s="341"/>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5"/>
      <c r="X332" s="341"/>
      <c r="Y332" s="341"/>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544"/>
      <c r="BD332" s="544"/>
      <c r="BE332" s="544"/>
      <c r="BF332" s="544"/>
      <c r="BG332" s="544"/>
      <c r="BH332" s="544"/>
      <c r="BI332" s="544"/>
      <c r="BJ332" s="544"/>
      <c r="BK332" s="544"/>
      <c r="BL332" s="544"/>
      <c r="BM332" s="544"/>
      <c r="BN332" s="544"/>
      <c r="BO332" s="544"/>
      <c r="BP332" s="544"/>
      <c r="BQ332" s="544"/>
      <c r="BR332" s="544"/>
      <c r="BS332" s="544"/>
      <c r="BT332" s="544"/>
      <c r="BU332" s="544"/>
      <c r="BV332" s="544"/>
      <c r="BW332" s="544"/>
      <c r="BX332" s="341"/>
      <c r="BY332" s="341"/>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5"/>
      <c r="X333" s="341"/>
      <c r="Y333" s="341"/>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544"/>
      <c r="BD333" s="544"/>
      <c r="BE333" s="544"/>
      <c r="BF333" s="544"/>
      <c r="BG333" s="544"/>
      <c r="BH333" s="544"/>
      <c r="BI333" s="544"/>
      <c r="BJ333" s="544"/>
      <c r="BK333" s="544"/>
      <c r="BL333" s="544"/>
      <c r="BM333" s="544"/>
      <c r="BN333" s="544"/>
      <c r="BO333" s="544"/>
      <c r="BP333" s="544"/>
      <c r="BQ333" s="544"/>
      <c r="BR333" s="544"/>
      <c r="BS333" s="544"/>
      <c r="BT333" s="544"/>
      <c r="BU333" s="544"/>
      <c r="BV333" s="544"/>
      <c r="BW333" s="544"/>
      <c r="BX333" s="341"/>
      <c r="BY333" s="341"/>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5"/>
      <c r="X334" s="341"/>
      <c r="Y334" s="341"/>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544"/>
      <c r="BD334" s="544"/>
      <c r="BE334" s="544"/>
      <c r="BF334" s="544"/>
      <c r="BG334" s="544"/>
      <c r="BH334" s="544"/>
      <c r="BI334" s="544"/>
      <c r="BJ334" s="544"/>
      <c r="BK334" s="544"/>
      <c r="BL334" s="544"/>
      <c r="BM334" s="544"/>
      <c r="BN334" s="544"/>
      <c r="BO334" s="544"/>
      <c r="BP334" s="544"/>
      <c r="BQ334" s="544"/>
      <c r="BR334" s="544"/>
      <c r="BS334" s="544"/>
      <c r="BT334" s="544"/>
      <c r="BU334" s="544"/>
      <c r="BV334" s="544"/>
      <c r="BW334" s="544"/>
      <c r="BX334" s="341"/>
      <c r="BY334" s="341"/>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5"/>
      <c r="X335" s="341"/>
      <c r="Y335" s="341"/>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544"/>
      <c r="BD335" s="544"/>
      <c r="BE335" s="544"/>
      <c r="BF335" s="544"/>
      <c r="BG335" s="544"/>
      <c r="BH335" s="544"/>
      <c r="BI335" s="544"/>
      <c r="BJ335" s="544"/>
      <c r="BK335" s="544"/>
      <c r="BL335" s="544"/>
      <c r="BM335" s="544"/>
      <c r="BN335" s="544"/>
      <c r="BO335" s="544"/>
      <c r="BP335" s="544"/>
      <c r="BQ335" s="544"/>
      <c r="BR335" s="544"/>
      <c r="BS335" s="544"/>
      <c r="BT335" s="544"/>
      <c r="BU335" s="544"/>
      <c r="BV335" s="544"/>
      <c r="BW335" s="544"/>
      <c r="BX335" s="341"/>
      <c r="BY335" s="341"/>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5"/>
      <c r="X336" s="341"/>
      <c r="Y336" s="341"/>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544"/>
      <c r="BD336" s="544"/>
      <c r="BE336" s="544"/>
      <c r="BF336" s="544"/>
      <c r="BG336" s="544"/>
      <c r="BH336" s="544"/>
      <c r="BI336" s="544"/>
      <c r="BJ336" s="544"/>
      <c r="BK336" s="544"/>
      <c r="BL336" s="544"/>
      <c r="BM336" s="544"/>
      <c r="BN336" s="544"/>
      <c r="BO336" s="544"/>
      <c r="BP336" s="544"/>
      <c r="BQ336" s="544"/>
      <c r="BR336" s="544"/>
      <c r="BS336" s="544"/>
      <c r="BT336" s="544"/>
      <c r="BU336" s="544"/>
      <c r="BV336" s="544"/>
      <c r="BW336" s="544"/>
      <c r="BX336" s="341"/>
      <c r="BY336" s="341"/>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5"/>
      <c r="X337" s="341"/>
      <c r="Y337" s="341"/>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544"/>
      <c r="BD337" s="544"/>
      <c r="BE337" s="544"/>
      <c r="BF337" s="544"/>
      <c r="BG337" s="544"/>
      <c r="BH337" s="544"/>
      <c r="BI337" s="544"/>
      <c r="BJ337" s="544"/>
      <c r="BK337" s="544"/>
      <c r="BL337" s="544"/>
      <c r="BM337" s="544"/>
      <c r="BN337" s="544"/>
      <c r="BO337" s="544"/>
      <c r="BP337" s="544"/>
      <c r="BQ337" s="544"/>
      <c r="BR337" s="544"/>
      <c r="BS337" s="544"/>
      <c r="BT337" s="544"/>
      <c r="BU337" s="544"/>
      <c r="BV337" s="544"/>
      <c r="BW337" s="544"/>
      <c r="BX337" s="341"/>
      <c r="BY337" s="341"/>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5"/>
      <c r="X338" s="341"/>
      <c r="Y338" s="341"/>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544"/>
      <c r="BD338" s="544"/>
      <c r="BE338" s="544"/>
      <c r="BF338" s="544"/>
      <c r="BG338" s="544"/>
      <c r="BH338" s="544"/>
      <c r="BI338" s="544"/>
      <c r="BJ338" s="544"/>
      <c r="BK338" s="544"/>
      <c r="BL338" s="544"/>
      <c r="BM338" s="544"/>
      <c r="BN338" s="544"/>
      <c r="BO338" s="544"/>
      <c r="BP338" s="544"/>
      <c r="BQ338" s="544"/>
      <c r="BR338" s="544"/>
      <c r="BS338" s="544"/>
      <c r="BT338" s="544"/>
      <c r="BU338" s="544"/>
      <c r="BV338" s="544"/>
      <c r="BW338" s="544"/>
      <c r="BX338" s="341"/>
      <c r="BY338" s="341"/>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7" customFormat="true" ht="15" customHeight="true" x14ac:dyDescent="0.2">
      <c r="B339" s="436"/>
      <c r="X339" s="346"/>
      <c r="Y339" s="346"/>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129</v>
      </c>
      <c r="BB339" s="304" t="s">
        <v>128</v>
      </c>
      <c r="BC339" s="976" t="s">
        <v>115</v>
      </c>
      <c r="BD339" s="977"/>
      <c r="BE339" s="977"/>
      <c r="BF339" s="977"/>
      <c r="BG339" s="978"/>
      <c r="BH339" s="976" t="s">
        <v>39</v>
      </c>
      <c r="BI339" s="977"/>
      <c r="BJ339" s="977"/>
      <c r="BK339" s="977"/>
      <c r="BL339" s="978"/>
      <c r="BM339" s="976" t="s">
        <v>38</v>
      </c>
      <c r="BN339" s="977"/>
      <c r="BO339" s="977"/>
      <c r="BP339" s="977"/>
      <c r="BQ339" s="979"/>
      <c r="BR339" s="15" t="s">
        <v>138</v>
      </c>
      <c r="BS339" s="400"/>
      <c r="BT339" s="400"/>
      <c r="BU339" s="400"/>
      <c r="BV339" s="400"/>
      <c r="BW339" s="400"/>
      <c r="BX339" s="5"/>
      <c r="BY339" s="5"/>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7" customFormat="true" ht="36" x14ac:dyDescent="0.2">
      <c r="B340" s="436"/>
      <c r="X340" s="346"/>
      <c r="Y340" s="346"/>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127</v>
      </c>
      <c r="BB340" s="334"/>
      <c r="BC340" s="421" t="s">
        <v>0</v>
      </c>
      <c r="BD340" s="520" t="s">
        <v>1</v>
      </c>
      <c r="BE340" s="520" t="s">
        <v>2</v>
      </c>
      <c r="BF340" s="520" t="s">
        <v>3</v>
      </c>
      <c r="BG340" s="422" t="s">
        <v>4</v>
      </c>
      <c r="BH340" s="421" t="s">
        <v>0</v>
      </c>
      <c r="BI340" s="520" t="s">
        <v>1</v>
      </c>
      <c r="BJ340" s="520" t="s">
        <v>2</v>
      </c>
      <c r="BK340" s="520" t="s">
        <v>3</v>
      </c>
      <c r="BL340" s="422" t="s">
        <v>4</v>
      </c>
      <c r="BM340" s="421" t="s">
        <v>0</v>
      </c>
      <c r="BN340" s="520" t="s">
        <v>1</v>
      </c>
      <c r="BO340" s="520" t="s">
        <v>2</v>
      </c>
      <c r="BP340" s="520" t="s">
        <v>3</v>
      </c>
      <c r="BQ340" s="422" t="s">
        <v>4</v>
      </c>
      <c r="BR340" s="421" t="s">
        <v>150</v>
      </c>
      <c r="BS340" s="520" t="s">
        <v>151</v>
      </c>
      <c r="BT340" s="520" t="s">
        <v>424</v>
      </c>
      <c r="BU340" s="520" t="s">
        <v>524</v>
      </c>
      <c r="BV340" s="520" t="s">
        <v>154</v>
      </c>
      <c r="BW340" s="521" t="s">
        <v>299</v>
      </c>
      <c r="BX340" s="886"/>
      <c r="BY340" s="886"/>
      <c r="BZ340" s="886"/>
      <c r="CA340" s="886"/>
      <c r="CB340" s="886"/>
      <c r="CC340" s="886"/>
      <c r="CD340" s="886"/>
      <c r="CE340" s="886"/>
      <c r="CF340" s="886"/>
      <c r="CG340" s="886"/>
      <c r="CH340" s="886"/>
      <c r="CI340" s="886"/>
      <c r="CJ340" s="886"/>
      <c r="CK340" s="886"/>
      <c r="CL340" s="886"/>
      <c r="CM340" s="886"/>
      <c r="CN340" s="886"/>
      <c r="CO340" s="886"/>
      <c r="CP340" s="886"/>
      <c r="CQ340" s="886"/>
      <c r="CR340" s="886"/>
      <c r="CS340" s="886"/>
      <c r="CT340" s="886"/>
      <c r="CU340" s="886"/>
      <c r="CV340" s="886"/>
      <c r="CW340" s="886"/>
      <c r="CX340" s="886"/>
      <c r="CY340" s="886"/>
      <c r="CZ340" s="886"/>
    </row>
    <row r="341" s="437" customFormat="true" ht="15" customHeight="true" x14ac:dyDescent="0.2">
      <c r="B341" s="436"/>
      <c r="X341" s="346"/>
      <c r="Y341" s="346"/>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71" t="s">
        <v>145</v>
      </c>
      <c r="BB341" s="554" t="s">
        <v>50</v>
      </c>
      <c r="BC341" s="54" t="s">
        <v>36</v>
      </c>
      <c r="BD341" s="50" t="s">
        <v>36</v>
      </c>
      <c r="BE341" s="50" t="s">
        <v>36</v>
      </c>
      <c r="BF341" s="50" t="s">
        <v>36</v>
      </c>
      <c r="BG341" s="45" t="s">
        <v>36</v>
      </c>
      <c r="BH341" s="54" t="s">
        <v>36</v>
      </c>
      <c r="BI341" s="50" t="s">
        <v>36</v>
      </c>
      <c r="BJ341" s="50" t="s">
        <v>36</v>
      </c>
      <c r="BK341" s="50" t="s">
        <v>36</v>
      </c>
      <c r="BL341" s="45" t="s">
        <v>36</v>
      </c>
      <c r="BM341" s="54" t="s">
        <v>36</v>
      </c>
      <c r="BN341" s="50" t="s">
        <v>36</v>
      </c>
      <c r="BO341" s="50" t="s">
        <v>36</v>
      </c>
      <c r="BP341" s="50" t="s">
        <v>36</v>
      </c>
      <c r="BQ341" s="45" t="s">
        <v>36</v>
      </c>
      <c r="BR341" s="54" t="s">
        <v>36</v>
      </c>
      <c r="BS341" s="50" t="s">
        <v>36</v>
      </c>
      <c r="BT341" s="50" t="s">
        <v>36</v>
      </c>
      <c r="BU341" s="50" t="s">
        <v>36</v>
      </c>
      <c r="BV341" s="50" t="s">
        <v>36</v>
      </c>
      <c r="BW341" s="40" t="s">
        <v>36</v>
      </c>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37" customFormat="true" ht="15" customHeight="true" x14ac:dyDescent="0.2">
      <c r="B342" s="436"/>
      <c r="X342" s="346"/>
      <c r="Y342" s="346"/>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72"/>
      <c r="BB342" s="553" t="s">
        <v>49</v>
      </c>
      <c r="BC342" s="53" t="s">
        <v>36</v>
      </c>
      <c r="BD342" s="49" t="s">
        <v>36</v>
      </c>
      <c r="BE342" s="49" t="s">
        <v>36</v>
      </c>
      <c r="BF342" s="49" t="s">
        <v>36</v>
      </c>
      <c r="BG342" s="44" t="s">
        <v>36</v>
      </c>
      <c r="BH342" s="53" t="s">
        <v>36</v>
      </c>
      <c r="BI342" s="49" t="s">
        <v>36</v>
      </c>
      <c r="BJ342" s="49" t="s">
        <v>36</v>
      </c>
      <c r="BK342" s="49" t="s">
        <v>36</v>
      </c>
      <c r="BL342" s="44" t="s">
        <v>36</v>
      </c>
      <c r="BM342" s="53" t="s">
        <v>36</v>
      </c>
      <c r="BN342" s="49" t="s">
        <v>36</v>
      </c>
      <c r="BO342" s="49" t="s">
        <v>36</v>
      </c>
      <c r="BP342" s="49" t="s">
        <v>36</v>
      </c>
      <c r="BQ342" s="44" t="s">
        <v>36</v>
      </c>
      <c r="BR342" s="53" t="s">
        <v>36</v>
      </c>
      <c r="BS342" s="49" t="s">
        <v>36</v>
      </c>
      <c r="BT342" s="49" t="s">
        <v>36</v>
      </c>
      <c r="BU342" s="49" t="s">
        <v>36</v>
      </c>
      <c r="BV342" s="49" t="s">
        <v>36</v>
      </c>
      <c r="BW342" s="39" t="s">
        <v>36</v>
      </c>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37" customFormat="true" ht="15" customHeight="true" x14ac:dyDescent="0.2">
      <c r="B343" s="436"/>
      <c r="X343" s="346"/>
      <c r="Y343" s="346"/>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73" t="s">
        <v>140</v>
      </c>
      <c r="BB343" s="553" t="s">
        <v>50</v>
      </c>
      <c r="BC343" s="53" t="s">
        <v>36</v>
      </c>
      <c r="BD343" s="49" t="s">
        <v>36</v>
      </c>
      <c r="BE343" s="49" t="s">
        <v>36</v>
      </c>
      <c r="BF343" s="49" t="s">
        <v>36</v>
      </c>
      <c r="BG343" s="44" t="s">
        <v>36</v>
      </c>
      <c r="BH343" s="53" t="s">
        <v>36</v>
      </c>
      <c r="BI343" s="49" t="s">
        <v>36</v>
      </c>
      <c r="BJ343" s="49" t="s">
        <v>36</v>
      </c>
      <c r="BK343" s="49" t="s">
        <v>36</v>
      </c>
      <c r="BL343" s="44" t="s">
        <v>36</v>
      </c>
      <c r="BM343" s="53" t="s">
        <v>36</v>
      </c>
      <c r="BN343" s="49" t="s">
        <v>36</v>
      </c>
      <c r="BO343" s="49" t="s">
        <v>36</v>
      </c>
      <c r="BP343" s="49" t="s">
        <v>36</v>
      </c>
      <c r="BQ343" s="44" t="s">
        <v>36</v>
      </c>
      <c r="BR343" s="53" t="s">
        <v>36</v>
      </c>
      <c r="BS343" s="49" t="s">
        <v>36</v>
      </c>
      <c r="BT343" s="49" t="s">
        <v>36</v>
      </c>
      <c r="BU343" s="49" t="s">
        <v>36</v>
      </c>
      <c r="BV343" s="49" t="s">
        <v>36</v>
      </c>
      <c r="BW343" s="39" t="s">
        <v>36</v>
      </c>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37" customFormat="true" ht="15" customHeight="true" x14ac:dyDescent="0.2">
      <c r="B344" s="436"/>
      <c r="X344" s="346"/>
      <c r="Y344" s="346"/>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72"/>
      <c r="BB344" s="553" t="s">
        <v>49</v>
      </c>
      <c r="BC344" s="53" t="s">
        <v>36</v>
      </c>
      <c r="BD344" s="49" t="s">
        <v>36</v>
      </c>
      <c r="BE344" s="49" t="s">
        <v>36</v>
      </c>
      <c r="BF344" s="49" t="s">
        <v>36</v>
      </c>
      <c r="BG344" s="44" t="s">
        <v>36</v>
      </c>
      <c r="BH344" s="53" t="s">
        <v>36</v>
      </c>
      <c r="BI344" s="49" t="s">
        <v>36</v>
      </c>
      <c r="BJ344" s="49" t="s">
        <v>36</v>
      </c>
      <c r="BK344" s="49" t="s">
        <v>36</v>
      </c>
      <c r="BL344" s="44" t="s">
        <v>36</v>
      </c>
      <c r="BM344" s="53" t="s">
        <v>36</v>
      </c>
      <c r="BN344" s="49" t="s">
        <v>36</v>
      </c>
      <c r="BO344" s="49" t="s">
        <v>36</v>
      </c>
      <c r="BP344" s="49" t="s">
        <v>36</v>
      </c>
      <c r="BQ344" s="44" t="s">
        <v>36</v>
      </c>
      <c r="BR344" s="53" t="s">
        <v>36</v>
      </c>
      <c r="BS344" s="49" t="s">
        <v>36</v>
      </c>
      <c r="BT344" s="49" t="s">
        <v>36</v>
      </c>
      <c r="BU344" s="49" t="s">
        <v>36</v>
      </c>
      <c r="BV344" s="49" t="s">
        <v>36</v>
      </c>
      <c r="BW344" s="39" t="s">
        <v>36</v>
      </c>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37" customFormat="true" ht="15" customHeight="true" x14ac:dyDescent="0.2">
      <c r="B345" s="436"/>
      <c r="X345" s="346"/>
      <c r="Y345" s="346"/>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73" t="s">
        <v>141</v>
      </c>
      <c r="BB345" s="553" t="s">
        <v>50</v>
      </c>
      <c r="BC345" s="53" t="s">
        <v>36</v>
      </c>
      <c r="BD345" s="49" t="s">
        <v>36</v>
      </c>
      <c r="BE345" s="49" t="s">
        <v>36</v>
      </c>
      <c r="BF345" s="49" t="s">
        <v>36</v>
      </c>
      <c r="BG345" s="44" t="s">
        <v>36</v>
      </c>
      <c r="BH345" s="53" t="s">
        <v>36</v>
      </c>
      <c r="BI345" s="49" t="s">
        <v>36</v>
      </c>
      <c r="BJ345" s="49" t="s">
        <v>36</v>
      </c>
      <c r="BK345" s="49" t="s">
        <v>36</v>
      </c>
      <c r="BL345" s="44" t="s">
        <v>36</v>
      </c>
      <c r="BM345" s="53" t="s">
        <v>36</v>
      </c>
      <c r="BN345" s="49" t="s">
        <v>36</v>
      </c>
      <c r="BO345" s="49" t="s">
        <v>36</v>
      </c>
      <c r="BP345" s="49" t="s">
        <v>36</v>
      </c>
      <c r="BQ345" s="44" t="s">
        <v>36</v>
      </c>
      <c r="BR345" s="53" t="s">
        <v>36</v>
      </c>
      <c r="BS345" s="49" t="s">
        <v>36</v>
      </c>
      <c r="BT345" s="49" t="s">
        <v>36</v>
      </c>
      <c r="BU345" s="49" t="s">
        <v>36</v>
      </c>
      <c r="BV345" s="49" t="s">
        <v>36</v>
      </c>
      <c r="BW345" s="39" t="s">
        <v>36</v>
      </c>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37" customFormat="true" ht="15" customHeight="true" x14ac:dyDescent="0.2">
      <c r="B346" s="436"/>
      <c r="X346" s="346"/>
      <c r="Y346" s="346"/>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72"/>
      <c r="BB346" s="553" t="s">
        <v>49</v>
      </c>
      <c r="BC346" s="53" t="s">
        <v>36</v>
      </c>
      <c r="BD346" s="49" t="s">
        <v>36</v>
      </c>
      <c r="BE346" s="49" t="s">
        <v>36</v>
      </c>
      <c r="BF346" s="49" t="s">
        <v>36</v>
      </c>
      <c r="BG346" s="44" t="s">
        <v>36</v>
      </c>
      <c r="BH346" s="53" t="s">
        <v>36</v>
      </c>
      <c r="BI346" s="49" t="s">
        <v>36</v>
      </c>
      <c r="BJ346" s="49" t="s">
        <v>36</v>
      </c>
      <c r="BK346" s="49" t="s">
        <v>36</v>
      </c>
      <c r="BL346" s="44" t="s">
        <v>36</v>
      </c>
      <c r="BM346" s="53" t="s">
        <v>36</v>
      </c>
      <c r="BN346" s="49" t="s">
        <v>36</v>
      </c>
      <c r="BO346" s="49" t="s">
        <v>36</v>
      </c>
      <c r="BP346" s="49" t="s">
        <v>36</v>
      </c>
      <c r="BQ346" s="44" t="s">
        <v>36</v>
      </c>
      <c r="BR346" s="53" t="s">
        <v>36</v>
      </c>
      <c r="BS346" s="49" t="s">
        <v>36</v>
      </c>
      <c r="BT346" s="49" t="s">
        <v>36</v>
      </c>
      <c r="BU346" s="49" t="s">
        <v>36</v>
      </c>
      <c r="BV346" s="49" t="s">
        <v>36</v>
      </c>
      <c r="BW346" s="39" t="s">
        <v>36</v>
      </c>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37" customFormat="true" ht="15" customHeight="true" x14ac:dyDescent="0.2">
      <c r="B347" s="436"/>
      <c r="X347" s="346"/>
      <c r="Y347" s="346"/>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73" t="s">
        <v>142</v>
      </c>
      <c r="BB347" s="553" t="s">
        <v>50</v>
      </c>
      <c r="BC347" s="53" t="s">
        <v>36</v>
      </c>
      <c r="BD347" s="49" t="s">
        <v>36</v>
      </c>
      <c r="BE347" s="49" t="s">
        <v>36</v>
      </c>
      <c r="BF347" s="49" t="s">
        <v>36</v>
      </c>
      <c r="BG347" s="44" t="s">
        <v>36</v>
      </c>
      <c r="BH347" s="53" t="s">
        <v>36</v>
      </c>
      <c r="BI347" s="49" t="s">
        <v>36</v>
      </c>
      <c r="BJ347" s="49" t="s">
        <v>36</v>
      </c>
      <c r="BK347" s="49" t="s">
        <v>36</v>
      </c>
      <c r="BL347" s="44" t="s">
        <v>36</v>
      </c>
      <c r="BM347" s="53" t="s">
        <v>36</v>
      </c>
      <c r="BN347" s="49" t="s">
        <v>36</v>
      </c>
      <c r="BO347" s="49" t="s">
        <v>36</v>
      </c>
      <c r="BP347" s="49" t="s">
        <v>36</v>
      </c>
      <c r="BQ347" s="44" t="s">
        <v>36</v>
      </c>
      <c r="BR347" s="53" t="s">
        <v>36</v>
      </c>
      <c r="BS347" s="49" t="s">
        <v>36</v>
      </c>
      <c r="BT347" s="49" t="s">
        <v>36</v>
      </c>
      <c r="BU347" s="49" t="s">
        <v>36</v>
      </c>
      <c r="BV347" s="49" t="s">
        <v>36</v>
      </c>
      <c r="BW347" s="39" t="s">
        <v>36</v>
      </c>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37" customFormat="true" ht="15" customHeight="true" x14ac:dyDescent="0.2">
      <c r="B348" s="43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72"/>
      <c r="BB348" s="553" t="s">
        <v>49</v>
      </c>
      <c r="BC348" s="53" t="s">
        <v>36</v>
      </c>
      <c r="BD348" s="49" t="s">
        <v>36</v>
      </c>
      <c r="BE348" s="49" t="s">
        <v>36</v>
      </c>
      <c r="BF348" s="49" t="s">
        <v>36</v>
      </c>
      <c r="BG348" s="44" t="s">
        <v>36</v>
      </c>
      <c r="BH348" s="53" t="s">
        <v>36</v>
      </c>
      <c r="BI348" s="49" t="s">
        <v>36</v>
      </c>
      <c r="BJ348" s="49" t="s">
        <v>36</v>
      </c>
      <c r="BK348" s="49" t="s">
        <v>36</v>
      </c>
      <c r="BL348" s="44" t="s">
        <v>36</v>
      </c>
      <c r="BM348" s="53" t="s">
        <v>36</v>
      </c>
      <c r="BN348" s="49" t="s">
        <v>36</v>
      </c>
      <c r="BO348" s="49" t="s">
        <v>36</v>
      </c>
      <c r="BP348" s="49" t="s">
        <v>36</v>
      </c>
      <c r="BQ348" s="44" t="s">
        <v>36</v>
      </c>
      <c r="BR348" s="53" t="s">
        <v>36</v>
      </c>
      <c r="BS348" s="49" t="s">
        <v>36</v>
      </c>
      <c r="BT348" s="49" t="s">
        <v>36</v>
      </c>
      <c r="BU348" s="49" t="s">
        <v>36</v>
      </c>
      <c r="BV348" s="49" t="s">
        <v>36</v>
      </c>
      <c r="BW348" s="39" t="s">
        <v>36</v>
      </c>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37" customFormat="true" ht="15" customHeight="true" x14ac:dyDescent="0.2">
      <c r="B349" s="436"/>
      <c r="X349" s="346"/>
      <c r="Y349" s="346"/>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73" t="s">
        <v>143</v>
      </c>
      <c r="BB349" s="553" t="s">
        <v>50</v>
      </c>
      <c r="BC349" s="53" t="s">
        <v>36</v>
      </c>
      <c r="BD349" s="49" t="s">
        <v>36</v>
      </c>
      <c r="BE349" s="49" t="s">
        <v>36</v>
      </c>
      <c r="BF349" s="49" t="s">
        <v>36</v>
      </c>
      <c r="BG349" s="44" t="s">
        <v>36</v>
      </c>
      <c r="BH349" s="53" t="s">
        <v>36</v>
      </c>
      <c r="BI349" s="49" t="s">
        <v>36</v>
      </c>
      <c r="BJ349" s="49" t="s">
        <v>36</v>
      </c>
      <c r="BK349" s="49" t="s">
        <v>36</v>
      </c>
      <c r="BL349" s="44" t="s">
        <v>36</v>
      </c>
      <c r="BM349" s="53" t="s">
        <v>36</v>
      </c>
      <c r="BN349" s="49" t="s">
        <v>36</v>
      </c>
      <c r="BO349" s="49" t="s">
        <v>36</v>
      </c>
      <c r="BP349" s="49" t="s">
        <v>36</v>
      </c>
      <c r="BQ349" s="44" t="s">
        <v>36</v>
      </c>
      <c r="BR349" s="53" t="s">
        <v>36</v>
      </c>
      <c r="BS349" s="49" t="s">
        <v>36</v>
      </c>
      <c r="BT349" s="49" t="s">
        <v>36</v>
      </c>
      <c r="BU349" s="49" t="s">
        <v>36</v>
      </c>
      <c r="BV349" s="49" t="s">
        <v>36</v>
      </c>
      <c r="BW349" s="39" t="s">
        <v>36</v>
      </c>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37" customFormat="true" ht="15" customHeight="true" x14ac:dyDescent="0.2">
      <c r="B350" s="436"/>
      <c r="X350" s="346"/>
      <c r="Y350" s="346"/>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72"/>
      <c r="BB350" s="553" t="s">
        <v>49</v>
      </c>
      <c r="BC350" s="53" t="s">
        <v>36</v>
      </c>
      <c r="BD350" s="49" t="s">
        <v>36</v>
      </c>
      <c r="BE350" s="49" t="s">
        <v>36</v>
      </c>
      <c r="BF350" s="49" t="s">
        <v>36</v>
      </c>
      <c r="BG350" s="44" t="s">
        <v>36</v>
      </c>
      <c r="BH350" s="53" t="s">
        <v>36</v>
      </c>
      <c r="BI350" s="49" t="s">
        <v>36</v>
      </c>
      <c r="BJ350" s="49" t="s">
        <v>36</v>
      </c>
      <c r="BK350" s="49" t="s">
        <v>36</v>
      </c>
      <c r="BL350" s="44" t="s">
        <v>36</v>
      </c>
      <c r="BM350" s="53" t="s">
        <v>36</v>
      </c>
      <c r="BN350" s="49" t="s">
        <v>36</v>
      </c>
      <c r="BO350" s="49" t="s">
        <v>36</v>
      </c>
      <c r="BP350" s="49" t="s">
        <v>36</v>
      </c>
      <c r="BQ350" s="44" t="s">
        <v>36</v>
      </c>
      <c r="BR350" s="53" t="s">
        <v>36</v>
      </c>
      <c r="BS350" s="49" t="s">
        <v>36</v>
      </c>
      <c r="BT350" s="49" t="s">
        <v>36</v>
      </c>
      <c r="BU350" s="49" t="s">
        <v>36</v>
      </c>
      <c r="BV350" s="49" t="s">
        <v>36</v>
      </c>
      <c r="BW350" s="39" t="s">
        <v>36</v>
      </c>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37" customFormat="true" ht="15" customHeight="true" x14ac:dyDescent="0.2">
      <c r="B351" s="436"/>
      <c r="X351" s="346"/>
      <c r="Y351" s="346"/>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73" t="s">
        <v>144</v>
      </c>
      <c r="BB351" s="553" t="s">
        <v>50</v>
      </c>
      <c r="BC351" s="53" t="s">
        <v>36</v>
      </c>
      <c r="BD351" s="49" t="s">
        <v>36</v>
      </c>
      <c r="BE351" s="49" t="s">
        <v>36</v>
      </c>
      <c r="BF351" s="49" t="s">
        <v>36</v>
      </c>
      <c r="BG351" s="44" t="s">
        <v>36</v>
      </c>
      <c r="BH351" s="53" t="s">
        <v>36</v>
      </c>
      <c r="BI351" s="49" t="s">
        <v>36</v>
      </c>
      <c r="BJ351" s="49" t="s">
        <v>36</v>
      </c>
      <c r="BK351" s="49" t="s">
        <v>36</v>
      </c>
      <c r="BL351" s="44" t="s">
        <v>36</v>
      </c>
      <c r="BM351" s="53" t="s">
        <v>36</v>
      </c>
      <c r="BN351" s="49" t="s">
        <v>36</v>
      </c>
      <c r="BO351" s="49" t="s">
        <v>36</v>
      </c>
      <c r="BP351" s="49" t="s">
        <v>36</v>
      </c>
      <c r="BQ351" s="44" t="s">
        <v>36</v>
      </c>
      <c r="BR351" s="53" t="s">
        <v>36</v>
      </c>
      <c r="BS351" s="49" t="s">
        <v>36</v>
      </c>
      <c r="BT351" s="49" t="s">
        <v>36</v>
      </c>
      <c r="BU351" s="49" t="s">
        <v>36</v>
      </c>
      <c r="BV351" s="49" t="s">
        <v>36</v>
      </c>
      <c r="BW351" s="39" t="s">
        <v>36</v>
      </c>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37" customFormat="true" ht="15" customHeight="true" x14ac:dyDescent="0.2">
      <c r="B352" s="436"/>
      <c r="X352" s="346"/>
      <c r="Y352" s="346"/>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72"/>
      <c r="BB352" s="553" t="s">
        <v>49</v>
      </c>
      <c r="BC352" s="53" t="s">
        <v>36</v>
      </c>
      <c r="BD352" s="49" t="s">
        <v>36</v>
      </c>
      <c r="BE352" s="49" t="s">
        <v>36</v>
      </c>
      <c r="BF352" s="49" t="s">
        <v>36</v>
      </c>
      <c r="BG352" s="44" t="s">
        <v>36</v>
      </c>
      <c r="BH352" s="53" t="s">
        <v>36</v>
      </c>
      <c r="BI352" s="49" t="s">
        <v>36</v>
      </c>
      <c r="BJ352" s="49" t="s">
        <v>36</v>
      </c>
      <c r="BK352" s="49" t="s">
        <v>36</v>
      </c>
      <c r="BL352" s="44" t="s">
        <v>36</v>
      </c>
      <c r="BM352" s="53" t="s">
        <v>36</v>
      </c>
      <c r="BN352" s="49" t="s">
        <v>36</v>
      </c>
      <c r="BO352" s="49" t="s">
        <v>36</v>
      </c>
      <c r="BP352" s="49" t="s">
        <v>36</v>
      </c>
      <c r="BQ352" s="44" t="s">
        <v>36</v>
      </c>
      <c r="BR352" s="53" t="s">
        <v>36</v>
      </c>
      <c r="BS352" s="49" t="s">
        <v>36</v>
      </c>
      <c r="BT352" s="49" t="s">
        <v>36</v>
      </c>
      <c r="BU352" s="49" t="s">
        <v>36</v>
      </c>
      <c r="BV352" s="49" t="s">
        <v>36</v>
      </c>
      <c r="BW352" s="39" t="s">
        <v>36</v>
      </c>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37" customFormat="true" ht="15" customHeight="true" x14ac:dyDescent="0.2">
      <c r="B353" s="436"/>
      <c r="X353" s="346"/>
      <c r="Y353" s="346"/>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73" t="s">
        <v>139</v>
      </c>
      <c r="BB353" s="553" t="s">
        <v>50</v>
      </c>
      <c r="BC353" s="53" t="s">
        <v>36</v>
      </c>
      <c r="BD353" s="49" t="s">
        <v>36</v>
      </c>
      <c r="BE353" s="49" t="s">
        <v>36</v>
      </c>
      <c r="BF353" s="49" t="s">
        <v>36</v>
      </c>
      <c r="BG353" s="44" t="s">
        <v>36</v>
      </c>
      <c r="BH353" s="53" t="s">
        <v>36</v>
      </c>
      <c r="BI353" s="49" t="s">
        <v>36</v>
      </c>
      <c r="BJ353" s="49" t="s">
        <v>36</v>
      </c>
      <c r="BK353" s="49" t="s">
        <v>36</v>
      </c>
      <c r="BL353" s="44" t="s">
        <v>36</v>
      </c>
      <c r="BM353" s="53" t="s">
        <v>36</v>
      </c>
      <c r="BN353" s="49" t="s">
        <v>36</v>
      </c>
      <c r="BO353" s="49" t="s">
        <v>36</v>
      </c>
      <c r="BP353" s="49" t="s">
        <v>36</v>
      </c>
      <c r="BQ353" s="44" t="s">
        <v>36</v>
      </c>
      <c r="BR353" s="53" t="s">
        <v>36</v>
      </c>
      <c r="BS353" s="49" t="s">
        <v>36</v>
      </c>
      <c r="BT353" s="49" t="s">
        <v>36</v>
      </c>
      <c r="BU353" s="49" t="s">
        <v>36</v>
      </c>
      <c r="BV353" s="49" t="s">
        <v>36</v>
      </c>
      <c r="BW353" s="39" t="s">
        <v>36</v>
      </c>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37" customFormat="true" ht="15" customHeight="true" x14ac:dyDescent="0.2">
      <c r="B354" s="436"/>
      <c r="X354" s="346"/>
      <c r="Y354" s="346"/>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74"/>
      <c r="BB354" s="555" t="s">
        <v>49</v>
      </c>
      <c r="BC354" s="52" t="s">
        <v>36</v>
      </c>
      <c r="BD354" s="48" t="s">
        <v>36</v>
      </c>
      <c r="BE354" s="48" t="s">
        <v>36</v>
      </c>
      <c r="BF354" s="48" t="s">
        <v>36</v>
      </c>
      <c r="BG354" s="43" t="s">
        <v>36</v>
      </c>
      <c r="BH354" s="52" t="s">
        <v>36</v>
      </c>
      <c r="BI354" s="48" t="s">
        <v>36</v>
      </c>
      <c r="BJ354" s="48" t="s">
        <v>36</v>
      </c>
      <c r="BK354" s="48" t="s">
        <v>36</v>
      </c>
      <c r="BL354" s="43" t="s">
        <v>36</v>
      </c>
      <c r="BM354" s="52" t="s">
        <v>36</v>
      </c>
      <c r="BN354" s="48" t="s">
        <v>36</v>
      </c>
      <c r="BO354" s="48" t="s">
        <v>36</v>
      </c>
      <c r="BP354" s="48" t="s">
        <v>36</v>
      </c>
      <c r="BQ354" s="43" t="s">
        <v>36</v>
      </c>
      <c r="BR354" s="52" t="s">
        <v>36</v>
      </c>
      <c r="BS354" s="48" t="s">
        <v>36</v>
      </c>
      <c r="BT354" s="48" t="s">
        <v>36</v>
      </c>
      <c r="BU354" s="48" t="s">
        <v>36</v>
      </c>
      <c r="BV354" s="48" t="s">
        <v>36</v>
      </c>
      <c r="BW354" s="38" t="s">
        <v>36</v>
      </c>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37" customFormat="true" ht="15" customHeight="true" x14ac:dyDescent="0.2">
      <c r="B355" s="436"/>
      <c r="X355" s="346"/>
      <c r="Y355" s="346"/>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6"/>
      <c r="BB355" s="322"/>
      <c r="BC355" s="409"/>
      <c r="BD355" s="409"/>
      <c r="BE355" s="409"/>
      <c r="BF355" s="409"/>
      <c r="BG355" s="409"/>
      <c r="BH355" s="409"/>
      <c r="BI355" s="409"/>
      <c r="BJ355" s="409"/>
      <c r="BK355" s="409"/>
      <c r="BL355" s="409"/>
      <c r="BM355" s="409"/>
      <c r="BN355" s="409"/>
      <c r="BO355" s="409"/>
      <c r="BP355" s="409"/>
      <c r="BQ355" s="409"/>
      <c r="BR355" s="409"/>
      <c r="BS355" s="409"/>
      <c r="BT355" s="409"/>
      <c r="BU355" s="409"/>
      <c r="BV355" s="409"/>
      <c r="BW355" s="409"/>
      <c r="BX355" s="410"/>
      <c r="BY355" s="410"/>
      <c r="BZ355" s="410"/>
      <c r="CA355" s="410"/>
      <c r="CB355" s="410"/>
      <c r="CC355" s="410"/>
      <c r="CD355" s="410"/>
      <c r="CE355" s="410"/>
      <c r="CF355" s="410"/>
      <c r="CG355" s="410"/>
      <c r="CH355" s="410"/>
      <c r="CI355" s="410"/>
      <c r="CJ355" s="410"/>
      <c r="CK355" s="410"/>
      <c r="CL355" s="410"/>
      <c r="CM355" s="410"/>
      <c r="CN355" s="410"/>
      <c r="CO355" s="410"/>
      <c r="CP355" s="410"/>
      <c r="CQ355" s="410"/>
      <c r="CR355" s="410"/>
      <c r="CS355" s="410"/>
      <c r="CT355" s="410"/>
      <c r="CU355" s="410"/>
      <c r="CV355" s="410"/>
      <c r="CW355" s="410"/>
      <c r="CX355" s="410"/>
      <c r="CY355" s="410"/>
      <c r="CZ355" s="410"/>
    </row>
    <row r="356" s="437" customFormat="true" ht="15" customHeight="true" x14ac:dyDescent="0.2">
      <c r="B356" s="436"/>
      <c r="X356" s="346"/>
      <c r="Y356" s="346"/>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6"/>
      <c r="BB356" s="322"/>
      <c r="BC356" s="366"/>
      <c r="BD356" s="366"/>
      <c r="BE356" s="366"/>
      <c r="BF356" s="366"/>
      <c r="BG356" s="366"/>
      <c r="BH356" s="366"/>
      <c r="BI356" s="366"/>
      <c r="BJ356" s="366"/>
      <c r="BK356" s="366"/>
      <c r="BL356" s="366"/>
      <c r="BM356" s="366"/>
      <c r="BN356" s="366"/>
      <c r="BO356" s="366"/>
      <c r="BP356" s="366"/>
      <c r="BQ356" s="366"/>
      <c r="BR356" s="366"/>
      <c r="BS356" s="366"/>
      <c r="BT356" s="366"/>
      <c r="BU356" s="366"/>
      <c r="BV356" s="366"/>
      <c r="BW356" s="366"/>
      <c r="BX356" s="346"/>
      <c r="BY356" s="346"/>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X357" s="346"/>
      <c r="Y357" s="346"/>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6"/>
      <c r="BB357" s="322"/>
      <c r="BC357" s="366"/>
      <c r="BD357" s="366"/>
      <c r="BE357" s="366"/>
      <c r="BF357" s="366"/>
      <c r="BG357" s="366"/>
      <c r="BH357" s="366"/>
      <c r="BI357" s="366"/>
      <c r="BJ357" s="366"/>
      <c r="BK357" s="366"/>
      <c r="BL357" s="366"/>
      <c r="BM357" s="366"/>
      <c r="BN357" s="366"/>
      <c r="BO357" s="366"/>
      <c r="BP357" s="366"/>
      <c r="BQ357" s="366"/>
      <c r="BR357" s="366"/>
      <c r="BS357" s="366"/>
      <c r="BT357" s="366"/>
      <c r="BU357" s="366"/>
      <c r="BV357" s="366"/>
      <c r="BW357" s="366"/>
      <c r="BX357" s="346"/>
      <c r="BY357" s="346"/>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X358" s="346"/>
      <c r="Y358" s="346"/>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6"/>
      <c r="BB358" s="322"/>
      <c r="BC358" s="366"/>
      <c r="BD358" s="366"/>
      <c r="BE358" s="366"/>
      <c r="BF358" s="366"/>
      <c r="BG358" s="366"/>
      <c r="BH358" s="366"/>
      <c r="BI358" s="366"/>
      <c r="BJ358" s="366"/>
      <c r="BK358" s="366"/>
      <c r="BL358" s="366"/>
      <c r="BM358" s="366"/>
      <c r="BN358" s="366"/>
      <c r="BO358" s="366"/>
      <c r="BP358" s="366"/>
      <c r="BQ358" s="366"/>
      <c r="BR358" s="366"/>
      <c r="BS358" s="366"/>
      <c r="BT358" s="366"/>
      <c r="BU358" s="366"/>
      <c r="BV358" s="366"/>
      <c r="BW358" s="366"/>
      <c r="BX358" s="346"/>
      <c r="BY358" s="346"/>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X359" s="346"/>
      <c r="Y359" s="346"/>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6"/>
      <c r="BB359" s="322"/>
      <c r="BC359" s="366"/>
      <c r="BD359" s="366"/>
      <c r="BE359" s="366"/>
      <c r="BF359" s="366"/>
      <c r="BG359" s="366"/>
      <c r="BH359" s="366"/>
      <c r="BI359" s="366"/>
      <c r="BJ359" s="366"/>
      <c r="BK359" s="366"/>
      <c r="BL359" s="366"/>
      <c r="BM359" s="366"/>
      <c r="BN359" s="366"/>
      <c r="BO359" s="366"/>
      <c r="BP359" s="366"/>
      <c r="BQ359" s="366"/>
      <c r="BR359" s="366"/>
      <c r="BS359" s="366"/>
      <c r="BT359" s="366"/>
      <c r="BU359" s="366"/>
      <c r="BV359" s="366"/>
      <c r="BW359" s="366"/>
      <c r="BX359" s="346"/>
      <c r="BY359" s="346"/>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X360" s="346"/>
      <c r="Y360" s="346"/>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6"/>
      <c r="BB360" s="322"/>
      <c r="BC360" s="366"/>
      <c r="BD360" s="366"/>
      <c r="BE360" s="366"/>
      <c r="BF360" s="366"/>
      <c r="BG360" s="366"/>
      <c r="BH360" s="366"/>
      <c r="BI360" s="366"/>
      <c r="BJ360" s="366"/>
      <c r="BK360" s="366"/>
      <c r="BL360" s="366"/>
      <c r="BM360" s="366"/>
      <c r="BN360" s="366"/>
      <c r="BO360" s="366"/>
      <c r="BP360" s="366"/>
      <c r="BQ360" s="366"/>
      <c r="BR360" s="366"/>
      <c r="BS360" s="366"/>
      <c r="BT360" s="366"/>
      <c r="BU360" s="366"/>
      <c r="BV360" s="366"/>
      <c r="BW360" s="366"/>
      <c r="BX360" s="346"/>
      <c r="BY360" s="346"/>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X361" s="346"/>
      <c r="Y361" s="346"/>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6"/>
      <c r="BB361" s="322"/>
      <c r="BC361" s="366"/>
      <c r="BD361" s="366"/>
      <c r="BE361" s="366"/>
      <c r="BF361" s="366"/>
      <c r="BG361" s="366"/>
      <c r="BH361" s="366"/>
      <c r="BI361" s="366"/>
      <c r="BJ361" s="366"/>
      <c r="BK361" s="366"/>
      <c r="BL361" s="366"/>
      <c r="BM361" s="366"/>
      <c r="BN361" s="366"/>
      <c r="BO361" s="366"/>
      <c r="BP361" s="366"/>
      <c r="BQ361" s="366"/>
      <c r="BR361" s="366"/>
      <c r="BS361" s="366"/>
      <c r="BT361" s="366"/>
      <c r="BU361" s="366"/>
      <c r="BV361" s="366"/>
      <c r="BW361" s="366"/>
      <c r="BX361" s="346"/>
      <c r="BY361" s="346"/>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X362" s="346"/>
      <c r="Y362" s="346"/>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6"/>
      <c r="BB362" s="322"/>
      <c r="BC362" s="366"/>
      <c r="BD362" s="366"/>
      <c r="BE362" s="366"/>
      <c r="BF362" s="366"/>
      <c r="BG362" s="366"/>
      <c r="BH362" s="366"/>
      <c r="BI362" s="366"/>
      <c r="BJ362" s="366"/>
      <c r="BK362" s="366"/>
      <c r="BL362" s="366"/>
      <c r="BM362" s="366"/>
      <c r="BN362" s="366"/>
      <c r="BO362" s="366"/>
      <c r="BP362" s="366"/>
      <c r="BQ362" s="366"/>
      <c r="BR362" s="366"/>
      <c r="BS362" s="366"/>
      <c r="BT362" s="366"/>
      <c r="BU362" s="366"/>
      <c r="BV362" s="366"/>
      <c r="BW362" s="366"/>
      <c r="BX362" s="346"/>
      <c r="BY362" s="346"/>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X363" s="346"/>
      <c r="Y363" s="346"/>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6"/>
      <c r="BB363" s="322"/>
      <c r="BC363" s="366"/>
      <c r="BD363" s="366"/>
      <c r="BE363" s="366"/>
      <c r="BF363" s="366"/>
      <c r="BG363" s="366"/>
      <c r="BH363" s="366"/>
      <c r="BI363" s="366"/>
      <c r="BJ363" s="366"/>
      <c r="BK363" s="366"/>
      <c r="BL363" s="366"/>
      <c r="BM363" s="366"/>
      <c r="BN363" s="366"/>
      <c r="BO363" s="366"/>
      <c r="BP363" s="366"/>
      <c r="BQ363" s="366"/>
      <c r="BR363" s="366"/>
      <c r="BS363" s="366"/>
      <c r="BT363" s="366"/>
      <c r="BU363" s="366"/>
      <c r="BV363" s="366"/>
      <c r="BW363" s="366"/>
      <c r="BX363" s="346"/>
      <c r="BY363" s="346"/>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X364" s="346"/>
      <c r="Y364" s="346"/>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6"/>
      <c r="BB364" s="322"/>
      <c r="BC364" s="366"/>
      <c r="BD364" s="366"/>
      <c r="BE364" s="366"/>
      <c r="BF364" s="366"/>
      <c r="BG364" s="366"/>
      <c r="BH364" s="366"/>
      <c r="BI364" s="366"/>
      <c r="BJ364" s="366"/>
      <c r="BK364" s="366"/>
      <c r="BL364" s="366"/>
      <c r="BM364" s="366"/>
      <c r="BN364" s="366"/>
      <c r="BO364" s="366"/>
      <c r="BP364" s="366"/>
      <c r="BQ364" s="366"/>
      <c r="BR364" s="366"/>
      <c r="BS364" s="366"/>
      <c r="BT364" s="366"/>
      <c r="BU364" s="366"/>
      <c r="BV364" s="366"/>
      <c r="BW364" s="366"/>
      <c r="BX364" s="346"/>
      <c r="BY364" s="346"/>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X365" s="346"/>
      <c r="Y365" s="346"/>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6"/>
      <c r="BB365" s="322"/>
      <c r="BC365" s="366"/>
      <c r="BD365" s="366"/>
      <c r="BE365" s="366"/>
      <c r="BF365" s="366"/>
      <c r="BG365" s="366"/>
      <c r="BH365" s="366"/>
      <c r="BI365" s="366"/>
      <c r="BJ365" s="366"/>
      <c r="BK365" s="366"/>
      <c r="BL365" s="366"/>
      <c r="BM365" s="366"/>
      <c r="BN365" s="366"/>
      <c r="BO365" s="366"/>
      <c r="BP365" s="366"/>
      <c r="BQ365" s="366"/>
      <c r="BR365" s="366"/>
      <c r="BS365" s="366"/>
      <c r="BT365" s="366"/>
      <c r="BU365" s="366"/>
      <c r="BV365" s="366"/>
      <c r="BW365" s="366"/>
      <c r="BX365" s="346"/>
      <c r="BY365" s="346"/>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X366" s="346"/>
      <c r="Y366" s="346"/>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6"/>
      <c r="BB366" s="322"/>
      <c r="BC366" s="366"/>
      <c r="BD366" s="366"/>
      <c r="BE366" s="366"/>
      <c r="BF366" s="366"/>
      <c r="BG366" s="366"/>
      <c r="BH366" s="366"/>
      <c r="BI366" s="366"/>
      <c r="BJ366" s="366"/>
      <c r="BK366" s="366"/>
      <c r="BL366" s="366"/>
      <c r="BM366" s="366"/>
      <c r="BN366" s="366"/>
      <c r="BO366" s="366"/>
      <c r="BP366" s="366"/>
      <c r="BQ366" s="366"/>
      <c r="BR366" s="366"/>
      <c r="BS366" s="366"/>
      <c r="BT366" s="366"/>
      <c r="BU366" s="366"/>
      <c r="BV366" s="366"/>
      <c r="BW366" s="366"/>
      <c r="BX366" s="346"/>
      <c r="BY366" s="346"/>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X367" s="346"/>
      <c r="Y367" s="346"/>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6"/>
      <c r="BB367" s="322"/>
      <c r="BC367" s="366"/>
      <c r="BD367" s="366"/>
      <c r="BE367" s="366"/>
      <c r="BF367" s="366"/>
      <c r="BG367" s="366"/>
      <c r="BH367" s="366"/>
      <c r="BI367" s="366"/>
      <c r="BJ367" s="366"/>
      <c r="BK367" s="366"/>
      <c r="BL367" s="366"/>
      <c r="BM367" s="366"/>
      <c r="BN367" s="366"/>
      <c r="BO367" s="366"/>
      <c r="BP367" s="366"/>
      <c r="BQ367" s="366"/>
      <c r="BR367" s="366"/>
      <c r="BS367" s="366"/>
      <c r="BT367" s="366"/>
      <c r="BU367" s="366"/>
      <c r="BV367" s="366"/>
      <c r="BW367" s="366"/>
      <c r="BX367" s="346"/>
      <c r="BY367" s="346"/>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X368" s="346"/>
      <c r="Y368" s="346"/>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6"/>
      <c r="BB368" s="322"/>
      <c r="BC368" s="366"/>
      <c r="BD368" s="366"/>
      <c r="BE368" s="366"/>
      <c r="BF368" s="366"/>
      <c r="BG368" s="366"/>
      <c r="BH368" s="366"/>
      <c r="BI368" s="366"/>
      <c r="BJ368" s="366"/>
      <c r="BK368" s="366"/>
      <c r="BL368" s="366"/>
      <c r="BM368" s="366"/>
      <c r="BN368" s="366"/>
      <c r="BO368" s="366"/>
      <c r="BP368" s="366"/>
      <c r="BQ368" s="366"/>
      <c r="BR368" s="366"/>
      <c r="BS368" s="366"/>
      <c r="BT368" s="366"/>
      <c r="BU368" s="366"/>
      <c r="BV368" s="366"/>
      <c r="BW368" s="366"/>
      <c r="BX368" s="346"/>
      <c r="BY368" s="346"/>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X369" s="346"/>
      <c r="Y369" s="346"/>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6"/>
      <c r="BB369" s="322"/>
      <c r="BC369" s="366"/>
      <c r="BD369" s="366"/>
      <c r="BE369" s="366"/>
      <c r="BF369" s="366"/>
      <c r="BG369" s="366"/>
      <c r="BH369" s="366"/>
      <c r="BI369" s="366"/>
      <c r="BJ369" s="366"/>
      <c r="BK369" s="366"/>
      <c r="BL369" s="366"/>
      <c r="BM369" s="366"/>
      <c r="BN369" s="366"/>
      <c r="BO369" s="366"/>
      <c r="BP369" s="366"/>
      <c r="BQ369" s="366"/>
      <c r="BR369" s="366"/>
      <c r="BS369" s="366"/>
      <c r="BT369" s="366"/>
      <c r="BU369" s="366"/>
      <c r="BV369" s="366"/>
      <c r="BW369" s="366"/>
      <c r="BX369" s="346"/>
      <c r="BY369" s="346"/>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X370" s="346"/>
      <c r="Y370" s="346"/>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6"/>
      <c r="BB370" s="322"/>
      <c r="BC370" s="366"/>
      <c r="BD370" s="366"/>
      <c r="BE370" s="366"/>
      <c r="BF370" s="366"/>
      <c r="BG370" s="366"/>
      <c r="BH370" s="366"/>
      <c r="BI370" s="366"/>
      <c r="BJ370" s="366"/>
      <c r="BK370" s="366"/>
      <c r="BL370" s="366"/>
      <c r="BM370" s="366"/>
      <c r="BN370" s="366"/>
      <c r="BO370" s="366"/>
      <c r="BP370" s="366"/>
      <c r="BQ370" s="366"/>
      <c r="BR370" s="366"/>
      <c r="BS370" s="366"/>
      <c r="BT370" s="366"/>
      <c r="BU370" s="366"/>
      <c r="BV370" s="366"/>
      <c r="BW370" s="366"/>
      <c r="BX370" s="346"/>
      <c r="BY370" s="346"/>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X371" s="346"/>
      <c r="Y371" s="346"/>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6"/>
      <c r="BB371" s="322"/>
      <c r="BC371" s="366"/>
      <c r="BD371" s="366"/>
      <c r="BE371" s="366"/>
      <c r="BF371" s="366"/>
      <c r="BG371" s="366"/>
      <c r="BH371" s="366"/>
      <c r="BI371" s="366"/>
      <c r="BJ371" s="366"/>
      <c r="BK371" s="366"/>
      <c r="BL371" s="366"/>
      <c r="BM371" s="366"/>
      <c r="BN371" s="366"/>
      <c r="BO371" s="366"/>
      <c r="BP371" s="366"/>
      <c r="BQ371" s="366"/>
      <c r="BR371" s="366"/>
      <c r="BS371" s="366"/>
      <c r="BT371" s="366"/>
      <c r="BU371" s="366"/>
      <c r="BV371" s="366"/>
      <c r="BW371" s="366"/>
      <c r="BX371" s="346"/>
      <c r="BY371" s="346"/>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X372" s="346"/>
      <c r="Y372" s="346"/>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6"/>
      <c r="BB372" s="322"/>
      <c r="BC372" s="366"/>
      <c r="BD372" s="366"/>
      <c r="BE372" s="366"/>
      <c r="BF372" s="366"/>
      <c r="BG372" s="366"/>
      <c r="BH372" s="366"/>
      <c r="BI372" s="366"/>
      <c r="BJ372" s="366"/>
      <c r="BK372" s="366"/>
      <c r="BL372" s="366"/>
      <c r="BM372" s="366"/>
      <c r="BN372" s="366"/>
      <c r="BO372" s="366"/>
      <c r="BP372" s="366"/>
      <c r="BQ372" s="366"/>
      <c r="BR372" s="366"/>
      <c r="BS372" s="366"/>
      <c r="BT372" s="366"/>
      <c r="BU372" s="366"/>
      <c r="BV372" s="366"/>
      <c r="BW372" s="366"/>
      <c r="BX372" s="346"/>
      <c r="BY372" s="346"/>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X373" s="346"/>
      <c r="Y373" s="346"/>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6"/>
      <c r="BB373" s="322"/>
      <c r="BC373" s="366"/>
      <c r="BD373" s="366"/>
      <c r="BE373" s="366"/>
      <c r="BF373" s="366"/>
      <c r="BG373" s="366"/>
      <c r="BH373" s="366"/>
      <c r="BI373" s="366"/>
      <c r="BJ373" s="366"/>
      <c r="BK373" s="366"/>
      <c r="BL373" s="366"/>
      <c r="BM373" s="366"/>
      <c r="BN373" s="366"/>
      <c r="BO373" s="366"/>
      <c r="BP373" s="366"/>
      <c r="BQ373" s="366"/>
      <c r="BR373" s="366"/>
      <c r="BS373" s="366"/>
      <c r="BT373" s="366"/>
      <c r="BU373" s="366"/>
      <c r="BV373" s="366"/>
      <c r="BW373" s="366"/>
      <c r="BX373" s="346"/>
      <c r="BY373" s="346"/>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X374" s="346"/>
      <c r="Y374" s="346"/>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6"/>
      <c r="BB374" s="322"/>
      <c r="BC374" s="366"/>
      <c r="BD374" s="366"/>
      <c r="BE374" s="366"/>
      <c r="BF374" s="366"/>
      <c r="BG374" s="366"/>
      <c r="BH374" s="366"/>
      <c r="BI374" s="366"/>
      <c r="BJ374" s="366"/>
      <c r="BK374" s="366"/>
      <c r="BL374" s="366"/>
      <c r="BM374" s="366"/>
      <c r="BN374" s="366"/>
      <c r="BO374" s="366"/>
      <c r="BP374" s="366"/>
      <c r="BQ374" s="366"/>
      <c r="BR374" s="366"/>
      <c r="BS374" s="366"/>
      <c r="BT374" s="366"/>
      <c r="BU374" s="366"/>
      <c r="BV374" s="366"/>
      <c r="BW374" s="366"/>
      <c r="BX374" s="346"/>
      <c r="BY374" s="346"/>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X375" s="346"/>
      <c r="Y375" s="346"/>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9"/>
      <c r="BX375" s="345"/>
      <c r="BY375" s="345"/>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X376" s="346"/>
      <c r="Y376" s="346"/>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9"/>
      <c r="BX376" s="345"/>
      <c r="BY376" s="345"/>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X377" s="346"/>
      <c r="Y377" s="346"/>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9"/>
      <c r="BX377" s="345"/>
      <c r="BY377" s="345"/>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X378" s="346"/>
      <c r="Y378" s="346"/>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9"/>
      <c r="BX378" s="345"/>
      <c r="BY378" s="345"/>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X379" s="346"/>
      <c r="Y379" s="346"/>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9"/>
      <c r="BX379" s="345"/>
      <c r="BY379" s="345"/>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X380" s="346"/>
      <c r="Y380" s="346"/>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9"/>
      <c r="BX380" s="345"/>
      <c r="BY380" s="345"/>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X381" s="346"/>
      <c r="Y381" s="346"/>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9"/>
      <c r="BX381" s="345"/>
      <c r="BY381" s="345"/>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X382" s="346"/>
      <c r="Y382" s="346"/>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9"/>
      <c r="BX382" s="345"/>
      <c r="BY382" s="345"/>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X383" s="346"/>
      <c r="Y383" s="346"/>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9"/>
      <c r="BX383" s="345"/>
      <c r="BY383" s="345"/>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X384" s="346"/>
      <c r="Y384" s="346"/>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9"/>
      <c r="BX384" s="345"/>
      <c r="BY384" s="345"/>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X385" s="346"/>
      <c r="Y385" s="346"/>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9"/>
      <c r="BX385" s="345"/>
      <c r="BY385" s="345"/>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X386" s="346"/>
      <c r="Y386" s="346"/>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9"/>
      <c r="BX386" s="345"/>
      <c r="BY386" s="345"/>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X387" s="346"/>
      <c r="Y387" s="346"/>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9"/>
      <c r="BX387" s="345"/>
      <c r="BY387" s="345"/>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X388" s="346"/>
      <c r="Y388" s="346"/>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9"/>
      <c r="BX388" s="345"/>
      <c r="BY388" s="345"/>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9"/>
      <c r="BX389" s="345"/>
      <c r="BY389" s="345"/>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7" customFormat="true" ht="15" customHeight="true" x14ac:dyDescent="0.2">
      <c r="B390" s="436"/>
      <c r="X390" s="346"/>
      <c r="Y390" s="346"/>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9"/>
      <c r="BX390" s="345"/>
      <c r="BY390" s="345"/>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7" customFormat="true" ht="15" customHeight="true" x14ac:dyDescent="0.2">
      <c r="B391" s="436"/>
      <c r="X391" s="346"/>
      <c r="Y391" s="346"/>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9"/>
      <c r="BX391" s="345"/>
      <c r="BY391" s="345"/>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7" customFormat="true" ht="15" customHeight="true" x14ac:dyDescent="0.2">
      <c r="X392" s="346"/>
      <c r="Y392" s="346"/>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9"/>
      <c r="BX392" s="345"/>
      <c r="BY392" s="345"/>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7" customFormat="true" ht="15" customHeight="true" x14ac:dyDescent="0.2">
      <c r="X393" s="346"/>
      <c r="Y393" s="346"/>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9"/>
      <c r="BX393" s="345"/>
      <c r="BY393" s="345"/>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7" customFormat="true" ht="15" customHeight="true" x14ac:dyDescent="0.2">
      <c r="X394" s="346"/>
      <c r="Y394" s="346"/>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9"/>
      <c r="BX394" s="345"/>
      <c r="BY394" s="345"/>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7" customFormat="true" ht="15" customHeight="true" x14ac:dyDescent="0.2">
      <c r="X395" s="346"/>
      <c r="Y395" s="346"/>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9"/>
      <c r="BX395" s="345"/>
      <c r="BY395" s="345"/>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7" customFormat="true" ht="15" customHeight="true" x14ac:dyDescent="0.2">
      <c r="X396" s="346"/>
      <c r="Y396" s="346"/>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9"/>
      <c r="BX396" s="345"/>
      <c r="BY396" s="345"/>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7" customFormat="true" ht="15" customHeight="true" x14ac:dyDescent="0.2">
      <c r="X397" s="346"/>
      <c r="Y397" s="346"/>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9"/>
      <c r="BX397" s="345"/>
      <c r="BY397" s="345"/>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7" customFormat="true" ht="15" customHeight="true" x14ac:dyDescent="0.2">
      <c r="X398" s="346"/>
      <c r="Y398" s="346"/>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9"/>
      <c r="BX398" s="345"/>
      <c r="BY398" s="345"/>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543" customFormat="true" ht="15" customHeight="true" x14ac:dyDescent="0.25">
      <c r="A399" s="323"/>
      <c r="B399" s="323"/>
      <c r="C399" s="1005" t="s">
        <v>130</v>
      </c>
      <c r="D399" s="1006"/>
      <c r="E399" s="1006"/>
      <c r="F399" s="1006"/>
      <c r="G399" s="323"/>
      <c r="H399" s="1007" t="s">
        <v>131</v>
      </c>
      <c r="I399" s="1008"/>
      <c r="J399" s="1008"/>
      <c r="K399" s="1008"/>
      <c r="M399" s="1007" t="s">
        <v>132</v>
      </c>
      <c r="N399" s="1008"/>
      <c r="O399" s="1008"/>
      <c r="P399" s="1008"/>
      <c r="X399" s="341"/>
      <c r="Y399" s="341"/>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X399" s="341"/>
      <c r="BY399" s="341"/>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24" customHeight="true" x14ac:dyDescent="0.2">
      <c r="C400" s="1009" t="s">
        <v>191</v>
      </c>
      <c r="D400" s="889"/>
      <c r="E400" s="889"/>
      <c r="H400" s="1009" t="s">
        <v>191</v>
      </c>
      <c r="I400" s="889"/>
      <c r="J400" s="889"/>
      <c r="M400" s="1009" t="s">
        <v>191</v>
      </c>
      <c r="N400" s="889"/>
      <c r="O400" s="889"/>
      <c r="X400" s="341"/>
      <c r="Y400" s="341"/>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543"/>
      <c r="BB400" s="323"/>
      <c r="BC400" s="543"/>
      <c r="BD400" s="543"/>
      <c r="BE400" s="543"/>
      <c r="BF400" s="543"/>
      <c r="BG400" s="543"/>
      <c r="BH400" s="543"/>
      <c r="BI400" s="543"/>
      <c r="BJ400" s="543"/>
      <c r="BK400" s="543"/>
      <c r="BL400" s="543"/>
      <c r="BM400" s="543"/>
      <c r="BN400" s="543"/>
      <c r="BO400" s="543"/>
      <c r="BP400" s="543"/>
      <c r="BQ400" s="543"/>
      <c r="BR400" s="543"/>
      <c r="BS400" s="543"/>
      <c r="BT400" s="543"/>
      <c r="BU400" s="543"/>
      <c r="BV400" s="543"/>
      <c r="BW400" s="543"/>
      <c r="BX400" s="341"/>
      <c r="BY400" s="341"/>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10"/>
      <c r="D401" s="889"/>
      <c r="E401" s="531" t="s">
        <v>192</v>
      </c>
      <c r="H401" s="1010"/>
      <c r="I401" s="889"/>
      <c r="J401" s="532" t="s">
        <v>192</v>
      </c>
      <c r="M401" s="1010"/>
      <c r="N401" s="889"/>
      <c r="O401" s="533" t="s">
        <v>192</v>
      </c>
      <c r="X401" s="341"/>
      <c r="Y401" s="341"/>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543"/>
      <c r="BB401" s="323"/>
      <c r="BC401" s="543"/>
      <c r="BD401" s="543"/>
      <c r="BE401" s="543"/>
      <c r="BF401" s="543"/>
      <c r="BG401" s="543"/>
      <c r="BH401" s="543"/>
      <c r="BI401" s="543"/>
      <c r="BJ401" s="543"/>
      <c r="BK401" s="543"/>
      <c r="BL401" s="543"/>
      <c r="BM401" s="543"/>
      <c r="BN401" s="543"/>
      <c r="BO401" s="543"/>
      <c r="BP401" s="543"/>
      <c r="BQ401" s="543"/>
      <c r="BR401" s="543"/>
      <c r="BS401" s="543"/>
      <c r="BT401" s="543"/>
      <c r="BU401" s="543"/>
      <c r="BV401" s="543"/>
      <c r="BW401" s="543"/>
      <c r="BX401" s="341"/>
      <c r="BY401" s="341"/>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1" t="s">
        <v>136</v>
      </c>
      <c r="C402" s="889"/>
      <c r="D402" s="889"/>
      <c r="E402" s="534" t="s">
        <v>193</v>
      </c>
      <c r="H402" s="889"/>
      <c r="I402" s="889"/>
      <c r="J402" s="535" t="s">
        <v>193</v>
      </c>
      <c r="M402" s="889"/>
      <c r="N402" s="889"/>
      <c r="O402" s="536" t="s">
        <v>193</v>
      </c>
      <c r="X402" s="341"/>
      <c r="Y402" s="341"/>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543"/>
      <c r="BB402" s="323"/>
      <c r="BC402" s="543"/>
      <c r="BD402" s="543"/>
      <c r="BE402" s="543"/>
      <c r="BF402" s="543"/>
      <c r="BG402" s="543"/>
      <c r="BH402" s="543"/>
      <c r="BI402" s="543"/>
      <c r="BJ402" s="543"/>
      <c r="BK402" s="543"/>
      <c r="BL402" s="543"/>
      <c r="BM402" s="543"/>
      <c r="BN402" s="543"/>
      <c r="BO402" s="543"/>
      <c r="BP402" s="543"/>
      <c r="BQ402" s="543"/>
      <c r="BR402" s="543"/>
      <c r="BS402" s="543"/>
      <c r="BT402" s="543"/>
      <c r="BU402" s="543"/>
      <c r="BV402" s="543"/>
      <c r="BW402" s="543"/>
      <c r="BX402" s="341"/>
      <c r="BY402" s="341"/>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889"/>
      <c r="C403" s="997" t="s">
        <v>527</v>
      </c>
      <c r="D403" s="995"/>
      <c r="E403" s="790">
        <v>0.71874151458483904</v>
      </c>
      <c r="F403" s="556"/>
      <c r="G403" s="556"/>
      <c r="H403" s="997" t="s">
        <v>334</v>
      </c>
      <c r="I403" s="995"/>
      <c r="J403" s="791">
        <v>0.70880203494338867</v>
      </c>
      <c r="K403" s="556"/>
      <c r="L403" s="556"/>
      <c r="M403" s="997" t="s">
        <v>528</v>
      </c>
      <c r="N403" s="995"/>
      <c r="O403" s="792">
        <v>0.71047886528265558</v>
      </c>
      <c r="P403" s="556"/>
      <c r="Q403" s="556"/>
      <c r="X403" s="341"/>
      <c r="Y403" s="34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3"/>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4"/>
      <c r="BY403" s="344"/>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889"/>
      <c r="C404" s="997" t="s">
        <v>529</v>
      </c>
      <c r="D404" s="995"/>
      <c r="E404" s="793">
        <v>-0.71253203254821995</v>
      </c>
      <c r="F404" s="556"/>
      <c r="G404" s="556"/>
      <c r="H404" s="997" t="s">
        <v>527</v>
      </c>
      <c r="I404" s="995"/>
      <c r="J404" s="794">
        <v>0.6912065898541907</v>
      </c>
      <c r="K404" s="556"/>
      <c r="L404" s="556"/>
      <c r="M404" s="997" t="s">
        <v>527</v>
      </c>
      <c r="N404" s="995"/>
      <c r="O404" s="795">
        <v>0.69059945454694116</v>
      </c>
      <c r="P404" s="556"/>
      <c r="Q404" s="556"/>
      <c r="X404" s="341"/>
      <c r="Y404" s="34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3"/>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4"/>
      <c r="BY404" s="344"/>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889"/>
      <c r="C405" s="997" t="s">
        <v>530</v>
      </c>
      <c r="D405" s="995"/>
      <c r="E405" s="793">
        <v>0.70977993203194889</v>
      </c>
      <c r="F405" s="556"/>
      <c r="G405" s="556"/>
      <c r="H405" s="997" t="s">
        <v>529</v>
      </c>
      <c r="I405" s="995"/>
      <c r="J405" s="794">
        <v>-0.6607816858810982</v>
      </c>
      <c r="K405" s="556"/>
      <c r="L405" s="556"/>
      <c r="M405" s="997" t="s">
        <v>530</v>
      </c>
      <c r="N405" s="995"/>
      <c r="O405" s="795">
        <v>0.68640757621340931</v>
      </c>
      <c r="P405" s="556"/>
      <c r="Q405" s="556"/>
      <c r="X405" s="341"/>
      <c r="Y405" s="34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3"/>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4"/>
      <c r="BY405" s="344"/>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889"/>
      <c r="C406" s="997" t="s">
        <v>334</v>
      </c>
      <c r="D406" s="995"/>
      <c r="E406" s="793">
        <v>0.69335852458595892</v>
      </c>
      <c r="F406" s="556"/>
      <c r="G406" s="556"/>
      <c r="H406" s="997" t="s">
        <v>530</v>
      </c>
      <c r="I406" s="995"/>
      <c r="J406" s="794">
        <v>0.65186995281071158</v>
      </c>
      <c r="K406" s="556"/>
      <c r="L406" s="556"/>
      <c r="M406" s="997" t="s">
        <v>529</v>
      </c>
      <c r="N406" s="995"/>
      <c r="O406" s="795">
        <v>-0.68011215411403148</v>
      </c>
      <c r="P406" s="556"/>
      <c r="Q406" s="556"/>
      <c r="X406" s="341"/>
      <c r="Y406" s="34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3"/>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4"/>
      <c r="BY406" s="344"/>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889"/>
      <c r="C407" s="997" t="s">
        <v>528</v>
      </c>
      <c r="D407" s="995"/>
      <c r="E407" s="793">
        <v>0.68660807496761334</v>
      </c>
      <c r="F407" s="556"/>
      <c r="G407" s="556"/>
      <c r="H407" s="997" t="s">
        <v>337</v>
      </c>
      <c r="I407" s="995"/>
      <c r="J407" s="794">
        <v>0.62959691827237285</v>
      </c>
      <c r="K407" s="556"/>
      <c r="L407" s="556"/>
      <c r="M407" s="997" t="s">
        <v>531</v>
      </c>
      <c r="N407" s="995"/>
      <c r="O407" s="795">
        <v>0.64302863571299751</v>
      </c>
      <c r="P407" s="556"/>
      <c r="Q407" s="556"/>
      <c r="X407" s="341"/>
      <c r="Y407" s="34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3"/>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4"/>
      <c r="BY407" s="344"/>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889"/>
      <c r="C408" s="997" t="s">
        <v>531</v>
      </c>
      <c r="D408" s="995"/>
      <c r="E408" s="793">
        <v>0.65866692861960996</v>
      </c>
      <c r="F408" s="556"/>
      <c r="G408" s="556"/>
      <c r="H408" s="997" t="s">
        <v>528</v>
      </c>
      <c r="I408" s="995"/>
      <c r="J408" s="794">
        <v>0.60542409670084296</v>
      </c>
      <c r="K408" s="556"/>
      <c r="L408" s="556"/>
      <c r="M408" s="997" t="s">
        <v>532</v>
      </c>
      <c r="N408" s="995"/>
      <c r="O408" s="795">
        <v>0.62615699560409654</v>
      </c>
      <c r="P408" s="556"/>
      <c r="Q408" s="556"/>
      <c r="X408" s="341"/>
      <c r="Y408" s="34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3"/>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4"/>
      <c r="BY408" s="344"/>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889"/>
      <c r="C409" s="997" t="s">
        <v>337</v>
      </c>
      <c r="D409" s="995"/>
      <c r="E409" s="793">
        <v>0.62341514237264106</v>
      </c>
      <c r="F409" s="556"/>
      <c r="G409" s="556"/>
      <c r="H409" s="997" t="s">
        <v>531</v>
      </c>
      <c r="I409" s="995"/>
      <c r="J409" s="794">
        <v>0.58109513456416573</v>
      </c>
      <c r="K409" s="556"/>
      <c r="L409" s="556"/>
      <c r="M409" s="997" t="s">
        <v>334</v>
      </c>
      <c r="N409" s="995"/>
      <c r="O409" s="795">
        <v>0.59590600166410634</v>
      </c>
      <c r="P409" s="556"/>
      <c r="Q409" s="556"/>
      <c r="X409" s="341"/>
      <c r="Y409" s="34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3"/>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4"/>
      <c r="BY409" s="344"/>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889"/>
      <c r="C410" s="997" t="s">
        <v>532</v>
      </c>
      <c r="D410" s="995"/>
      <c r="E410" s="793">
        <v>0.61352190808775897</v>
      </c>
      <c r="F410" s="556"/>
      <c r="G410" s="556"/>
      <c r="H410" s="997" t="s">
        <v>349</v>
      </c>
      <c r="I410" s="995"/>
      <c r="J410" s="794">
        <v>0.56986928613233956</v>
      </c>
      <c r="K410" s="556"/>
      <c r="L410" s="556"/>
      <c r="M410" s="997" t="s">
        <v>337</v>
      </c>
      <c r="N410" s="995"/>
      <c r="O410" s="795">
        <v>0.52401608426720103</v>
      </c>
      <c r="P410" s="556"/>
      <c r="Q410" s="556"/>
      <c r="X410" s="341"/>
      <c r="Y410" s="34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3"/>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4"/>
      <c r="BY410" s="344"/>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889"/>
      <c r="C411" s="997" t="s">
        <v>533</v>
      </c>
      <c r="D411" s="995"/>
      <c r="E411" s="793">
        <v>0.5648276509461666</v>
      </c>
      <c r="F411" s="556"/>
      <c r="G411" s="556"/>
      <c r="H411" s="997" t="s">
        <v>533</v>
      </c>
      <c r="I411" s="995"/>
      <c r="J411" s="794">
        <v>0.55986911684198881</v>
      </c>
      <c r="K411" s="556"/>
      <c r="L411" s="556"/>
      <c r="M411" s="997" t="s">
        <v>534</v>
      </c>
      <c r="N411" s="995"/>
      <c r="O411" s="795">
        <v>0.51437537764459995</v>
      </c>
      <c r="P411" s="556"/>
      <c r="Q411" s="556"/>
      <c r="X411" s="341"/>
      <c r="Y411" s="34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3"/>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4"/>
      <c r="BY411" s="344"/>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889"/>
      <c r="C412" s="997" t="s">
        <v>349</v>
      </c>
      <c r="D412" s="995"/>
      <c r="E412" s="793">
        <v>0.52839855261811497</v>
      </c>
      <c r="F412" s="556"/>
      <c r="G412" s="556"/>
      <c r="H412" s="997" t="s">
        <v>532</v>
      </c>
      <c r="I412" s="995"/>
      <c r="J412" s="794">
        <v>0.50226182917725759</v>
      </c>
      <c r="K412" s="556"/>
      <c r="L412" s="556"/>
      <c r="M412" s="997" t="s">
        <v>533</v>
      </c>
      <c r="N412" s="995"/>
      <c r="O412" s="795">
        <v>0.47456456905682814</v>
      </c>
      <c r="P412" s="556"/>
      <c r="Q412" s="556"/>
      <c r="X412" s="341"/>
      <c r="Y412" s="34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3"/>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4"/>
      <c r="BY412" s="344"/>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889"/>
      <c r="C413" s="997" t="s">
        <v>535</v>
      </c>
      <c r="D413" s="995"/>
      <c r="E413" s="793">
        <v>0.47370948477801933</v>
      </c>
      <c r="F413" s="556"/>
      <c r="G413" s="556"/>
      <c r="H413" s="997" t="s">
        <v>535</v>
      </c>
      <c r="I413" s="995"/>
      <c r="J413" s="794">
        <v>0.48351385312613743</v>
      </c>
      <c r="K413" s="556"/>
      <c r="L413" s="556"/>
      <c r="M413" s="997" t="s">
        <v>536</v>
      </c>
      <c r="N413" s="995"/>
      <c r="O413" s="795">
        <v>0.42139522016403758</v>
      </c>
      <c r="P413" s="556"/>
      <c r="Q413" s="556"/>
      <c r="X413" s="341"/>
      <c r="Y413" s="34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3"/>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4"/>
      <c r="BY413" s="344"/>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889"/>
      <c r="C414" s="997" t="s">
        <v>534</v>
      </c>
      <c r="D414" s="995"/>
      <c r="E414" s="793">
        <v>0.46352953768352195</v>
      </c>
      <c r="F414" s="556"/>
      <c r="G414" s="556"/>
      <c r="H414" s="997" t="s">
        <v>537</v>
      </c>
      <c r="I414" s="995"/>
      <c r="J414" s="794">
        <v>0.42788290400675832</v>
      </c>
      <c r="K414" s="556"/>
      <c r="L414" s="556"/>
      <c r="M414" s="997" t="s">
        <v>538</v>
      </c>
      <c r="N414" s="995"/>
      <c r="O414" s="795">
        <v>0.41292558440134647</v>
      </c>
      <c r="P414" s="556"/>
      <c r="Q414" s="556"/>
      <c r="X414" s="341"/>
      <c r="Y414" s="34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3"/>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4"/>
      <c r="BY414" s="344"/>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889"/>
      <c r="C415" s="997" t="s">
        <v>537</v>
      </c>
      <c r="D415" s="995"/>
      <c r="E415" s="793">
        <v>0.44614742673428331</v>
      </c>
      <c r="F415" s="556"/>
      <c r="G415" s="556"/>
      <c r="H415" s="997" t="s">
        <v>539</v>
      </c>
      <c r="I415" s="995"/>
      <c r="J415" s="794">
        <v>0.41082212318766242</v>
      </c>
      <c r="K415" s="556"/>
      <c r="L415" s="556"/>
      <c r="M415" s="997" t="s">
        <v>537</v>
      </c>
      <c r="N415" s="995"/>
      <c r="O415" s="795">
        <v>0.40447787284435388</v>
      </c>
      <c r="P415" s="556"/>
      <c r="Q415" s="556"/>
      <c r="X415" s="341"/>
      <c r="Y415" s="34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3"/>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4"/>
      <c r="BY415" s="344"/>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889"/>
      <c r="C416" s="997" t="s">
        <v>538</v>
      </c>
      <c r="D416" s="995"/>
      <c r="E416" s="793">
        <v>0.4293187777476084</v>
      </c>
      <c r="F416" s="556"/>
      <c r="G416" s="556"/>
      <c r="H416" s="997" t="s">
        <v>538</v>
      </c>
      <c r="I416" s="995"/>
      <c r="J416" s="794">
        <v>0.38820324139638285</v>
      </c>
      <c r="K416" s="556"/>
      <c r="L416" s="556"/>
      <c r="M416" s="997" t="s">
        <v>535</v>
      </c>
      <c r="N416" s="995"/>
      <c r="O416" s="795">
        <v>0.40249795017904011</v>
      </c>
      <c r="P416" s="556"/>
      <c r="Q416" s="556"/>
      <c r="X416" s="341"/>
      <c r="Y416" s="34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3"/>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4"/>
      <c r="BY416" s="344"/>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889"/>
      <c r="C417" s="997" t="s">
        <v>539</v>
      </c>
      <c r="D417" s="995"/>
      <c r="E417" s="793">
        <v>0.41956844112892688</v>
      </c>
      <c r="F417" s="556"/>
      <c r="G417" s="556"/>
      <c r="H417" s="997" t="s">
        <v>540</v>
      </c>
      <c r="I417" s="995"/>
      <c r="J417" s="794">
        <v>0.38275132523283423</v>
      </c>
      <c r="K417" s="556"/>
      <c r="L417" s="556"/>
      <c r="M417" s="997" t="s">
        <v>541</v>
      </c>
      <c r="N417" s="995"/>
      <c r="O417" s="795">
        <v>-0.39335813965773703</v>
      </c>
      <c r="P417" s="556"/>
      <c r="Q417" s="556"/>
      <c r="X417" s="341"/>
      <c r="Y417" s="34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3"/>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4"/>
      <c r="BY417" s="344"/>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889"/>
      <c r="C418" s="997" t="s">
        <v>540</v>
      </c>
      <c r="D418" s="995"/>
      <c r="E418" s="793">
        <v>0.38891179234783857</v>
      </c>
      <c r="F418" s="556"/>
      <c r="G418" s="556"/>
      <c r="H418" s="997" t="s">
        <v>534</v>
      </c>
      <c r="I418" s="995"/>
      <c r="J418" s="794">
        <v>0.34272100619183715</v>
      </c>
      <c r="K418" s="556"/>
      <c r="L418" s="556"/>
      <c r="M418" s="997" t="s">
        <v>340</v>
      </c>
      <c r="N418" s="995"/>
      <c r="O418" s="795">
        <v>-0.38532428676333547</v>
      </c>
      <c r="P418" s="556"/>
      <c r="Q418" s="556"/>
      <c r="X418" s="341"/>
      <c r="Y418" s="34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3"/>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4"/>
      <c r="BY418" s="344"/>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889"/>
      <c r="C419" s="997" t="s">
        <v>536</v>
      </c>
      <c r="D419" s="995"/>
      <c r="E419" s="793">
        <v>0.38593876777988589</v>
      </c>
      <c r="F419" s="556"/>
      <c r="G419" s="556"/>
      <c r="H419" s="997" t="s">
        <v>542</v>
      </c>
      <c r="I419" s="995"/>
      <c r="J419" s="794">
        <v>0.34201639040134824</v>
      </c>
      <c r="K419" s="556"/>
      <c r="L419" s="556"/>
      <c r="M419" s="997" t="s">
        <v>349</v>
      </c>
      <c r="N419" s="995"/>
      <c r="O419" s="795">
        <v>0.3825332076316868</v>
      </c>
      <c r="P419" s="556"/>
      <c r="Q419" s="556"/>
      <c r="X419" s="341"/>
      <c r="Y419" s="34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3"/>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4"/>
      <c r="BY419" s="344"/>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889"/>
      <c r="C420" s="997" t="s">
        <v>541</v>
      </c>
      <c r="D420" s="995"/>
      <c r="E420" s="793">
        <v>-0.37128526796747635</v>
      </c>
      <c r="F420" s="556"/>
      <c r="G420" s="556"/>
      <c r="H420" s="997" t="s">
        <v>536</v>
      </c>
      <c r="I420" s="995"/>
      <c r="J420" s="794">
        <v>0.31315072298848934</v>
      </c>
      <c r="K420" s="556"/>
      <c r="L420" s="556"/>
      <c r="M420" s="997" t="s">
        <v>540</v>
      </c>
      <c r="N420" s="995"/>
      <c r="O420" s="795">
        <v>0.37733458425357452</v>
      </c>
      <c r="P420" s="556"/>
      <c r="Q420" s="556"/>
      <c r="X420" s="341"/>
      <c r="Y420" s="34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3"/>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4"/>
      <c r="BY420" s="344"/>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889"/>
      <c r="C421" s="997" t="s">
        <v>340</v>
      </c>
      <c r="D421" s="995"/>
      <c r="E421" s="793">
        <v>-0.36721007373249909</v>
      </c>
      <c r="F421" s="556"/>
      <c r="G421" s="556"/>
      <c r="H421" s="997" t="s">
        <v>543</v>
      </c>
      <c r="I421" s="995"/>
      <c r="J421" s="794">
        <v>0.3111346493987856</v>
      </c>
      <c r="K421" s="556"/>
      <c r="L421" s="556"/>
      <c r="M421" s="997" t="s">
        <v>542</v>
      </c>
      <c r="N421" s="995"/>
      <c r="O421" s="795">
        <v>0.34660365571955787</v>
      </c>
      <c r="P421" s="556"/>
      <c r="Q421" s="556"/>
      <c r="X421" s="341"/>
      <c r="Y421" s="34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3"/>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4"/>
      <c r="BY421" s="344"/>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889"/>
      <c r="C422" s="997" t="s">
        <v>542</v>
      </c>
      <c r="D422" s="995"/>
      <c r="E422" s="793">
        <v>0.34310861063445369</v>
      </c>
      <c r="F422" s="556"/>
      <c r="G422" s="556"/>
      <c r="H422" s="997" t="s">
        <v>544</v>
      </c>
      <c r="I422" s="995"/>
      <c r="J422" s="794">
        <v>0.2994437995178475</v>
      </c>
      <c r="K422" s="556"/>
      <c r="L422" s="556"/>
      <c r="M422" s="997" t="s">
        <v>545</v>
      </c>
      <c r="N422" s="995"/>
      <c r="O422" s="795">
        <v>-0.34331385615682342</v>
      </c>
      <c r="P422" s="556"/>
      <c r="Q422" s="556"/>
      <c r="X422" s="341"/>
      <c r="Y422" s="34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3"/>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4"/>
      <c r="BY422" s="344"/>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889"/>
      <c r="C423" s="997" t="s">
        <v>545</v>
      </c>
      <c r="D423" s="995"/>
      <c r="E423" s="793">
        <v>-0.34036196998575208</v>
      </c>
      <c r="F423" s="556"/>
      <c r="G423" s="556"/>
      <c r="H423" s="997" t="s">
        <v>545</v>
      </c>
      <c r="I423" s="995"/>
      <c r="J423" s="794">
        <v>-0.29591762203940858</v>
      </c>
      <c r="K423" s="556"/>
      <c r="L423" s="556"/>
      <c r="M423" s="997" t="s">
        <v>544</v>
      </c>
      <c r="N423" s="995"/>
      <c r="O423" s="795">
        <v>0.33656603638255911</v>
      </c>
      <c r="P423" s="556"/>
      <c r="Q423" s="556"/>
      <c r="X423" s="341"/>
      <c r="Y423" s="34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3"/>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4"/>
      <c r="BY423" s="344"/>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889"/>
      <c r="C424" s="997" t="s">
        <v>544</v>
      </c>
      <c r="D424" s="995"/>
      <c r="E424" s="793">
        <v>0.30505542635374416</v>
      </c>
      <c r="F424" s="556"/>
      <c r="G424" s="556"/>
      <c r="H424" s="997" t="s">
        <v>340</v>
      </c>
      <c r="I424" s="995"/>
      <c r="J424" s="794">
        <v>-0.27909038298516792</v>
      </c>
      <c r="K424" s="556"/>
      <c r="L424" s="556"/>
      <c r="M424" s="997" t="s">
        <v>539</v>
      </c>
      <c r="N424" s="995"/>
      <c r="O424" s="795">
        <v>0.32460760553032791</v>
      </c>
      <c r="P424" s="556"/>
      <c r="Q424" s="556"/>
      <c r="X424" s="341"/>
      <c r="Y424" s="34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3"/>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4"/>
      <c r="BY424" s="344"/>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889"/>
      <c r="C425" s="997" t="s">
        <v>543</v>
      </c>
      <c r="D425" s="995"/>
      <c r="E425" s="793">
        <v>0.28739967541465139</v>
      </c>
      <c r="F425" s="556"/>
      <c r="G425" s="556"/>
      <c r="H425" s="997" t="s">
        <v>546</v>
      </c>
      <c r="I425" s="995"/>
      <c r="J425" s="794">
        <v>0.24666033670166027</v>
      </c>
      <c r="K425" s="556"/>
      <c r="L425" s="556"/>
      <c r="M425" s="997" t="s">
        <v>357</v>
      </c>
      <c r="N425" s="995"/>
      <c r="O425" s="795">
        <v>0.28418638625074977</v>
      </c>
      <c r="P425" s="556"/>
      <c r="Q425" s="556"/>
      <c r="X425" s="341"/>
      <c r="Y425" s="34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3"/>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4"/>
      <c r="BY425" s="344"/>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889"/>
      <c r="C426" s="997" t="s">
        <v>547</v>
      </c>
      <c r="D426" s="995"/>
      <c r="E426" s="793">
        <v>-0.2527042827467092</v>
      </c>
      <c r="F426" s="556"/>
      <c r="G426" s="556"/>
      <c r="H426" s="997" t="s">
        <v>541</v>
      </c>
      <c r="I426" s="995"/>
      <c r="J426" s="794">
        <v>-0.24356512822929036</v>
      </c>
      <c r="K426" s="556"/>
      <c r="L426" s="556"/>
      <c r="M426" s="997" t="s">
        <v>547</v>
      </c>
      <c r="N426" s="995"/>
      <c r="O426" s="795">
        <v>-0.25614630587435094</v>
      </c>
      <c r="P426" s="556"/>
      <c r="Q426" s="556"/>
      <c r="X426" s="341"/>
      <c r="Y426" s="34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3"/>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4"/>
      <c r="BY426" s="344"/>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889"/>
      <c r="C427" s="997" t="s">
        <v>548</v>
      </c>
      <c r="D427" s="995"/>
      <c r="E427" s="793">
        <v>-0.22978879833381866</v>
      </c>
      <c r="F427" s="556"/>
      <c r="G427" s="556"/>
      <c r="H427" s="997" t="s">
        <v>548</v>
      </c>
      <c r="I427" s="995"/>
      <c r="J427" s="794">
        <v>-0.22962942147330342</v>
      </c>
      <c r="K427" s="556"/>
      <c r="L427" s="556"/>
      <c r="M427" s="997" t="s">
        <v>549</v>
      </c>
      <c r="N427" s="995"/>
      <c r="O427" s="795">
        <v>0.25327146837105119</v>
      </c>
      <c r="P427" s="556"/>
      <c r="Q427" s="556"/>
      <c r="X427" s="341"/>
      <c r="Y427" s="34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3"/>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4"/>
      <c r="BY427" s="344"/>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889"/>
      <c r="C428" s="997" t="s">
        <v>550</v>
      </c>
      <c r="D428" s="995"/>
      <c r="E428" s="793">
        <v>-0.22514143459649241</v>
      </c>
      <c r="F428" s="556"/>
      <c r="G428" s="556"/>
      <c r="H428" s="997" t="s">
        <v>547</v>
      </c>
      <c r="I428" s="995"/>
      <c r="J428" s="794">
        <v>-0.18726729357764782</v>
      </c>
      <c r="K428" s="556"/>
      <c r="L428" s="556"/>
      <c r="M428" s="997" t="s">
        <v>550</v>
      </c>
      <c r="N428" s="995"/>
      <c r="O428" s="795">
        <v>-0.252904814891526</v>
      </c>
      <c r="P428" s="556"/>
      <c r="Q428" s="556"/>
      <c r="X428" s="341"/>
      <c r="Y428" s="34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3"/>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4"/>
      <c r="BY428" s="344"/>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889"/>
      <c r="C429" s="997" t="s">
        <v>546</v>
      </c>
      <c r="D429" s="995"/>
      <c r="E429" s="793">
        <v>0.22176077754332535</v>
      </c>
      <c r="F429" s="556"/>
      <c r="G429" s="556"/>
      <c r="H429" s="997" t="s">
        <v>549</v>
      </c>
      <c r="I429" s="995"/>
      <c r="J429" s="794">
        <v>0.14654944809882089</v>
      </c>
      <c r="K429" s="556"/>
      <c r="L429" s="556"/>
      <c r="M429" s="997" t="s">
        <v>350</v>
      </c>
      <c r="N429" s="995"/>
      <c r="O429" s="795">
        <v>0.24693999359307445</v>
      </c>
      <c r="P429" s="556"/>
      <c r="Q429" s="556"/>
      <c r="X429" s="341"/>
      <c r="Y429" s="34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3"/>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4"/>
      <c r="BY429" s="344"/>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889"/>
      <c r="C430" s="997" t="s">
        <v>350</v>
      </c>
      <c r="D430" s="995"/>
      <c r="E430" s="793">
        <v>0.21239407468858115</v>
      </c>
      <c r="F430" s="556"/>
      <c r="G430" s="556"/>
      <c r="H430" s="997" t="s">
        <v>551</v>
      </c>
      <c r="I430" s="995"/>
      <c r="J430" s="794">
        <v>-0.13085179608503497</v>
      </c>
      <c r="K430" s="556"/>
      <c r="L430" s="556"/>
      <c r="M430" s="997" t="s">
        <v>548</v>
      </c>
      <c r="N430" s="995"/>
      <c r="O430" s="795">
        <v>-0.22710356497605283</v>
      </c>
      <c r="P430" s="556"/>
      <c r="Q430" s="556"/>
      <c r="X430" s="341"/>
      <c r="Y430" s="34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3"/>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4"/>
      <c r="BY430" s="344"/>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889"/>
      <c r="C431" s="997" t="s">
        <v>357</v>
      </c>
      <c r="D431" s="995"/>
      <c r="E431" s="793">
        <v>0.16002795712248036</v>
      </c>
      <c r="F431" s="556"/>
      <c r="G431" s="556"/>
      <c r="H431" s="997" t="s">
        <v>552</v>
      </c>
      <c r="I431" s="995"/>
      <c r="J431" s="794">
        <v>-0.12704500539750169</v>
      </c>
      <c r="K431" s="556"/>
      <c r="L431" s="556"/>
      <c r="M431" s="997" t="s">
        <v>543</v>
      </c>
      <c r="N431" s="995"/>
      <c r="O431" s="795">
        <v>0.21572164376071826</v>
      </c>
      <c r="P431" s="556"/>
      <c r="Q431" s="556"/>
      <c r="X431" s="341"/>
      <c r="Y431" s="34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3"/>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4"/>
      <c r="BY431" s="344"/>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889"/>
      <c r="C432" s="997" t="s">
        <v>549</v>
      </c>
      <c r="D432" s="995"/>
      <c r="E432" s="793">
        <v>0.15108376395801135</v>
      </c>
      <c r="F432" s="556"/>
      <c r="G432" s="556"/>
      <c r="H432" s="997" t="s">
        <v>553</v>
      </c>
      <c r="I432" s="995"/>
      <c r="J432" s="794">
        <v>-0.12362676061882791</v>
      </c>
      <c r="K432" s="556"/>
      <c r="L432" s="556"/>
      <c r="M432" s="997" t="s">
        <v>546</v>
      </c>
      <c r="N432" s="995"/>
      <c r="O432" s="795">
        <v>0.19368985319273349</v>
      </c>
      <c r="P432" s="556"/>
      <c r="Q432" s="556"/>
      <c r="X432" s="341"/>
      <c r="Y432" s="34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3"/>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4"/>
      <c r="BY432" s="344"/>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889"/>
      <c r="C433" s="997" t="s">
        <v>551</v>
      </c>
      <c r="D433" s="995"/>
      <c r="E433" s="793">
        <v>-0.14373326555160165</v>
      </c>
      <c r="F433" s="556"/>
      <c r="G433" s="556"/>
      <c r="H433" s="997" t="s">
        <v>554</v>
      </c>
      <c r="I433" s="995"/>
      <c r="J433" s="794">
        <v>-0.12083698940423686</v>
      </c>
      <c r="K433" s="556"/>
      <c r="L433" s="556"/>
      <c r="M433" s="997" t="s">
        <v>551</v>
      </c>
      <c r="N433" s="995"/>
      <c r="O433" s="795">
        <v>-0.15186398632513445</v>
      </c>
      <c r="P433" s="556"/>
      <c r="Q433" s="556"/>
      <c r="X433" s="341"/>
      <c r="Y433" s="34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3"/>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4"/>
      <c r="BY433" s="344"/>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889"/>
      <c r="C434" s="997" t="s">
        <v>555</v>
      </c>
      <c r="D434" s="995"/>
      <c r="E434" s="793">
        <v>-0.13238150502449852</v>
      </c>
      <c r="F434" s="556"/>
      <c r="G434" s="556"/>
      <c r="H434" s="997" t="s">
        <v>556</v>
      </c>
      <c r="I434" s="995"/>
      <c r="J434" s="794">
        <v>-0.11127363354130584</v>
      </c>
      <c r="K434" s="556"/>
      <c r="L434" s="556"/>
      <c r="M434" s="997" t="s">
        <v>555</v>
      </c>
      <c r="N434" s="995"/>
      <c r="O434" s="795">
        <v>-0.14587832714063648</v>
      </c>
      <c r="P434" s="556"/>
      <c r="Q434" s="556"/>
      <c r="X434" s="341"/>
      <c r="Y434" s="34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3"/>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4"/>
      <c r="BY434" s="344"/>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889"/>
      <c r="C435" s="997" t="s">
        <v>557</v>
      </c>
      <c r="D435" s="995"/>
      <c r="E435" s="793">
        <v>-0.11344936172647876</v>
      </c>
      <c r="F435" s="556"/>
      <c r="G435" s="556"/>
      <c r="H435" s="997" t="s">
        <v>550</v>
      </c>
      <c r="I435" s="995"/>
      <c r="J435" s="794">
        <v>-0.10751678061645385</v>
      </c>
      <c r="K435" s="556"/>
      <c r="L435" s="556"/>
      <c r="M435" s="997" t="s">
        <v>557</v>
      </c>
      <c r="N435" s="995"/>
      <c r="O435" s="795">
        <v>-0.11012844748238625</v>
      </c>
      <c r="P435" s="556"/>
      <c r="Q435" s="556"/>
      <c r="X435" s="341"/>
      <c r="Y435" s="34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3"/>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4"/>
      <c r="BY435" s="344"/>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889"/>
      <c r="C436" s="997" t="s">
        <v>556</v>
      </c>
      <c r="D436" s="995"/>
      <c r="E436" s="793">
        <v>-0.10000162691214456</v>
      </c>
      <c r="F436" s="556"/>
      <c r="G436" s="556"/>
      <c r="H436" s="997" t="s">
        <v>555</v>
      </c>
      <c r="I436" s="995"/>
      <c r="J436" s="794">
        <v>-9.6357164012519647E-2</v>
      </c>
      <c r="K436" s="556"/>
      <c r="L436" s="556"/>
      <c r="M436" s="997" t="s">
        <v>554</v>
      </c>
      <c r="N436" s="995"/>
      <c r="O436" s="795">
        <v>-9.9124281149962343E-2</v>
      </c>
      <c r="P436" s="556"/>
      <c r="Q436" s="556"/>
      <c r="X436" s="341"/>
      <c r="Y436" s="34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3"/>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4"/>
      <c r="BY436" s="344"/>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889"/>
      <c r="C437" s="997" t="s">
        <v>554</v>
      </c>
      <c r="D437" s="995"/>
      <c r="E437" s="793">
        <v>-9.946012156890173E-2</v>
      </c>
      <c r="F437" s="556"/>
      <c r="G437" s="556"/>
      <c r="H437" s="997" t="s">
        <v>557</v>
      </c>
      <c r="I437" s="995"/>
      <c r="J437" s="794">
        <v>-9.4248403148949403E-2</v>
      </c>
      <c r="K437" s="556"/>
      <c r="L437" s="556"/>
      <c r="M437" s="997" t="s">
        <v>553</v>
      </c>
      <c r="N437" s="995"/>
      <c r="O437" s="795">
        <v>-7.5644673294232523E-2</v>
      </c>
      <c r="P437" s="556"/>
      <c r="Q437" s="556"/>
      <c r="X437" s="341"/>
      <c r="Y437" s="34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3"/>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4"/>
      <c r="BY437" s="344"/>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889"/>
      <c r="C438" s="997" t="s">
        <v>553</v>
      </c>
      <c r="D438" s="995"/>
      <c r="E438" s="793">
        <v>-9.798479200333611E-2</v>
      </c>
      <c r="F438" s="556"/>
      <c r="G438" s="556"/>
      <c r="H438" s="997" t="s">
        <v>357</v>
      </c>
      <c r="I438" s="995"/>
      <c r="J438" s="794">
        <v>5.8864834792584884E-2</v>
      </c>
      <c r="K438" s="556"/>
      <c r="L438" s="556"/>
      <c r="M438" s="997" t="s">
        <v>556</v>
      </c>
      <c r="N438" s="995"/>
      <c r="O438" s="795">
        <v>-7.4718279076586944E-2</v>
      </c>
      <c r="P438" s="556"/>
      <c r="Q438" s="556"/>
      <c r="X438" s="341"/>
      <c r="Y438" s="34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3"/>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4"/>
      <c r="BY438" s="344"/>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889"/>
      <c r="C439" s="997" t="s">
        <v>558</v>
      </c>
      <c r="D439" s="995"/>
      <c r="E439" s="793">
        <v>-7.1680857618635851E-2</v>
      </c>
      <c r="F439" s="556"/>
      <c r="G439" s="556"/>
      <c r="H439" s="997" t="s">
        <v>559</v>
      </c>
      <c r="I439" s="995"/>
      <c r="J439" s="794">
        <v>-5.8681850077130733E-2</v>
      </c>
      <c r="K439" s="556"/>
      <c r="L439" s="556"/>
      <c r="M439" s="997" t="s">
        <v>558</v>
      </c>
      <c r="N439" s="995"/>
      <c r="O439" s="795">
        <v>-7.3965810742481305E-2</v>
      </c>
      <c r="P439" s="556"/>
      <c r="Q439" s="556"/>
      <c r="X439" s="341"/>
      <c r="Y439" s="34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3"/>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4"/>
      <c r="BY439" s="344"/>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889"/>
      <c r="C440" s="997" t="s">
        <v>560</v>
      </c>
      <c r="D440" s="995"/>
      <c r="E440" s="793">
        <v>-6.7032630590048298E-2</v>
      </c>
      <c r="F440" s="556"/>
      <c r="G440" s="556"/>
      <c r="H440" s="997" t="s">
        <v>561</v>
      </c>
      <c r="I440" s="995"/>
      <c r="J440" s="794">
        <v>-5.7983001645175392E-2</v>
      </c>
      <c r="K440" s="556"/>
      <c r="L440" s="556"/>
      <c r="M440" s="997" t="s">
        <v>562</v>
      </c>
      <c r="N440" s="995"/>
      <c r="O440" s="795">
        <v>-6.649101913228915E-2</v>
      </c>
      <c r="P440" s="556"/>
      <c r="Q440" s="556"/>
      <c r="X440" s="341"/>
      <c r="Y440" s="34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3"/>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4"/>
      <c r="BY440" s="344"/>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889"/>
      <c r="C441" s="997" t="s">
        <v>561</v>
      </c>
      <c r="D441" s="995"/>
      <c r="E441" s="793">
        <v>-6.3294798308155348E-2</v>
      </c>
      <c r="F441" s="556"/>
      <c r="G441" s="556"/>
      <c r="H441" s="997" t="s">
        <v>563</v>
      </c>
      <c r="I441" s="995"/>
      <c r="J441" s="794">
        <v>-5.6116968857360727E-2</v>
      </c>
      <c r="K441" s="556"/>
      <c r="L441" s="556"/>
      <c r="M441" s="997" t="s">
        <v>564</v>
      </c>
      <c r="N441" s="995"/>
      <c r="O441" s="795">
        <v>-6.6183585134742762E-2</v>
      </c>
      <c r="P441" s="556"/>
      <c r="Q441" s="556"/>
      <c r="X441" s="341"/>
      <c r="Y441" s="34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3"/>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4"/>
      <c r="BY441" s="344"/>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889"/>
      <c r="C442" s="997" t="s">
        <v>565</v>
      </c>
      <c r="D442" s="995"/>
      <c r="E442" s="793">
        <v>6.2841355831021711E-2</v>
      </c>
      <c r="F442" s="556"/>
      <c r="G442" s="556"/>
      <c r="H442" s="997" t="s">
        <v>566</v>
      </c>
      <c r="I442" s="995"/>
      <c r="J442" s="794">
        <v>-5.5031848187777524E-2</v>
      </c>
      <c r="K442" s="556"/>
      <c r="L442" s="556"/>
      <c r="M442" s="997" t="s">
        <v>559</v>
      </c>
      <c r="N442" s="995"/>
      <c r="O442" s="795">
        <v>-6.0269957075265043E-2</v>
      </c>
      <c r="P442" s="556"/>
      <c r="Q442" s="556"/>
      <c r="X442" s="341"/>
      <c r="Y442" s="34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3"/>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4"/>
      <c r="BY442" s="344"/>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889"/>
      <c r="C443" s="997" t="s">
        <v>559</v>
      </c>
      <c r="D443" s="995"/>
      <c r="E443" s="793">
        <v>-5.6430978219341843E-2</v>
      </c>
      <c r="F443" s="556"/>
      <c r="G443" s="556"/>
      <c r="H443" s="997" t="s">
        <v>567</v>
      </c>
      <c r="I443" s="995"/>
      <c r="J443" s="794">
        <v>-5.1261290553925976E-2</v>
      </c>
      <c r="K443" s="556"/>
      <c r="L443" s="556"/>
      <c r="M443" s="997" t="s">
        <v>565</v>
      </c>
      <c r="N443" s="995"/>
      <c r="O443" s="795">
        <v>5.9498234521372845E-2</v>
      </c>
      <c r="P443" s="556"/>
      <c r="Q443" s="556"/>
      <c r="X443" s="341"/>
      <c r="Y443" s="34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3"/>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4"/>
      <c r="BY443" s="344"/>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889"/>
      <c r="C444" s="997" t="s">
        <v>564</v>
      </c>
      <c r="D444" s="995"/>
      <c r="E444" s="793">
        <v>-5.5532073347635234E-2</v>
      </c>
      <c r="F444" s="556"/>
      <c r="G444" s="556"/>
      <c r="H444" s="997" t="s">
        <v>350</v>
      </c>
      <c r="I444" s="995"/>
      <c r="J444" s="794">
        <v>4.5138613014317708E-2</v>
      </c>
      <c r="K444" s="556"/>
      <c r="L444" s="556"/>
      <c r="M444" s="997" t="s">
        <v>561</v>
      </c>
      <c r="N444" s="995"/>
      <c r="O444" s="795">
        <v>-5.1935795833910441E-2</v>
      </c>
      <c r="P444" s="556"/>
      <c r="Q444" s="556"/>
      <c r="X444" s="341"/>
      <c r="Y444" s="34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3"/>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4"/>
      <c r="BY444" s="344"/>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889"/>
      <c r="C445" s="997" t="s">
        <v>562</v>
      </c>
      <c r="D445" s="995"/>
      <c r="E445" s="793">
        <v>-5.3714801797615952E-2</v>
      </c>
      <c r="F445" s="556"/>
      <c r="G445" s="556"/>
      <c r="H445" s="997" t="s">
        <v>568</v>
      </c>
      <c r="I445" s="995"/>
      <c r="J445" s="794">
        <v>-4.193609560247314E-2</v>
      </c>
      <c r="K445" s="556"/>
      <c r="L445" s="556"/>
      <c r="M445" s="997" t="s">
        <v>569</v>
      </c>
      <c r="N445" s="995"/>
      <c r="O445" s="795">
        <v>-5.1001288249007168E-2</v>
      </c>
      <c r="P445" s="556"/>
      <c r="Q445" s="556"/>
      <c r="X445" s="341"/>
      <c r="Y445" s="34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3"/>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4"/>
      <c r="BY445" s="344"/>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997" t="s">
        <v>552</v>
      </c>
      <c r="D446" s="995"/>
      <c r="E446" s="793">
        <v>-5.1796904386321313E-2</v>
      </c>
      <c r="F446" s="556"/>
      <c r="G446" s="556"/>
      <c r="H446" s="997" t="s">
        <v>558</v>
      </c>
      <c r="I446" s="995"/>
      <c r="J446" s="794">
        <v>-4.0187207922204739E-2</v>
      </c>
      <c r="K446" s="556"/>
      <c r="L446" s="556"/>
      <c r="M446" s="997" t="s">
        <v>567</v>
      </c>
      <c r="N446" s="995"/>
      <c r="O446" s="795">
        <v>4.1765354457908077E-2</v>
      </c>
      <c r="P446" s="556"/>
      <c r="Q446" s="556"/>
      <c r="X446" s="341"/>
      <c r="Y446" s="34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3"/>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4"/>
      <c r="BY446" s="344"/>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997" t="s">
        <v>569</v>
      </c>
      <c r="D447" s="995"/>
      <c r="E447" s="793">
        <v>-5.0436699234949998E-2</v>
      </c>
      <c r="F447" s="556"/>
      <c r="G447" s="556"/>
      <c r="H447" s="997" t="s">
        <v>569</v>
      </c>
      <c r="I447" s="995"/>
      <c r="J447" s="794">
        <v>-3.9482878779783806E-2</v>
      </c>
      <c r="K447" s="556"/>
      <c r="L447" s="556"/>
      <c r="M447" s="997" t="s">
        <v>552</v>
      </c>
      <c r="N447" s="995"/>
      <c r="O447" s="795">
        <v>-3.8105953433854721E-2</v>
      </c>
      <c r="P447" s="556"/>
      <c r="Q447" s="556"/>
      <c r="X447" s="341"/>
      <c r="Y447" s="34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3"/>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4"/>
      <c r="BY447" s="344"/>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997" t="s">
        <v>567</v>
      </c>
      <c r="D448" s="995"/>
      <c r="E448" s="793">
        <v>4.9997348834891202E-2</v>
      </c>
      <c r="F448" s="556"/>
      <c r="G448" s="556"/>
      <c r="H448" s="997" t="s">
        <v>562</v>
      </c>
      <c r="I448" s="995"/>
      <c r="J448" s="794">
        <v>-3.7324998069936652E-2</v>
      </c>
      <c r="K448" s="556"/>
      <c r="L448" s="556"/>
      <c r="M448" s="997" t="s">
        <v>560</v>
      </c>
      <c r="N448" s="995"/>
      <c r="O448" s="795">
        <v>-3.6091755570150902E-2</v>
      </c>
      <c r="P448" s="556"/>
      <c r="Q448" s="556"/>
      <c r="X448" s="341"/>
      <c r="Y448" s="34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3"/>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4"/>
      <c r="BY448" s="344"/>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997" t="s">
        <v>570</v>
      </c>
      <c r="D449" s="995"/>
      <c r="E449" s="793">
        <v>-3.1321436021460612E-2</v>
      </c>
      <c r="F449" s="556"/>
      <c r="G449" s="556"/>
      <c r="H449" s="997" t="s">
        <v>564</v>
      </c>
      <c r="I449" s="995"/>
      <c r="J449" s="794">
        <v>-3.6182456169747489E-2</v>
      </c>
      <c r="K449" s="556"/>
      <c r="L449" s="556"/>
      <c r="M449" s="997" t="s">
        <v>571</v>
      </c>
      <c r="N449" s="995"/>
      <c r="O449" s="795">
        <v>3.1963929569636708E-2</v>
      </c>
      <c r="P449" s="556"/>
      <c r="Q449" s="556"/>
      <c r="X449" s="341"/>
      <c r="Y449" s="34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3"/>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4"/>
      <c r="BY449" s="344"/>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997" t="s">
        <v>572</v>
      </c>
      <c r="D450" s="995"/>
      <c r="E450" s="796">
        <v>2.1115339851897535E-2</v>
      </c>
      <c r="F450" s="556"/>
      <c r="G450" s="556"/>
      <c r="H450" s="997" t="s">
        <v>573</v>
      </c>
      <c r="I450" s="995"/>
      <c r="J450" s="794">
        <v>-3.3163892375849657E-2</v>
      </c>
      <c r="K450" s="556"/>
      <c r="L450" s="556"/>
      <c r="M450" s="997" t="s">
        <v>572</v>
      </c>
      <c r="N450" s="995"/>
      <c r="O450" s="795">
        <v>3.1762201036417137E-2</v>
      </c>
      <c r="P450" s="556"/>
      <c r="Q450" s="556"/>
      <c r="X450" s="341"/>
      <c r="Y450" s="34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3"/>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4"/>
      <c r="BY450" s="344"/>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994"/>
      <c r="D451" s="995"/>
      <c r="E451" s="572"/>
      <c r="F451" s="556"/>
      <c r="G451" s="556"/>
      <c r="H451" s="997" t="s">
        <v>560</v>
      </c>
      <c r="I451" s="995"/>
      <c r="J451" s="794">
        <v>-2.8784521659638018E-2</v>
      </c>
      <c r="K451" s="556"/>
      <c r="L451" s="556"/>
      <c r="M451" s="997" t="s">
        <v>570</v>
      </c>
      <c r="N451" s="995"/>
      <c r="O451" s="795">
        <v>-2.5212523949722562E-2</v>
      </c>
      <c r="P451" s="556"/>
      <c r="Q451" s="556"/>
      <c r="X451" s="341"/>
      <c r="Y451" s="34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3"/>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4"/>
      <c r="BY451" s="344"/>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994"/>
      <c r="D452" s="995"/>
      <c r="E452" s="572"/>
      <c r="F452" s="556"/>
      <c r="G452" s="556"/>
      <c r="H452" s="997" t="s">
        <v>572</v>
      </c>
      <c r="I452" s="995"/>
      <c r="J452" s="794">
        <v>1.559590652651364E-2</v>
      </c>
      <c r="K452" s="556"/>
      <c r="L452" s="556"/>
      <c r="M452" s="997" t="s">
        <v>574</v>
      </c>
      <c r="N452" s="995"/>
      <c r="O452" s="795">
        <v>1.0933361595714121E-2</v>
      </c>
      <c r="P452" s="556"/>
      <c r="Q452" s="556"/>
      <c r="X452" s="341"/>
      <c r="Y452" s="34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3"/>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4"/>
      <c r="BY452" s="344"/>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994"/>
      <c r="D453" s="995"/>
      <c r="E453" s="556"/>
      <c r="F453" s="556"/>
      <c r="G453" s="556"/>
      <c r="H453" s="997" t="s">
        <v>575</v>
      </c>
      <c r="I453" s="995"/>
      <c r="J453" s="794">
        <v>9.8607775139395743E-3</v>
      </c>
      <c r="K453" s="556"/>
      <c r="L453" s="556"/>
      <c r="M453" s="997" t="s">
        <v>576</v>
      </c>
      <c r="N453" s="995"/>
      <c r="O453" s="797">
        <v>2.6661880816420745E-3</v>
      </c>
      <c r="P453" s="556"/>
      <c r="Q453" s="556"/>
      <c r="X453" s="341"/>
      <c r="Y453" s="34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3"/>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4"/>
      <c r="BY453" s="344"/>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998" t="s">
        <v>217</v>
      </c>
      <c r="D454" s="995"/>
      <c r="E454" s="995"/>
      <c r="F454" s="556"/>
      <c r="G454" s="556"/>
      <c r="H454" s="997" t="s">
        <v>570</v>
      </c>
      <c r="I454" s="995"/>
      <c r="J454" s="794">
        <v>-7.2531349863305299E-3</v>
      </c>
      <c r="K454" s="556"/>
      <c r="L454" s="556"/>
      <c r="M454" s="994"/>
      <c r="N454" s="995"/>
      <c r="O454" s="572"/>
      <c r="P454" s="556"/>
      <c r="Q454" s="556"/>
      <c r="X454" s="341"/>
      <c r="Y454" s="34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3"/>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4"/>
      <c r="BY454" s="344"/>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994"/>
      <c r="D455" s="995"/>
      <c r="E455" s="775" t="s">
        <v>218</v>
      </c>
      <c r="F455" s="556"/>
      <c r="G455" s="556"/>
      <c r="H455" s="997" t="s">
        <v>565</v>
      </c>
      <c r="I455" s="995"/>
      <c r="J455" s="798">
        <v>2.5510603927330749E-4</v>
      </c>
      <c r="K455" s="556"/>
      <c r="L455" s="556"/>
      <c r="M455" s="994"/>
      <c r="N455" s="995"/>
      <c r="O455" s="572"/>
      <c r="P455" s="556"/>
      <c r="Q455" s="556"/>
      <c r="X455" s="341"/>
      <c r="Y455" s="34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3"/>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4"/>
      <c r="BY455" s="344"/>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997" t="s">
        <v>340</v>
      </c>
      <c r="D456" s="995"/>
      <c r="E456" s="790">
        <v>0.13484323825062741</v>
      </c>
      <c r="F456" s="556"/>
      <c r="G456" s="556"/>
      <c r="H456" s="994"/>
      <c r="I456" s="995"/>
      <c r="J456" s="572"/>
      <c r="K456" s="556"/>
      <c r="L456" s="556"/>
      <c r="M456" s="994"/>
      <c r="N456" s="995"/>
      <c r="O456" s="556"/>
      <c r="P456" s="556"/>
      <c r="Q456" s="556"/>
      <c r="X456" s="341"/>
      <c r="Y456" s="34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3"/>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4"/>
      <c r="BY456" s="344"/>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997" t="s">
        <v>541</v>
      </c>
      <c r="D457" s="995"/>
      <c r="E457" s="793">
        <v>0.13785275020968071</v>
      </c>
      <c r="F457" s="556"/>
      <c r="G457" s="556"/>
      <c r="H457" s="994"/>
      <c r="I457" s="995"/>
      <c r="J457" s="572"/>
      <c r="K457" s="556"/>
      <c r="L457" s="556"/>
      <c r="M457" s="998" t="s">
        <v>217</v>
      </c>
      <c r="N457" s="995"/>
      <c r="O457" s="995"/>
      <c r="P457" s="556"/>
      <c r="Q457" s="556"/>
      <c r="X457" s="341"/>
      <c r="Y457" s="34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3"/>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4"/>
      <c r="BY457" s="344"/>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997" t="s">
        <v>548</v>
      </c>
      <c r="D458" s="995"/>
      <c r="E458" s="793">
        <v>5.2802891839700376E-2</v>
      </c>
      <c r="F458" s="556"/>
      <c r="G458" s="556"/>
      <c r="H458" s="994"/>
      <c r="I458" s="995"/>
      <c r="J458" s="556"/>
      <c r="K458" s="556"/>
      <c r="L458" s="556"/>
      <c r="M458" s="994"/>
      <c r="N458" s="995"/>
      <c r="O458" s="776" t="s">
        <v>218</v>
      </c>
      <c r="P458" s="556"/>
      <c r="Q458" s="556"/>
      <c r="X458" s="341"/>
      <c r="Y458" s="34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3"/>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4"/>
      <c r="BY458" s="344"/>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997" t="s">
        <v>550</v>
      </c>
      <c r="D459" s="995"/>
      <c r="E459" s="793">
        <v>5.0688665572166669E-2</v>
      </c>
      <c r="F459" s="556"/>
      <c r="G459" s="556"/>
      <c r="H459" s="998" t="s">
        <v>217</v>
      </c>
      <c r="I459" s="995"/>
      <c r="J459" s="995"/>
      <c r="K459" s="556"/>
      <c r="L459" s="556"/>
      <c r="M459" s="997" t="s">
        <v>340</v>
      </c>
      <c r="N459" s="995"/>
      <c r="O459" s="792">
        <v>0.14847480596967319</v>
      </c>
      <c r="P459" s="556"/>
      <c r="Q459" s="556"/>
      <c r="X459" s="341"/>
      <c r="Y459" s="34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3"/>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4"/>
      <c r="BY459" s="344"/>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997" t="s">
        <v>531</v>
      </c>
      <c r="D460" s="995"/>
      <c r="E460" s="793">
        <v>0.43384212285719037</v>
      </c>
      <c r="F460" s="556"/>
      <c r="G460" s="556"/>
      <c r="H460" s="994"/>
      <c r="I460" s="995"/>
      <c r="J460" s="777" t="s">
        <v>218</v>
      </c>
      <c r="K460" s="556"/>
      <c r="L460" s="556"/>
      <c r="M460" s="997" t="s">
        <v>541</v>
      </c>
      <c r="N460" s="995"/>
      <c r="O460" s="795">
        <v>0.15473062603499574</v>
      </c>
      <c r="P460" s="556"/>
      <c r="Q460" s="556"/>
      <c r="X460" s="341"/>
      <c r="Y460" s="34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3"/>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4"/>
      <c r="BY460" s="344"/>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997" t="s">
        <v>547</v>
      </c>
      <c r="D461" s="995"/>
      <c r="E461" s="793">
        <v>6.3859454518528744E-2</v>
      </c>
      <c r="F461" s="556"/>
      <c r="G461" s="556"/>
      <c r="H461" s="997" t="s">
        <v>340</v>
      </c>
      <c r="I461" s="995"/>
      <c r="J461" s="791">
        <v>7.7891441874807704E-2</v>
      </c>
      <c r="K461" s="556"/>
      <c r="L461" s="556"/>
      <c r="M461" s="997" t="s">
        <v>548</v>
      </c>
      <c r="N461" s="995"/>
      <c r="O461" s="795">
        <v>5.1576029224832252E-2</v>
      </c>
      <c r="P461" s="556"/>
      <c r="Q461" s="556"/>
      <c r="X461" s="341"/>
      <c r="Y461" s="34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3"/>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4"/>
      <c r="BY461" s="344"/>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997" t="s">
        <v>555</v>
      </c>
      <c r="D462" s="995"/>
      <c r="E462" s="793">
        <v>1.7524862872551328E-2</v>
      </c>
      <c r="F462" s="556"/>
      <c r="G462" s="556"/>
      <c r="H462" s="997" t="s">
        <v>541</v>
      </c>
      <c r="I462" s="995"/>
      <c r="J462" s="794">
        <v>5.9323971689350656E-2</v>
      </c>
      <c r="K462" s="556"/>
      <c r="L462" s="556"/>
      <c r="M462" s="997" t="s">
        <v>550</v>
      </c>
      <c r="N462" s="995"/>
      <c r="O462" s="795">
        <v>6.3960845395317031E-2</v>
      </c>
      <c r="P462" s="556"/>
      <c r="Q462" s="556"/>
      <c r="X462" s="341"/>
      <c r="Y462" s="34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3"/>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4"/>
      <c r="BY462" s="344"/>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997" t="s">
        <v>562</v>
      </c>
      <c r="D463" s="995"/>
      <c r="E463" s="793">
        <v>2.8852799321571658E-3</v>
      </c>
      <c r="F463" s="556"/>
      <c r="G463" s="556"/>
      <c r="H463" s="997" t="s">
        <v>548</v>
      </c>
      <c r="I463" s="995"/>
      <c r="J463" s="794">
        <v>5.2729671206164022E-2</v>
      </c>
      <c r="K463" s="556"/>
      <c r="L463" s="556"/>
      <c r="M463" s="997" t="s">
        <v>574</v>
      </c>
      <c r="N463" s="995"/>
      <c r="O463" s="795">
        <v>1.1953839578263643E-4</v>
      </c>
      <c r="P463" s="556"/>
      <c r="Q463" s="556"/>
      <c r="X463" s="341"/>
      <c r="Y463" s="34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3"/>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4"/>
      <c r="BY463" s="344"/>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997" t="s">
        <v>535</v>
      </c>
      <c r="D464" s="995"/>
      <c r="E464" s="793">
        <v>0.22440067596865654</v>
      </c>
      <c r="F464" s="556"/>
      <c r="G464" s="556"/>
      <c r="H464" s="997" t="s">
        <v>550</v>
      </c>
      <c r="I464" s="995"/>
      <c r="J464" s="794">
        <v>1.1559858114126667E-2</v>
      </c>
      <c r="K464" s="556"/>
      <c r="L464" s="556"/>
      <c r="M464" s="997" t="s">
        <v>531</v>
      </c>
      <c r="N464" s="995"/>
      <c r="O464" s="795">
        <v>0.41348582634691888</v>
      </c>
      <c r="P464" s="556"/>
      <c r="Q464" s="556"/>
      <c r="X464" s="341"/>
      <c r="Y464" s="34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3"/>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4"/>
      <c r="BY464" s="344"/>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997" t="s">
        <v>564</v>
      </c>
      <c r="D465" s="995"/>
      <c r="E465" s="793">
        <v>3.0838111702871395E-3</v>
      </c>
      <c r="F465" s="556"/>
      <c r="G465" s="556"/>
      <c r="H465" s="997" t="s">
        <v>531</v>
      </c>
      <c r="I465" s="995"/>
      <c r="J465" s="794">
        <v>0.3376715554141459</v>
      </c>
      <c r="K465" s="556"/>
      <c r="L465" s="556"/>
      <c r="M465" s="997" t="s">
        <v>547</v>
      </c>
      <c r="N465" s="995"/>
      <c r="O465" s="795">
        <v>6.5610930013076552E-2</v>
      </c>
      <c r="P465" s="556"/>
      <c r="Q465" s="556"/>
      <c r="X465" s="341"/>
      <c r="Y465" s="34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3"/>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4"/>
      <c r="BY465" s="344"/>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997" t="s">
        <v>545</v>
      </c>
      <c r="D466" s="995"/>
      <c r="E466" s="793">
        <v>0.115846270612582</v>
      </c>
      <c r="F466" s="556"/>
      <c r="G466" s="556"/>
      <c r="H466" s="997" t="s">
        <v>547</v>
      </c>
      <c r="I466" s="995"/>
      <c r="J466" s="794">
        <v>3.5069039243896934E-2</v>
      </c>
      <c r="K466" s="556"/>
      <c r="L466" s="556"/>
      <c r="M466" s="997" t="s">
        <v>555</v>
      </c>
      <c r="N466" s="995"/>
      <c r="O466" s="795">
        <v>2.1280486329350558E-2</v>
      </c>
      <c r="P466" s="556"/>
      <c r="Q466" s="556"/>
      <c r="X466" s="341"/>
      <c r="Y466" s="34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3"/>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4"/>
      <c r="BY466" s="344"/>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997" t="s">
        <v>558</v>
      </c>
      <c r="D467" s="995"/>
      <c r="E467" s="793">
        <v>5.1381453489431454E-3</v>
      </c>
      <c r="F467" s="556"/>
      <c r="G467" s="556"/>
      <c r="H467" s="997" t="s">
        <v>555</v>
      </c>
      <c r="I467" s="995"/>
      <c r="J467" s="794">
        <v>9.2847030565356113E-3</v>
      </c>
      <c r="K467" s="556"/>
      <c r="L467" s="556"/>
      <c r="M467" s="997" t="s">
        <v>562</v>
      </c>
      <c r="N467" s="995"/>
      <c r="O467" s="795">
        <v>4.4210556252504418E-3</v>
      </c>
      <c r="P467" s="556"/>
      <c r="Q467" s="556"/>
      <c r="X467" s="341"/>
      <c r="Y467" s="34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3"/>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4"/>
      <c r="BY467" s="344"/>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997" t="s">
        <v>559</v>
      </c>
      <c r="D468" s="995"/>
      <c r="E468" s="793">
        <v>3.1844553027918334E-3</v>
      </c>
      <c r="F468" s="556"/>
      <c r="G468" s="556"/>
      <c r="H468" s="997" t="s">
        <v>562</v>
      </c>
      <c r="I468" s="995"/>
      <c r="J468" s="794">
        <v>1.3931554809207749E-3</v>
      </c>
      <c r="K468" s="556"/>
      <c r="L468" s="556"/>
      <c r="M468" s="997" t="s">
        <v>576</v>
      </c>
      <c r="N468" s="995"/>
      <c r="O468" s="799">
        <v>7.1085588866902456E-6</v>
      </c>
      <c r="P468" s="556"/>
      <c r="Q468" s="556"/>
      <c r="X468" s="341"/>
      <c r="Y468" s="34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3"/>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4"/>
      <c r="BY468" s="344"/>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997" t="s">
        <v>551</v>
      </c>
      <c r="D469" s="995"/>
      <c r="E469" s="793">
        <v>2.0659251626127237E-2</v>
      </c>
      <c r="F469" s="556"/>
      <c r="G469" s="556"/>
      <c r="H469" s="997" t="s">
        <v>535</v>
      </c>
      <c r="I469" s="995"/>
      <c r="J469" s="794">
        <v>0.23378564616488401</v>
      </c>
      <c r="K469" s="556"/>
      <c r="L469" s="556"/>
      <c r="M469" s="997" t="s">
        <v>535</v>
      </c>
      <c r="N469" s="995"/>
      <c r="O469" s="795">
        <v>0.16200459989832905</v>
      </c>
      <c r="P469" s="556"/>
      <c r="Q469" s="556"/>
      <c r="X469" s="341"/>
      <c r="Y469" s="34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3"/>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4"/>
      <c r="BY469" s="344"/>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997" t="s">
        <v>561</v>
      </c>
      <c r="D470" s="995"/>
      <c r="E470" s="793">
        <v>4.0062314928700649E-3</v>
      </c>
      <c r="F470" s="556"/>
      <c r="G470" s="556"/>
      <c r="H470" s="997" t="s">
        <v>564</v>
      </c>
      <c r="I470" s="995"/>
      <c r="J470" s="794">
        <v>1.3091701344756981E-3</v>
      </c>
      <c r="K470" s="556"/>
      <c r="L470" s="556"/>
      <c r="M470" s="997" t="s">
        <v>571</v>
      </c>
      <c r="N470" s="995"/>
      <c r="O470" s="795">
        <v>1.021692793532696E-3</v>
      </c>
      <c r="P470" s="556"/>
      <c r="Q470" s="556"/>
      <c r="X470" s="341"/>
      <c r="Y470" s="34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3"/>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4"/>
      <c r="BY470" s="344"/>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997" t="s">
        <v>570</v>
      </c>
      <c r="D471" s="995"/>
      <c r="E471" s="793">
        <v>9.8103235444645044E-4</v>
      </c>
      <c r="F471" s="556"/>
      <c r="G471" s="556"/>
      <c r="H471" s="997" t="s">
        <v>545</v>
      </c>
      <c r="I471" s="995"/>
      <c r="J471" s="794">
        <v>8.7567239033458269E-2</v>
      </c>
      <c r="K471" s="556"/>
      <c r="L471" s="556"/>
      <c r="M471" s="997" t="s">
        <v>564</v>
      </c>
      <c r="N471" s="995"/>
      <c r="O471" s="795">
        <v>4.3802669412877429E-3</v>
      </c>
      <c r="P471" s="556"/>
      <c r="Q471" s="556"/>
      <c r="X471" s="341"/>
      <c r="Y471" s="34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3"/>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4"/>
      <c r="BY471" s="344"/>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997" t="s">
        <v>553</v>
      </c>
      <c r="D472" s="995"/>
      <c r="E472" s="793">
        <v>9.6010194639370404E-3</v>
      </c>
      <c r="F472" s="556"/>
      <c r="G472" s="556"/>
      <c r="H472" s="997" t="s">
        <v>558</v>
      </c>
      <c r="I472" s="995"/>
      <c r="J472" s="794">
        <v>1.6150116805825152E-3</v>
      </c>
      <c r="K472" s="556"/>
      <c r="L472" s="556"/>
      <c r="M472" s="997" t="s">
        <v>545</v>
      </c>
      <c r="N472" s="995"/>
      <c r="O472" s="795">
        <v>0.11786440382926804</v>
      </c>
      <c r="P472" s="556"/>
      <c r="Q472" s="556"/>
      <c r="X472" s="341"/>
      <c r="Y472" s="34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3"/>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4"/>
      <c r="BY472" s="344"/>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997" t="s">
        <v>569</v>
      </c>
      <c r="D473" s="995"/>
      <c r="E473" s="793">
        <v>2.5438606297168058E-3</v>
      </c>
      <c r="F473" s="556"/>
      <c r="G473" s="556"/>
      <c r="H473" s="997" t="s">
        <v>559</v>
      </c>
      <c r="I473" s="995"/>
      <c r="J473" s="794">
        <v>3.4435595284748482E-3</v>
      </c>
      <c r="K473" s="556"/>
      <c r="L473" s="556"/>
      <c r="M473" s="997" t="s">
        <v>558</v>
      </c>
      <c r="N473" s="995"/>
      <c r="O473" s="795">
        <v>5.4709411587925633E-3</v>
      </c>
      <c r="P473" s="556"/>
      <c r="Q473" s="556"/>
      <c r="X473" s="341"/>
      <c r="Y473" s="34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3"/>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4"/>
      <c r="BY473" s="344"/>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997" t="s">
        <v>557</v>
      </c>
      <c r="D474" s="995"/>
      <c r="E474" s="793">
        <v>1.2870757676145424E-2</v>
      </c>
      <c r="F474" s="556"/>
      <c r="G474" s="556"/>
      <c r="H474" s="997" t="s">
        <v>551</v>
      </c>
      <c r="I474" s="995"/>
      <c r="J474" s="794">
        <v>1.7122192538679575E-2</v>
      </c>
      <c r="K474" s="556"/>
      <c r="L474" s="556"/>
      <c r="M474" s="997" t="s">
        <v>559</v>
      </c>
      <c r="N474" s="995"/>
      <c r="O474" s="795">
        <v>3.6324677258542906E-3</v>
      </c>
      <c r="P474" s="556"/>
      <c r="Q474" s="556"/>
      <c r="X474" s="341"/>
      <c r="Y474" s="34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3"/>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4"/>
      <c r="BY474" s="344"/>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997" t="s">
        <v>532</v>
      </c>
      <c r="D475" s="995"/>
      <c r="E475" s="793">
        <v>0.37640913170364459</v>
      </c>
      <c r="F475" s="556"/>
      <c r="G475" s="556"/>
      <c r="H475" s="997" t="s">
        <v>561</v>
      </c>
      <c r="I475" s="995"/>
      <c r="J475" s="794">
        <v>3.3620284797844123E-3</v>
      </c>
      <c r="K475" s="556"/>
      <c r="L475" s="556"/>
      <c r="M475" s="997" t="s">
        <v>551</v>
      </c>
      <c r="N475" s="995"/>
      <c r="O475" s="795">
        <v>2.3062670342560623E-2</v>
      </c>
      <c r="P475" s="556"/>
      <c r="Q475" s="556"/>
      <c r="X475" s="341"/>
      <c r="Y475" s="34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3"/>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4"/>
      <c r="BY475" s="344"/>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997" t="s">
        <v>565</v>
      </c>
      <c r="D476" s="995"/>
      <c r="E476" s="793">
        <v>3.9490360026810866E-3</v>
      </c>
      <c r="F476" s="556"/>
      <c r="G476" s="556"/>
      <c r="H476" s="997" t="s">
        <v>570</v>
      </c>
      <c r="I476" s="995"/>
      <c r="J476" s="800">
        <v>5.2607967129931979E-5</v>
      </c>
      <c r="K476" s="556"/>
      <c r="L476" s="556"/>
      <c r="M476" s="997" t="s">
        <v>561</v>
      </c>
      <c r="N476" s="995"/>
      <c r="O476" s="795">
        <v>2.6973268889016293E-3</v>
      </c>
      <c r="P476" s="556"/>
      <c r="Q476" s="556"/>
      <c r="X476" s="341"/>
      <c r="Y476" s="34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3"/>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4"/>
      <c r="BY476" s="344"/>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997" t="s">
        <v>530</v>
      </c>
      <c r="D477" s="995"/>
      <c r="E477" s="793">
        <v>0.50378755191527802</v>
      </c>
      <c r="F477" s="556"/>
      <c r="G477" s="556"/>
      <c r="H477" s="997" t="s">
        <v>553</v>
      </c>
      <c r="I477" s="995"/>
      <c r="J477" s="794">
        <v>1.5283575941104979E-2</v>
      </c>
      <c r="K477" s="556"/>
      <c r="L477" s="556"/>
      <c r="M477" s="997" t="s">
        <v>570</v>
      </c>
      <c r="N477" s="995"/>
      <c r="O477" s="795">
        <v>6.3567136391533372E-4</v>
      </c>
      <c r="P477" s="556"/>
      <c r="Q477" s="556"/>
      <c r="X477" s="341"/>
      <c r="Y477" s="34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3"/>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4"/>
      <c r="BY477" s="344"/>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997" t="s">
        <v>572</v>
      </c>
      <c r="D478" s="995"/>
      <c r="E478" s="793">
        <v>4.4585757706113225E-4</v>
      </c>
      <c r="F478" s="556"/>
      <c r="G478" s="556"/>
      <c r="H478" s="997" t="s">
        <v>569</v>
      </c>
      <c r="I478" s="995"/>
      <c r="J478" s="794">
        <v>1.5588977167391024E-3</v>
      </c>
      <c r="K478" s="556"/>
      <c r="L478" s="556"/>
      <c r="M478" s="997" t="s">
        <v>553</v>
      </c>
      <c r="N478" s="995"/>
      <c r="O478" s="795">
        <v>5.7221165977911752E-3</v>
      </c>
      <c r="P478" s="556"/>
      <c r="Q478" s="556"/>
      <c r="X478" s="341"/>
      <c r="Y478" s="34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3"/>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4"/>
      <c r="BY478" s="344"/>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997" t="s">
        <v>556</v>
      </c>
      <c r="D479" s="995"/>
      <c r="E479" s="793">
        <v>1.0000325385075755E-2</v>
      </c>
      <c r="F479" s="556"/>
      <c r="G479" s="556"/>
      <c r="H479" s="997" t="s">
        <v>557</v>
      </c>
      <c r="I479" s="995"/>
      <c r="J479" s="794">
        <v>8.8827614961268959E-3</v>
      </c>
      <c r="K479" s="556"/>
      <c r="L479" s="556"/>
      <c r="M479" s="997" t="s">
        <v>569</v>
      </c>
      <c r="N479" s="995"/>
      <c r="O479" s="795">
        <v>2.6011314030583168E-3</v>
      </c>
      <c r="P479" s="556"/>
      <c r="Q479" s="556"/>
      <c r="X479" s="341"/>
      <c r="Y479" s="34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3"/>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4"/>
      <c r="BY479" s="344"/>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997" t="s">
        <v>529</v>
      </c>
      <c r="D480" s="995"/>
      <c r="E480" s="793">
        <v>0.50770189740729754</v>
      </c>
      <c r="F480" s="556"/>
      <c r="G480" s="556"/>
      <c r="H480" s="997" t="s">
        <v>575</v>
      </c>
      <c r="I480" s="995"/>
      <c r="J480" s="800">
        <v>9.7234933179416334E-5</v>
      </c>
      <c r="K480" s="556"/>
      <c r="L480" s="556"/>
      <c r="M480" s="997" t="s">
        <v>557</v>
      </c>
      <c r="N480" s="995"/>
      <c r="O480" s="795">
        <v>1.2128274944880706E-2</v>
      </c>
      <c r="P480" s="556"/>
      <c r="Q480" s="556"/>
      <c r="X480" s="341"/>
      <c r="Y480" s="34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3"/>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4"/>
      <c r="BY480" s="344"/>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997" t="s">
        <v>560</v>
      </c>
      <c r="D481" s="995"/>
      <c r="E481" s="793">
        <v>4.4933735638218791E-3</v>
      </c>
      <c r="F481" s="556"/>
      <c r="G481" s="556"/>
      <c r="H481" s="997" t="s">
        <v>532</v>
      </c>
      <c r="I481" s="995"/>
      <c r="J481" s="794">
        <v>0.25226694504848468</v>
      </c>
      <c r="K481" s="556"/>
      <c r="L481" s="556"/>
      <c r="M481" s="997" t="s">
        <v>532</v>
      </c>
      <c r="N481" s="995"/>
      <c r="O481" s="795">
        <v>0.39207258314394861</v>
      </c>
      <c r="P481" s="556"/>
      <c r="Q481" s="556"/>
      <c r="X481" s="341"/>
      <c r="Y481" s="34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3"/>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4"/>
      <c r="BY481" s="344"/>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997" t="s">
        <v>552</v>
      </c>
      <c r="D482" s="995"/>
      <c r="E482" s="793">
        <v>2.6829193040057123E-3</v>
      </c>
      <c r="F482" s="556"/>
      <c r="G482" s="556"/>
      <c r="H482" s="997" t="s">
        <v>565</v>
      </c>
      <c r="I482" s="995"/>
      <c r="J482" s="800">
        <v>6.5079091273714299E-8</v>
      </c>
      <c r="K482" s="556"/>
      <c r="L482" s="556"/>
      <c r="M482" s="997" t="s">
        <v>565</v>
      </c>
      <c r="N482" s="995"/>
      <c r="O482" s="795">
        <v>3.5400399111602831E-3</v>
      </c>
      <c r="P482" s="556"/>
      <c r="Q482" s="556"/>
      <c r="X482" s="341"/>
      <c r="Y482" s="34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3"/>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4"/>
      <c r="BY482" s="344"/>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997" t="s">
        <v>350</v>
      </c>
      <c r="D483" s="995"/>
      <c r="E483" s="793">
        <v>4.5111242962818592E-2</v>
      </c>
      <c r="F483" s="556"/>
      <c r="G483" s="556"/>
      <c r="H483" s="997" t="s">
        <v>530</v>
      </c>
      <c r="I483" s="995"/>
      <c r="J483" s="794">
        <v>0.42493443537743936</v>
      </c>
      <c r="K483" s="556"/>
      <c r="L483" s="556"/>
      <c r="M483" s="997" t="s">
        <v>530</v>
      </c>
      <c r="N483" s="995"/>
      <c r="O483" s="795">
        <v>0.47115536068316732</v>
      </c>
      <c r="P483" s="556"/>
      <c r="Q483" s="556"/>
      <c r="X483" s="341"/>
      <c r="Y483" s="34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3"/>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4"/>
      <c r="BY483" s="344"/>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997" t="s">
        <v>546</v>
      </c>
      <c r="D484" s="995"/>
      <c r="E484" s="793">
        <v>4.9177842456620234E-2</v>
      </c>
      <c r="F484" s="556"/>
      <c r="G484" s="556"/>
      <c r="H484" s="997" t="s">
        <v>572</v>
      </c>
      <c r="I484" s="995"/>
      <c r="J484" s="794">
        <v>2.4323230038375074E-4</v>
      </c>
      <c r="K484" s="556"/>
      <c r="L484" s="556"/>
      <c r="M484" s="997" t="s">
        <v>572</v>
      </c>
      <c r="N484" s="995"/>
      <c r="O484" s="795">
        <v>1.0088374146777779E-3</v>
      </c>
      <c r="P484" s="556"/>
      <c r="Q484" s="556"/>
      <c r="X484" s="341"/>
      <c r="Y484" s="34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3"/>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4"/>
      <c r="BY484" s="344"/>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997" t="s">
        <v>536</v>
      </c>
      <c r="D485" s="995"/>
      <c r="E485" s="793">
        <v>0.1489487324754567</v>
      </c>
      <c r="F485" s="556"/>
      <c r="G485" s="556"/>
      <c r="H485" s="997" t="s">
        <v>573</v>
      </c>
      <c r="I485" s="995"/>
      <c r="J485" s="794">
        <v>1.099843757516939E-3</v>
      </c>
      <c r="K485" s="556"/>
      <c r="L485" s="556"/>
      <c r="M485" s="997" t="s">
        <v>556</v>
      </c>
      <c r="N485" s="995"/>
      <c r="O485" s="795">
        <v>5.5828212281667303E-3</v>
      </c>
      <c r="P485" s="556"/>
      <c r="Q485" s="556"/>
      <c r="X485" s="341"/>
      <c r="Y485" s="34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3"/>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4"/>
      <c r="BY485" s="344"/>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997" t="s">
        <v>539</v>
      </c>
      <c r="D486" s="995"/>
      <c r="E486" s="793">
        <v>0.17603767679135779</v>
      </c>
      <c r="F486" s="556"/>
      <c r="G486" s="556"/>
      <c r="H486" s="997" t="s">
        <v>566</v>
      </c>
      <c r="I486" s="995"/>
      <c r="J486" s="794">
        <v>3.0285043149625925E-3</v>
      </c>
      <c r="K486" s="556"/>
      <c r="L486" s="556"/>
      <c r="M486" s="997" t="s">
        <v>529</v>
      </c>
      <c r="N486" s="995"/>
      <c r="O486" s="795">
        <v>0.46255254217362812</v>
      </c>
      <c r="P486" s="556"/>
      <c r="Q486" s="556"/>
      <c r="X486" s="341"/>
      <c r="Y486" s="34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3"/>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4"/>
      <c r="BY486" s="344"/>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997" t="s">
        <v>527</v>
      </c>
      <c r="D487" s="995"/>
      <c r="E487" s="793">
        <v>0.51658936478770834</v>
      </c>
      <c r="F487" s="556"/>
      <c r="G487" s="556"/>
      <c r="H487" s="997" t="s">
        <v>563</v>
      </c>
      <c r="I487" s="995"/>
      <c r="J487" s="794">
        <v>3.1491141937379937E-3</v>
      </c>
      <c r="K487" s="556"/>
      <c r="L487" s="556"/>
      <c r="M487" s="997" t="s">
        <v>560</v>
      </c>
      <c r="N487" s="995"/>
      <c r="O487" s="795">
        <v>1.3026148201355186E-3</v>
      </c>
      <c r="P487" s="556"/>
      <c r="Q487" s="556"/>
      <c r="X487" s="341"/>
      <c r="Y487" s="34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3"/>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4"/>
      <c r="BY487" s="344"/>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997" t="s">
        <v>549</v>
      </c>
      <c r="D488" s="995"/>
      <c r="E488" s="793">
        <v>2.282630373172009E-2</v>
      </c>
      <c r="F488" s="556"/>
      <c r="G488" s="556"/>
      <c r="H488" s="997" t="s">
        <v>556</v>
      </c>
      <c r="I488" s="995"/>
      <c r="J488" s="794">
        <v>1.2381821521484825E-2</v>
      </c>
      <c r="K488" s="556"/>
      <c r="L488" s="556"/>
      <c r="M488" s="997" t="s">
        <v>552</v>
      </c>
      <c r="N488" s="995"/>
      <c r="O488" s="795">
        <v>1.4520636871031044E-3</v>
      </c>
      <c r="P488" s="556"/>
      <c r="Q488" s="556"/>
      <c r="X488" s="341"/>
      <c r="Y488" s="34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3"/>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4"/>
      <c r="BY488" s="344"/>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997" t="s">
        <v>544</v>
      </c>
      <c r="D489" s="995"/>
      <c r="E489" s="793">
        <v>9.3058813147864627E-2</v>
      </c>
      <c r="F489" s="556"/>
      <c r="G489" s="556"/>
      <c r="H489" s="997" t="s">
        <v>529</v>
      </c>
      <c r="I489" s="995"/>
      <c r="J489" s="794">
        <v>0.43663243639586635</v>
      </c>
      <c r="K489" s="556"/>
      <c r="L489" s="556"/>
      <c r="M489" s="997" t="s">
        <v>350</v>
      </c>
      <c r="N489" s="995"/>
      <c r="O489" s="795">
        <v>6.097936043574765E-2</v>
      </c>
      <c r="P489" s="556"/>
      <c r="Q489" s="556"/>
      <c r="X489" s="341"/>
      <c r="Y489" s="34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3"/>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4"/>
      <c r="BY489" s="344"/>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997" t="s">
        <v>538</v>
      </c>
      <c r="D490" s="995"/>
      <c r="E490" s="793">
        <v>0.18431461292670037</v>
      </c>
      <c r="F490" s="556"/>
      <c r="G490" s="556"/>
      <c r="H490" s="997" t="s">
        <v>560</v>
      </c>
      <c r="I490" s="995"/>
      <c r="J490" s="794">
        <v>8.2854868717417024E-4</v>
      </c>
      <c r="K490" s="556"/>
      <c r="L490" s="556"/>
      <c r="M490" s="997" t="s">
        <v>546</v>
      </c>
      <c r="N490" s="995"/>
      <c r="O490" s="795">
        <v>3.751575922982265E-2</v>
      </c>
      <c r="P490" s="556"/>
      <c r="Q490" s="556"/>
      <c r="X490" s="341"/>
      <c r="Y490" s="34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3"/>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4"/>
      <c r="BY490" s="344"/>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997" t="s">
        <v>534</v>
      </c>
      <c r="D491" s="995"/>
      <c r="E491" s="793">
        <v>0.21485963230509961</v>
      </c>
      <c r="F491" s="556"/>
      <c r="G491" s="556"/>
      <c r="H491" s="997" t="s">
        <v>568</v>
      </c>
      <c r="I491" s="995"/>
      <c r="J491" s="794">
        <v>1.758636114379767E-3</v>
      </c>
      <c r="K491" s="556"/>
      <c r="L491" s="556"/>
      <c r="M491" s="997" t="s">
        <v>536</v>
      </c>
      <c r="N491" s="995"/>
      <c r="O491" s="795">
        <v>0.17757393157709769</v>
      </c>
      <c r="P491" s="556"/>
      <c r="Q491" s="556"/>
      <c r="X491" s="341"/>
      <c r="Y491" s="34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3"/>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4"/>
      <c r="BY491" s="344"/>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997" t="s">
        <v>337</v>
      </c>
      <c r="D492" s="995"/>
      <c r="E492" s="793">
        <v>0.3886464397395003</v>
      </c>
      <c r="F492" s="556"/>
      <c r="G492" s="556"/>
      <c r="H492" s="997" t="s">
        <v>552</v>
      </c>
      <c r="I492" s="995"/>
      <c r="J492" s="794">
        <v>1.6140433396451232E-2</v>
      </c>
      <c r="K492" s="556"/>
      <c r="L492" s="556"/>
      <c r="M492" s="997" t="s">
        <v>539</v>
      </c>
      <c r="N492" s="995"/>
      <c r="O492" s="795">
        <v>0.10537009756813297</v>
      </c>
      <c r="P492" s="556"/>
      <c r="Q492" s="556"/>
      <c r="X492" s="341"/>
      <c r="Y492" s="34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3"/>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4"/>
      <c r="BY492" s="344"/>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997" t="s">
        <v>349</v>
      </c>
      <c r="D493" s="995"/>
      <c r="E493" s="793">
        <v>0.27920503040891881</v>
      </c>
      <c r="F493" s="556"/>
      <c r="G493" s="556"/>
      <c r="H493" s="997" t="s">
        <v>350</v>
      </c>
      <c r="I493" s="995"/>
      <c r="J493" s="794">
        <v>2.0374943848563321E-3</v>
      </c>
      <c r="K493" s="556"/>
      <c r="L493" s="556"/>
      <c r="M493" s="997" t="s">
        <v>527</v>
      </c>
      <c r="N493" s="995"/>
      <c r="O493" s="795">
        <v>0.47692760662053263</v>
      </c>
      <c r="P493" s="556"/>
      <c r="Q493" s="556"/>
      <c r="X493" s="341"/>
      <c r="Y493" s="34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3"/>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4"/>
      <c r="BY493" s="344"/>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997" t="s">
        <v>528</v>
      </c>
      <c r="D494" s="995"/>
      <c r="E494" s="793">
        <v>0.47143064861073175</v>
      </c>
      <c r="F494" s="556"/>
      <c r="G494" s="556"/>
      <c r="H494" s="997" t="s">
        <v>546</v>
      </c>
      <c r="I494" s="995"/>
      <c r="J494" s="794">
        <v>6.0841321701776412E-2</v>
      </c>
      <c r="K494" s="556"/>
      <c r="L494" s="556"/>
      <c r="M494" s="997" t="s">
        <v>549</v>
      </c>
      <c r="N494" s="995"/>
      <c r="O494" s="795">
        <v>6.4146436690828382E-2</v>
      </c>
      <c r="P494" s="556"/>
      <c r="Q494" s="556"/>
      <c r="X494" s="341"/>
      <c r="Y494" s="34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3"/>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4"/>
      <c r="BY494" s="344"/>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997" t="s">
        <v>537</v>
      </c>
      <c r="D495" s="995"/>
      <c r="E495" s="793">
        <v>0.19904752638162271</v>
      </c>
      <c r="F495" s="556"/>
      <c r="G495" s="556"/>
      <c r="H495" s="997" t="s">
        <v>536</v>
      </c>
      <c r="I495" s="995"/>
      <c r="J495" s="794">
        <v>9.8063375308213588E-2</v>
      </c>
      <c r="K495" s="556"/>
      <c r="L495" s="556"/>
      <c r="M495" s="997" t="s">
        <v>544</v>
      </c>
      <c r="N495" s="995"/>
      <c r="O495" s="795">
        <v>0.1132766968462661</v>
      </c>
      <c r="P495" s="556"/>
      <c r="Q495" s="556"/>
      <c r="X495" s="341"/>
      <c r="Y495" s="34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3"/>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4"/>
      <c r="BY495" s="344"/>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997" t="s">
        <v>334</v>
      </c>
      <c r="D496" s="995"/>
      <c r="E496" s="793">
        <v>0.4807460436160178</v>
      </c>
      <c r="F496" s="556"/>
      <c r="G496" s="556"/>
      <c r="H496" s="997" t="s">
        <v>539</v>
      </c>
      <c r="I496" s="995"/>
      <c r="J496" s="794">
        <v>0.16877481690041887</v>
      </c>
      <c r="K496" s="556"/>
      <c r="L496" s="556"/>
      <c r="M496" s="997" t="s">
        <v>538</v>
      </c>
      <c r="N496" s="995"/>
      <c r="O496" s="795">
        <v>0.17050753825319351</v>
      </c>
      <c r="P496" s="556"/>
      <c r="Q496" s="556"/>
      <c r="X496" s="341"/>
      <c r="Y496" s="341"/>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3"/>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4"/>
      <c r="BY496" s="344"/>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997" t="s">
        <v>543</v>
      </c>
      <c r="D497" s="995"/>
      <c r="E497" s="793">
        <v>8.2598573428446981E-2</v>
      </c>
      <c r="F497" s="556"/>
      <c r="G497" s="556"/>
      <c r="H497" s="997" t="s">
        <v>527</v>
      </c>
      <c r="I497" s="995"/>
      <c r="J497" s="794">
        <v>0.47776654985785938</v>
      </c>
      <c r="K497" s="556"/>
      <c r="L497" s="556"/>
      <c r="M497" s="997" t="s">
        <v>534</v>
      </c>
      <c r="N497" s="995"/>
      <c r="O497" s="795">
        <v>0.26458202912702483</v>
      </c>
      <c r="P497" s="556"/>
      <c r="Q497" s="556"/>
      <c r="X497" s="341"/>
      <c r="Y497" s="341"/>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3"/>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4"/>
      <c r="BY497" s="344"/>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997" t="s">
        <v>542</v>
      </c>
      <c r="D498" s="995"/>
      <c r="E498" s="793">
        <v>0.11772351869150514</v>
      </c>
      <c r="F498" s="556"/>
      <c r="G498" s="556"/>
      <c r="H498" s="997" t="s">
        <v>549</v>
      </c>
      <c r="I498" s="995"/>
      <c r="J498" s="794">
        <v>2.1476740738068999E-2</v>
      </c>
      <c r="K498" s="556"/>
      <c r="L498" s="556"/>
      <c r="M498" s="997" t="s">
        <v>337</v>
      </c>
      <c r="N498" s="995"/>
      <c r="O498" s="795">
        <v>0.27459285657073035</v>
      </c>
      <c r="P498" s="556"/>
      <c r="Q498" s="556"/>
      <c r="X498" s="341"/>
      <c r="Y498" s="341"/>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3"/>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4"/>
      <c r="BY498" s="344"/>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997" t="s">
        <v>357</v>
      </c>
      <c r="D499" s="995"/>
      <c r="E499" s="793">
        <v>2.5608947060794411E-2</v>
      </c>
      <c r="F499" s="556"/>
      <c r="G499" s="556"/>
      <c r="H499" s="997" t="s">
        <v>544</v>
      </c>
      <c r="I499" s="995"/>
      <c r="J499" s="794">
        <v>8.9666589069684846E-2</v>
      </c>
      <c r="K499" s="556"/>
      <c r="L499" s="556"/>
      <c r="M499" s="997" t="s">
        <v>349</v>
      </c>
      <c r="N499" s="995"/>
      <c r="O499" s="795">
        <v>0.14633165494098721</v>
      </c>
      <c r="P499" s="556"/>
      <c r="Q499" s="556"/>
      <c r="X499" s="341"/>
      <c r="Y499" s="341"/>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3"/>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4"/>
      <c r="BY499" s="344"/>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997" t="s">
        <v>540</v>
      </c>
      <c r="D500" s="995"/>
      <c r="E500" s="793">
        <v>0.1512523822272083</v>
      </c>
      <c r="F500" s="556"/>
      <c r="G500" s="556"/>
      <c r="H500" s="997" t="s">
        <v>538</v>
      </c>
      <c r="I500" s="995"/>
      <c r="J500" s="794">
        <v>0.1507017566306583</v>
      </c>
      <c r="K500" s="556"/>
      <c r="L500" s="556"/>
      <c r="M500" s="997" t="s">
        <v>528</v>
      </c>
      <c r="N500" s="995"/>
      <c r="O500" s="795">
        <v>0.50478021801332984</v>
      </c>
      <c r="P500" s="556"/>
      <c r="Q500" s="556"/>
      <c r="X500" s="341"/>
      <c r="Y500" s="341"/>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3"/>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4"/>
      <c r="BY500" s="344"/>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997" t="s">
        <v>567</v>
      </c>
      <c r="D501" s="995"/>
      <c r="E501" s="793">
        <v>2.4997348905177966E-3</v>
      </c>
      <c r="F501" s="556"/>
      <c r="G501" s="556"/>
      <c r="H501" s="997" t="s">
        <v>534</v>
      </c>
      <c r="I501" s="995"/>
      <c r="J501" s="794">
        <v>0.11745768808514528</v>
      </c>
      <c r="K501" s="556"/>
      <c r="L501" s="556"/>
      <c r="M501" s="997" t="s">
        <v>537</v>
      </c>
      <c r="N501" s="995"/>
      <c r="O501" s="795">
        <v>0.16360234962069331</v>
      </c>
      <c r="P501" s="556"/>
      <c r="Q501" s="556"/>
      <c r="X501" s="341"/>
      <c r="Y501" s="34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3"/>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4"/>
      <c r="BY501" s="344"/>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997" t="s">
        <v>554</v>
      </c>
      <c r="D502" s="995"/>
      <c r="E502" s="793">
        <v>9.8923157825007105E-3</v>
      </c>
      <c r="F502" s="556"/>
      <c r="G502" s="556"/>
      <c r="H502" s="997" t="s">
        <v>337</v>
      </c>
      <c r="I502" s="995"/>
      <c r="J502" s="794">
        <v>0.39639227949806893</v>
      </c>
      <c r="K502" s="556"/>
      <c r="L502" s="556"/>
      <c r="M502" s="997" t="s">
        <v>334</v>
      </c>
      <c r="N502" s="995"/>
      <c r="O502" s="795">
        <v>0.3551039628193019</v>
      </c>
      <c r="P502" s="556"/>
      <c r="Q502" s="556"/>
      <c r="X502" s="341"/>
      <c r="Y502" s="34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3"/>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4"/>
      <c r="BY502" s="344"/>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997" t="s">
        <v>533</v>
      </c>
      <c r="D503" s="995"/>
      <c r="E503" s="796">
        <v>0.31903027527336464</v>
      </c>
      <c r="F503" s="556"/>
      <c r="G503" s="556"/>
      <c r="H503" s="997" t="s">
        <v>349</v>
      </c>
      <c r="I503" s="995"/>
      <c r="J503" s="794">
        <v>0.32475100327698231</v>
      </c>
      <c r="K503" s="556"/>
      <c r="L503" s="556"/>
      <c r="M503" s="997" t="s">
        <v>543</v>
      </c>
      <c r="N503" s="995"/>
      <c r="O503" s="795">
        <v>4.6535827586826235E-2</v>
      </c>
      <c r="P503" s="556"/>
      <c r="Q503" s="556"/>
      <c r="X503" s="341"/>
      <c r="Y503" s="34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3"/>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4"/>
      <c r="BY503" s="344"/>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994"/>
      <c r="D504" s="995"/>
      <c r="E504" s="572"/>
      <c r="F504" s="556"/>
      <c r="G504" s="556"/>
      <c r="H504" s="997" t="s">
        <v>528</v>
      </c>
      <c r="I504" s="995"/>
      <c r="J504" s="794">
        <v>0.36653833686603166</v>
      </c>
      <c r="K504" s="556"/>
      <c r="L504" s="556"/>
      <c r="M504" s="997" t="s">
        <v>542</v>
      </c>
      <c r="N504" s="995"/>
      <c r="O504" s="795">
        <v>0.1201340941581618</v>
      </c>
      <c r="P504" s="556"/>
      <c r="Q504" s="556"/>
      <c r="X504" s="341"/>
      <c r="Y504" s="34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3"/>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4"/>
      <c r="BY504" s="344"/>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994"/>
      <c r="D505" s="995"/>
      <c r="E505" s="556"/>
      <c r="F505" s="556"/>
      <c r="G505" s="556"/>
      <c r="H505" s="997" t="s">
        <v>537</v>
      </c>
      <c r="I505" s="995"/>
      <c r="J505" s="794">
        <v>0.18308377954125676</v>
      </c>
      <c r="K505" s="556"/>
      <c r="L505" s="556"/>
      <c r="M505" s="997" t="s">
        <v>357</v>
      </c>
      <c r="N505" s="995"/>
      <c r="O505" s="795">
        <v>8.0761902130260341E-2</v>
      </c>
      <c r="P505" s="556"/>
      <c r="Q505" s="556"/>
      <c r="X505" s="341"/>
      <c r="Y505" s="34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3"/>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4"/>
      <c r="BY505" s="344"/>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998" t="s">
        <v>219</v>
      </c>
      <c r="D506" s="995"/>
      <c r="E506" s="995"/>
      <c r="F506" s="995"/>
      <c r="G506" s="995"/>
      <c r="H506" s="997" t="s">
        <v>334</v>
      </c>
      <c r="I506" s="995"/>
      <c r="J506" s="794">
        <v>0.50240032473988883</v>
      </c>
      <c r="K506" s="556"/>
      <c r="L506" s="556"/>
      <c r="M506" s="997" t="s">
        <v>540</v>
      </c>
      <c r="N506" s="995"/>
      <c r="O506" s="795">
        <v>0.14238138847381793</v>
      </c>
      <c r="P506" s="556"/>
      <c r="Q506" s="556"/>
      <c r="X506" s="341"/>
      <c r="Y506" s="34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3"/>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4"/>
      <c r="BY506" s="344"/>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996" t="s">
        <v>192</v>
      </c>
      <c r="D507" s="995"/>
      <c r="E507" s="996" t="s">
        <v>220</v>
      </c>
      <c r="F507" s="999"/>
      <c r="G507" s="1000"/>
      <c r="H507" s="997" t="s">
        <v>543</v>
      </c>
      <c r="I507" s="995"/>
      <c r="J507" s="794">
        <v>9.6804770056505243E-2</v>
      </c>
      <c r="K507" s="556"/>
      <c r="L507" s="556"/>
      <c r="M507" s="997" t="s">
        <v>567</v>
      </c>
      <c r="N507" s="995"/>
      <c r="O507" s="795">
        <v>1.7443448329947022E-3</v>
      </c>
      <c r="P507" s="556"/>
      <c r="Q507" s="556"/>
      <c r="X507" s="341"/>
      <c r="Y507" s="34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3"/>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4"/>
      <c r="BY507" s="344"/>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995"/>
      <c r="D508" s="995"/>
      <c r="E508" s="778" t="s">
        <v>175</v>
      </c>
      <c r="F508" s="779" t="s">
        <v>221</v>
      </c>
      <c r="G508" s="780" t="s">
        <v>222</v>
      </c>
      <c r="H508" s="997" t="s">
        <v>542</v>
      </c>
      <c r="I508" s="995"/>
      <c r="J508" s="794">
        <v>0.11697521130316745</v>
      </c>
      <c r="K508" s="556"/>
      <c r="L508" s="556"/>
      <c r="M508" s="997" t="s">
        <v>554</v>
      </c>
      <c r="N508" s="995"/>
      <c r="O508" s="795">
        <v>9.82562311349678E-3</v>
      </c>
      <c r="P508" s="556"/>
      <c r="Q508" s="556"/>
      <c r="X508" s="341"/>
      <c r="Y508" s="34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3"/>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4"/>
      <c r="BY508" s="344"/>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997" t="s">
        <v>193</v>
      </c>
      <c r="D509" s="995"/>
      <c r="E509" s="801">
        <v>6.684690528254448</v>
      </c>
      <c r="F509" s="802">
        <v>13.9264386005301</v>
      </c>
      <c r="G509" s="803">
        <v>13.9264386005301</v>
      </c>
      <c r="H509" s="997" t="s">
        <v>357</v>
      </c>
      <c r="I509" s="995"/>
      <c r="J509" s="794">
        <v>3.4650687751583121E-3</v>
      </c>
      <c r="K509" s="556"/>
      <c r="L509" s="556"/>
      <c r="M509" s="997" t="s">
        <v>533</v>
      </c>
      <c r="N509" s="995"/>
      <c r="O509" s="797">
        <v>0.22521153020409301</v>
      </c>
      <c r="P509" s="556"/>
      <c r="Q509" s="556"/>
      <c r="X509" s="341"/>
      <c r="Y509" s="34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3"/>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4"/>
      <c r="BY509" s="344"/>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994"/>
      <c r="D510" s="995"/>
      <c r="E510" s="572"/>
      <c r="F510" s="572"/>
      <c r="G510" s="572"/>
      <c r="H510" s="997" t="s">
        <v>540</v>
      </c>
      <c r="I510" s="995"/>
      <c r="J510" s="794">
        <v>0.14649857696749086</v>
      </c>
      <c r="K510" s="556"/>
      <c r="L510" s="556"/>
      <c r="M510" s="994"/>
      <c r="N510" s="995"/>
      <c r="O510" s="572"/>
      <c r="P510" s="556"/>
      <c r="Q510" s="556"/>
      <c r="X510" s="341"/>
      <c r="Y510" s="34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3"/>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4"/>
      <c r="BY510" s="344"/>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994"/>
      <c r="D511" s="995"/>
      <c r="E511" s="556"/>
      <c r="F511" s="556"/>
      <c r="G511" s="556"/>
      <c r="H511" s="997" t="s">
        <v>567</v>
      </c>
      <c r="I511" s="995"/>
      <c r="J511" s="794">
        <v>2.6277199092540203E-3</v>
      </c>
      <c r="K511" s="556"/>
      <c r="L511" s="556"/>
      <c r="M511" s="994"/>
      <c r="N511" s="995"/>
      <c r="O511" s="556"/>
      <c r="P511" s="556"/>
      <c r="Q511" s="556"/>
      <c r="X511" s="341"/>
      <c r="Y511" s="34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3"/>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4"/>
      <c r="BY511" s="344"/>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998" t="s">
        <v>223</v>
      </c>
      <c r="D512" s="995"/>
      <c r="E512" s="995"/>
      <c r="F512" s="556"/>
      <c r="G512" s="556"/>
      <c r="H512" s="997" t="s">
        <v>554</v>
      </c>
      <c r="I512" s="995"/>
      <c r="J512" s="794">
        <v>1.460157800827965E-2</v>
      </c>
      <c r="K512" s="556"/>
      <c r="L512" s="556"/>
      <c r="M512" s="998" t="s">
        <v>219</v>
      </c>
      <c r="N512" s="995"/>
      <c r="O512" s="995"/>
      <c r="P512" s="995"/>
      <c r="Q512" s="995"/>
      <c r="X512" s="341"/>
      <c r="Y512" s="34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3"/>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4"/>
      <c r="BY512" s="344"/>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994"/>
      <c r="D513" s="995"/>
      <c r="E513" s="781" t="s">
        <v>192</v>
      </c>
      <c r="F513" s="556"/>
      <c r="G513" s="556"/>
      <c r="H513" s="997" t="s">
        <v>533</v>
      </c>
      <c r="I513" s="995"/>
      <c r="J513" s="798">
        <v>0.31345342799342851</v>
      </c>
      <c r="K513" s="556"/>
      <c r="L513" s="556"/>
      <c r="M513" s="996" t="s">
        <v>192</v>
      </c>
      <c r="N513" s="995"/>
      <c r="O513" s="996" t="s">
        <v>220</v>
      </c>
      <c r="P513" s="999"/>
      <c r="Q513" s="1000"/>
      <c r="X513" s="341"/>
      <c r="Y513" s="34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3"/>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4"/>
      <c r="BY513" s="344"/>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995"/>
      <c r="D514" s="995"/>
      <c r="E514" s="804" t="s">
        <v>193</v>
      </c>
      <c r="F514" s="556"/>
      <c r="G514" s="556"/>
      <c r="H514" s="994"/>
      <c r="I514" s="995"/>
      <c r="J514" s="572"/>
      <c r="K514" s="556"/>
      <c r="L514" s="556"/>
      <c r="M514" s="995"/>
      <c r="N514" s="995"/>
      <c r="O514" s="782" t="s">
        <v>175</v>
      </c>
      <c r="P514" s="783" t="s">
        <v>221</v>
      </c>
      <c r="Q514" s="784" t="s">
        <v>222</v>
      </c>
      <c r="X514" s="341"/>
      <c r="Y514" s="34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3"/>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4"/>
      <c r="BY514" s="344"/>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997" t="s">
        <v>340</v>
      </c>
      <c r="D515" s="995"/>
      <c r="E515" s="790">
        <v>-5.4932995354145045E-2</v>
      </c>
      <c r="F515" s="556"/>
      <c r="G515" s="556"/>
      <c r="H515" s="994"/>
      <c r="I515" s="995"/>
      <c r="J515" s="556"/>
      <c r="K515" s="556"/>
      <c r="L515" s="556"/>
      <c r="M515" s="997" t="s">
        <v>193</v>
      </c>
      <c r="N515" s="995"/>
      <c r="O515" s="805">
        <v>6.1454408876575837</v>
      </c>
      <c r="P515" s="806">
        <v>12.049884093446241</v>
      </c>
      <c r="Q515" s="807">
        <v>12.049884093446241</v>
      </c>
      <c r="X515" s="341"/>
      <c r="Y515" s="34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3"/>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4"/>
      <c r="BY515" s="344"/>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997" t="s">
        <v>541</v>
      </c>
      <c r="D516" s="995"/>
      <c r="E516" s="793">
        <v>-5.5542626303813167E-2</v>
      </c>
      <c r="F516" s="556"/>
      <c r="G516" s="556"/>
      <c r="H516" s="998" t="s">
        <v>219</v>
      </c>
      <c r="I516" s="995"/>
      <c r="J516" s="995"/>
      <c r="K516" s="995"/>
      <c r="L516" s="995"/>
      <c r="M516" s="994"/>
      <c r="N516" s="995"/>
      <c r="O516" s="572"/>
      <c r="P516" s="572"/>
      <c r="Q516" s="572"/>
      <c r="X516" s="341"/>
      <c r="Y516" s="34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3"/>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4"/>
      <c r="BY516" s="344"/>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997" t="s">
        <v>548</v>
      </c>
      <c r="D517" s="995"/>
      <c r="E517" s="793">
        <v>-3.4375383177809221E-2</v>
      </c>
      <c r="F517" s="556"/>
      <c r="G517" s="556"/>
      <c r="H517" s="996" t="s">
        <v>192</v>
      </c>
      <c r="I517" s="995"/>
      <c r="J517" s="996" t="s">
        <v>220</v>
      </c>
      <c r="K517" s="999"/>
      <c r="L517" s="1000"/>
      <c r="M517" s="994"/>
      <c r="N517" s="995"/>
      <c r="O517" s="556"/>
      <c r="P517" s="556"/>
      <c r="Q517" s="556"/>
      <c r="X517" s="341"/>
      <c r="Y517" s="34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3"/>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4"/>
      <c r="BY517" s="344"/>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997" t="s">
        <v>550</v>
      </c>
      <c r="D518" s="995"/>
      <c r="E518" s="793">
        <v>-3.3680158212991022E-2</v>
      </c>
      <c r="F518" s="556"/>
      <c r="G518" s="556"/>
      <c r="H518" s="995"/>
      <c r="I518" s="995"/>
      <c r="J518" s="785" t="s">
        <v>175</v>
      </c>
      <c r="K518" s="786" t="s">
        <v>221</v>
      </c>
      <c r="L518" s="787" t="s">
        <v>222</v>
      </c>
      <c r="M518" s="998" t="s">
        <v>223</v>
      </c>
      <c r="N518" s="995"/>
      <c r="O518" s="995"/>
      <c r="P518" s="556"/>
      <c r="Q518" s="556"/>
      <c r="X518" s="341"/>
      <c r="Y518" s="34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3"/>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4"/>
      <c r="BY518" s="344"/>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997" t="s">
        <v>531</v>
      </c>
      <c r="D519" s="995"/>
      <c r="E519" s="793">
        <v>9.8533645773966047E-2</v>
      </c>
      <c r="F519" s="556"/>
      <c r="G519" s="556"/>
      <c r="H519" s="997" t="s">
        <v>193</v>
      </c>
      <c r="I519" s="995"/>
      <c r="J519" s="808">
        <v>5.765845747493735</v>
      </c>
      <c r="K519" s="809">
        <v>10.878954240554217</v>
      </c>
      <c r="L519" s="810">
        <v>10.878954240554217</v>
      </c>
      <c r="M519" s="994"/>
      <c r="N519" s="995"/>
      <c r="O519" s="788" t="s">
        <v>192</v>
      </c>
      <c r="P519" s="556"/>
      <c r="Q519" s="556"/>
      <c r="X519" s="341"/>
      <c r="Y519" s="34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3"/>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4"/>
      <c r="BY519" s="344"/>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997" t="s">
        <v>547</v>
      </c>
      <c r="D520" s="995"/>
      <c r="E520" s="793">
        <v>-3.7803437822378445E-2</v>
      </c>
      <c r="F520" s="556"/>
      <c r="G520" s="556"/>
      <c r="H520" s="994"/>
      <c r="I520" s="995"/>
      <c r="J520" s="572"/>
      <c r="K520" s="572"/>
      <c r="L520" s="572"/>
      <c r="M520" s="995"/>
      <c r="N520" s="995"/>
      <c r="O520" s="811" t="s">
        <v>193</v>
      </c>
      <c r="P520" s="556"/>
      <c r="Q520" s="556"/>
      <c r="X520" s="341"/>
      <c r="Y520" s="34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3"/>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4"/>
      <c r="BY520" s="344"/>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997" t="s">
        <v>555</v>
      </c>
      <c r="D521" s="995"/>
      <c r="E521" s="793">
        <v>-1.9803684922279692E-2</v>
      </c>
      <c r="F521" s="556"/>
      <c r="G521" s="556"/>
      <c r="H521" s="994"/>
      <c r="I521" s="995"/>
      <c r="J521" s="556"/>
      <c r="K521" s="556"/>
      <c r="L521" s="556"/>
      <c r="M521" s="997" t="s">
        <v>340</v>
      </c>
      <c r="N521" s="995"/>
      <c r="O521" s="792">
        <v>-6.2700836898002765E-2</v>
      </c>
      <c r="P521" s="556"/>
      <c r="Q521" s="556"/>
      <c r="X521" s="341"/>
      <c r="Y521" s="34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3"/>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4"/>
      <c r="BY521" s="344"/>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997" t="s">
        <v>562</v>
      </c>
      <c r="D522" s="995"/>
      <c r="E522" s="793">
        <v>-8.0354956703795697E-3</v>
      </c>
      <c r="F522" s="556"/>
      <c r="G522" s="556"/>
      <c r="H522" s="998" t="s">
        <v>223</v>
      </c>
      <c r="I522" s="995"/>
      <c r="J522" s="995"/>
      <c r="K522" s="556"/>
      <c r="L522" s="556"/>
      <c r="M522" s="997" t="s">
        <v>541</v>
      </c>
      <c r="N522" s="995"/>
      <c r="O522" s="795">
        <v>-6.4008123558352337E-2</v>
      </c>
      <c r="P522" s="556"/>
      <c r="Q522" s="556"/>
      <c r="X522" s="341"/>
      <c r="Y522" s="34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3"/>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4"/>
      <c r="BY522" s="344"/>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997" t="s">
        <v>535</v>
      </c>
      <c r="D523" s="995"/>
      <c r="E523" s="793">
        <v>7.0864834022722881E-2</v>
      </c>
      <c r="F523" s="556"/>
      <c r="G523" s="556"/>
      <c r="H523" s="994"/>
      <c r="I523" s="995"/>
      <c r="J523" s="789" t="s">
        <v>192</v>
      </c>
      <c r="K523" s="556"/>
      <c r="L523" s="556"/>
      <c r="M523" s="997" t="s">
        <v>548</v>
      </c>
      <c r="N523" s="995"/>
      <c r="O523" s="795">
        <v>-3.6954804240679366E-2</v>
      </c>
      <c r="P523" s="556"/>
      <c r="Q523" s="556"/>
      <c r="X523" s="341"/>
      <c r="Y523" s="34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3"/>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4"/>
      <c r="BY523" s="344"/>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997" t="s">
        <v>564</v>
      </c>
      <c r="D524" s="995"/>
      <c r="E524" s="793">
        <v>-8.3073514193238406E-3</v>
      </c>
      <c r="F524" s="556"/>
      <c r="G524" s="556"/>
      <c r="H524" s="995"/>
      <c r="I524" s="995"/>
      <c r="J524" s="812" t="s">
        <v>193</v>
      </c>
      <c r="K524" s="556"/>
      <c r="L524" s="556"/>
      <c r="M524" s="997" t="s">
        <v>550</v>
      </c>
      <c r="N524" s="995"/>
      <c r="O524" s="795">
        <v>-4.1153241812065339E-2</v>
      </c>
      <c r="P524" s="556"/>
      <c r="Q524" s="556"/>
      <c r="X524" s="341"/>
      <c r="Y524" s="34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3"/>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4"/>
      <c r="BY524" s="344"/>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997" t="s">
        <v>545</v>
      </c>
      <c r="D525" s="995"/>
      <c r="E525" s="793">
        <v>-5.091663833159224E-2</v>
      </c>
      <c r="F525" s="556"/>
      <c r="G525" s="556"/>
      <c r="H525" s="997" t="s">
        <v>340</v>
      </c>
      <c r="I525" s="995"/>
      <c r="J525" s="791">
        <v>-4.8404066845957744E-2</v>
      </c>
      <c r="K525" s="556"/>
      <c r="L525" s="556"/>
      <c r="M525" s="997" t="s">
        <v>574</v>
      </c>
      <c r="N525" s="995"/>
      <c r="O525" s="795">
        <v>1.7791012549925474E-3</v>
      </c>
      <c r="P525" s="556"/>
      <c r="Q525" s="556"/>
      <c r="X525" s="341"/>
      <c r="Y525" s="34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3"/>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4"/>
      <c r="BY525" s="344"/>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997" t="s">
        <v>558</v>
      </c>
      <c r="D526" s="995"/>
      <c r="E526" s="793">
        <v>-1.0723137790098061E-2</v>
      </c>
      <c r="F526" s="556"/>
      <c r="G526" s="556"/>
      <c r="H526" s="997" t="s">
        <v>541</v>
      </c>
      <c r="I526" s="995"/>
      <c r="J526" s="794">
        <v>-4.2242740943106545E-2</v>
      </c>
      <c r="K526" s="556"/>
      <c r="L526" s="556"/>
      <c r="M526" s="997" t="s">
        <v>531</v>
      </c>
      <c r="N526" s="995"/>
      <c r="O526" s="795">
        <v>0.10463506971557519</v>
      </c>
      <c r="P526" s="556"/>
      <c r="Q526" s="556"/>
      <c r="X526" s="341"/>
      <c r="Y526" s="34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3"/>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4"/>
      <c r="BY526" s="344"/>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997" t="s">
        <v>559</v>
      </c>
      <c r="D527" s="995"/>
      <c r="E527" s="793">
        <v>-8.441823593900534E-3</v>
      </c>
      <c r="F527" s="556"/>
      <c r="G527" s="556"/>
      <c r="H527" s="997" t="s">
        <v>548</v>
      </c>
      <c r="I527" s="995"/>
      <c r="J527" s="794">
        <v>-3.9825800330006648E-2</v>
      </c>
      <c r="K527" s="556"/>
      <c r="L527" s="556"/>
      <c r="M527" s="997" t="s">
        <v>547</v>
      </c>
      <c r="N527" s="995"/>
      <c r="O527" s="795">
        <v>-4.1680704534770088E-2</v>
      </c>
      <c r="P527" s="556"/>
      <c r="Q527" s="556"/>
      <c r="X527" s="341"/>
      <c r="Y527" s="34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3"/>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4"/>
      <c r="BY527" s="344"/>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997" t="s">
        <v>551</v>
      </c>
      <c r="D528" s="995"/>
      <c r="E528" s="793">
        <v>-2.1501857856258039E-2</v>
      </c>
      <c r="F528" s="556"/>
      <c r="G528" s="556"/>
      <c r="H528" s="997" t="s">
        <v>550</v>
      </c>
      <c r="I528" s="995"/>
      <c r="J528" s="794">
        <v>-1.8647182967596494E-2</v>
      </c>
      <c r="K528" s="556"/>
      <c r="L528" s="556"/>
      <c r="M528" s="997" t="s">
        <v>555</v>
      </c>
      <c r="N528" s="995"/>
      <c r="O528" s="795">
        <v>-2.3737650366732265E-2</v>
      </c>
      <c r="P528" s="556"/>
      <c r="Q528" s="556"/>
      <c r="X528" s="341"/>
      <c r="Y528" s="34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3"/>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4"/>
      <c r="BY528" s="344"/>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997" t="s">
        <v>561</v>
      </c>
      <c r="D529" s="995"/>
      <c r="E529" s="793">
        <v>-9.4686205802085657E-3</v>
      </c>
      <c r="F529" s="556"/>
      <c r="G529" s="556"/>
      <c r="H529" s="997" t="s">
        <v>531</v>
      </c>
      <c r="I529" s="995"/>
      <c r="J529" s="794">
        <v>0.1007822893660922</v>
      </c>
      <c r="K529" s="556"/>
      <c r="L529" s="556"/>
      <c r="M529" s="997" t="s">
        <v>562</v>
      </c>
      <c r="N529" s="995"/>
      <c r="O529" s="795">
        <v>-1.0819568579014205E-2</v>
      </c>
      <c r="P529" s="556"/>
      <c r="Q529" s="556"/>
      <c r="X529" s="341"/>
      <c r="Y529" s="34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3"/>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4"/>
      <c r="BY529" s="344"/>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997" t="s">
        <v>570</v>
      </c>
      <c r="D530" s="995"/>
      <c r="E530" s="793">
        <v>-4.6855476538626645E-3</v>
      </c>
      <c r="F530" s="556"/>
      <c r="G530" s="556"/>
      <c r="H530" s="997" t="s">
        <v>547</v>
      </c>
      <c r="I530" s="995"/>
      <c r="J530" s="794">
        <v>-3.2478720690550578E-2</v>
      </c>
      <c r="K530" s="556"/>
      <c r="L530" s="556"/>
      <c r="M530" s="997" t="s">
        <v>576</v>
      </c>
      <c r="N530" s="995"/>
      <c r="O530" s="795">
        <v>4.3384813724216422E-4</v>
      </c>
      <c r="P530" s="556"/>
      <c r="Q530" s="556"/>
      <c r="X530" s="341"/>
      <c r="Y530" s="34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3"/>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4"/>
      <c r="BY530" s="344"/>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997" t="s">
        <v>553</v>
      </c>
      <c r="D531" s="995"/>
      <c r="E531" s="793">
        <v>-1.465808949407304E-2</v>
      </c>
      <c r="F531" s="556"/>
      <c r="G531" s="556"/>
      <c r="H531" s="997" t="s">
        <v>555</v>
      </c>
      <c r="I531" s="995"/>
      <c r="J531" s="794">
        <v>-1.6711713811352589E-2</v>
      </c>
      <c r="K531" s="556"/>
      <c r="L531" s="556"/>
      <c r="M531" s="997" t="s">
        <v>535</v>
      </c>
      <c r="N531" s="995"/>
      <c r="O531" s="795">
        <v>6.5495374137828147E-2</v>
      </c>
      <c r="P531" s="556"/>
      <c r="Q531" s="556"/>
      <c r="X531" s="341"/>
      <c r="Y531" s="34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3"/>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4"/>
      <c r="BY531" s="344"/>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997" t="s">
        <v>569</v>
      </c>
      <c r="D532" s="995"/>
      <c r="E532" s="793">
        <v>-7.5451060930595334E-3</v>
      </c>
      <c r="F532" s="556"/>
      <c r="G532" s="556"/>
      <c r="H532" s="997" t="s">
        <v>562</v>
      </c>
      <c r="I532" s="995"/>
      <c r="J532" s="794">
        <v>-6.4734645539487193E-3</v>
      </c>
      <c r="K532" s="556"/>
      <c r="L532" s="556"/>
      <c r="M532" s="997" t="s">
        <v>571</v>
      </c>
      <c r="N532" s="995"/>
      <c r="O532" s="795">
        <v>5.2012427023474615E-3</v>
      </c>
      <c r="P532" s="556"/>
      <c r="Q532" s="556"/>
      <c r="X532" s="341"/>
      <c r="Y532" s="34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3"/>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4"/>
      <c r="BY532" s="344"/>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997" t="s">
        <v>557</v>
      </c>
      <c r="D533" s="995"/>
      <c r="E533" s="793">
        <v>-1.6971520408754572E-2</v>
      </c>
      <c r="F533" s="556"/>
      <c r="G533" s="556"/>
      <c r="H533" s="997" t="s">
        <v>535</v>
      </c>
      <c r="I533" s="995"/>
      <c r="J533" s="794">
        <v>8.3858270633810919E-2</v>
      </c>
      <c r="K533" s="556"/>
      <c r="L533" s="556"/>
      <c r="M533" s="997" t="s">
        <v>564</v>
      </c>
      <c r="N533" s="995"/>
      <c r="O533" s="795">
        <v>-1.0769542225630212E-2</v>
      </c>
      <c r="P533" s="556"/>
      <c r="Q533" s="556"/>
      <c r="X533" s="341"/>
      <c r="Y533" s="34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3"/>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4"/>
      <c r="BY533" s="344"/>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997" t="s">
        <v>532</v>
      </c>
      <c r="D534" s="995"/>
      <c r="E534" s="793">
        <v>9.1780151301628893E-2</v>
      </c>
      <c r="F534" s="556"/>
      <c r="G534" s="556"/>
      <c r="H534" s="997" t="s">
        <v>564</v>
      </c>
      <c r="I534" s="995"/>
      <c r="J534" s="794">
        <v>-6.2753076919331522E-3</v>
      </c>
      <c r="K534" s="556"/>
      <c r="L534" s="556"/>
      <c r="M534" s="997" t="s">
        <v>545</v>
      </c>
      <c r="N534" s="995"/>
      <c r="O534" s="795">
        <v>-5.5864804890781737E-2</v>
      </c>
      <c r="P534" s="556"/>
      <c r="Q534" s="556"/>
      <c r="X534" s="341"/>
      <c r="Y534" s="34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3"/>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4"/>
      <c r="BY534" s="344"/>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997" t="s">
        <v>565</v>
      </c>
      <c r="D535" s="995"/>
      <c r="E535" s="793">
        <v>9.4007876004741919E-3</v>
      </c>
      <c r="F535" s="556"/>
      <c r="G535" s="556"/>
      <c r="H535" s="997" t="s">
        <v>545</v>
      </c>
      <c r="I535" s="995"/>
      <c r="J535" s="794">
        <v>-5.1322500635407456E-2</v>
      </c>
      <c r="K535" s="556"/>
      <c r="L535" s="556"/>
      <c r="M535" s="997" t="s">
        <v>558</v>
      </c>
      <c r="N535" s="995"/>
      <c r="O535" s="795">
        <v>-1.2035883526442049E-2</v>
      </c>
      <c r="P535" s="556"/>
      <c r="Q535" s="556"/>
      <c r="X535" s="341"/>
      <c r="Y535" s="34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3"/>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4"/>
      <c r="BY535" s="344"/>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997" t="s">
        <v>530</v>
      </c>
      <c r="D536" s="995"/>
      <c r="E536" s="793">
        <v>0.10617992396684538</v>
      </c>
      <c r="F536" s="556"/>
      <c r="G536" s="556"/>
      <c r="H536" s="997" t="s">
        <v>558</v>
      </c>
      <c r="I536" s="995"/>
      <c r="J536" s="794">
        <v>-6.9698721891186715E-3</v>
      </c>
      <c r="K536" s="556"/>
      <c r="L536" s="556"/>
      <c r="M536" s="997" t="s">
        <v>559</v>
      </c>
      <c r="N536" s="995"/>
      <c r="O536" s="795">
        <v>-9.807263331799411E-3</v>
      </c>
      <c r="P536" s="556"/>
      <c r="Q536" s="556"/>
      <c r="X536" s="341"/>
      <c r="Y536" s="34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3"/>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4"/>
      <c r="BY536" s="344"/>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997" t="s">
        <v>572</v>
      </c>
      <c r="D537" s="995"/>
      <c r="E537" s="793">
        <v>3.1587610170805188E-3</v>
      </c>
      <c r="F537" s="556"/>
      <c r="G537" s="556"/>
      <c r="H537" s="997" t="s">
        <v>559</v>
      </c>
      <c r="I537" s="995"/>
      <c r="J537" s="794">
        <v>-1.017749219230123E-2</v>
      </c>
      <c r="K537" s="556"/>
      <c r="L537" s="556"/>
      <c r="M537" s="997" t="s">
        <v>551</v>
      </c>
      <c r="N537" s="995"/>
      <c r="O537" s="795">
        <v>-2.4711650327665823E-2</v>
      </c>
      <c r="P537" s="556"/>
      <c r="Q537" s="556"/>
      <c r="X537" s="341"/>
      <c r="Y537" s="34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3"/>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4"/>
      <c r="BY537" s="344"/>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997" t="s">
        <v>556</v>
      </c>
      <c r="D538" s="995"/>
      <c r="E538" s="793">
        <v>-1.4959799034744193E-2</v>
      </c>
      <c r="F538" s="556"/>
      <c r="G538" s="556"/>
      <c r="H538" s="997" t="s">
        <v>551</v>
      </c>
      <c r="I538" s="995"/>
      <c r="J538" s="794">
        <v>-2.2694293572094414E-2</v>
      </c>
      <c r="K538" s="556"/>
      <c r="L538" s="556"/>
      <c r="M538" s="997" t="s">
        <v>561</v>
      </c>
      <c r="N538" s="995"/>
      <c r="O538" s="795">
        <v>-8.451109819999662E-3</v>
      </c>
      <c r="P538" s="556"/>
      <c r="Q538" s="556"/>
      <c r="X538" s="341"/>
      <c r="Y538" s="34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3"/>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4"/>
      <c r="BY538" s="344"/>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997" t="s">
        <v>529</v>
      </c>
      <c r="D539" s="995"/>
      <c r="E539" s="793">
        <v>-0.10659162597528371</v>
      </c>
      <c r="F539" s="556"/>
      <c r="G539" s="556"/>
      <c r="H539" s="997" t="s">
        <v>561</v>
      </c>
      <c r="I539" s="995"/>
      <c r="J539" s="794">
        <v>-1.0056287348717075E-2</v>
      </c>
      <c r="K539" s="556"/>
      <c r="L539" s="556"/>
      <c r="M539" s="997" t="s">
        <v>570</v>
      </c>
      <c r="N539" s="995"/>
      <c r="O539" s="795">
        <v>-4.1026387545861909E-3</v>
      </c>
      <c r="P539" s="556"/>
      <c r="Q539" s="556"/>
      <c r="X539" s="341"/>
      <c r="Y539" s="34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3"/>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4"/>
      <c r="BY539" s="344"/>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997" t="s">
        <v>560</v>
      </c>
      <c r="D540" s="995"/>
      <c r="E540" s="793">
        <v>-1.0027783680743153E-2</v>
      </c>
      <c r="F540" s="556"/>
      <c r="G540" s="556"/>
      <c r="H540" s="997" t="s">
        <v>570</v>
      </c>
      <c r="I540" s="995"/>
      <c r="J540" s="794">
        <v>-1.2579481491476392E-3</v>
      </c>
      <c r="K540" s="556"/>
      <c r="L540" s="556"/>
      <c r="M540" s="997" t="s">
        <v>553</v>
      </c>
      <c r="N540" s="995"/>
      <c r="O540" s="795">
        <v>-1.2309071826914195E-2</v>
      </c>
      <c r="P540" s="556"/>
      <c r="Q540" s="556"/>
      <c r="X540" s="341"/>
      <c r="Y540" s="34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3"/>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4"/>
      <c r="BY540" s="344"/>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997" t="s">
        <v>552</v>
      </c>
      <c r="D541" s="995"/>
      <c r="E541" s="793">
        <v>-7.7485867397135673E-3</v>
      </c>
      <c r="F541" s="556"/>
      <c r="G541" s="556"/>
      <c r="H541" s="997" t="s">
        <v>553</v>
      </c>
      <c r="I541" s="995"/>
      <c r="J541" s="794">
        <v>-2.1441218865864611E-2</v>
      </c>
      <c r="K541" s="556"/>
      <c r="L541" s="556"/>
      <c r="M541" s="997" t="s">
        <v>569</v>
      </c>
      <c r="N541" s="995"/>
      <c r="O541" s="795">
        <v>-8.2990446383492903E-3</v>
      </c>
      <c r="P541" s="556"/>
      <c r="Q541" s="556"/>
      <c r="X541" s="341"/>
      <c r="Y541" s="34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3"/>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4"/>
      <c r="BY541" s="344"/>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997" t="s">
        <v>350</v>
      </c>
      <c r="D542" s="995"/>
      <c r="E542" s="793">
        <v>3.1773209812907058E-2</v>
      </c>
      <c r="F542" s="556"/>
      <c r="G542" s="556"/>
      <c r="H542" s="997" t="s">
        <v>569</v>
      </c>
      <c r="I542" s="995"/>
      <c r="J542" s="794">
        <v>-6.8477167979989753E-3</v>
      </c>
      <c r="K542" s="556"/>
      <c r="L542" s="556"/>
      <c r="M542" s="997" t="s">
        <v>557</v>
      </c>
      <c r="N542" s="995"/>
      <c r="O542" s="795">
        <v>-1.7920349328160761E-2</v>
      </c>
      <c r="P542" s="556"/>
      <c r="Q542" s="556"/>
      <c r="X542" s="341"/>
      <c r="Y542" s="34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3"/>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4"/>
      <c r="BY542" s="344"/>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997" t="s">
        <v>546</v>
      </c>
      <c r="D543" s="995"/>
      <c r="E543" s="793">
        <v>3.3174426939586832E-2</v>
      </c>
      <c r="F543" s="556"/>
      <c r="G543" s="556"/>
      <c r="H543" s="997" t="s">
        <v>557</v>
      </c>
      <c r="I543" s="995"/>
      <c r="J543" s="794">
        <v>-1.6345980672465399E-2</v>
      </c>
      <c r="K543" s="556"/>
      <c r="L543" s="556"/>
      <c r="M543" s="997" t="s">
        <v>532</v>
      </c>
      <c r="N543" s="995"/>
      <c r="O543" s="795">
        <v>0.10188967838933435</v>
      </c>
      <c r="P543" s="556"/>
      <c r="Q543" s="556"/>
      <c r="X543" s="341"/>
      <c r="Y543" s="34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3"/>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4"/>
      <c r="BY543" s="344"/>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997" t="s">
        <v>536</v>
      </c>
      <c r="D544" s="995"/>
      <c r="E544" s="793">
        <v>5.7734724763790192E-2</v>
      </c>
      <c r="F544" s="556"/>
      <c r="G544" s="556"/>
      <c r="H544" s="997" t="s">
        <v>575</v>
      </c>
      <c r="I544" s="995"/>
      <c r="J544" s="794">
        <v>1.7102048764009688E-3</v>
      </c>
      <c r="K544" s="556"/>
      <c r="L544" s="556"/>
      <c r="M544" s="997" t="s">
        <v>565</v>
      </c>
      <c r="N544" s="995"/>
      <c r="O544" s="795">
        <v>9.6816868974963638E-3</v>
      </c>
      <c r="P544" s="556"/>
      <c r="Q544" s="556"/>
      <c r="X544" s="341"/>
      <c r="Y544" s="341"/>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3"/>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4"/>
      <c r="BY544" s="344"/>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997" t="s">
        <v>539</v>
      </c>
      <c r="D545" s="995"/>
      <c r="E545" s="793">
        <v>6.276557446534288E-2</v>
      </c>
      <c r="F545" s="556"/>
      <c r="G545" s="556"/>
      <c r="H545" s="997" t="s">
        <v>532</v>
      </c>
      <c r="I545" s="995"/>
      <c r="J545" s="794">
        <v>8.7109827625128186E-2</v>
      </c>
      <c r="K545" s="556"/>
      <c r="L545" s="556"/>
      <c r="M545" s="997" t="s">
        <v>530</v>
      </c>
      <c r="N545" s="995"/>
      <c r="O545" s="795">
        <v>0.11169378873889758</v>
      </c>
      <c r="P545" s="556"/>
      <c r="Q545" s="556"/>
      <c r="X545" s="341"/>
      <c r="Y545" s="341"/>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3"/>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4"/>
      <c r="BY545" s="344"/>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997" t="s">
        <v>527</v>
      </c>
      <c r="D546" s="995"/>
      <c r="E546" s="793">
        <v>0.10752053689649588</v>
      </c>
      <c r="F546" s="556"/>
      <c r="G546" s="556"/>
      <c r="H546" s="997" t="s">
        <v>565</v>
      </c>
      <c r="I546" s="995"/>
      <c r="J546" s="794">
        <v>4.4244339936460415E-5</v>
      </c>
      <c r="K546" s="556"/>
      <c r="L546" s="556"/>
      <c r="M546" s="997" t="s">
        <v>572</v>
      </c>
      <c r="N546" s="995"/>
      <c r="O546" s="795">
        <v>5.1684169804981596E-3</v>
      </c>
      <c r="P546" s="556"/>
      <c r="Q546" s="556"/>
      <c r="X546" s="341"/>
      <c r="Y546" s="341"/>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3"/>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4"/>
      <c r="BY546" s="344"/>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997" t="s">
        <v>549</v>
      </c>
      <c r="D547" s="995"/>
      <c r="E547" s="793">
        <v>2.2601459756352152E-2</v>
      </c>
      <c r="F547" s="556"/>
      <c r="G547" s="556"/>
      <c r="H547" s="997" t="s">
        <v>530</v>
      </c>
      <c r="I547" s="995"/>
      <c r="J547" s="794">
        <v>0.11305712663126008</v>
      </c>
      <c r="K547" s="556"/>
      <c r="L547" s="556"/>
      <c r="M547" s="997" t="s">
        <v>556</v>
      </c>
      <c r="N547" s="995"/>
      <c r="O547" s="795">
        <v>-1.2158326870680683E-2</v>
      </c>
      <c r="P547" s="556"/>
      <c r="Q547" s="556"/>
      <c r="X547" s="341"/>
      <c r="Y547" s="341"/>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3"/>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4"/>
      <c r="BY547" s="344"/>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997" t="s">
        <v>544</v>
      </c>
      <c r="D548" s="995"/>
      <c r="E548" s="793">
        <v>4.5634936286781586E-2</v>
      </c>
      <c r="F548" s="556"/>
      <c r="G548" s="556"/>
      <c r="H548" s="997" t="s">
        <v>572</v>
      </c>
      <c r="I548" s="995"/>
      <c r="J548" s="794">
        <v>2.7048775165885732E-3</v>
      </c>
      <c r="K548" s="556"/>
      <c r="L548" s="556"/>
      <c r="M548" s="997" t="s">
        <v>529</v>
      </c>
      <c r="N548" s="995"/>
      <c r="O548" s="795">
        <v>-0.11066938345789952</v>
      </c>
      <c r="P548" s="556"/>
      <c r="Q548" s="556"/>
      <c r="X548" s="341"/>
      <c r="Y548" s="341"/>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4"/>
      <c r="BY548" s="344"/>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997" t="s">
        <v>538</v>
      </c>
      <c r="D549" s="995"/>
      <c r="E549" s="793">
        <v>6.4224181498453742E-2</v>
      </c>
      <c r="F549" s="556"/>
      <c r="G549" s="556"/>
      <c r="H549" s="997" t="s">
        <v>573</v>
      </c>
      <c r="I549" s="995"/>
      <c r="J549" s="794">
        <v>-5.7517827961778463E-3</v>
      </c>
      <c r="K549" s="556"/>
      <c r="L549" s="556"/>
      <c r="M549" s="997" t="s">
        <v>560</v>
      </c>
      <c r="N549" s="995"/>
      <c r="O549" s="795">
        <v>-5.8729318579301727E-3</v>
      </c>
      <c r="P549" s="556"/>
      <c r="Q549" s="556"/>
      <c r="X549" s="341"/>
      <c r="Y549" s="34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3"/>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4"/>
      <c r="BY549" s="344"/>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997" t="s">
        <v>534</v>
      </c>
      <c r="D550" s="995"/>
      <c r="E550" s="793">
        <v>6.9341959171378698E-2</v>
      </c>
      <c r="F550" s="556"/>
      <c r="G550" s="556"/>
      <c r="H550" s="997" t="s">
        <v>566</v>
      </c>
      <c r="I550" s="995"/>
      <c r="J550" s="794">
        <v>-9.5444537710184935E-3</v>
      </c>
      <c r="K550" s="556"/>
      <c r="L550" s="556"/>
      <c r="M550" s="997" t="s">
        <v>552</v>
      </c>
      <c r="N550" s="995"/>
      <c r="O550" s="795">
        <v>-6.2006866765875468E-3</v>
      </c>
      <c r="P550" s="556"/>
      <c r="Q550" s="556"/>
      <c r="X550" s="341"/>
      <c r="Y550" s="34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3"/>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4"/>
      <c r="BY550" s="344"/>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997" t="s">
        <v>337</v>
      </c>
      <c r="D551" s="995"/>
      <c r="E551" s="793">
        <v>9.3260135190646035E-2</v>
      </c>
      <c r="F551" s="556"/>
      <c r="G551" s="556"/>
      <c r="H551" s="997" t="s">
        <v>563</v>
      </c>
      <c r="I551" s="995"/>
      <c r="J551" s="794">
        <v>-9.7326517764984143E-3</v>
      </c>
      <c r="K551" s="556"/>
      <c r="L551" s="556"/>
      <c r="M551" s="997" t="s">
        <v>350</v>
      </c>
      <c r="N551" s="995"/>
      <c r="O551" s="795">
        <v>4.0182632638941375E-2</v>
      </c>
      <c r="P551" s="556"/>
      <c r="Q551" s="556"/>
      <c r="X551" s="341"/>
      <c r="Y551" s="34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3"/>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4"/>
      <c r="BY551" s="344"/>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997" t="s">
        <v>349</v>
      </c>
      <c r="D552" s="995"/>
      <c r="E552" s="793">
        <v>7.9046075563963897E-2</v>
      </c>
      <c r="F552" s="556"/>
      <c r="G552" s="556"/>
      <c r="H552" s="997" t="s">
        <v>556</v>
      </c>
      <c r="I552" s="995"/>
      <c r="J552" s="794">
        <v>-1.9298753108279672E-2</v>
      </c>
      <c r="K552" s="556"/>
      <c r="L552" s="556"/>
      <c r="M552" s="997" t="s">
        <v>546</v>
      </c>
      <c r="N552" s="995"/>
      <c r="O552" s="795">
        <v>3.1517649707075934E-2</v>
      </c>
      <c r="P552" s="556"/>
      <c r="Q552" s="556"/>
      <c r="X552" s="341"/>
      <c r="Y552" s="34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3"/>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4"/>
      <c r="BY552" s="344"/>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997" t="s">
        <v>528</v>
      </c>
      <c r="D553" s="995"/>
      <c r="E553" s="793">
        <v>0.10271351711279669</v>
      </c>
      <c r="F553" s="556"/>
      <c r="G553" s="556"/>
      <c r="H553" s="997" t="s">
        <v>529</v>
      </c>
      <c r="I553" s="995"/>
      <c r="J553" s="794">
        <v>-0.11460273389525258</v>
      </c>
      <c r="K553" s="556"/>
      <c r="L553" s="556"/>
      <c r="M553" s="997" t="s">
        <v>536</v>
      </c>
      <c r="N553" s="995"/>
      <c r="O553" s="795">
        <v>6.8570380525563565E-2</v>
      </c>
      <c r="P553" s="556"/>
      <c r="Q553" s="556"/>
      <c r="X553" s="341"/>
      <c r="Y553" s="34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3"/>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4"/>
      <c r="BY553" s="344"/>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997" t="s">
        <v>537</v>
      </c>
      <c r="D554" s="995"/>
      <c r="E554" s="793">
        <v>6.6741672609754193E-2</v>
      </c>
      <c r="F554" s="556"/>
      <c r="G554" s="556"/>
      <c r="H554" s="997" t="s">
        <v>560</v>
      </c>
      <c r="I554" s="995"/>
      <c r="J554" s="794">
        <v>-4.9922462237478194E-3</v>
      </c>
      <c r="K554" s="556"/>
      <c r="L554" s="556"/>
      <c r="M554" s="997" t="s">
        <v>539</v>
      </c>
      <c r="N554" s="995"/>
      <c r="O554" s="795">
        <v>5.282088160383501E-2</v>
      </c>
      <c r="P554" s="556"/>
      <c r="Q554" s="556"/>
      <c r="X554" s="341"/>
      <c r="Y554" s="34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3"/>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4"/>
      <c r="BY554" s="344"/>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997" t="s">
        <v>334</v>
      </c>
      <c r="D555" s="995"/>
      <c r="E555" s="793">
        <v>0.10372335438047769</v>
      </c>
      <c r="F555" s="556"/>
      <c r="G555" s="556"/>
      <c r="H555" s="997" t="s">
        <v>568</v>
      </c>
      <c r="I555" s="995"/>
      <c r="J555" s="794">
        <v>-7.2731906885822751E-3</v>
      </c>
      <c r="K555" s="556"/>
      <c r="L555" s="556"/>
      <c r="M555" s="997" t="s">
        <v>527</v>
      </c>
      <c r="N555" s="995"/>
      <c r="O555" s="795">
        <v>0.11237590063455519</v>
      </c>
      <c r="P555" s="556"/>
      <c r="Q555" s="556"/>
      <c r="X555" s="341"/>
      <c r="Y555" s="34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3"/>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4"/>
      <c r="BY555" s="344"/>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997" t="s">
        <v>543</v>
      </c>
      <c r="D556" s="995"/>
      <c r="E556" s="793">
        <v>4.2993714398578013E-2</v>
      </c>
      <c r="F556" s="556"/>
      <c r="G556" s="556"/>
      <c r="H556" s="997" t="s">
        <v>552</v>
      </c>
      <c r="I556" s="995"/>
      <c r="J556" s="794">
        <v>-2.2034062470839579E-2</v>
      </c>
      <c r="K556" s="556"/>
      <c r="L556" s="556"/>
      <c r="M556" s="997" t="s">
        <v>549</v>
      </c>
      <c r="N556" s="995"/>
      <c r="O556" s="795">
        <v>4.1212904493104482E-2</v>
      </c>
      <c r="P556" s="556"/>
      <c r="Q556" s="556"/>
      <c r="X556" s="341"/>
      <c r="Y556" s="34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3"/>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4"/>
      <c r="BY556" s="344"/>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997" t="s">
        <v>542</v>
      </c>
      <c r="D557" s="995"/>
      <c r="E557" s="793">
        <v>5.132752356810278E-2</v>
      </c>
      <c r="F557" s="556"/>
      <c r="G557" s="556"/>
      <c r="H557" s="997" t="s">
        <v>350</v>
      </c>
      <c r="I557" s="995"/>
      <c r="J557" s="794">
        <v>7.8286195973831432E-3</v>
      </c>
      <c r="K557" s="556"/>
      <c r="L557" s="556"/>
      <c r="M557" s="997" t="s">
        <v>544</v>
      </c>
      <c r="N557" s="995"/>
      <c r="O557" s="795">
        <v>5.4766784439911155E-2</v>
      </c>
      <c r="P557" s="556"/>
      <c r="Q557" s="556"/>
      <c r="X557" s="341"/>
      <c r="Y557" s="34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3"/>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4"/>
      <c r="BY557" s="344"/>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997" t="s">
        <v>357</v>
      </c>
      <c r="D558" s="995"/>
      <c r="E558" s="793">
        <v>2.3939471310763568E-2</v>
      </c>
      <c r="F558" s="556"/>
      <c r="G558" s="556"/>
      <c r="H558" s="997" t="s">
        <v>546</v>
      </c>
      <c r="I558" s="995"/>
      <c r="J558" s="794">
        <v>4.277955871588781E-2</v>
      </c>
      <c r="K558" s="556"/>
      <c r="L558" s="556"/>
      <c r="M558" s="997" t="s">
        <v>538</v>
      </c>
      <c r="N558" s="995"/>
      <c r="O558" s="795">
        <v>6.7192182294139452E-2</v>
      </c>
      <c r="P558" s="556"/>
      <c r="Q558" s="556"/>
      <c r="X558" s="341"/>
      <c r="Y558" s="34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3"/>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4"/>
      <c r="BY558" s="344"/>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997" t="s">
        <v>540</v>
      </c>
      <c r="D559" s="995"/>
      <c r="E559" s="793">
        <v>5.8179476028697136E-2</v>
      </c>
      <c r="F559" s="556"/>
      <c r="G559" s="556"/>
      <c r="H559" s="997" t="s">
        <v>536</v>
      </c>
      <c r="I559" s="995"/>
      <c r="J559" s="794">
        <v>5.4311325120795666E-2</v>
      </c>
      <c r="K559" s="556"/>
      <c r="L559" s="556"/>
      <c r="M559" s="997" t="s">
        <v>534</v>
      </c>
      <c r="N559" s="995"/>
      <c r="O559" s="795">
        <v>8.3700321433025943E-2</v>
      </c>
      <c r="P559" s="556"/>
      <c r="Q559" s="556"/>
      <c r="X559" s="341"/>
      <c r="Y559" s="34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3"/>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4"/>
      <c r="BY559" s="344"/>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997" t="s">
        <v>567</v>
      </c>
      <c r="D560" s="995"/>
      <c r="E560" s="793">
        <v>7.4793812254382464E-3</v>
      </c>
      <c r="F560" s="556"/>
      <c r="G560" s="556"/>
      <c r="H560" s="997" t="s">
        <v>539</v>
      </c>
      <c r="I560" s="995"/>
      <c r="J560" s="794">
        <v>7.1250973608899662E-2</v>
      </c>
      <c r="K560" s="556"/>
      <c r="L560" s="556"/>
      <c r="M560" s="997" t="s">
        <v>337</v>
      </c>
      <c r="N560" s="995"/>
      <c r="O560" s="795">
        <v>8.526907895569015E-2</v>
      </c>
      <c r="P560" s="556"/>
      <c r="Q560" s="556"/>
      <c r="X560" s="341"/>
      <c r="Y560" s="34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3"/>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4"/>
      <c r="BY560" s="344"/>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997" t="s">
        <v>554</v>
      </c>
      <c r="D561" s="995"/>
      <c r="E561" s="793">
        <v>-1.4878792241542019E-2</v>
      </c>
      <c r="F561" s="556"/>
      <c r="G561" s="556"/>
      <c r="H561" s="997" t="s">
        <v>527</v>
      </c>
      <c r="I561" s="995"/>
      <c r="J561" s="794">
        <v>0.11987947997995618</v>
      </c>
      <c r="K561" s="556"/>
      <c r="L561" s="556"/>
      <c r="M561" s="997" t="s">
        <v>349</v>
      </c>
      <c r="N561" s="995"/>
      <c r="O561" s="795">
        <v>6.2246666207458133E-2</v>
      </c>
      <c r="P561" s="556"/>
      <c r="Q561" s="556"/>
      <c r="X561" s="341"/>
      <c r="Y561" s="34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4"/>
      <c r="BY561" s="344"/>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997" t="s">
        <v>533</v>
      </c>
      <c r="D562" s="995"/>
      <c r="E562" s="796">
        <v>8.4495706803297307E-2</v>
      </c>
      <c r="F562" s="556"/>
      <c r="G562" s="556"/>
      <c r="H562" s="997" t="s">
        <v>549</v>
      </c>
      <c r="I562" s="995"/>
      <c r="J562" s="794">
        <v>2.5416817326846142E-2</v>
      </c>
      <c r="K562" s="556"/>
      <c r="L562" s="556"/>
      <c r="M562" s="997" t="s">
        <v>528</v>
      </c>
      <c r="N562" s="995"/>
      <c r="O562" s="795">
        <v>0.11561072318010109</v>
      </c>
      <c r="P562" s="556"/>
      <c r="Q562" s="556"/>
      <c r="X562" s="341"/>
      <c r="Y562" s="34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3"/>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4"/>
      <c r="BY562" s="344"/>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994"/>
      <c r="D563" s="995"/>
      <c r="E563" s="572"/>
      <c r="F563" s="556"/>
      <c r="G563" s="556"/>
      <c r="H563" s="997" t="s">
        <v>544</v>
      </c>
      <c r="I563" s="995"/>
      <c r="J563" s="794">
        <v>5.1934063558326728E-2</v>
      </c>
      <c r="K563" s="556"/>
      <c r="L563" s="556"/>
      <c r="M563" s="997" t="s">
        <v>537</v>
      </c>
      <c r="N563" s="995"/>
      <c r="O563" s="795">
        <v>6.581755161890851E-2</v>
      </c>
      <c r="P563" s="556"/>
      <c r="Q563" s="556"/>
      <c r="X563" s="341"/>
      <c r="Y563" s="34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3"/>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4"/>
      <c r="BY563" s="344"/>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994"/>
      <c r="D564" s="995"/>
      <c r="E564" s="556"/>
      <c r="F564" s="556"/>
      <c r="G564" s="556"/>
      <c r="H564" s="997" t="s">
        <v>538</v>
      </c>
      <c r="I564" s="995"/>
      <c r="J564" s="794">
        <v>6.7328065716139709E-2</v>
      </c>
      <c r="K564" s="556"/>
      <c r="L564" s="556"/>
      <c r="M564" s="997" t="s">
        <v>334</v>
      </c>
      <c r="N564" s="995"/>
      <c r="O564" s="795">
        <v>9.6967168435533338E-2</v>
      </c>
      <c r="P564" s="556"/>
      <c r="Q564" s="556"/>
      <c r="X564" s="341"/>
      <c r="Y564" s="34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3"/>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4"/>
      <c r="BY564" s="344"/>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998" t="s">
        <v>224</v>
      </c>
      <c r="D565" s="995"/>
      <c r="E565" s="995"/>
      <c r="F565" s="556"/>
      <c r="G565" s="556"/>
      <c r="H565" s="997" t="s">
        <v>534</v>
      </c>
      <c r="I565" s="995"/>
      <c r="J565" s="794">
        <v>5.9439849971846571E-2</v>
      </c>
      <c r="K565" s="556"/>
      <c r="L565" s="556"/>
      <c r="M565" s="997" t="s">
        <v>543</v>
      </c>
      <c r="N565" s="995"/>
      <c r="O565" s="795">
        <v>3.5102712352822488E-2</v>
      </c>
      <c r="P565" s="556"/>
      <c r="Q565" s="556"/>
      <c r="X565" s="341"/>
      <c r="Y565" s="34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3"/>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4"/>
      <c r="BY565" s="344"/>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996" t="s">
        <v>192</v>
      </c>
      <c r="D566" s="995"/>
      <c r="E566" s="813" t="s">
        <v>193</v>
      </c>
      <c r="F566" s="556"/>
      <c r="G566" s="556"/>
      <c r="H566" s="997" t="s">
        <v>337</v>
      </c>
      <c r="I566" s="995"/>
      <c r="J566" s="794">
        <v>0.10919420078937118</v>
      </c>
      <c r="K566" s="556"/>
      <c r="L566" s="556"/>
      <c r="M566" s="997" t="s">
        <v>542</v>
      </c>
      <c r="N566" s="995"/>
      <c r="O566" s="795">
        <v>5.6400128494551428E-2</v>
      </c>
      <c r="P566" s="556"/>
      <c r="Q566" s="556"/>
      <c r="X566" s="341"/>
      <c r="Y566" s="34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3"/>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4"/>
      <c r="BY566" s="344"/>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997" t="s">
        <v>193</v>
      </c>
      <c r="D567" s="995"/>
      <c r="E567" s="814">
        <v>0.99999999999999978</v>
      </c>
      <c r="F567" s="556"/>
      <c r="G567" s="556"/>
      <c r="H567" s="997" t="s">
        <v>349</v>
      </c>
      <c r="I567" s="995"/>
      <c r="J567" s="794">
        <v>9.883533328654294E-2</v>
      </c>
      <c r="K567" s="556"/>
      <c r="L567" s="556"/>
      <c r="M567" s="997" t="s">
        <v>357</v>
      </c>
      <c r="N567" s="995"/>
      <c r="O567" s="795">
        <v>4.6243449647608799E-2</v>
      </c>
      <c r="P567" s="556"/>
      <c r="Q567" s="556"/>
      <c r="X567" s="341"/>
      <c r="Y567" s="34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3"/>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4"/>
      <c r="BY567" s="344"/>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994"/>
      <c r="D568" s="995"/>
      <c r="E568" s="572"/>
      <c r="F568" s="556"/>
      <c r="G568" s="556"/>
      <c r="H568" s="997" t="s">
        <v>528</v>
      </c>
      <c r="I568" s="995"/>
      <c r="J568" s="794">
        <v>0.10500178520453921</v>
      </c>
      <c r="K568" s="556"/>
      <c r="L568" s="556"/>
      <c r="M568" s="997" t="s">
        <v>540</v>
      </c>
      <c r="N568" s="995"/>
      <c r="O568" s="795">
        <v>6.1400734487806724E-2</v>
      </c>
      <c r="P568" s="556"/>
      <c r="Q568" s="556"/>
      <c r="X568" s="341"/>
      <c r="Y568" s="34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3"/>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4"/>
      <c r="BY568" s="344"/>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994"/>
      <c r="D569" s="995"/>
      <c r="E569" s="556"/>
      <c r="F569" s="556"/>
      <c r="G569" s="556"/>
      <c r="H569" s="997" t="s">
        <v>537</v>
      </c>
      <c r="I569" s="995"/>
      <c r="J569" s="794">
        <v>7.4209911736322132E-2</v>
      </c>
      <c r="K569" s="556"/>
      <c r="L569" s="556"/>
      <c r="M569" s="997" t="s">
        <v>567</v>
      </c>
      <c r="N569" s="995"/>
      <c r="O569" s="795">
        <v>6.7961526636419241E-3</v>
      </c>
      <c r="P569" s="556"/>
      <c r="Q569" s="556"/>
      <c r="X569" s="341"/>
      <c r="Y569" s="34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3"/>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4"/>
      <c r="BY569" s="344"/>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994"/>
      <c r="D570" s="995"/>
      <c r="E570" s="556"/>
      <c r="F570" s="556"/>
      <c r="G570" s="556"/>
      <c r="H570" s="997" t="s">
        <v>334</v>
      </c>
      <c r="I570" s="995"/>
      <c r="J570" s="794">
        <v>0.12293114765539587</v>
      </c>
      <c r="K570" s="556"/>
      <c r="L570" s="556"/>
      <c r="M570" s="997" t="s">
        <v>554</v>
      </c>
      <c r="N570" s="995"/>
      <c r="O570" s="795">
        <v>-1.6129726566737002E-2</v>
      </c>
      <c r="P570" s="556"/>
      <c r="Q570" s="556"/>
      <c r="X570" s="341"/>
      <c r="Y570" s="34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3"/>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4"/>
      <c r="BY570" s="344"/>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994"/>
      <c r="D571" s="995"/>
      <c r="E571" s="556"/>
      <c r="F571" s="556"/>
      <c r="G571" s="556"/>
      <c r="H571" s="997" t="s">
        <v>543</v>
      </c>
      <c r="I571" s="995"/>
      <c r="J571" s="794">
        <v>5.3961667207976877E-2</v>
      </c>
      <c r="K571" s="556"/>
      <c r="L571" s="556"/>
      <c r="M571" s="997" t="s">
        <v>533</v>
      </c>
      <c r="N571" s="995"/>
      <c r="O571" s="797">
        <v>7.7222216881125155E-2</v>
      </c>
      <c r="P571" s="556"/>
      <c r="Q571" s="556"/>
      <c r="X571" s="341"/>
      <c r="Y571" s="34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3"/>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4"/>
      <c r="BY571" s="344"/>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994"/>
      <c r="D572" s="995"/>
      <c r="E572" s="556"/>
      <c r="F572" s="556"/>
      <c r="G572" s="556"/>
      <c r="H572" s="997" t="s">
        <v>542</v>
      </c>
      <c r="I572" s="995"/>
      <c r="J572" s="794">
        <v>5.9317644865892222E-2</v>
      </c>
      <c r="K572" s="556"/>
      <c r="L572" s="556"/>
      <c r="M572" s="994"/>
      <c r="N572" s="995"/>
      <c r="O572" s="572"/>
      <c r="P572" s="556"/>
      <c r="Q572" s="556"/>
      <c r="X572" s="341"/>
      <c r="Y572" s="34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3"/>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4"/>
      <c r="BY572" s="344"/>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994"/>
      <c r="D573" s="995"/>
      <c r="E573" s="556"/>
      <c r="F573" s="556"/>
      <c r="G573" s="556"/>
      <c r="H573" s="997" t="s">
        <v>357</v>
      </c>
      <c r="I573" s="995"/>
      <c r="J573" s="794">
        <v>1.020922816365178E-2</v>
      </c>
      <c r="K573" s="556"/>
      <c r="L573" s="556"/>
      <c r="M573" s="994"/>
      <c r="N573" s="995"/>
      <c r="O573" s="556"/>
      <c r="P573" s="556"/>
      <c r="Q573" s="556"/>
      <c r="X573" s="341"/>
      <c r="Y573" s="34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3"/>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4"/>
      <c r="BY573" s="344"/>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994"/>
      <c r="D574" s="995"/>
      <c r="E574" s="556"/>
      <c r="F574" s="556"/>
      <c r="G574" s="556"/>
      <c r="H574" s="997" t="s">
        <v>540</v>
      </c>
      <c r="I574" s="995"/>
      <c r="J574" s="794">
        <v>6.6382512123083839E-2</v>
      </c>
      <c r="K574" s="556"/>
      <c r="L574" s="556"/>
      <c r="M574" s="998" t="s">
        <v>224</v>
      </c>
      <c r="N574" s="995"/>
      <c r="O574" s="995"/>
      <c r="P574" s="556"/>
      <c r="Q574" s="556"/>
      <c r="X574" s="341"/>
      <c r="Y574" s="34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3"/>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4"/>
      <c r="BY574" s="344"/>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994"/>
      <c r="D575" s="995"/>
      <c r="E575" s="556"/>
      <c r="F575" s="556"/>
      <c r="G575" s="556"/>
      <c r="H575" s="997" t="s">
        <v>567</v>
      </c>
      <c r="I575" s="995"/>
      <c r="J575" s="794">
        <v>-8.8905067528398489E-3</v>
      </c>
      <c r="K575" s="556"/>
      <c r="L575" s="556"/>
      <c r="M575" s="996" t="s">
        <v>192</v>
      </c>
      <c r="N575" s="995"/>
      <c r="O575" s="815" t="s">
        <v>193</v>
      </c>
      <c r="P575" s="556"/>
      <c r="Q575" s="556"/>
      <c r="X575" s="341"/>
      <c r="Y575" s="34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3"/>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4"/>
      <c r="BY575" s="344"/>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994"/>
      <c r="D576" s="995"/>
      <c r="E576" s="556"/>
      <c r="F576" s="556"/>
      <c r="G576" s="556"/>
      <c r="H576" s="997" t="s">
        <v>554</v>
      </c>
      <c r="I576" s="995"/>
      <c r="J576" s="794">
        <v>-2.0957374632639383E-2</v>
      </c>
      <c r="K576" s="556"/>
      <c r="L576" s="556"/>
      <c r="M576" s="997" t="s">
        <v>193</v>
      </c>
      <c r="N576" s="995"/>
      <c r="O576" s="816">
        <v>1</v>
      </c>
      <c r="P576" s="556"/>
      <c r="Q576" s="556"/>
      <c r="X576" s="341"/>
      <c r="Y576" s="34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3"/>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4"/>
      <c r="BY576" s="344"/>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994"/>
      <c r="D577" s="995"/>
      <c r="E577" s="556"/>
      <c r="F577" s="556"/>
      <c r="G577" s="556"/>
      <c r="H577" s="997" t="s">
        <v>533</v>
      </c>
      <c r="I577" s="995"/>
      <c r="J577" s="798">
        <v>9.710095298427808E-2</v>
      </c>
      <c r="K577" s="556"/>
      <c r="L577" s="556"/>
      <c r="M577" s="994"/>
      <c r="N577" s="995"/>
      <c r="O577" s="572"/>
      <c r="P577" s="556"/>
      <c r="Q577" s="556"/>
      <c r="X577" s="341"/>
      <c r="Y577" s="34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3"/>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4"/>
      <c r="BY577" s="344"/>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994"/>
      <c r="D578" s="995"/>
      <c r="E578" s="556"/>
      <c r="F578" s="556"/>
      <c r="G578" s="556"/>
      <c r="H578" s="994"/>
      <c r="I578" s="995"/>
      <c r="J578" s="572"/>
      <c r="K578" s="556"/>
      <c r="L578" s="556"/>
      <c r="M578" s="994"/>
      <c r="N578" s="995"/>
      <c r="O578" s="556"/>
      <c r="P578" s="556"/>
      <c r="Q578" s="556"/>
      <c r="X578" s="341"/>
      <c r="Y578" s="34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3"/>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4"/>
      <c r="BY578" s="344"/>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994"/>
      <c r="D579" s="995"/>
      <c r="E579" s="556"/>
      <c r="F579" s="556"/>
      <c r="G579" s="556"/>
      <c r="H579" s="994"/>
      <c r="I579" s="995"/>
      <c r="J579" s="556"/>
      <c r="K579" s="556"/>
      <c r="L579" s="556"/>
      <c r="M579" s="994"/>
      <c r="N579" s="995"/>
      <c r="O579" s="556"/>
      <c r="P579" s="556"/>
      <c r="Q579" s="556"/>
      <c r="X579" s="341"/>
      <c r="Y579" s="34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3"/>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4"/>
      <c r="BY579" s="344"/>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994"/>
      <c r="D580" s="995"/>
      <c r="E580" s="556"/>
      <c r="F580" s="556"/>
      <c r="G580" s="556"/>
      <c r="H580" s="998" t="s">
        <v>224</v>
      </c>
      <c r="I580" s="995"/>
      <c r="J580" s="995"/>
      <c r="K580" s="556"/>
      <c r="L580" s="556"/>
      <c r="M580" s="994"/>
      <c r="N580" s="995"/>
      <c r="O580" s="556"/>
      <c r="P580" s="556"/>
      <c r="Q580" s="556"/>
      <c r="X580" s="341"/>
      <c r="Y580" s="34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3"/>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4"/>
      <c r="BY580" s="344"/>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994"/>
      <c r="D581" s="995"/>
      <c r="E581" s="556"/>
      <c r="F581" s="556"/>
      <c r="G581" s="556"/>
      <c r="H581" s="996" t="s">
        <v>192</v>
      </c>
      <c r="I581" s="995"/>
      <c r="J581" s="817" t="s">
        <v>193</v>
      </c>
      <c r="K581" s="556"/>
      <c r="L581" s="556"/>
      <c r="M581" s="994"/>
      <c r="N581" s="995"/>
      <c r="O581" s="556"/>
      <c r="P581" s="556"/>
      <c r="Q581" s="556"/>
      <c r="X581" s="341"/>
      <c r="Y581" s="34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3"/>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4"/>
      <c r="BY581" s="344"/>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994"/>
      <c r="D582" s="995"/>
      <c r="E582" s="556"/>
      <c r="F582" s="556"/>
      <c r="G582" s="556"/>
      <c r="H582" s="997" t="s">
        <v>193</v>
      </c>
      <c r="I582" s="995"/>
      <c r="J582" s="818">
        <v>1.0000000000000002</v>
      </c>
      <c r="K582" s="556"/>
      <c r="L582" s="556"/>
      <c r="M582" s="994"/>
      <c r="N582" s="995"/>
      <c r="O582" s="556"/>
      <c r="P582" s="556"/>
      <c r="Q582" s="556"/>
      <c r="X582" s="341"/>
      <c r="Y582" s="34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3"/>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4"/>
      <c r="BY582" s="344"/>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994"/>
      <c r="D583" s="995"/>
      <c r="E583" s="556"/>
      <c r="F583" s="556"/>
      <c r="G583" s="556"/>
      <c r="H583" s="994"/>
      <c r="I583" s="995"/>
      <c r="J583" s="572"/>
      <c r="K583" s="556"/>
      <c r="L583" s="556"/>
      <c r="M583" s="994"/>
      <c r="N583" s="995"/>
      <c r="O583" s="556"/>
      <c r="P583" s="556"/>
      <c r="Q583" s="556"/>
      <c r="X583" s="341"/>
      <c r="Y583" s="34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3"/>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4"/>
      <c r="BY583" s="344"/>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994"/>
      <c r="D584" s="995"/>
      <c r="E584" s="556"/>
      <c r="F584" s="556"/>
      <c r="G584" s="556"/>
      <c r="H584" s="994"/>
      <c r="I584" s="995"/>
      <c r="J584" s="556"/>
      <c r="K584" s="556"/>
      <c r="L584" s="556"/>
      <c r="M584" s="994"/>
      <c r="N584" s="995"/>
      <c r="O584" s="556"/>
      <c r="P584" s="556"/>
      <c r="Q584" s="556"/>
      <c r="X584" s="341"/>
      <c r="Y584" s="34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3"/>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4"/>
      <c r="BY584" s="344"/>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994"/>
      <c r="D585" s="995"/>
      <c r="E585" s="556"/>
      <c r="F585" s="556"/>
      <c r="G585" s="556"/>
      <c r="H585" s="994"/>
      <c r="I585" s="995"/>
      <c r="J585" s="556"/>
      <c r="K585" s="556"/>
      <c r="L585" s="556"/>
      <c r="M585" s="994"/>
      <c r="N585" s="995"/>
      <c r="O585" s="556"/>
      <c r="P585" s="556"/>
      <c r="Q585" s="556"/>
      <c r="X585" s="341"/>
      <c r="Y585" s="34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3"/>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4"/>
      <c r="BY585" s="344"/>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994"/>
      <c r="D586" s="995"/>
      <c r="E586" s="556"/>
      <c r="F586" s="556"/>
      <c r="G586" s="556"/>
      <c r="H586" s="994"/>
      <c r="I586" s="995"/>
      <c r="J586" s="556"/>
      <c r="K586" s="556"/>
      <c r="L586" s="556"/>
      <c r="M586" s="994"/>
      <c r="N586" s="995"/>
      <c r="O586" s="556"/>
      <c r="P586" s="556"/>
      <c r="Q586" s="556"/>
      <c r="X586" s="341"/>
      <c r="Y586" s="34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3"/>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4"/>
      <c r="BY586" s="344"/>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994"/>
      <c r="D587" s="995"/>
      <c r="E587" s="556"/>
      <c r="F587" s="556"/>
      <c r="G587" s="556"/>
      <c r="H587" s="994"/>
      <c r="I587" s="995"/>
      <c r="J587" s="556"/>
      <c r="K587" s="556"/>
      <c r="L587" s="556"/>
      <c r="M587" s="994"/>
      <c r="N587" s="995"/>
      <c r="O587" s="556"/>
      <c r="P587" s="556"/>
      <c r="Q587" s="556"/>
      <c r="X587" s="341"/>
      <c r="Y587" s="34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3"/>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4"/>
      <c r="BY587" s="344"/>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994"/>
      <c r="D588" s="995"/>
      <c r="E588" s="556"/>
      <c r="F588" s="556"/>
      <c r="G588" s="556"/>
      <c r="H588" s="994"/>
      <c r="I588" s="995"/>
      <c r="J588" s="556"/>
      <c r="K588" s="556"/>
      <c r="L588" s="556"/>
      <c r="M588" s="994"/>
      <c r="N588" s="995"/>
      <c r="O588" s="556"/>
      <c r="P588" s="556"/>
      <c r="Q588" s="556"/>
      <c r="X588" s="341"/>
      <c r="Y588" s="34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3"/>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4"/>
      <c r="BY588" s="344"/>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994"/>
      <c r="D589" s="995"/>
      <c r="E589" s="556"/>
      <c r="F589" s="556"/>
      <c r="G589" s="556"/>
      <c r="H589" s="994"/>
      <c r="I589" s="995"/>
      <c r="J589" s="556"/>
      <c r="K589" s="556"/>
      <c r="L589" s="556"/>
      <c r="M589" s="994"/>
      <c r="N589" s="995"/>
      <c r="O589" s="556"/>
      <c r="P589" s="556"/>
      <c r="Q589" s="556"/>
      <c r="X589" s="341"/>
      <c r="Y589" s="34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4"/>
      <c r="BY589" s="344"/>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994"/>
      <c r="D590" s="995"/>
      <c r="E590" s="556"/>
      <c r="F590" s="556"/>
      <c r="G590" s="556"/>
      <c r="H590" s="994"/>
      <c r="I590" s="995"/>
      <c r="J590" s="556"/>
      <c r="K590" s="556"/>
      <c r="L590" s="556"/>
      <c r="M590" s="994"/>
      <c r="N590" s="995"/>
      <c r="O590" s="556"/>
      <c r="P590" s="556"/>
      <c r="Q590" s="556"/>
      <c r="X590" s="341"/>
      <c r="Y590" s="34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3"/>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4"/>
      <c r="BY590" s="344"/>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994"/>
      <c r="D591" s="995"/>
      <c r="E591" s="556"/>
      <c r="F591" s="556"/>
      <c r="G591" s="556"/>
      <c r="H591" s="994"/>
      <c r="I591" s="995"/>
      <c r="J591" s="556"/>
      <c r="K591" s="556"/>
      <c r="L591" s="556"/>
      <c r="M591" s="994"/>
      <c r="N591" s="995"/>
      <c r="O591" s="556"/>
      <c r="P591" s="556"/>
      <c r="Q591" s="556"/>
      <c r="X591" s="341"/>
      <c r="Y591" s="34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3"/>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4"/>
      <c r="BY591" s="344"/>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994"/>
      <c r="D592" s="995"/>
      <c r="E592" s="556"/>
      <c r="F592" s="556"/>
      <c r="G592" s="556"/>
      <c r="H592" s="994"/>
      <c r="I592" s="995"/>
      <c r="J592" s="556"/>
      <c r="K592" s="556"/>
      <c r="L592" s="556"/>
      <c r="M592" s="994"/>
      <c r="N592" s="995"/>
      <c r="O592" s="556"/>
      <c r="P592" s="556"/>
      <c r="Q592" s="556"/>
      <c r="X592" s="341"/>
      <c r="Y592" s="34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3"/>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4"/>
      <c r="BY592" s="344"/>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994"/>
      <c r="D593" s="995"/>
      <c r="E593" s="556"/>
      <c r="F593" s="556"/>
      <c r="G593" s="556"/>
      <c r="H593" s="994"/>
      <c r="I593" s="995"/>
      <c r="J593" s="556"/>
      <c r="K593" s="556"/>
      <c r="L593" s="556"/>
      <c r="M593" s="994"/>
      <c r="N593" s="995"/>
      <c r="O593" s="556"/>
      <c r="P593" s="556"/>
      <c r="Q593" s="556"/>
      <c r="X593" s="341"/>
      <c r="Y593" s="34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3"/>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4"/>
      <c r="BY593" s="344"/>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994"/>
      <c r="D594" s="995"/>
      <c r="E594" s="556"/>
      <c r="F594" s="556"/>
      <c r="G594" s="556"/>
      <c r="H594" s="994"/>
      <c r="I594" s="995"/>
      <c r="J594" s="556"/>
      <c r="K594" s="556"/>
      <c r="L594" s="556"/>
      <c r="M594" s="994"/>
      <c r="N594" s="995"/>
      <c r="O594" s="556"/>
      <c r="P594" s="556"/>
      <c r="Q594" s="556"/>
      <c r="X594" s="341"/>
      <c r="Y594" s="34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3"/>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4"/>
      <c r="BY594" s="344"/>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994"/>
      <c r="D595" s="995"/>
      <c r="E595" s="556"/>
      <c r="F595" s="556"/>
      <c r="G595" s="556"/>
      <c r="H595" s="994"/>
      <c r="I595" s="995"/>
      <c r="J595" s="556"/>
      <c r="K595" s="556"/>
      <c r="L595" s="556"/>
      <c r="M595" s="994"/>
      <c r="N595" s="995"/>
      <c r="O595" s="556"/>
      <c r="P595" s="556"/>
      <c r="Q595" s="556"/>
      <c r="X595" s="341"/>
      <c r="Y595" s="34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3"/>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4"/>
      <c r="BY595" s="344"/>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994"/>
      <c r="D596" s="995"/>
      <c r="E596" s="556"/>
      <c r="F596" s="556"/>
      <c r="G596" s="556"/>
      <c r="H596" s="994"/>
      <c r="I596" s="995"/>
      <c r="J596" s="556"/>
      <c r="K596" s="556"/>
      <c r="L596" s="556"/>
      <c r="M596" s="994"/>
      <c r="N596" s="995"/>
      <c r="O596" s="556"/>
      <c r="P596" s="556"/>
      <c r="Q596" s="556"/>
      <c r="X596" s="341"/>
      <c r="Y596" s="34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3"/>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4"/>
      <c r="BY596" s="344"/>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994"/>
      <c r="D597" s="995"/>
      <c r="E597" s="556"/>
      <c r="F597" s="556"/>
      <c r="G597" s="556"/>
      <c r="H597" s="994"/>
      <c r="I597" s="995"/>
      <c r="J597" s="556"/>
      <c r="K597" s="556"/>
      <c r="L597" s="556"/>
      <c r="M597" s="994"/>
      <c r="N597" s="995"/>
      <c r="O597" s="556"/>
      <c r="P597" s="556"/>
      <c r="Q597" s="556"/>
      <c r="X597" s="341"/>
      <c r="Y597" s="34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3"/>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4"/>
      <c r="BY597" s="344"/>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994"/>
      <c r="D598" s="995"/>
      <c r="E598" s="556"/>
      <c r="F598" s="556"/>
      <c r="G598" s="556"/>
      <c r="H598" s="994"/>
      <c r="I598" s="995"/>
      <c r="J598" s="556"/>
      <c r="K598" s="556"/>
      <c r="L598" s="556"/>
      <c r="M598" s="994"/>
      <c r="N598" s="995"/>
      <c r="O598" s="556"/>
      <c r="P598" s="556"/>
      <c r="Q598" s="556"/>
      <c r="X598" s="341"/>
      <c r="Y598" s="34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3"/>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4"/>
      <c r="BY598" s="344"/>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994"/>
      <c r="D599" s="995"/>
      <c r="E599" s="556"/>
      <c r="F599" s="556"/>
      <c r="G599" s="556"/>
      <c r="H599" s="994"/>
      <c r="I599" s="995"/>
      <c r="J599" s="556"/>
      <c r="K599" s="556"/>
      <c r="L599" s="556"/>
      <c r="M599" s="994"/>
      <c r="N599" s="995"/>
      <c r="O599" s="556"/>
      <c r="P599" s="556"/>
      <c r="Q599" s="556"/>
      <c r="X599" s="341"/>
      <c r="Y599" s="34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3"/>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4"/>
      <c r="BY599" s="344"/>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994"/>
      <c r="D600" s="995"/>
      <c r="E600" s="556"/>
      <c r="F600" s="556"/>
      <c r="G600" s="556"/>
      <c r="H600" s="994"/>
      <c r="I600" s="995"/>
      <c r="J600" s="556"/>
      <c r="K600" s="556"/>
      <c r="L600" s="556"/>
      <c r="M600" s="994"/>
      <c r="N600" s="995"/>
      <c r="O600" s="556"/>
      <c r="P600" s="556"/>
      <c r="Q600" s="556"/>
      <c r="X600" s="341"/>
      <c r="Y600" s="34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3"/>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4"/>
      <c r="BY600" s="344"/>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994"/>
      <c r="D601" s="995"/>
      <c r="E601" s="556"/>
      <c r="F601" s="556"/>
      <c r="G601" s="556"/>
      <c r="H601" s="994"/>
      <c r="I601" s="995"/>
      <c r="J601" s="556"/>
      <c r="K601" s="556"/>
      <c r="L601" s="556"/>
      <c r="M601" s="994"/>
      <c r="N601" s="995"/>
      <c r="O601" s="556"/>
      <c r="P601" s="556"/>
      <c r="Q601" s="556"/>
      <c r="X601" s="341"/>
      <c r="Y601" s="34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3"/>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4"/>
      <c r="BY601" s="344"/>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994"/>
      <c r="D602" s="995"/>
      <c r="E602" s="556"/>
      <c r="F602" s="556"/>
      <c r="G602" s="556"/>
      <c r="H602" s="994"/>
      <c r="I602" s="995"/>
      <c r="J602" s="556"/>
      <c r="K602" s="556"/>
      <c r="L602" s="556"/>
      <c r="M602" s="994"/>
      <c r="N602" s="995"/>
      <c r="O602" s="556"/>
      <c r="P602" s="556"/>
      <c r="Q602" s="556"/>
      <c r="X602" s="341"/>
      <c r="Y602" s="34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3"/>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4"/>
      <c r="BY602" s="344"/>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994"/>
      <c r="D603" s="995"/>
      <c r="E603" s="556"/>
      <c r="F603" s="556"/>
      <c r="G603" s="556"/>
      <c r="H603" s="994"/>
      <c r="I603" s="995"/>
      <c r="J603" s="556"/>
      <c r="K603" s="556"/>
      <c r="L603" s="556"/>
      <c r="M603" s="994"/>
      <c r="N603" s="995"/>
      <c r="O603" s="556"/>
      <c r="P603" s="556"/>
      <c r="Q603" s="556"/>
      <c r="X603" s="341"/>
      <c r="Y603" s="34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3"/>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4"/>
      <c r="BY603" s="344"/>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994"/>
      <c r="D604" s="995"/>
      <c r="E604" s="556"/>
      <c r="F604" s="556"/>
      <c r="G604" s="556"/>
      <c r="H604" s="994"/>
      <c r="I604" s="995"/>
      <c r="J604" s="556"/>
      <c r="K604" s="556"/>
      <c r="L604" s="556"/>
      <c r="M604" s="994"/>
      <c r="N604" s="995"/>
      <c r="O604" s="556"/>
      <c r="P604" s="556"/>
      <c r="Q604" s="556"/>
      <c r="X604" s="341"/>
      <c r="Y604" s="341"/>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4"/>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994"/>
      <c r="D605" s="995"/>
      <c r="E605" s="556"/>
      <c r="F605" s="556"/>
      <c r="G605" s="556"/>
      <c r="H605" s="994"/>
      <c r="I605" s="995"/>
      <c r="J605" s="556"/>
      <c r="K605" s="556"/>
      <c r="L605" s="556"/>
      <c r="M605" s="994"/>
      <c r="N605" s="995"/>
      <c r="O605" s="556"/>
      <c r="P605" s="556"/>
      <c r="Q605" s="556"/>
      <c r="X605" s="341"/>
      <c r="Y605" s="341"/>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4"/>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994"/>
      <c r="D606" s="995"/>
      <c r="E606" s="556"/>
      <c r="F606" s="556"/>
      <c r="G606" s="556"/>
      <c r="H606" s="994"/>
      <c r="I606" s="995"/>
      <c r="J606" s="556"/>
      <c r="K606" s="556"/>
      <c r="L606" s="556"/>
      <c r="M606" s="994"/>
      <c r="N606" s="995"/>
      <c r="O606" s="556"/>
      <c r="P606" s="556"/>
      <c r="Q606" s="556"/>
      <c r="X606" s="341"/>
      <c r="Y606" s="341"/>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4"/>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994"/>
      <c r="D607" s="995"/>
      <c r="E607" s="556"/>
      <c r="F607" s="556"/>
      <c r="G607" s="556"/>
      <c r="H607" s="994"/>
      <c r="I607" s="995"/>
      <c r="J607" s="556"/>
      <c r="K607" s="556"/>
      <c r="L607" s="556"/>
      <c r="M607" s="994"/>
      <c r="N607" s="995"/>
      <c r="O607" s="556"/>
      <c r="P607" s="556"/>
      <c r="Q607" s="556"/>
      <c r="X607" s="341"/>
      <c r="Y607" s="341"/>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4"/>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994"/>
      <c r="D608" s="995"/>
      <c r="E608" s="556"/>
      <c r="F608" s="556"/>
      <c r="G608" s="556"/>
      <c r="H608" s="994"/>
      <c r="I608" s="995"/>
      <c r="J608" s="556"/>
      <c r="K608" s="556"/>
      <c r="L608" s="556"/>
      <c r="M608" s="994"/>
      <c r="N608" s="995"/>
      <c r="O608" s="556"/>
      <c r="P608" s="556"/>
      <c r="Q608" s="556"/>
      <c r="X608" s="341"/>
      <c r="Y608" s="341"/>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4"/>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994"/>
      <c r="D609" s="995"/>
      <c r="E609" s="556"/>
      <c r="F609" s="556"/>
      <c r="G609" s="556"/>
      <c r="H609" s="994"/>
      <c r="I609" s="995"/>
      <c r="J609" s="556"/>
      <c r="K609" s="556"/>
      <c r="L609" s="556"/>
      <c r="M609" s="994"/>
      <c r="N609" s="995"/>
      <c r="O609" s="556"/>
      <c r="P609" s="556"/>
      <c r="Q609" s="556"/>
      <c r="X609" s="341"/>
      <c r="Y609" s="341"/>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4"/>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994"/>
      <c r="D610" s="995"/>
      <c r="E610" s="556"/>
      <c r="F610" s="556"/>
      <c r="G610" s="556"/>
      <c r="H610" s="994"/>
      <c r="I610" s="995"/>
      <c r="J610" s="556"/>
      <c r="K610" s="556"/>
      <c r="L610" s="556"/>
      <c r="M610" s="994"/>
      <c r="N610" s="995"/>
      <c r="O610" s="556"/>
      <c r="P610" s="556"/>
      <c r="Q610" s="556"/>
      <c r="X610" s="341"/>
      <c r="Y610" s="341"/>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4"/>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994"/>
      <c r="D611" s="995"/>
      <c r="E611" s="556"/>
      <c r="F611" s="556"/>
      <c r="G611" s="556"/>
      <c r="H611" s="994"/>
      <c r="I611" s="995"/>
      <c r="J611" s="556"/>
      <c r="K611" s="556"/>
      <c r="L611" s="556"/>
      <c r="M611" s="994"/>
      <c r="N611" s="995"/>
      <c r="O611" s="556"/>
      <c r="P611" s="556"/>
      <c r="Q611" s="556"/>
      <c r="X611" s="341"/>
      <c r="Y611" s="341"/>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4"/>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994"/>
      <c r="D612" s="995"/>
      <c r="E612" s="556"/>
      <c r="F612" s="556"/>
      <c r="G612" s="556"/>
      <c r="H612" s="994"/>
      <c r="I612" s="995"/>
      <c r="J612" s="556"/>
      <c r="K612" s="556"/>
      <c r="L612" s="556"/>
      <c r="M612" s="994"/>
      <c r="N612" s="995"/>
      <c r="O612" s="556"/>
      <c r="P612" s="556"/>
      <c r="Q612" s="556"/>
      <c r="X612" s="341"/>
      <c r="Y612" s="341"/>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4"/>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994"/>
      <c r="D613" s="995"/>
      <c r="E613" s="556"/>
      <c r="F613" s="556"/>
      <c r="G613" s="556"/>
      <c r="H613" s="994"/>
      <c r="I613" s="995"/>
      <c r="J613" s="556"/>
      <c r="K613" s="556"/>
      <c r="L613" s="556"/>
      <c r="M613" s="994"/>
      <c r="N613" s="995"/>
      <c r="O613" s="556"/>
      <c r="P613" s="556"/>
      <c r="Q613" s="556"/>
      <c r="X613" s="341"/>
      <c r="Y613" s="341"/>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4"/>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994"/>
      <c r="D614" s="995"/>
      <c r="E614" s="556"/>
      <c r="F614" s="556"/>
      <c r="G614" s="556"/>
      <c r="H614" s="994"/>
      <c r="I614" s="995"/>
      <c r="J614" s="556"/>
      <c r="K614" s="556"/>
      <c r="L614" s="556"/>
      <c r="M614" s="994"/>
      <c r="N614" s="995"/>
      <c r="O614" s="556"/>
      <c r="P614" s="556"/>
      <c r="Q614" s="556"/>
      <c r="X614" s="341"/>
      <c r="Y614" s="341"/>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4"/>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994"/>
      <c r="D615" s="995"/>
      <c r="E615" s="556"/>
      <c r="F615" s="556"/>
      <c r="G615" s="556"/>
      <c r="H615" s="994"/>
      <c r="I615" s="995"/>
      <c r="J615" s="556"/>
      <c r="K615" s="556"/>
      <c r="L615" s="556"/>
      <c r="M615" s="994"/>
      <c r="N615" s="995"/>
      <c r="O615" s="556"/>
      <c r="P615" s="556"/>
      <c r="Q615" s="556"/>
      <c r="X615" s="341"/>
      <c r="Y615" s="341"/>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4"/>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994"/>
      <c r="D616" s="995"/>
      <c r="E616" s="556"/>
      <c r="F616" s="556"/>
      <c r="G616" s="556"/>
      <c r="H616" s="994"/>
      <c r="I616" s="995"/>
      <c r="J616" s="556"/>
      <c r="K616" s="556"/>
      <c r="L616" s="556"/>
      <c r="M616" s="994"/>
      <c r="N616" s="995"/>
      <c r="O616" s="556"/>
      <c r="P616" s="556"/>
      <c r="Q616" s="556"/>
      <c r="X616" s="341"/>
      <c r="Y616" s="341"/>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4"/>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994"/>
      <c r="D617" s="995"/>
      <c r="E617" s="556"/>
      <c r="F617" s="556"/>
      <c r="G617" s="556"/>
      <c r="H617" s="994"/>
      <c r="I617" s="995"/>
      <c r="J617" s="556"/>
      <c r="K617" s="556"/>
      <c r="L617" s="556"/>
      <c r="M617" s="994"/>
      <c r="N617" s="995"/>
      <c r="O617" s="556"/>
      <c r="P617" s="556"/>
      <c r="Q617" s="556"/>
      <c r="X617" s="341"/>
      <c r="Y617" s="341"/>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4"/>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994"/>
      <c r="D618" s="995"/>
      <c r="E618" s="556"/>
      <c r="F618" s="556"/>
      <c r="G618" s="556"/>
      <c r="H618" s="994"/>
      <c r="I618" s="995"/>
      <c r="J618" s="556"/>
      <c r="K618" s="556"/>
      <c r="L618" s="556"/>
      <c r="M618" s="994"/>
      <c r="N618" s="995"/>
      <c r="O618" s="556"/>
      <c r="P618" s="556"/>
      <c r="Q618" s="556"/>
      <c r="X618" s="341"/>
      <c r="Y618" s="341"/>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4"/>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994"/>
      <c r="D619" s="995"/>
      <c r="E619" s="556"/>
      <c r="F619" s="556"/>
      <c r="G619" s="556"/>
      <c r="H619" s="994"/>
      <c r="I619" s="995"/>
      <c r="J619" s="556"/>
      <c r="K619" s="556"/>
      <c r="L619" s="556"/>
      <c r="M619" s="994"/>
      <c r="N619" s="995"/>
      <c r="O619" s="556"/>
      <c r="P619" s="556"/>
      <c r="Q619" s="556"/>
      <c r="X619" s="341"/>
      <c r="Y619" s="341"/>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4"/>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994"/>
      <c r="D620" s="995"/>
      <c r="E620" s="556"/>
      <c r="F620" s="556"/>
      <c r="G620" s="556"/>
      <c r="H620" s="994"/>
      <c r="I620" s="995"/>
      <c r="J620" s="556"/>
      <c r="K620" s="556"/>
      <c r="L620" s="556"/>
      <c r="M620" s="994"/>
      <c r="N620" s="995"/>
      <c r="O620" s="556"/>
      <c r="P620" s="556"/>
      <c r="Q620" s="556"/>
      <c r="X620" s="341"/>
      <c r="Y620" s="341"/>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4"/>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994"/>
      <c r="D621" s="995"/>
      <c r="E621" s="556"/>
      <c r="F621" s="556"/>
      <c r="G621" s="556"/>
      <c r="H621" s="994"/>
      <c r="I621" s="995"/>
      <c r="J621" s="556"/>
      <c r="K621" s="556"/>
      <c r="L621" s="556"/>
      <c r="M621" s="994"/>
      <c r="N621" s="995"/>
      <c r="O621" s="556"/>
      <c r="P621" s="556"/>
      <c r="Q621" s="556"/>
      <c r="X621" s="341"/>
      <c r="Y621" s="341"/>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4"/>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994"/>
      <c r="D622" s="995"/>
      <c r="E622" s="556"/>
      <c r="F622" s="556"/>
      <c r="G622" s="556"/>
      <c r="H622" s="994"/>
      <c r="I622" s="995"/>
      <c r="J622" s="556"/>
      <c r="K622" s="556"/>
      <c r="L622" s="556"/>
      <c r="M622" s="994"/>
      <c r="N622" s="995"/>
      <c r="O622" s="556"/>
      <c r="P622" s="556"/>
      <c r="Q622" s="556"/>
      <c r="X622" s="341"/>
      <c r="Y622" s="341"/>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4"/>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994"/>
      <c r="D623" s="995"/>
      <c r="E623" s="556"/>
      <c r="F623" s="556"/>
      <c r="G623" s="556"/>
      <c r="H623" s="994"/>
      <c r="I623" s="995"/>
      <c r="J623" s="556"/>
      <c r="K623" s="556"/>
      <c r="L623" s="556"/>
      <c r="M623" s="994"/>
      <c r="N623" s="995"/>
      <c r="O623" s="556"/>
      <c r="P623" s="556"/>
      <c r="Q623" s="556"/>
      <c r="X623" s="341"/>
      <c r="Y623" s="341"/>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4"/>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994"/>
      <c r="D624" s="995"/>
      <c r="E624" s="556"/>
      <c r="F624" s="556"/>
      <c r="G624" s="556"/>
      <c r="H624" s="994"/>
      <c r="I624" s="995"/>
      <c r="J624" s="556"/>
      <c r="K624" s="556"/>
      <c r="L624" s="556"/>
      <c r="M624" s="994"/>
      <c r="N624" s="995"/>
      <c r="O624" s="556"/>
      <c r="P624" s="556"/>
      <c r="Q624" s="556"/>
      <c r="X624" s="341"/>
      <c r="Y624" s="341"/>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4"/>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994"/>
      <c r="D625" s="995"/>
      <c r="E625" s="556"/>
      <c r="F625" s="556"/>
      <c r="G625" s="556"/>
      <c r="H625" s="994"/>
      <c r="I625" s="995"/>
      <c r="J625" s="556"/>
      <c r="K625" s="556"/>
      <c r="L625" s="556"/>
      <c r="M625" s="994"/>
      <c r="N625" s="995"/>
      <c r="O625" s="556"/>
      <c r="P625" s="556"/>
      <c r="Q625" s="556"/>
      <c r="X625" s="341"/>
      <c r="Y625" s="341"/>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4"/>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994"/>
      <c r="D626" s="995"/>
      <c r="E626" s="556"/>
      <c r="F626" s="556"/>
      <c r="G626" s="556"/>
      <c r="H626" s="994"/>
      <c r="I626" s="995"/>
      <c r="J626" s="556"/>
      <c r="K626" s="556"/>
      <c r="L626" s="556"/>
      <c r="M626" s="994"/>
      <c r="N626" s="995"/>
      <c r="O626" s="556"/>
      <c r="P626" s="556"/>
      <c r="Q626" s="556"/>
      <c r="X626" s="341"/>
      <c r="Y626" s="341"/>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4"/>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994"/>
      <c r="D627" s="995"/>
      <c r="E627" s="556"/>
      <c r="F627" s="556"/>
      <c r="G627" s="556"/>
      <c r="H627" s="994"/>
      <c r="I627" s="995"/>
      <c r="J627" s="556"/>
      <c r="K627" s="556"/>
      <c r="L627" s="556"/>
      <c r="M627" s="994"/>
      <c r="N627" s="995"/>
      <c r="O627" s="556"/>
      <c r="P627" s="556"/>
      <c r="Q627" s="556"/>
      <c r="X627" s="341"/>
      <c r="Y627" s="341"/>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4"/>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994"/>
      <c r="D628" s="995"/>
      <c r="E628" s="556"/>
      <c r="F628" s="556"/>
      <c r="G628" s="556"/>
      <c r="H628" s="994"/>
      <c r="I628" s="995"/>
      <c r="J628" s="556"/>
      <c r="K628" s="556"/>
      <c r="L628" s="556"/>
      <c r="M628" s="994"/>
      <c r="N628" s="995"/>
      <c r="O628" s="556"/>
      <c r="P628" s="556"/>
      <c r="Q628" s="556"/>
      <c r="X628" s="341"/>
      <c r="Y628" s="341"/>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4"/>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994"/>
      <c r="D629" s="995"/>
      <c r="E629" s="556"/>
      <c r="F629" s="556"/>
      <c r="G629" s="556"/>
      <c r="H629" s="994"/>
      <c r="I629" s="995"/>
      <c r="J629" s="556"/>
      <c r="K629" s="556"/>
      <c r="L629" s="556"/>
      <c r="M629" s="994"/>
      <c r="N629" s="995"/>
      <c r="O629" s="556"/>
      <c r="P629" s="556"/>
      <c r="Q629" s="556"/>
      <c r="X629" s="341"/>
      <c r="Y629" s="341"/>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4"/>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994"/>
      <c r="D630" s="995"/>
      <c r="E630" s="556"/>
      <c r="F630" s="556"/>
      <c r="G630" s="556"/>
      <c r="H630" s="994"/>
      <c r="I630" s="995"/>
      <c r="J630" s="556"/>
      <c r="K630" s="556"/>
      <c r="L630" s="556"/>
      <c r="M630" s="994"/>
      <c r="N630" s="995"/>
      <c r="O630" s="556"/>
      <c r="P630" s="556"/>
      <c r="Q630" s="556"/>
      <c r="X630" s="341"/>
      <c r="Y630" s="341"/>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4"/>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994"/>
      <c r="D631" s="995"/>
      <c r="E631" s="556"/>
      <c r="F631" s="556"/>
      <c r="G631" s="556"/>
      <c r="H631" s="994"/>
      <c r="I631" s="995"/>
      <c r="J631" s="556"/>
      <c r="K631" s="556"/>
      <c r="L631" s="556"/>
      <c r="M631" s="994"/>
      <c r="N631" s="995"/>
      <c r="O631" s="556"/>
      <c r="P631" s="556"/>
      <c r="Q631" s="556"/>
      <c r="X631" s="341"/>
      <c r="Y631" s="341"/>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4"/>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994"/>
      <c r="D632" s="995"/>
      <c r="E632" s="556"/>
      <c r="F632" s="556"/>
      <c r="G632" s="556"/>
      <c r="H632" s="994"/>
      <c r="I632" s="995"/>
      <c r="J632" s="556"/>
      <c r="K632" s="556"/>
      <c r="L632" s="556"/>
      <c r="M632" s="994"/>
      <c r="N632" s="995"/>
      <c r="O632" s="556"/>
      <c r="P632" s="556"/>
      <c r="Q632" s="556"/>
      <c r="X632" s="341"/>
      <c r="Y632" s="341"/>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4"/>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994"/>
      <c r="D633" s="995"/>
      <c r="E633" s="556"/>
      <c r="F633" s="556"/>
      <c r="G633" s="556"/>
      <c r="H633" s="994"/>
      <c r="I633" s="995"/>
      <c r="J633" s="556"/>
      <c r="K633" s="556"/>
      <c r="L633" s="556"/>
      <c r="M633" s="994"/>
      <c r="N633" s="995"/>
      <c r="O633" s="556"/>
      <c r="P633" s="556"/>
      <c r="Q633" s="556"/>
      <c r="X633" s="341"/>
      <c r="Y633" s="341"/>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4"/>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994"/>
      <c r="D634" s="995"/>
      <c r="E634" s="556"/>
      <c r="F634" s="556"/>
      <c r="G634" s="556"/>
      <c r="H634" s="994"/>
      <c r="I634" s="995"/>
      <c r="J634" s="556"/>
      <c r="K634" s="556"/>
      <c r="L634" s="556"/>
      <c r="M634" s="994"/>
      <c r="N634" s="995"/>
      <c r="O634" s="556"/>
      <c r="P634" s="556"/>
      <c r="Q634" s="556"/>
      <c r="X634" s="341"/>
      <c r="Y634" s="341"/>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4"/>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994"/>
      <c r="D635" s="995"/>
      <c r="E635" s="556"/>
      <c r="F635" s="556"/>
      <c r="G635" s="556"/>
      <c r="H635" s="994"/>
      <c r="I635" s="995"/>
      <c r="J635" s="556"/>
      <c r="K635" s="556"/>
      <c r="L635" s="556"/>
      <c r="M635" s="994"/>
      <c r="N635" s="995"/>
      <c r="O635" s="556"/>
      <c r="P635" s="556"/>
      <c r="Q635" s="556"/>
      <c r="X635" s="341"/>
      <c r="Y635" s="341"/>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4"/>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994"/>
      <c r="D636" s="995"/>
      <c r="E636" s="556"/>
      <c r="F636" s="556"/>
      <c r="G636" s="556"/>
      <c r="H636" s="994"/>
      <c r="I636" s="995"/>
      <c r="J636" s="556"/>
      <c r="K636" s="556"/>
      <c r="L636" s="556"/>
      <c r="M636" s="994"/>
      <c r="N636" s="995"/>
      <c r="O636" s="556"/>
      <c r="P636" s="556"/>
      <c r="Q636" s="556"/>
      <c r="X636" s="341"/>
      <c r="Y636" s="341"/>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4"/>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994"/>
      <c r="D637" s="995"/>
      <c r="E637" s="556"/>
      <c r="F637" s="556"/>
      <c r="G637" s="556"/>
      <c r="H637" s="994"/>
      <c r="I637" s="995"/>
      <c r="J637" s="556"/>
      <c r="K637" s="556"/>
      <c r="L637" s="556"/>
      <c r="M637" s="994"/>
      <c r="N637" s="995"/>
      <c r="O637" s="556"/>
      <c r="P637" s="556"/>
      <c r="Q637" s="556"/>
      <c r="X637" s="341"/>
      <c r="Y637" s="341"/>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4"/>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994"/>
      <c r="D638" s="995"/>
      <c r="E638" s="556"/>
      <c r="F638" s="556"/>
      <c r="G638" s="556"/>
      <c r="H638" s="994"/>
      <c r="I638" s="995"/>
      <c r="J638" s="556"/>
      <c r="K638" s="556"/>
      <c r="L638" s="556"/>
      <c r="M638" s="994"/>
      <c r="N638" s="995"/>
      <c r="O638" s="556"/>
      <c r="P638" s="556"/>
      <c r="Q638" s="556"/>
      <c r="X638" s="341"/>
      <c r="Y638" s="341"/>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4"/>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994"/>
      <c r="D639" s="995"/>
      <c r="E639" s="556"/>
      <c r="F639" s="556"/>
      <c r="G639" s="556"/>
      <c r="H639" s="994"/>
      <c r="I639" s="995"/>
      <c r="J639" s="556"/>
      <c r="K639" s="556"/>
      <c r="L639" s="556"/>
      <c r="M639" s="994"/>
      <c r="N639" s="995"/>
      <c r="O639" s="556"/>
      <c r="P639" s="556"/>
      <c r="Q639" s="556"/>
      <c r="X639" s="341"/>
      <c r="Y639" s="341"/>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4"/>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994"/>
      <c r="D640" s="995"/>
      <c r="E640" s="556"/>
      <c r="F640" s="556"/>
      <c r="G640" s="556"/>
      <c r="H640" s="994"/>
      <c r="I640" s="995"/>
      <c r="J640" s="556"/>
      <c r="K640" s="556"/>
      <c r="L640" s="556"/>
      <c r="M640" s="994"/>
      <c r="N640" s="995"/>
      <c r="O640" s="556"/>
      <c r="P640" s="556"/>
      <c r="Q640" s="556"/>
      <c r="X640" s="341"/>
      <c r="Y640" s="341"/>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4"/>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994"/>
      <c r="D641" s="995"/>
      <c r="E641" s="556"/>
      <c r="F641" s="556"/>
      <c r="G641" s="556"/>
      <c r="H641" s="994"/>
      <c r="I641" s="995"/>
      <c r="J641" s="556"/>
      <c r="K641" s="556"/>
      <c r="L641" s="556"/>
      <c r="M641" s="994"/>
      <c r="N641" s="995"/>
      <c r="O641" s="556"/>
      <c r="P641" s="556"/>
      <c r="Q641" s="556"/>
      <c r="X641" s="341"/>
      <c r="Y641" s="341"/>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4"/>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994"/>
      <c r="D642" s="995"/>
      <c r="E642" s="556"/>
      <c r="F642" s="556"/>
      <c r="G642" s="556"/>
      <c r="H642" s="994"/>
      <c r="I642" s="995"/>
      <c r="J642" s="556"/>
      <c r="K642" s="556"/>
      <c r="L642" s="556"/>
      <c r="M642" s="994"/>
      <c r="N642" s="995"/>
      <c r="O642" s="556"/>
      <c r="P642" s="556"/>
      <c r="Q642" s="556"/>
      <c r="X642" s="341"/>
      <c r="Y642" s="341"/>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4"/>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994"/>
      <c r="D643" s="995"/>
      <c r="E643" s="556"/>
      <c r="F643" s="556"/>
      <c r="G643" s="556"/>
      <c r="H643" s="994"/>
      <c r="I643" s="995"/>
      <c r="J643" s="556"/>
      <c r="K643" s="556"/>
      <c r="L643" s="556"/>
      <c r="M643" s="994"/>
      <c r="N643" s="995"/>
      <c r="O643" s="556"/>
      <c r="P643" s="556"/>
      <c r="Q643" s="556"/>
      <c r="X643" s="341"/>
      <c r="Y643" s="341"/>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4"/>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994"/>
      <c r="D644" s="995"/>
      <c r="E644" s="556"/>
      <c r="F644" s="556"/>
      <c r="G644" s="556"/>
      <c r="H644" s="994"/>
      <c r="I644" s="995"/>
      <c r="J644" s="556"/>
      <c r="K644" s="556"/>
      <c r="L644" s="556"/>
      <c r="M644" s="994"/>
      <c r="N644" s="995"/>
      <c r="O644" s="556"/>
      <c r="P644" s="556"/>
      <c r="Q644" s="556"/>
      <c r="X644" s="341"/>
      <c r="Y644" s="341"/>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4"/>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994"/>
      <c r="D645" s="995"/>
      <c r="E645" s="556"/>
      <c r="F645" s="556"/>
      <c r="G645" s="556"/>
      <c r="H645" s="994"/>
      <c r="I645" s="995"/>
      <c r="J645" s="556"/>
      <c r="K645" s="556"/>
      <c r="L645" s="556"/>
      <c r="M645" s="994"/>
      <c r="N645" s="995"/>
      <c r="O645" s="556"/>
      <c r="P645" s="556"/>
      <c r="Q645" s="556"/>
      <c r="X645" s="341"/>
      <c r="Y645" s="341"/>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4"/>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994"/>
      <c r="D646" s="995"/>
      <c r="E646" s="556"/>
      <c r="F646" s="556"/>
      <c r="G646" s="556"/>
      <c r="H646" s="994"/>
      <c r="I646" s="995"/>
      <c r="J646" s="556"/>
      <c r="K646" s="556"/>
      <c r="L646" s="556"/>
      <c r="M646" s="994"/>
      <c r="N646" s="995"/>
      <c r="O646" s="556"/>
      <c r="P646" s="556"/>
      <c r="Q646" s="556"/>
      <c r="X646" s="341"/>
      <c r="Y646" s="341"/>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4"/>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994"/>
      <c r="D647" s="995"/>
      <c r="E647" s="556"/>
      <c r="F647" s="556"/>
      <c r="G647" s="556"/>
      <c r="H647" s="994"/>
      <c r="I647" s="995"/>
      <c r="J647" s="556"/>
      <c r="K647" s="556"/>
      <c r="L647" s="556"/>
      <c r="M647" s="994"/>
      <c r="N647" s="995"/>
      <c r="O647" s="556"/>
      <c r="P647" s="556"/>
      <c r="Q647" s="556"/>
      <c r="X647" s="341"/>
      <c r="Y647" s="341"/>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4"/>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994"/>
      <c r="D648" s="995"/>
      <c r="E648" s="556"/>
      <c r="F648" s="556"/>
      <c r="G648" s="556"/>
      <c r="H648" s="994"/>
      <c r="I648" s="995"/>
      <c r="J648" s="556"/>
      <c r="K648" s="556"/>
      <c r="L648" s="556"/>
      <c r="M648" s="994"/>
      <c r="N648" s="995"/>
      <c r="O648" s="556"/>
      <c r="P648" s="556"/>
      <c r="Q648" s="556"/>
      <c r="X648" s="341"/>
      <c r="Y648" s="341"/>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4"/>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994"/>
      <c r="D649" s="995"/>
      <c r="E649" s="556"/>
      <c r="F649" s="556"/>
      <c r="G649" s="556"/>
      <c r="H649" s="994"/>
      <c r="I649" s="995"/>
      <c r="J649" s="556"/>
      <c r="K649" s="556"/>
      <c r="L649" s="556"/>
      <c r="M649" s="994"/>
      <c r="N649" s="995"/>
      <c r="O649" s="556"/>
      <c r="P649" s="556"/>
      <c r="Q649" s="556"/>
      <c r="X649" s="341"/>
      <c r="Y649" s="341"/>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4"/>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994"/>
      <c r="D650" s="995"/>
      <c r="E650" s="556"/>
      <c r="F650" s="556"/>
      <c r="G650" s="556"/>
      <c r="H650" s="994"/>
      <c r="I650" s="995"/>
      <c r="J650" s="556"/>
      <c r="K650" s="556"/>
      <c r="L650" s="556"/>
      <c r="M650" s="994"/>
      <c r="N650" s="995"/>
      <c r="O650" s="556"/>
      <c r="P650" s="556"/>
      <c r="Q650" s="556"/>
      <c r="X650" s="341"/>
      <c r="Y650" s="341"/>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4"/>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994"/>
      <c r="D651" s="995"/>
      <c r="E651" s="556"/>
      <c r="F651" s="556"/>
      <c r="G651" s="556"/>
      <c r="H651" s="994"/>
      <c r="I651" s="995"/>
      <c r="J651" s="556"/>
      <c r="K651" s="556"/>
      <c r="L651" s="556"/>
      <c r="M651" s="994"/>
      <c r="N651" s="995"/>
      <c r="O651" s="556"/>
      <c r="P651" s="556"/>
      <c r="Q651" s="556"/>
      <c r="X651" s="341"/>
      <c r="Y651" s="341"/>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4"/>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994"/>
      <c r="D652" s="995"/>
      <c r="E652" s="556"/>
      <c r="F652" s="556"/>
      <c r="G652" s="556"/>
      <c r="H652" s="994"/>
      <c r="I652" s="995"/>
      <c r="J652" s="556"/>
      <c r="K652" s="556"/>
      <c r="L652" s="556"/>
      <c r="M652" s="994"/>
      <c r="N652" s="995"/>
      <c r="O652" s="556"/>
      <c r="P652" s="556"/>
      <c r="Q652" s="556"/>
      <c r="X652" s="341"/>
      <c r="Y652" s="341"/>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4"/>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994"/>
      <c r="D653" s="995"/>
      <c r="E653" s="556"/>
      <c r="F653" s="556"/>
      <c r="G653" s="556"/>
      <c r="H653" s="994"/>
      <c r="I653" s="995"/>
      <c r="J653" s="556"/>
      <c r="K653" s="556"/>
      <c r="L653" s="556"/>
      <c r="M653" s="994"/>
      <c r="N653" s="995"/>
      <c r="O653" s="556"/>
      <c r="P653" s="556"/>
      <c r="Q653" s="556"/>
      <c r="X653" s="341"/>
      <c r="Y653" s="341"/>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4"/>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994"/>
      <c r="D654" s="995"/>
      <c r="E654" s="556"/>
      <c r="F654" s="556"/>
      <c r="G654" s="556"/>
      <c r="H654" s="994"/>
      <c r="I654" s="995"/>
      <c r="J654" s="556"/>
      <c r="K654" s="556"/>
      <c r="L654" s="556"/>
      <c r="M654" s="994"/>
      <c r="N654" s="995"/>
      <c r="O654" s="556"/>
      <c r="P654" s="556"/>
      <c r="Q654" s="556"/>
      <c r="X654" s="341"/>
      <c r="Y654" s="341"/>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4"/>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994"/>
      <c r="D655" s="995"/>
      <c r="E655" s="556"/>
      <c r="F655" s="556"/>
      <c r="G655" s="556"/>
      <c r="H655" s="994"/>
      <c r="I655" s="995"/>
      <c r="J655" s="556"/>
      <c r="K655" s="556"/>
      <c r="L655" s="556"/>
      <c r="M655" s="994"/>
      <c r="N655" s="995"/>
      <c r="O655" s="556"/>
      <c r="P655" s="556"/>
      <c r="Q655" s="556"/>
      <c r="X655" s="341"/>
      <c r="Y655" s="341"/>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4"/>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994"/>
      <c r="D656" s="995"/>
      <c r="E656" s="556"/>
      <c r="F656" s="556"/>
      <c r="G656" s="556"/>
      <c r="H656" s="994"/>
      <c r="I656" s="995"/>
      <c r="J656" s="556"/>
      <c r="K656" s="556"/>
      <c r="L656" s="556"/>
      <c r="M656" s="994"/>
      <c r="N656" s="995"/>
      <c r="O656" s="556"/>
      <c r="P656" s="556"/>
      <c r="Q656" s="556"/>
      <c r="X656" s="341"/>
      <c r="Y656" s="341"/>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4"/>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994"/>
      <c r="D657" s="995"/>
      <c r="E657" s="556"/>
      <c r="F657" s="556"/>
      <c r="G657" s="556"/>
      <c r="H657" s="994"/>
      <c r="I657" s="995"/>
      <c r="J657" s="556"/>
      <c r="K657" s="556"/>
      <c r="L657" s="556"/>
      <c r="M657" s="994"/>
      <c r="N657" s="995"/>
      <c r="O657" s="556"/>
      <c r="P657" s="556"/>
      <c r="Q657" s="556"/>
      <c r="X657" s="341"/>
      <c r="Y657" s="341"/>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4"/>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994"/>
      <c r="D658" s="995"/>
      <c r="E658" s="556"/>
      <c r="F658" s="556"/>
      <c r="G658" s="556"/>
      <c r="H658" s="994"/>
      <c r="I658" s="995"/>
      <c r="J658" s="556"/>
      <c r="K658" s="556"/>
      <c r="L658" s="556"/>
      <c r="M658" s="994"/>
      <c r="N658" s="995"/>
      <c r="O658" s="556"/>
      <c r="P658" s="556"/>
      <c r="Q658" s="556"/>
      <c r="X658" s="341"/>
      <c r="Y658" s="341"/>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4"/>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994"/>
      <c r="D659" s="995"/>
      <c r="E659" s="556"/>
      <c r="F659" s="556"/>
      <c r="G659" s="556"/>
      <c r="H659" s="994"/>
      <c r="I659" s="995"/>
      <c r="J659" s="556"/>
      <c r="K659" s="556"/>
      <c r="L659" s="556"/>
      <c r="M659" s="994"/>
      <c r="N659" s="995"/>
      <c r="O659" s="556"/>
      <c r="P659" s="556"/>
      <c r="Q659" s="556"/>
      <c r="X659" s="341"/>
      <c r="Y659" s="341"/>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4"/>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994"/>
      <c r="D660" s="995"/>
      <c r="E660" s="556"/>
      <c r="F660" s="556"/>
      <c r="G660" s="556"/>
      <c r="H660" s="994"/>
      <c r="I660" s="995"/>
      <c r="J660" s="556"/>
      <c r="K660" s="556"/>
      <c r="L660" s="556"/>
      <c r="M660" s="994"/>
      <c r="N660" s="995"/>
      <c r="O660" s="556"/>
      <c r="P660" s="556"/>
      <c r="Q660" s="556"/>
      <c r="X660" s="341"/>
      <c r="Y660" s="341"/>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4"/>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994"/>
      <c r="D661" s="995"/>
      <c r="E661" s="556"/>
      <c r="F661" s="556"/>
      <c r="G661" s="556"/>
      <c r="H661" s="994"/>
      <c r="I661" s="995"/>
      <c r="J661" s="556"/>
      <c r="K661" s="556"/>
      <c r="L661" s="556"/>
      <c r="M661" s="994"/>
      <c r="N661" s="995"/>
      <c r="O661" s="556"/>
      <c r="P661" s="556"/>
      <c r="Q661" s="556"/>
      <c r="X661" s="341"/>
      <c r="Y661" s="341"/>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4"/>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994"/>
      <c r="D662" s="995"/>
      <c r="E662" s="556"/>
      <c r="F662" s="556"/>
      <c r="G662" s="556"/>
      <c r="H662" s="994"/>
      <c r="I662" s="995"/>
      <c r="J662" s="556"/>
      <c r="K662" s="556"/>
      <c r="L662" s="556"/>
      <c r="M662" s="994"/>
      <c r="N662" s="995"/>
      <c r="O662" s="556"/>
      <c r="P662" s="556"/>
      <c r="Q662" s="556"/>
      <c r="X662" s="341"/>
      <c r="Y662" s="341"/>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4"/>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994"/>
      <c r="D663" s="995"/>
      <c r="E663" s="556"/>
      <c r="F663" s="556"/>
      <c r="G663" s="556"/>
      <c r="H663" s="994"/>
      <c r="I663" s="995"/>
      <c r="J663" s="556"/>
      <c r="K663" s="556"/>
      <c r="L663" s="556"/>
      <c r="M663" s="994"/>
      <c r="N663" s="995"/>
      <c r="O663" s="556"/>
      <c r="P663" s="556"/>
      <c r="Q663" s="556"/>
      <c r="X663" s="341"/>
      <c r="Y663" s="341"/>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4"/>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994"/>
      <c r="D664" s="995"/>
      <c r="E664" s="556"/>
      <c r="F664" s="556"/>
      <c r="G664" s="556"/>
      <c r="H664" s="994"/>
      <c r="I664" s="995"/>
      <c r="J664" s="556"/>
      <c r="K664" s="556"/>
      <c r="L664" s="556"/>
      <c r="M664" s="994"/>
      <c r="N664" s="995"/>
      <c r="O664" s="556"/>
      <c r="P664" s="556"/>
      <c r="Q664" s="556"/>
      <c r="X664" s="341"/>
      <c r="Y664" s="341"/>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4"/>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994"/>
      <c r="D665" s="995"/>
      <c r="E665" s="556"/>
      <c r="F665" s="556"/>
      <c r="G665" s="556"/>
      <c r="H665" s="994"/>
      <c r="I665" s="995"/>
      <c r="J665" s="556"/>
      <c r="K665" s="556"/>
      <c r="L665" s="556"/>
      <c r="M665" s="994"/>
      <c r="N665" s="995"/>
      <c r="O665" s="556"/>
      <c r="P665" s="556"/>
      <c r="Q665" s="556"/>
      <c r="X665" s="341"/>
      <c r="Y665" s="341"/>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4"/>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994"/>
      <c r="D666" s="995"/>
      <c r="E666" s="556"/>
      <c r="F666" s="556"/>
      <c r="G666" s="556"/>
      <c r="H666" s="994"/>
      <c r="I666" s="995"/>
      <c r="J666" s="556"/>
      <c r="K666" s="556"/>
      <c r="L666" s="556"/>
      <c r="M666" s="994"/>
      <c r="N666" s="995"/>
      <c r="O666" s="556"/>
      <c r="P666" s="556"/>
      <c r="Q666" s="556"/>
      <c r="X666" s="341"/>
      <c r="Y666" s="341"/>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4"/>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994"/>
      <c r="D667" s="995"/>
      <c r="E667" s="556"/>
      <c r="F667" s="556"/>
      <c r="G667" s="556"/>
      <c r="H667" s="994"/>
      <c r="I667" s="995"/>
      <c r="J667" s="556"/>
      <c r="K667" s="556"/>
      <c r="L667" s="556"/>
      <c r="M667" s="994"/>
      <c r="N667" s="995"/>
      <c r="O667" s="556"/>
      <c r="P667" s="556"/>
      <c r="Q667" s="556"/>
      <c r="X667" s="341"/>
      <c r="Y667" s="341"/>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4"/>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994"/>
      <c r="D668" s="995"/>
      <c r="E668" s="556"/>
      <c r="F668" s="556"/>
      <c r="G668" s="556"/>
      <c r="H668" s="994"/>
      <c r="I668" s="995"/>
      <c r="J668" s="556"/>
      <c r="K668" s="556"/>
      <c r="L668" s="556"/>
      <c r="M668" s="994"/>
      <c r="N668" s="995"/>
      <c r="O668" s="556"/>
      <c r="P668" s="556"/>
      <c r="Q668" s="556"/>
      <c r="X668" s="341"/>
      <c r="Y668" s="341"/>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4"/>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994"/>
      <c r="D669" s="995"/>
      <c r="E669" s="556"/>
      <c r="F669" s="556"/>
      <c r="G669" s="556"/>
      <c r="H669" s="994"/>
      <c r="I669" s="995"/>
      <c r="J669" s="556"/>
      <c r="K669" s="556"/>
      <c r="L669" s="556"/>
      <c r="M669" s="994"/>
      <c r="N669" s="995"/>
      <c r="O669" s="556"/>
      <c r="P669" s="556"/>
      <c r="Q669" s="556"/>
      <c r="X669" s="341"/>
      <c r="Y669" s="341"/>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4"/>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994"/>
      <c r="D670" s="995"/>
      <c r="E670" s="556"/>
      <c r="F670" s="556"/>
      <c r="G670" s="556"/>
      <c r="H670" s="994"/>
      <c r="I670" s="995"/>
      <c r="J670" s="556"/>
      <c r="K670" s="556"/>
      <c r="L670" s="556"/>
      <c r="M670" s="994"/>
      <c r="N670" s="995"/>
      <c r="O670" s="556"/>
      <c r="P670" s="556"/>
      <c r="Q670" s="556"/>
      <c r="X670" s="341"/>
      <c r="Y670" s="341"/>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4"/>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994"/>
      <c r="D671" s="995"/>
      <c r="E671" s="556"/>
      <c r="F671" s="556"/>
      <c r="G671" s="556"/>
      <c r="H671" s="994"/>
      <c r="I671" s="995"/>
      <c r="J671" s="556"/>
      <c r="K671" s="556"/>
      <c r="L671" s="556"/>
      <c r="M671" s="994"/>
      <c r="N671" s="995"/>
      <c r="O671" s="556"/>
      <c r="P671" s="556"/>
      <c r="Q671" s="556"/>
      <c r="X671" s="341"/>
      <c r="Y671" s="341"/>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4"/>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994"/>
      <c r="D672" s="995"/>
      <c r="E672" s="556"/>
      <c r="F672" s="556"/>
      <c r="G672" s="556"/>
      <c r="H672" s="994"/>
      <c r="I672" s="995"/>
      <c r="J672" s="556"/>
      <c r="K672" s="556"/>
      <c r="L672" s="556"/>
      <c r="M672" s="994"/>
      <c r="N672" s="995"/>
      <c r="O672" s="556"/>
      <c r="P672" s="556"/>
      <c r="Q672" s="556"/>
      <c r="X672" s="341"/>
      <c r="Y672" s="341"/>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4"/>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994"/>
      <c r="D673" s="995"/>
      <c r="E673" s="556"/>
      <c r="F673" s="556"/>
      <c r="G673" s="556"/>
      <c r="H673" s="994"/>
      <c r="I673" s="995"/>
      <c r="J673" s="556"/>
      <c r="K673" s="556"/>
      <c r="L673" s="556"/>
      <c r="M673" s="994"/>
      <c r="N673" s="995"/>
      <c r="O673" s="556"/>
      <c r="P673" s="556"/>
      <c r="Q673" s="556"/>
      <c r="X673" s="341"/>
      <c r="Y673" s="341"/>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4"/>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994"/>
      <c r="D674" s="995"/>
      <c r="E674" s="556"/>
      <c r="F674" s="556"/>
      <c r="G674" s="556"/>
      <c r="H674" s="994"/>
      <c r="I674" s="995"/>
      <c r="J674" s="556"/>
      <c r="K674" s="556"/>
      <c r="L674" s="556"/>
      <c r="M674" s="994"/>
      <c r="N674" s="995"/>
      <c r="O674" s="556"/>
      <c r="P674" s="556"/>
      <c r="Q674" s="556"/>
      <c r="X674" s="341"/>
      <c r="Y674" s="341"/>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4"/>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994"/>
      <c r="D675" s="995"/>
      <c r="E675" s="556"/>
      <c r="F675" s="556"/>
      <c r="G675" s="556"/>
      <c r="H675" s="994"/>
      <c r="I675" s="995"/>
      <c r="J675" s="556"/>
      <c r="K675" s="556"/>
      <c r="L675" s="556"/>
      <c r="M675" s="994"/>
      <c r="N675" s="995"/>
      <c r="O675" s="556"/>
      <c r="P675" s="556"/>
      <c r="Q675" s="556"/>
      <c r="X675" s="341"/>
      <c r="Y675" s="341"/>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4"/>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994"/>
      <c r="D676" s="995"/>
      <c r="E676" s="556"/>
      <c r="F676" s="556"/>
      <c r="G676" s="556"/>
      <c r="H676" s="994"/>
      <c r="I676" s="995"/>
      <c r="J676" s="556"/>
      <c r="K676" s="556"/>
      <c r="L676" s="556"/>
      <c r="M676" s="994"/>
      <c r="N676" s="995"/>
      <c r="O676" s="556"/>
      <c r="P676" s="556"/>
      <c r="Q676" s="556"/>
      <c r="X676" s="341"/>
      <c r="Y676" s="341"/>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4"/>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994"/>
      <c r="D677" s="995"/>
      <c r="E677" s="556"/>
      <c r="F677" s="556"/>
      <c r="G677" s="556"/>
      <c r="H677" s="994"/>
      <c r="I677" s="995"/>
      <c r="J677" s="556"/>
      <c r="K677" s="556"/>
      <c r="L677" s="556"/>
      <c r="M677" s="994"/>
      <c r="N677" s="995"/>
      <c r="O677" s="556"/>
      <c r="P677" s="556"/>
      <c r="Q677" s="556"/>
      <c r="X677" s="341"/>
      <c r="Y677" s="341"/>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4"/>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994"/>
      <c r="D678" s="995"/>
      <c r="E678" s="556"/>
      <c r="F678" s="556"/>
      <c r="G678" s="556"/>
      <c r="H678" s="994"/>
      <c r="I678" s="995"/>
      <c r="J678" s="556"/>
      <c r="K678" s="556"/>
      <c r="L678" s="556"/>
      <c r="M678" s="994"/>
      <c r="N678" s="995"/>
      <c r="O678" s="556"/>
      <c r="P678" s="556"/>
      <c r="Q678" s="556"/>
      <c r="X678" s="341"/>
      <c r="Y678" s="341"/>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4"/>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994"/>
      <c r="D679" s="995"/>
      <c r="E679" s="556"/>
      <c r="F679" s="556"/>
      <c r="G679" s="556"/>
      <c r="H679" s="994"/>
      <c r="I679" s="995"/>
      <c r="J679" s="556"/>
      <c r="K679" s="556"/>
      <c r="L679" s="556"/>
      <c r="M679" s="994"/>
      <c r="N679" s="995"/>
      <c r="O679" s="556"/>
      <c r="P679" s="556"/>
      <c r="Q679" s="556"/>
      <c r="X679" s="341"/>
      <c r="Y679" s="341"/>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4"/>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994"/>
      <c r="D680" s="995"/>
      <c r="E680" s="556"/>
      <c r="F680" s="556"/>
      <c r="G680" s="556"/>
      <c r="H680" s="994"/>
      <c r="I680" s="995"/>
      <c r="J680" s="556"/>
      <c r="K680" s="556"/>
      <c r="L680" s="556"/>
      <c r="M680" s="994"/>
      <c r="N680" s="995"/>
      <c r="O680" s="556"/>
      <c r="P680" s="556"/>
      <c r="Q680" s="556"/>
      <c r="X680" s="341"/>
      <c r="Y680" s="341"/>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4"/>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994"/>
      <c r="D681" s="995"/>
      <c r="E681" s="556"/>
      <c r="F681" s="556"/>
      <c r="G681" s="556"/>
      <c r="H681" s="994"/>
      <c r="I681" s="995"/>
      <c r="J681" s="556"/>
      <c r="K681" s="556"/>
      <c r="L681" s="556"/>
      <c r="M681" s="994"/>
      <c r="N681" s="995"/>
      <c r="O681" s="556"/>
      <c r="P681" s="556"/>
      <c r="Q681" s="556"/>
      <c r="X681" s="341"/>
      <c r="Y681" s="341"/>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4"/>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994"/>
      <c r="D682" s="995"/>
      <c r="E682" s="556"/>
      <c r="F682" s="556"/>
      <c r="G682" s="556"/>
      <c r="H682" s="994"/>
      <c r="I682" s="995"/>
      <c r="J682" s="556"/>
      <c r="K682" s="556"/>
      <c r="L682" s="556"/>
      <c r="M682" s="994"/>
      <c r="N682" s="995"/>
      <c r="O682" s="556"/>
      <c r="P682" s="556"/>
      <c r="Q682" s="556"/>
      <c r="X682" s="341"/>
      <c r="Y682" s="341"/>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4"/>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994"/>
      <c r="D683" s="995"/>
      <c r="E683" s="556"/>
      <c r="F683" s="556"/>
      <c r="G683" s="556"/>
      <c r="H683" s="994"/>
      <c r="I683" s="995"/>
      <c r="J683" s="556"/>
      <c r="K683" s="556"/>
      <c r="L683" s="556"/>
      <c r="M683" s="994"/>
      <c r="N683" s="995"/>
      <c r="O683" s="556"/>
      <c r="P683" s="556"/>
      <c r="Q683" s="556"/>
      <c r="X683" s="341"/>
      <c r="Y683" s="341"/>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4"/>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994"/>
      <c r="D684" s="995"/>
      <c r="E684" s="556"/>
      <c r="F684" s="556"/>
      <c r="G684" s="556"/>
      <c r="H684" s="994"/>
      <c r="I684" s="995"/>
      <c r="J684" s="556"/>
      <c r="K684" s="556"/>
      <c r="L684" s="556"/>
      <c r="M684" s="994"/>
      <c r="N684" s="995"/>
      <c r="O684" s="556"/>
      <c r="P684" s="556"/>
      <c r="Q684" s="556"/>
      <c r="X684" s="341"/>
      <c r="Y684" s="341"/>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4"/>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994"/>
      <c r="D685" s="995"/>
      <c r="E685" s="556"/>
      <c r="F685" s="556"/>
      <c r="G685" s="556"/>
      <c r="H685" s="994"/>
      <c r="I685" s="995"/>
      <c r="J685" s="556"/>
      <c r="K685" s="556"/>
      <c r="L685" s="556"/>
      <c r="M685" s="994"/>
      <c r="N685" s="995"/>
      <c r="O685" s="556"/>
      <c r="P685" s="556"/>
      <c r="Q685" s="556"/>
      <c r="X685" s="341"/>
      <c r="Y685" s="341"/>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4"/>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994"/>
      <c r="D686" s="995"/>
      <c r="E686" s="556"/>
      <c r="F686" s="556"/>
      <c r="G686" s="556"/>
      <c r="H686" s="994"/>
      <c r="I686" s="995"/>
      <c r="J686" s="556"/>
      <c r="K686" s="556"/>
      <c r="L686" s="556"/>
      <c r="M686" s="994"/>
      <c r="N686" s="995"/>
      <c r="O686" s="556"/>
      <c r="P686" s="556"/>
      <c r="Q686" s="556"/>
      <c r="X686" s="341"/>
      <c r="Y686" s="341"/>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4"/>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994"/>
      <c r="D687" s="995"/>
      <c r="E687" s="556"/>
      <c r="F687" s="556"/>
      <c r="G687" s="556"/>
      <c r="H687" s="994"/>
      <c r="I687" s="995"/>
      <c r="J687" s="556"/>
      <c r="K687" s="556"/>
      <c r="L687" s="556"/>
      <c r="M687" s="994"/>
      <c r="N687" s="995"/>
      <c r="O687" s="556"/>
      <c r="P687" s="556"/>
      <c r="Q687" s="556"/>
      <c r="X687" s="341"/>
      <c r="Y687" s="341"/>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4"/>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994"/>
      <c r="D688" s="995"/>
      <c r="E688" s="556"/>
      <c r="F688" s="556"/>
      <c r="G688" s="556"/>
      <c r="H688" s="994"/>
      <c r="I688" s="995"/>
      <c r="J688" s="556"/>
      <c r="K688" s="556"/>
      <c r="L688" s="556"/>
      <c r="M688" s="994"/>
      <c r="N688" s="995"/>
      <c r="O688" s="556"/>
      <c r="P688" s="556"/>
      <c r="Q688" s="556"/>
      <c r="X688" s="341"/>
      <c r="Y688" s="341"/>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4"/>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994"/>
      <c r="D689" s="995"/>
      <c r="E689" s="556"/>
      <c r="F689" s="556"/>
      <c r="G689" s="556"/>
      <c r="H689" s="994"/>
      <c r="I689" s="995"/>
      <c r="J689" s="556"/>
      <c r="K689" s="556"/>
      <c r="L689" s="556"/>
      <c r="M689" s="994"/>
      <c r="N689" s="995"/>
      <c r="O689" s="556"/>
      <c r="P689" s="556"/>
      <c r="Q689" s="556"/>
      <c r="X689" s="341"/>
      <c r="Y689" s="341"/>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4"/>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994"/>
      <c r="D690" s="995"/>
      <c r="E690" s="556"/>
      <c r="F690" s="556"/>
      <c r="G690" s="556"/>
      <c r="H690" s="994"/>
      <c r="I690" s="995"/>
      <c r="J690" s="556"/>
      <c r="K690" s="556"/>
      <c r="L690" s="556"/>
      <c r="M690" s="994"/>
      <c r="N690" s="995"/>
      <c r="O690" s="556"/>
      <c r="P690" s="556"/>
      <c r="Q690" s="556"/>
      <c r="X690" s="341"/>
      <c r="Y690" s="341"/>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4"/>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994"/>
      <c r="D691" s="995"/>
      <c r="E691" s="556"/>
      <c r="F691" s="556"/>
      <c r="G691" s="556"/>
      <c r="H691" s="994"/>
      <c r="I691" s="995"/>
      <c r="J691" s="556"/>
      <c r="K691" s="556"/>
      <c r="L691" s="556"/>
      <c r="M691" s="994"/>
      <c r="N691" s="995"/>
      <c r="O691" s="556"/>
      <c r="P691" s="556"/>
      <c r="Q691" s="556"/>
      <c r="X691" s="341"/>
      <c r="Y691" s="341"/>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4"/>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994"/>
      <c r="D692" s="995"/>
      <c r="E692" s="556"/>
      <c r="F692" s="556"/>
      <c r="G692" s="556"/>
      <c r="H692" s="994"/>
      <c r="I692" s="995"/>
      <c r="J692" s="556"/>
      <c r="K692" s="556"/>
      <c r="L692" s="556"/>
      <c r="M692" s="994"/>
      <c r="N692" s="995"/>
      <c r="O692" s="556"/>
      <c r="P692" s="556"/>
      <c r="Q692" s="556"/>
      <c r="X692" s="341"/>
      <c r="Y692" s="341"/>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4"/>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556"/>
      <c r="D693" s="556"/>
      <c r="E693" s="556"/>
      <c r="F693" s="556"/>
      <c r="G693" s="556"/>
      <c r="H693" s="556"/>
      <c r="I693" s="556"/>
      <c r="J693" s="556"/>
      <c r="K693" s="556"/>
      <c r="L693" s="556"/>
      <c r="M693" s="556"/>
      <c r="N693" s="556"/>
      <c r="O693" s="556"/>
      <c r="P693" s="556"/>
      <c r="Q693" s="556"/>
      <c r="X693" s="341"/>
      <c r="Y693" s="341"/>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4"/>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556"/>
      <c r="D694" s="556"/>
      <c r="E694" s="556"/>
      <c r="F694" s="556"/>
      <c r="G694" s="556"/>
      <c r="H694" s="556"/>
      <c r="I694" s="556"/>
      <c r="J694" s="556"/>
      <c r="K694" s="556"/>
      <c r="L694" s="556"/>
      <c r="M694" s="556"/>
      <c r="N694" s="556"/>
      <c r="O694" s="556"/>
      <c r="P694" s="556"/>
      <c r="Q694" s="556"/>
      <c r="X694" s="341"/>
      <c r="Y694" s="34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4"/>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556"/>
      <c r="D695" s="556"/>
      <c r="E695" s="556"/>
      <c r="F695" s="556"/>
      <c r="G695" s="556"/>
      <c r="H695" s="556"/>
      <c r="I695" s="556"/>
      <c r="J695" s="556"/>
      <c r="K695" s="556"/>
      <c r="L695" s="556"/>
      <c r="M695" s="556"/>
      <c r="N695" s="556"/>
      <c r="O695" s="556"/>
      <c r="P695" s="556"/>
      <c r="Q695" s="556"/>
      <c r="X695" s="341"/>
      <c r="Y695" s="34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4"/>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556"/>
      <c r="D696" s="556"/>
      <c r="E696" s="556"/>
      <c r="F696" s="556"/>
      <c r="G696" s="556"/>
      <c r="H696" s="556"/>
      <c r="I696" s="556"/>
      <c r="J696" s="556"/>
      <c r="K696" s="556"/>
      <c r="L696" s="556"/>
      <c r="M696" s="556"/>
      <c r="N696" s="556"/>
      <c r="O696" s="556"/>
      <c r="P696" s="556"/>
      <c r="Q696" s="556"/>
      <c r="X696" s="341"/>
      <c r="Y696" s="34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4"/>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556"/>
      <c r="D697" s="556"/>
      <c r="E697" s="556"/>
      <c r="F697" s="556"/>
      <c r="G697" s="556"/>
      <c r="H697" s="556"/>
      <c r="I697" s="556"/>
      <c r="J697" s="556"/>
      <c r="K697" s="556"/>
      <c r="L697" s="556"/>
      <c r="M697" s="556"/>
      <c r="N697" s="556"/>
      <c r="O697" s="556"/>
      <c r="P697" s="556"/>
      <c r="Q697" s="556"/>
      <c r="X697" s="341"/>
      <c r="Y697" s="34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4"/>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556"/>
      <c r="D698" s="556"/>
      <c r="E698" s="556"/>
      <c r="F698" s="556"/>
      <c r="G698" s="556"/>
      <c r="H698" s="556"/>
      <c r="I698" s="556"/>
      <c r="J698" s="556"/>
      <c r="K698" s="556"/>
      <c r="L698" s="556"/>
      <c r="M698" s="556"/>
      <c r="N698" s="556"/>
      <c r="O698" s="556"/>
      <c r="P698" s="556"/>
      <c r="Q698" s="556"/>
      <c r="X698" s="341"/>
      <c r="Y698" s="34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4"/>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556"/>
      <c r="D699" s="556"/>
      <c r="E699" s="556"/>
      <c r="F699" s="556"/>
      <c r="G699" s="556"/>
      <c r="H699" s="556"/>
      <c r="I699" s="556"/>
      <c r="J699" s="556"/>
      <c r="K699" s="556"/>
      <c r="L699" s="556"/>
      <c r="M699" s="556"/>
      <c r="N699" s="556"/>
      <c r="O699" s="556"/>
      <c r="P699" s="556"/>
      <c r="Q699" s="556"/>
      <c r="X699" s="341"/>
      <c r="Y699" s="34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4"/>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556"/>
      <c r="D700" s="556"/>
      <c r="E700" s="556"/>
      <c r="F700" s="556"/>
      <c r="G700" s="556"/>
      <c r="H700" s="556"/>
      <c r="I700" s="556"/>
      <c r="J700" s="556"/>
      <c r="K700" s="556"/>
      <c r="L700" s="556"/>
      <c r="M700" s="556"/>
      <c r="N700" s="556"/>
      <c r="O700" s="556"/>
      <c r="P700" s="556"/>
      <c r="Q700" s="556"/>
      <c r="X700" s="341"/>
      <c r="Y700" s="34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4"/>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572"/>
      <c r="D701" s="572"/>
      <c r="E701" s="572"/>
      <c r="F701" s="572"/>
      <c r="G701" s="572"/>
      <c r="H701" s="572"/>
      <c r="I701" s="572"/>
      <c r="J701" s="572"/>
      <c r="K701" s="572"/>
      <c r="L701" s="572"/>
      <c r="M701" s="572"/>
      <c r="N701" s="572"/>
      <c r="O701" s="572"/>
      <c r="P701" s="572"/>
      <c r="Q701" s="572"/>
      <c r="BA701" s="344"/>
      <c r="BB701" s="394"/>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572"/>
      <c r="D702" s="572"/>
      <c r="E702" s="572"/>
      <c r="F702" s="572"/>
      <c r="G702" s="572"/>
      <c r="H702" s="572"/>
      <c r="I702" s="572"/>
      <c r="J702" s="572"/>
      <c r="K702" s="572"/>
      <c r="L702" s="572"/>
      <c r="M702" s="572"/>
      <c r="N702" s="572"/>
      <c r="O702" s="572"/>
      <c r="P702" s="572"/>
      <c r="Q702" s="572"/>
      <c r="BA702" s="344"/>
      <c r="BB702" s="394"/>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572"/>
      <c r="D703" s="572"/>
      <c r="E703" s="572"/>
      <c r="F703" s="572"/>
      <c r="G703" s="572"/>
      <c r="H703" s="572"/>
      <c r="I703" s="572"/>
      <c r="J703" s="572"/>
      <c r="K703" s="572"/>
      <c r="L703" s="572"/>
      <c r="M703" s="572"/>
      <c r="N703" s="572"/>
      <c r="O703" s="572"/>
      <c r="P703" s="572"/>
      <c r="Q703" s="572"/>
      <c r="BA703" s="344"/>
      <c r="BB703" s="394"/>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572"/>
      <c r="D704" s="572"/>
      <c r="E704" s="572"/>
      <c r="F704" s="572"/>
      <c r="G704" s="572"/>
      <c r="H704" s="572"/>
      <c r="I704" s="572"/>
      <c r="J704" s="572"/>
      <c r="K704" s="572"/>
      <c r="L704" s="572"/>
      <c r="M704" s="572"/>
      <c r="N704" s="572"/>
      <c r="O704" s="572"/>
      <c r="P704" s="572"/>
      <c r="Q704" s="572"/>
      <c r="BA704" s="344"/>
      <c r="BB704" s="394"/>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572"/>
      <c r="D705" s="572"/>
      <c r="E705" s="572"/>
      <c r="F705" s="572"/>
      <c r="G705" s="572"/>
      <c r="H705" s="572"/>
      <c r="I705" s="572"/>
      <c r="J705" s="572"/>
      <c r="K705" s="572"/>
      <c r="L705" s="572"/>
      <c r="M705" s="572"/>
      <c r="N705" s="572"/>
      <c r="O705" s="572"/>
      <c r="P705" s="572"/>
      <c r="Q705" s="572"/>
      <c r="BA705" s="344"/>
      <c r="BB705" s="394"/>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572"/>
      <c r="D706" s="572"/>
      <c r="E706" s="572"/>
      <c r="F706" s="572"/>
      <c r="G706" s="572"/>
      <c r="H706" s="572"/>
      <c r="I706" s="572"/>
      <c r="J706" s="572"/>
      <c r="K706" s="572"/>
      <c r="L706" s="572"/>
      <c r="M706" s="572"/>
      <c r="N706" s="572"/>
      <c r="O706" s="572"/>
      <c r="P706" s="572"/>
      <c r="Q706" s="572"/>
      <c r="BA706" s="344"/>
      <c r="BB706" s="394"/>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572"/>
      <c r="D707" s="572"/>
      <c r="E707" s="572"/>
      <c r="F707" s="572"/>
      <c r="G707" s="572"/>
      <c r="H707" s="572"/>
      <c r="I707" s="572"/>
      <c r="J707" s="572"/>
      <c r="K707" s="572"/>
      <c r="L707" s="572"/>
      <c r="M707" s="572"/>
      <c r="N707" s="572"/>
      <c r="O707" s="572"/>
      <c r="P707" s="572"/>
      <c r="Q707" s="572"/>
      <c r="BA707" s="344"/>
      <c r="BB707" s="394"/>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572"/>
      <c r="D708" s="572"/>
      <c r="E708" s="572"/>
      <c r="F708" s="572"/>
      <c r="G708" s="572"/>
      <c r="H708" s="572"/>
      <c r="I708" s="572"/>
      <c r="J708" s="572"/>
      <c r="K708" s="572"/>
      <c r="L708" s="572"/>
      <c r="M708" s="572"/>
      <c r="N708" s="572"/>
      <c r="O708" s="572"/>
      <c r="P708" s="572"/>
      <c r="Q708" s="572"/>
      <c r="BA708" s="344"/>
      <c r="BB708" s="394"/>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572"/>
      <c r="D709" s="572"/>
      <c r="E709" s="572"/>
      <c r="F709" s="572"/>
      <c r="G709" s="572"/>
      <c r="H709" s="572"/>
      <c r="I709" s="572"/>
      <c r="J709" s="572"/>
      <c r="K709" s="572"/>
      <c r="L709" s="572"/>
      <c r="M709" s="572"/>
      <c r="N709" s="572"/>
      <c r="O709" s="572"/>
      <c r="P709" s="572"/>
      <c r="Q709" s="572"/>
      <c r="BA709" s="344"/>
      <c r="BB709" s="394"/>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572"/>
      <c r="D710" s="572"/>
      <c r="E710" s="572"/>
      <c r="F710" s="572"/>
      <c r="G710" s="572"/>
      <c r="H710" s="572"/>
      <c r="I710" s="572"/>
      <c r="J710" s="572"/>
      <c r="K710" s="572"/>
      <c r="L710" s="572"/>
      <c r="M710" s="572"/>
      <c r="N710" s="572"/>
      <c r="O710" s="572"/>
      <c r="P710" s="572"/>
      <c r="Q710" s="572"/>
      <c r="BA710" s="344"/>
      <c r="BB710" s="394"/>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572"/>
      <c r="D711" s="572"/>
      <c r="E711" s="572"/>
      <c r="F711" s="572"/>
      <c r="G711" s="572"/>
      <c r="H711" s="572"/>
      <c r="I711" s="572"/>
      <c r="J711" s="572"/>
      <c r="K711" s="572"/>
      <c r="L711" s="572"/>
      <c r="M711" s="572"/>
      <c r="N711" s="572"/>
      <c r="O711" s="572"/>
      <c r="P711" s="572"/>
      <c r="Q711" s="572"/>
      <c r="BA711" s="344"/>
      <c r="BB711" s="394"/>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572"/>
      <c r="D712" s="572"/>
      <c r="E712" s="572"/>
      <c r="F712" s="572"/>
      <c r="G712" s="572"/>
      <c r="H712" s="572"/>
      <c r="I712" s="572"/>
      <c r="J712" s="572"/>
      <c r="K712" s="572"/>
      <c r="L712" s="572"/>
      <c r="M712" s="572"/>
      <c r="N712" s="572"/>
      <c r="O712" s="572"/>
      <c r="P712" s="572"/>
      <c r="Q712" s="572"/>
      <c r="BA712" s="344"/>
      <c r="BB712" s="394"/>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572"/>
      <c r="D713" s="572"/>
      <c r="E713" s="572"/>
      <c r="F713" s="572"/>
      <c r="G713" s="572"/>
      <c r="H713" s="572"/>
      <c r="I713" s="572"/>
      <c r="J713" s="572"/>
      <c r="K713" s="572"/>
      <c r="L713" s="572"/>
      <c r="M713" s="572"/>
      <c r="N713" s="572"/>
      <c r="O713" s="572"/>
      <c r="P713" s="572"/>
      <c r="Q713" s="572"/>
      <c r="BA713" s="344"/>
      <c r="BB713" s="394"/>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572"/>
      <c r="D714" s="572"/>
      <c r="E714" s="572"/>
      <c r="F714" s="572"/>
      <c r="G714" s="572"/>
      <c r="H714" s="572"/>
      <c r="I714" s="572"/>
      <c r="J714" s="572"/>
      <c r="K714" s="572"/>
      <c r="L714" s="572"/>
      <c r="M714" s="572"/>
      <c r="N714" s="572"/>
      <c r="O714" s="572"/>
      <c r="P714" s="572"/>
      <c r="Q714" s="572"/>
      <c r="BA714" s="344"/>
      <c r="BB714" s="394"/>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572"/>
      <c r="D715" s="572"/>
      <c r="E715" s="572"/>
      <c r="F715" s="572"/>
      <c r="G715" s="572"/>
      <c r="H715" s="572"/>
      <c r="I715" s="572"/>
      <c r="J715" s="572"/>
      <c r="K715" s="572"/>
      <c r="L715" s="572"/>
      <c r="M715" s="572"/>
      <c r="N715" s="572"/>
      <c r="O715" s="572"/>
      <c r="P715" s="572"/>
      <c r="Q715" s="572"/>
      <c r="BA715" s="344"/>
      <c r="BB715" s="394"/>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572"/>
      <c r="D716" s="572"/>
      <c r="E716" s="572"/>
      <c r="F716" s="572"/>
      <c r="G716" s="572"/>
      <c r="H716" s="572"/>
      <c r="I716" s="572"/>
      <c r="J716" s="572"/>
      <c r="K716" s="572"/>
      <c r="L716" s="572"/>
      <c r="M716" s="572"/>
      <c r="N716" s="572"/>
      <c r="O716" s="572"/>
      <c r="P716" s="572"/>
      <c r="Q716" s="572"/>
      <c r="BA716" s="344"/>
      <c r="BB716" s="394"/>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572"/>
      <c r="D717" s="572"/>
      <c r="E717" s="572"/>
      <c r="F717" s="572"/>
      <c r="G717" s="572"/>
      <c r="H717" s="572"/>
      <c r="I717" s="572"/>
      <c r="J717" s="572"/>
      <c r="K717" s="572"/>
      <c r="L717" s="572"/>
      <c r="M717" s="572"/>
      <c r="N717" s="572"/>
      <c r="O717" s="572"/>
      <c r="P717" s="572"/>
      <c r="Q717" s="572"/>
      <c r="BA717" s="344"/>
      <c r="BB717" s="394"/>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572"/>
      <c r="D718" s="572"/>
      <c r="E718" s="572"/>
      <c r="F718" s="572"/>
      <c r="G718" s="572"/>
      <c r="H718" s="572"/>
      <c r="I718" s="572"/>
      <c r="J718" s="572"/>
      <c r="K718" s="572"/>
      <c r="L718" s="572"/>
      <c r="M718" s="572"/>
      <c r="N718" s="572"/>
      <c r="O718" s="572"/>
      <c r="P718" s="572"/>
      <c r="Q718" s="572"/>
      <c r="BA718" s="344"/>
      <c r="BB718" s="394"/>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572"/>
      <c r="D719" s="572"/>
      <c r="E719" s="572"/>
      <c r="F719" s="572"/>
      <c r="G719" s="572"/>
      <c r="H719" s="572"/>
      <c r="I719" s="572"/>
      <c r="J719" s="572"/>
      <c r="K719" s="572"/>
      <c r="L719" s="572"/>
      <c r="M719" s="572"/>
      <c r="N719" s="572"/>
      <c r="O719" s="572"/>
      <c r="P719" s="572"/>
      <c r="Q719" s="572"/>
      <c r="BA719" s="344"/>
      <c r="BB719" s="394"/>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572"/>
      <c r="D720" s="572"/>
      <c r="E720" s="572"/>
      <c r="F720" s="572"/>
      <c r="G720" s="572"/>
      <c r="H720" s="572"/>
      <c r="I720" s="572"/>
      <c r="J720" s="572"/>
      <c r="K720" s="572"/>
      <c r="L720" s="572"/>
      <c r="M720" s="572"/>
      <c r="N720" s="572"/>
      <c r="O720" s="572"/>
      <c r="P720" s="572"/>
      <c r="Q720" s="572"/>
      <c r="BA720" s="344"/>
      <c r="BB720" s="394"/>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572"/>
      <c r="D721" s="572"/>
      <c r="E721" s="572"/>
      <c r="F721" s="572"/>
      <c r="G721" s="572"/>
      <c r="H721" s="572"/>
      <c r="I721" s="572"/>
      <c r="J721" s="572"/>
      <c r="K721" s="572"/>
      <c r="L721" s="572"/>
      <c r="M721" s="572"/>
      <c r="N721" s="572"/>
      <c r="O721" s="572"/>
      <c r="P721" s="572"/>
      <c r="Q721" s="572"/>
      <c r="BA721" s="344"/>
      <c r="BB721" s="394"/>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572"/>
      <c r="D722" s="572"/>
      <c r="E722" s="572"/>
      <c r="F722" s="572"/>
      <c r="G722" s="572"/>
      <c r="H722" s="572"/>
      <c r="I722" s="572"/>
      <c r="J722" s="572"/>
      <c r="K722" s="572"/>
      <c r="L722" s="572"/>
      <c r="M722" s="572"/>
      <c r="N722" s="572"/>
      <c r="O722" s="572"/>
      <c r="P722" s="572"/>
      <c r="Q722" s="572"/>
      <c r="BA722" s="344"/>
      <c r="BB722" s="394"/>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572"/>
      <c r="D723" s="572"/>
      <c r="E723" s="572"/>
      <c r="F723" s="572"/>
      <c r="G723" s="572"/>
      <c r="H723" s="572"/>
      <c r="I723" s="572"/>
      <c r="J723" s="572"/>
      <c r="K723" s="572"/>
      <c r="L723" s="572"/>
      <c r="M723" s="572"/>
      <c r="N723" s="572"/>
      <c r="O723" s="572"/>
      <c r="P723" s="572"/>
      <c r="Q723" s="572"/>
      <c r="BA723" s="344"/>
      <c r="BB723" s="394"/>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572"/>
      <c r="D724" s="572"/>
      <c r="E724" s="572"/>
      <c r="F724" s="572"/>
      <c r="G724" s="572"/>
      <c r="H724" s="572"/>
      <c r="I724" s="572"/>
      <c r="J724" s="572"/>
      <c r="K724" s="572"/>
      <c r="L724" s="572"/>
      <c r="M724" s="572"/>
      <c r="N724" s="572"/>
      <c r="O724" s="572"/>
      <c r="P724" s="572"/>
      <c r="Q724" s="572"/>
      <c r="BA724" s="344"/>
      <c r="BB724" s="394"/>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572"/>
      <c r="D725" s="572"/>
      <c r="E725" s="572"/>
      <c r="F725" s="572"/>
      <c r="G725" s="572"/>
      <c r="H725" s="572"/>
      <c r="I725" s="572"/>
      <c r="J725" s="572"/>
      <c r="K725" s="572"/>
      <c r="L725" s="572"/>
      <c r="M725" s="572"/>
      <c r="N725" s="572"/>
      <c r="O725" s="572"/>
      <c r="P725" s="572"/>
      <c r="Q725" s="572"/>
      <c r="BA725" s="344"/>
      <c r="BB725" s="394"/>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572"/>
      <c r="D726" s="572"/>
      <c r="E726" s="572"/>
      <c r="F726" s="572"/>
      <c r="G726" s="572"/>
      <c r="H726" s="572"/>
      <c r="I726" s="572"/>
      <c r="J726" s="572"/>
      <c r="K726" s="572"/>
      <c r="L726" s="572"/>
      <c r="M726" s="572"/>
      <c r="N726" s="572"/>
      <c r="O726" s="572"/>
      <c r="P726" s="572"/>
      <c r="Q726" s="572"/>
      <c r="BA726" s="344"/>
      <c r="BB726" s="394"/>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572"/>
      <c r="D727" s="572"/>
      <c r="E727" s="572"/>
      <c r="F727" s="572"/>
      <c r="G727" s="572"/>
      <c r="H727" s="572"/>
      <c r="I727" s="572"/>
      <c r="J727" s="572"/>
      <c r="K727" s="572"/>
      <c r="L727" s="572"/>
      <c r="M727" s="572"/>
      <c r="N727" s="572"/>
      <c r="O727" s="572"/>
      <c r="P727" s="572"/>
      <c r="Q727" s="572"/>
      <c r="BA727" s="344"/>
      <c r="BB727" s="394"/>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572"/>
      <c r="D728" s="572"/>
      <c r="E728" s="572"/>
      <c r="F728" s="572"/>
      <c r="G728" s="572"/>
      <c r="H728" s="572"/>
      <c r="I728" s="572"/>
      <c r="J728" s="572"/>
      <c r="K728" s="572"/>
      <c r="L728" s="572"/>
      <c r="M728" s="572"/>
      <c r="N728" s="572"/>
      <c r="O728" s="572"/>
      <c r="P728" s="572"/>
      <c r="Q728" s="572"/>
      <c r="BA728" s="344"/>
      <c r="BB728" s="394"/>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572"/>
      <c r="D729" s="572"/>
      <c r="E729" s="572"/>
      <c r="F729" s="572"/>
      <c r="G729" s="572"/>
      <c r="H729" s="572"/>
      <c r="I729" s="572"/>
      <c r="J729" s="572"/>
      <c r="K729" s="572"/>
      <c r="L729" s="572"/>
      <c r="M729" s="572"/>
      <c r="N729" s="572"/>
      <c r="O729" s="572"/>
      <c r="P729" s="572"/>
      <c r="Q729" s="572"/>
      <c r="BA729" s="344"/>
      <c r="BB729" s="394"/>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572"/>
      <c r="D730" s="572"/>
      <c r="E730" s="572"/>
      <c r="F730" s="572"/>
      <c r="G730" s="572"/>
      <c r="H730" s="572"/>
      <c r="I730" s="572"/>
      <c r="J730" s="572"/>
      <c r="K730" s="572"/>
      <c r="L730" s="572"/>
      <c r="M730" s="572"/>
      <c r="N730" s="572"/>
      <c r="O730" s="572"/>
      <c r="P730" s="572"/>
      <c r="Q730" s="572"/>
      <c r="BA730" s="344"/>
      <c r="BB730" s="394"/>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572"/>
      <c r="D731" s="572"/>
      <c r="E731" s="572"/>
      <c r="F731" s="572"/>
      <c r="G731" s="572"/>
      <c r="H731" s="572"/>
      <c r="I731" s="572"/>
      <c r="J731" s="572"/>
      <c r="K731" s="572"/>
      <c r="L731" s="572"/>
      <c r="M731" s="572"/>
      <c r="N731" s="572"/>
      <c r="O731" s="572"/>
      <c r="P731" s="572"/>
      <c r="Q731" s="572"/>
      <c r="BA731" s="344"/>
      <c r="BB731" s="394"/>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572"/>
      <c r="D732" s="572"/>
      <c r="E732" s="572"/>
      <c r="F732" s="572"/>
      <c r="G732" s="572"/>
      <c r="H732" s="572"/>
      <c r="I732" s="572"/>
      <c r="J732" s="572"/>
      <c r="K732" s="572"/>
      <c r="L732" s="572"/>
      <c r="M732" s="572"/>
      <c r="N732" s="572"/>
      <c r="O732" s="572"/>
      <c r="P732" s="572"/>
      <c r="Q732" s="572"/>
      <c r="BA732" s="344"/>
      <c r="BB732" s="394"/>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572"/>
      <c r="D733" s="572"/>
      <c r="E733" s="572"/>
      <c r="F733" s="572"/>
      <c r="G733" s="572"/>
      <c r="H733" s="572"/>
      <c r="I733" s="572"/>
      <c r="J733" s="572"/>
      <c r="K733" s="572"/>
      <c r="L733" s="572"/>
      <c r="M733" s="572"/>
      <c r="N733" s="572"/>
      <c r="O733" s="572"/>
      <c r="P733" s="572"/>
      <c r="Q733" s="572"/>
      <c r="BA733" s="344"/>
      <c r="BB733" s="394"/>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572"/>
      <c r="D734" s="572"/>
      <c r="E734" s="572"/>
      <c r="F734" s="572"/>
      <c r="G734" s="572"/>
      <c r="H734" s="572"/>
      <c r="I734" s="572"/>
      <c r="J734" s="572"/>
      <c r="K734" s="572"/>
      <c r="L734" s="572"/>
      <c r="M734" s="572"/>
      <c r="N734" s="572"/>
      <c r="O734" s="572"/>
      <c r="P734" s="572"/>
      <c r="Q734" s="572"/>
      <c r="BA734" s="344"/>
      <c r="BB734" s="394"/>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572"/>
      <c r="D735" s="572"/>
      <c r="E735" s="572"/>
      <c r="F735" s="572"/>
      <c r="G735" s="572"/>
      <c r="H735" s="572"/>
      <c r="I735" s="572"/>
      <c r="J735" s="572"/>
      <c r="K735" s="572"/>
      <c r="L735" s="572"/>
      <c r="M735" s="572"/>
      <c r="N735" s="572"/>
      <c r="O735" s="572"/>
      <c r="P735" s="572"/>
      <c r="Q735" s="572"/>
      <c r="BA735" s="344"/>
      <c r="BB735" s="394"/>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572"/>
      <c r="D736" s="572"/>
      <c r="E736" s="572"/>
      <c r="F736" s="572"/>
      <c r="G736" s="572"/>
      <c r="H736" s="572"/>
      <c r="I736" s="572"/>
      <c r="J736" s="572"/>
      <c r="K736" s="572"/>
      <c r="L736" s="572"/>
      <c r="M736" s="572"/>
      <c r="N736" s="572"/>
      <c r="O736" s="572"/>
      <c r="P736" s="572"/>
      <c r="Q736" s="572"/>
      <c r="BA736" s="344"/>
      <c r="BB736" s="394"/>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572"/>
      <c r="D737" s="572"/>
      <c r="E737" s="572"/>
      <c r="F737" s="572"/>
      <c r="G737" s="572"/>
      <c r="H737" s="572"/>
      <c r="I737" s="572"/>
      <c r="J737" s="572"/>
      <c r="K737" s="572"/>
      <c r="L737" s="572"/>
      <c r="M737" s="572"/>
      <c r="N737" s="572"/>
      <c r="O737" s="572"/>
      <c r="P737" s="572"/>
      <c r="Q737" s="572"/>
      <c r="BA737" s="344"/>
      <c r="BB737" s="394"/>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572"/>
      <c r="D738" s="572"/>
      <c r="E738" s="572"/>
      <c r="F738" s="572"/>
      <c r="G738" s="572"/>
      <c r="H738" s="572"/>
      <c r="I738" s="572"/>
      <c r="J738" s="572"/>
      <c r="K738" s="572"/>
      <c r="L738" s="572"/>
      <c r="M738" s="572"/>
      <c r="N738" s="572"/>
      <c r="O738" s="572"/>
      <c r="P738" s="572"/>
      <c r="Q738" s="572"/>
      <c r="BA738" s="344"/>
      <c r="BB738" s="394"/>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572"/>
      <c r="D739" s="572"/>
      <c r="E739" s="572"/>
      <c r="F739" s="572"/>
      <c r="G739" s="572"/>
      <c r="H739" s="572"/>
      <c r="I739" s="572"/>
      <c r="J739" s="572"/>
      <c r="K739" s="572"/>
      <c r="L739" s="572"/>
      <c r="M739" s="572"/>
      <c r="N739" s="572"/>
      <c r="O739" s="572"/>
      <c r="P739" s="572"/>
      <c r="Q739" s="572"/>
      <c r="BA739" s="344"/>
      <c r="BB739" s="394"/>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572"/>
      <c r="D740" s="572"/>
      <c r="E740" s="572"/>
      <c r="F740" s="572"/>
      <c r="G740" s="572"/>
      <c r="H740" s="572"/>
      <c r="I740" s="572"/>
      <c r="J740" s="572"/>
      <c r="K740" s="572"/>
      <c r="L740" s="572"/>
      <c r="M740" s="572"/>
      <c r="N740" s="572"/>
      <c r="O740" s="572"/>
      <c r="P740" s="572"/>
      <c r="Q740" s="572"/>
      <c r="BA740" s="344"/>
      <c r="BB740" s="394"/>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572"/>
      <c r="D741" s="572"/>
      <c r="E741" s="572"/>
      <c r="F741" s="572"/>
      <c r="G741" s="572"/>
      <c r="H741" s="572"/>
      <c r="I741" s="572"/>
      <c r="J741" s="572"/>
      <c r="K741" s="572"/>
      <c r="L741" s="572"/>
      <c r="M741" s="572"/>
      <c r="N741" s="572"/>
      <c r="O741" s="572"/>
      <c r="P741" s="572"/>
      <c r="Q741" s="572"/>
      <c r="BA741" s="344"/>
      <c r="BB741" s="394"/>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572"/>
      <c r="D742" s="572"/>
      <c r="E742" s="572"/>
      <c r="F742" s="572"/>
      <c r="G742" s="572"/>
      <c r="H742" s="572"/>
      <c r="I742" s="572"/>
      <c r="J742" s="572"/>
      <c r="K742" s="572"/>
      <c r="L742" s="572"/>
      <c r="M742" s="572"/>
      <c r="N742" s="572"/>
      <c r="O742" s="572"/>
      <c r="P742" s="572"/>
      <c r="Q742" s="572"/>
      <c r="BA742" s="344"/>
      <c r="BB742" s="394"/>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572"/>
      <c r="D743" s="572"/>
      <c r="E743" s="572"/>
      <c r="F743" s="572"/>
      <c r="G743" s="572"/>
      <c r="H743" s="572"/>
      <c r="I743" s="572"/>
      <c r="J743" s="572"/>
      <c r="K743" s="572"/>
      <c r="L743" s="572"/>
      <c r="M743" s="572"/>
      <c r="N743" s="572"/>
      <c r="O743" s="572"/>
      <c r="P743" s="572"/>
      <c r="Q743" s="572"/>
      <c r="BA743" s="344"/>
      <c r="BB743" s="394"/>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572"/>
      <c r="D744" s="572"/>
      <c r="E744" s="572"/>
      <c r="F744" s="572"/>
      <c r="G744" s="572"/>
      <c r="H744" s="572"/>
      <c r="I744" s="572"/>
      <c r="J744" s="572"/>
      <c r="K744" s="572"/>
      <c r="L744" s="572"/>
      <c r="M744" s="572"/>
      <c r="N744" s="572"/>
      <c r="O744" s="572"/>
      <c r="P744" s="572"/>
      <c r="Q744" s="572"/>
      <c r="BA744" s="344"/>
      <c r="BB744" s="394"/>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572"/>
      <c r="D745" s="572"/>
      <c r="E745" s="572"/>
      <c r="F745" s="572"/>
      <c r="G745" s="572"/>
      <c r="H745" s="572"/>
      <c r="I745" s="572"/>
      <c r="J745" s="572"/>
      <c r="K745" s="572"/>
      <c r="L745" s="572"/>
      <c r="M745" s="572"/>
      <c r="N745" s="572"/>
      <c r="O745" s="572"/>
      <c r="P745" s="572"/>
      <c r="Q745" s="572"/>
      <c r="BA745" s="344"/>
      <c r="BB745" s="394"/>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572"/>
      <c r="D746" s="572"/>
      <c r="E746" s="572"/>
      <c r="F746" s="572"/>
      <c r="G746" s="572"/>
      <c r="H746" s="572"/>
      <c r="I746" s="572"/>
      <c r="J746" s="572"/>
      <c r="K746" s="572"/>
      <c r="L746" s="572"/>
      <c r="M746" s="572"/>
      <c r="N746" s="572"/>
      <c r="O746" s="572"/>
      <c r="P746" s="572"/>
      <c r="Q746" s="572"/>
      <c r="BA746" s="344"/>
      <c r="BB746" s="394"/>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572"/>
      <c r="D747" s="572"/>
      <c r="E747" s="572"/>
      <c r="F747" s="572"/>
      <c r="G747" s="572"/>
      <c r="H747" s="572"/>
      <c r="I747" s="572"/>
      <c r="J747" s="572"/>
      <c r="K747" s="572"/>
      <c r="L747" s="572"/>
      <c r="M747" s="572"/>
      <c r="N747" s="572"/>
      <c r="O747" s="572"/>
      <c r="P747" s="572"/>
      <c r="Q747" s="572"/>
      <c r="BA747" s="344"/>
      <c r="BB747" s="394"/>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572"/>
      <c r="D748" s="572"/>
      <c r="E748" s="572"/>
      <c r="F748" s="572"/>
      <c r="G748" s="572"/>
      <c r="H748" s="572"/>
      <c r="I748" s="572"/>
      <c r="J748" s="572"/>
      <c r="K748" s="572"/>
      <c r="L748" s="572"/>
      <c r="M748" s="572"/>
      <c r="N748" s="572"/>
      <c r="O748" s="572"/>
      <c r="P748" s="572"/>
      <c r="Q748" s="572"/>
      <c r="BA748" s="344"/>
      <c r="BB748" s="394"/>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572"/>
      <c r="D749" s="572"/>
      <c r="E749" s="572"/>
      <c r="F749" s="572"/>
      <c r="G749" s="572"/>
      <c r="H749" s="572"/>
      <c r="I749" s="572"/>
      <c r="J749" s="572"/>
      <c r="K749" s="572"/>
      <c r="L749" s="572"/>
      <c r="M749" s="572"/>
      <c r="N749" s="572"/>
      <c r="O749" s="572"/>
      <c r="P749" s="572"/>
      <c r="Q749" s="572"/>
      <c r="BA749" s="344"/>
      <c r="BB749" s="394"/>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572"/>
      <c r="D750" s="572"/>
      <c r="E750" s="572"/>
      <c r="F750" s="572"/>
      <c r="G750" s="572"/>
      <c r="H750" s="572"/>
      <c r="I750" s="572"/>
      <c r="J750" s="572"/>
      <c r="K750" s="572"/>
      <c r="L750" s="572"/>
      <c r="M750" s="572"/>
      <c r="N750" s="572"/>
      <c r="O750" s="572"/>
      <c r="P750" s="572"/>
      <c r="Q750" s="572"/>
      <c r="BA750" s="344"/>
      <c r="BB750" s="394"/>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572"/>
      <c r="D751" s="572"/>
      <c r="E751" s="572"/>
      <c r="F751" s="572"/>
      <c r="G751" s="572"/>
      <c r="H751" s="572"/>
      <c r="I751" s="572"/>
      <c r="J751" s="572"/>
      <c r="K751" s="572"/>
      <c r="L751" s="572"/>
      <c r="M751" s="572"/>
      <c r="N751" s="572"/>
      <c r="O751" s="572"/>
      <c r="P751" s="572"/>
      <c r="Q751" s="572"/>
      <c r="BA751" s="344"/>
      <c r="BB751" s="394"/>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572"/>
      <c r="D752" s="572"/>
      <c r="E752" s="572"/>
      <c r="F752" s="572"/>
      <c r="G752" s="572"/>
      <c r="H752" s="572"/>
      <c r="I752" s="572"/>
      <c r="J752" s="572"/>
      <c r="K752" s="572"/>
      <c r="L752" s="572"/>
      <c r="M752" s="572"/>
      <c r="N752" s="572"/>
      <c r="O752" s="572"/>
      <c r="P752" s="572"/>
      <c r="Q752" s="572"/>
      <c r="BA752" s="344"/>
      <c r="BB752" s="394"/>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572"/>
      <c r="D753" s="572"/>
      <c r="E753" s="572"/>
      <c r="F753" s="572"/>
      <c r="G753" s="572"/>
      <c r="H753" s="572"/>
      <c r="I753" s="572"/>
      <c r="J753" s="572"/>
      <c r="K753" s="572"/>
      <c r="L753" s="572"/>
      <c r="M753" s="572"/>
      <c r="N753" s="572"/>
      <c r="O753" s="572"/>
      <c r="P753" s="572"/>
      <c r="Q753" s="572"/>
      <c r="BA753" s="344"/>
      <c r="BB753" s="394"/>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572"/>
      <c r="D754" s="572"/>
      <c r="E754" s="572"/>
      <c r="F754" s="572"/>
      <c r="G754" s="572"/>
      <c r="H754" s="572"/>
      <c r="I754" s="572"/>
      <c r="J754" s="572"/>
      <c r="K754" s="572"/>
      <c r="L754" s="572"/>
      <c r="M754" s="572"/>
      <c r="N754" s="572"/>
      <c r="O754" s="572"/>
      <c r="P754" s="572"/>
      <c r="Q754" s="572"/>
      <c r="BA754" s="344"/>
      <c r="BB754" s="394"/>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572"/>
      <c r="D755" s="572"/>
      <c r="E755" s="572"/>
      <c r="F755" s="572"/>
      <c r="G755" s="572"/>
      <c r="H755" s="572"/>
      <c r="I755" s="572"/>
      <c r="J755" s="572"/>
      <c r="K755" s="572"/>
      <c r="L755" s="572"/>
      <c r="M755" s="572"/>
      <c r="N755" s="572"/>
      <c r="O755" s="572"/>
      <c r="P755" s="572"/>
      <c r="Q755" s="572"/>
      <c r="BA755" s="344"/>
      <c r="BB755" s="394"/>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572"/>
      <c r="D756" s="572"/>
      <c r="E756" s="572"/>
      <c r="F756" s="572"/>
      <c r="G756" s="572"/>
      <c r="H756" s="572"/>
      <c r="I756" s="572"/>
      <c r="J756" s="572"/>
      <c r="K756" s="572"/>
      <c r="L756" s="572"/>
      <c r="M756" s="572"/>
      <c r="N756" s="572"/>
      <c r="O756" s="572"/>
      <c r="P756" s="572"/>
      <c r="Q756" s="572"/>
      <c r="BA756" s="344"/>
      <c r="BB756" s="394"/>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572"/>
      <c r="D757" s="572"/>
      <c r="E757" s="572"/>
      <c r="F757" s="572"/>
      <c r="G757" s="572"/>
      <c r="H757" s="572"/>
      <c r="I757" s="572"/>
      <c r="J757" s="572"/>
      <c r="K757" s="572"/>
      <c r="L757" s="572"/>
      <c r="M757" s="572"/>
      <c r="N757" s="572"/>
      <c r="O757" s="572"/>
      <c r="P757" s="572"/>
      <c r="Q757" s="572"/>
      <c r="BA757" s="344"/>
      <c r="BB757" s="394"/>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572"/>
      <c r="D758" s="572"/>
      <c r="E758" s="572"/>
      <c r="F758" s="572"/>
      <c r="G758" s="572"/>
      <c r="H758" s="572"/>
      <c r="I758" s="572"/>
      <c r="J758" s="572"/>
      <c r="K758" s="572"/>
      <c r="L758" s="572"/>
      <c r="M758" s="572"/>
      <c r="N758" s="572"/>
      <c r="O758" s="572"/>
      <c r="P758" s="572"/>
      <c r="Q758" s="572"/>
      <c r="BA758" s="344"/>
      <c r="BB758" s="394"/>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572"/>
      <c r="D759" s="572"/>
      <c r="E759" s="572"/>
      <c r="F759" s="572"/>
      <c r="G759" s="572"/>
      <c r="H759" s="572"/>
      <c r="I759" s="572"/>
      <c r="J759" s="572"/>
      <c r="K759" s="572"/>
      <c r="L759" s="572"/>
      <c r="M759" s="572"/>
      <c r="N759" s="572"/>
      <c r="O759" s="572"/>
      <c r="P759" s="572"/>
      <c r="Q759" s="572"/>
      <c r="BA759" s="344"/>
      <c r="BB759" s="394"/>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572"/>
      <c r="D760" s="572"/>
      <c r="E760" s="572"/>
      <c r="F760" s="572"/>
      <c r="G760" s="572"/>
      <c r="H760" s="572"/>
      <c r="I760" s="572"/>
      <c r="J760" s="572"/>
      <c r="K760" s="572"/>
      <c r="L760" s="572"/>
      <c r="M760" s="572"/>
      <c r="N760" s="572"/>
      <c r="O760" s="572"/>
      <c r="P760" s="572"/>
      <c r="Q760" s="572"/>
      <c r="BA760" s="344"/>
      <c r="BB760" s="394"/>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572"/>
      <c r="D761" s="572"/>
      <c r="E761" s="572"/>
      <c r="F761" s="572"/>
      <c r="G761" s="572"/>
      <c r="H761" s="572"/>
      <c r="I761" s="572"/>
      <c r="J761" s="572"/>
      <c r="K761" s="572"/>
      <c r="L761" s="572"/>
      <c r="M761" s="572"/>
      <c r="N761" s="572"/>
      <c r="O761" s="572"/>
      <c r="P761" s="572"/>
      <c r="Q761" s="572"/>
      <c r="BA761" s="344"/>
      <c r="BB761" s="394"/>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572"/>
      <c r="D762" s="572"/>
      <c r="E762" s="572"/>
      <c r="F762" s="572"/>
      <c r="G762" s="572"/>
      <c r="H762" s="572"/>
      <c r="I762" s="572"/>
      <c r="J762" s="572"/>
      <c r="K762" s="572"/>
      <c r="L762" s="572"/>
      <c r="M762" s="572"/>
      <c r="N762" s="572"/>
      <c r="O762" s="572"/>
      <c r="P762" s="572"/>
      <c r="Q762" s="572"/>
      <c r="BA762" s="344"/>
      <c r="BB762" s="394"/>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572"/>
      <c r="D763" s="572"/>
      <c r="E763" s="572"/>
      <c r="F763" s="572"/>
      <c r="G763" s="572"/>
      <c r="H763" s="572"/>
      <c r="I763" s="572"/>
      <c r="J763" s="572"/>
      <c r="K763" s="572"/>
      <c r="L763" s="572"/>
      <c r="M763" s="572"/>
      <c r="N763" s="572"/>
      <c r="O763" s="572"/>
      <c r="P763" s="572"/>
      <c r="Q763" s="572"/>
      <c r="BA763" s="344"/>
      <c r="BB763" s="394"/>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572"/>
      <c r="D764" s="572"/>
      <c r="E764" s="572"/>
      <c r="F764" s="572"/>
      <c r="G764" s="572"/>
      <c r="H764" s="572"/>
      <c r="I764" s="572"/>
      <c r="J764" s="572"/>
      <c r="K764" s="572"/>
      <c r="L764" s="572"/>
      <c r="M764" s="572"/>
      <c r="N764" s="572"/>
      <c r="O764" s="572"/>
      <c r="P764" s="572"/>
      <c r="Q764" s="572"/>
      <c r="BA764" s="344"/>
      <c r="BB764" s="394"/>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572"/>
      <c r="D765" s="572"/>
      <c r="E765" s="572"/>
      <c r="F765" s="572"/>
      <c r="G765" s="572"/>
      <c r="H765" s="572"/>
      <c r="I765" s="572"/>
      <c r="J765" s="572"/>
      <c r="K765" s="572"/>
      <c r="L765" s="572"/>
      <c r="M765" s="572"/>
      <c r="N765" s="572"/>
      <c r="O765" s="572"/>
      <c r="P765" s="572"/>
      <c r="Q765" s="572"/>
      <c r="BA765" s="344"/>
      <c r="BB765" s="394"/>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572"/>
      <c r="D766" s="572"/>
      <c r="E766" s="572"/>
      <c r="F766" s="572"/>
      <c r="G766" s="572"/>
      <c r="H766" s="572"/>
      <c r="I766" s="572"/>
      <c r="J766" s="572"/>
      <c r="K766" s="572"/>
      <c r="L766" s="572"/>
      <c r="M766" s="572"/>
      <c r="N766" s="572"/>
      <c r="O766" s="572"/>
      <c r="P766" s="572"/>
      <c r="Q766" s="572"/>
      <c r="BA766" s="344"/>
      <c r="BB766" s="394"/>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572"/>
      <c r="D767" s="572"/>
      <c r="E767" s="572"/>
      <c r="F767" s="572"/>
      <c r="G767" s="572"/>
      <c r="H767" s="572"/>
      <c r="I767" s="572"/>
      <c r="J767" s="572"/>
      <c r="K767" s="572"/>
      <c r="L767" s="572"/>
      <c r="M767" s="572"/>
      <c r="N767" s="572"/>
      <c r="O767" s="572"/>
      <c r="P767" s="572"/>
      <c r="Q767" s="572"/>
      <c r="BA767" s="344"/>
      <c r="BB767" s="394"/>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572"/>
      <c r="D768" s="572"/>
      <c r="E768" s="572"/>
      <c r="F768" s="572"/>
      <c r="G768" s="572"/>
      <c r="H768" s="572"/>
      <c r="I768" s="572"/>
      <c r="J768" s="572"/>
      <c r="K768" s="572"/>
      <c r="L768" s="572"/>
      <c r="M768" s="572"/>
      <c r="N768" s="572"/>
      <c r="O768" s="572"/>
      <c r="P768" s="572"/>
      <c r="Q768" s="572"/>
      <c r="BA768" s="342"/>
      <c r="BB768" s="395"/>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572"/>
      <c r="D769" s="572"/>
      <c r="E769" s="572"/>
      <c r="F769" s="572"/>
      <c r="G769" s="572"/>
      <c r="H769" s="572"/>
      <c r="I769" s="572"/>
      <c r="J769" s="572"/>
      <c r="K769" s="572"/>
      <c r="L769" s="572"/>
      <c r="M769" s="572"/>
      <c r="N769" s="572"/>
      <c r="O769" s="572"/>
      <c r="P769" s="572"/>
      <c r="Q769" s="572"/>
      <c r="BA769" s="342"/>
      <c r="BB769" s="395"/>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572"/>
      <c r="D770" s="572"/>
      <c r="E770" s="572"/>
      <c r="F770" s="572"/>
      <c r="G770" s="572"/>
      <c r="H770" s="572"/>
      <c r="I770" s="572"/>
      <c r="J770" s="572"/>
      <c r="K770" s="572"/>
      <c r="L770" s="572"/>
      <c r="M770" s="572"/>
      <c r="N770" s="572"/>
      <c r="O770" s="572"/>
      <c r="P770" s="572"/>
      <c r="Q770" s="572"/>
      <c r="BA770" s="342"/>
      <c r="BB770" s="395"/>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572"/>
      <c r="D771" s="572"/>
      <c r="E771" s="572"/>
      <c r="F771" s="572"/>
      <c r="G771" s="572"/>
      <c r="H771" s="572"/>
      <c r="I771" s="572"/>
      <c r="J771" s="572"/>
      <c r="K771" s="572"/>
      <c r="L771" s="572"/>
      <c r="M771" s="572"/>
      <c r="N771" s="572"/>
      <c r="O771" s="572"/>
      <c r="P771" s="572"/>
      <c r="Q771" s="572"/>
      <c r="BA771" s="342"/>
      <c r="BB771" s="395"/>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572"/>
      <c r="D772" s="572"/>
      <c r="E772" s="572"/>
      <c r="F772" s="572"/>
      <c r="G772" s="572"/>
      <c r="H772" s="572"/>
      <c r="I772" s="572"/>
      <c r="J772" s="572"/>
      <c r="K772" s="572"/>
      <c r="L772" s="572"/>
      <c r="M772" s="572"/>
      <c r="N772" s="572"/>
      <c r="O772" s="572"/>
      <c r="P772" s="572"/>
      <c r="Q772" s="572"/>
      <c r="BA772" s="342"/>
      <c r="BB772" s="395"/>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572"/>
      <c r="D773" s="572"/>
      <c r="E773" s="572"/>
      <c r="F773" s="572"/>
      <c r="G773" s="572"/>
      <c r="H773" s="572"/>
      <c r="I773" s="572"/>
      <c r="J773" s="572"/>
      <c r="K773" s="572"/>
      <c r="L773" s="572"/>
      <c r="M773" s="572"/>
      <c r="N773" s="572"/>
      <c r="O773" s="572"/>
      <c r="P773" s="572"/>
      <c r="Q773" s="572"/>
      <c r="BA773" s="342"/>
      <c r="BB773" s="395"/>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572"/>
      <c r="D774" s="572"/>
      <c r="E774" s="572"/>
      <c r="F774" s="572"/>
      <c r="G774" s="572"/>
      <c r="H774" s="572"/>
      <c r="I774" s="572"/>
      <c r="J774" s="572"/>
      <c r="K774" s="572"/>
      <c r="L774" s="572"/>
      <c r="M774" s="572"/>
      <c r="N774" s="572"/>
      <c r="O774" s="572"/>
      <c r="P774" s="572"/>
      <c r="Q774" s="572"/>
      <c r="BA774" s="342"/>
      <c r="BB774" s="395"/>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572"/>
      <c r="D775" s="572"/>
      <c r="E775" s="572"/>
      <c r="F775" s="572"/>
      <c r="G775" s="572"/>
      <c r="H775" s="572"/>
      <c r="I775" s="572"/>
      <c r="J775" s="572"/>
      <c r="K775" s="572"/>
      <c r="L775" s="572"/>
      <c r="M775" s="572"/>
      <c r="N775" s="572"/>
      <c r="O775" s="572"/>
      <c r="P775" s="572"/>
      <c r="Q775" s="572"/>
      <c r="BA775" s="342"/>
      <c r="BB775" s="395"/>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572"/>
      <c r="D776" s="572"/>
      <c r="E776" s="572"/>
      <c r="F776" s="572"/>
      <c r="G776" s="572"/>
      <c r="H776" s="572"/>
      <c r="I776" s="572"/>
      <c r="J776" s="572"/>
      <c r="K776" s="572"/>
      <c r="L776" s="572"/>
      <c r="M776" s="572"/>
      <c r="N776" s="572"/>
      <c r="O776" s="572"/>
      <c r="P776" s="572"/>
      <c r="Q776" s="572"/>
      <c r="BA776" s="342"/>
      <c r="BB776" s="395"/>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572"/>
      <c r="D777" s="572"/>
      <c r="E777" s="572"/>
      <c r="F777" s="572"/>
      <c r="G777" s="572"/>
      <c r="H777" s="572"/>
      <c r="I777" s="572"/>
      <c r="J777" s="572"/>
      <c r="K777" s="572"/>
      <c r="L777" s="572"/>
      <c r="M777" s="572"/>
      <c r="N777" s="572"/>
      <c r="O777" s="572"/>
      <c r="P777" s="572"/>
      <c r="Q777" s="572"/>
      <c r="BA777" s="342"/>
      <c r="BB777" s="395"/>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572"/>
      <c r="D778" s="572"/>
      <c r="E778" s="572"/>
      <c r="F778" s="572"/>
      <c r="G778" s="572"/>
      <c r="H778" s="572"/>
      <c r="I778" s="572"/>
      <c r="J778" s="572"/>
      <c r="K778" s="572"/>
      <c r="L778" s="572"/>
      <c r="M778" s="572"/>
      <c r="N778" s="572"/>
      <c r="O778" s="572"/>
      <c r="P778" s="572"/>
      <c r="Q778" s="572"/>
      <c r="BA778" s="342"/>
      <c r="BB778" s="395"/>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572"/>
      <c r="D779" s="572"/>
      <c r="E779" s="572"/>
      <c r="F779" s="572"/>
      <c r="G779" s="572"/>
      <c r="H779" s="572"/>
      <c r="I779" s="572"/>
      <c r="J779" s="572"/>
      <c r="K779" s="572"/>
      <c r="L779" s="572"/>
      <c r="M779" s="572"/>
      <c r="N779" s="572"/>
      <c r="O779" s="572"/>
      <c r="P779" s="572"/>
      <c r="Q779" s="572"/>
      <c r="BA779" s="342"/>
      <c r="BB779" s="395"/>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572"/>
      <c r="D780" s="572"/>
      <c r="E780" s="572"/>
      <c r="F780" s="572"/>
      <c r="G780" s="572"/>
      <c r="H780" s="572"/>
      <c r="I780" s="572"/>
      <c r="J780" s="572"/>
      <c r="K780" s="572"/>
      <c r="L780" s="572"/>
      <c r="M780" s="572"/>
      <c r="N780" s="572"/>
      <c r="O780" s="572"/>
      <c r="P780" s="572"/>
      <c r="Q780" s="572"/>
      <c r="BA780" s="342"/>
      <c r="BB780" s="395"/>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572"/>
      <c r="D781" s="572"/>
      <c r="E781" s="572"/>
      <c r="F781" s="572"/>
      <c r="G781" s="572"/>
      <c r="H781" s="572"/>
      <c r="I781" s="572"/>
      <c r="J781" s="572"/>
      <c r="K781" s="572"/>
      <c r="L781" s="572"/>
      <c r="M781" s="572"/>
      <c r="N781" s="572"/>
      <c r="O781" s="572"/>
      <c r="P781" s="572"/>
      <c r="Q781" s="572"/>
      <c r="BA781" s="342"/>
      <c r="BB781" s="395"/>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572"/>
      <c r="D782" s="572"/>
      <c r="E782" s="572"/>
      <c r="F782" s="572"/>
      <c r="G782" s="572"/>
      <c r="H782" s="572"/>
      <c r="I782" s="572"/>
      <c r="J782" s="572"/>
      <c r="K782" s="572"/>
      <c r="L782" s="572"/>
      <c r="M782" s="572"/>
      <c r="N782" s="572"/>
      <c r="O782" s="572"/>
      <c r="P782" s="572"/>
      <c r="Q782" s="572"/>
      <c r="BA782" s="342"/>
      <c r="BB782" s="395"/>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572"/>
      <c r="D783" s="572"/>
      <c r="E783" s="572"/>
      <c r="F783" s="572"/>
      <c r="G783" s="572"/>
      <c r="H783" s="572"/>
      <c r="I783" s="572"/>
      <c r="J783" s="572"/>
      <c r="K783" s="572"/>
      <c r="L783" s="572"/>
      <c r="M783" s="572"/>
      <c r="N783" s="572"/>
      <c r="O783" s="572"/>
      <c r="P783" s="572"/>
      <c r="Q783" s="572"/>
      <c r="BA783" s="342"/>
      <c r="BB783" s="395"/>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572"/>
      <c r="D784" s="572"/>
      <c r="E784" s="572"/>
      <c r="F784" s="572"/>
      <c r="G784" s="572"/>
      <c r="H784" s="572"/>
      <c r="I784" s="572"/>
      <c r="J784" s="572"/>
      <c r="K784" s="572"/>
      <c r="L784" s="572"/>
      <c r="M784" s="572"/>
      <c r="N784" s="572"/>
      <c r="O784" s="572"/>
      <c r="P784" s="572"/>
      <c r="Q784" s="572"/>
      <c r="BA784" s="342"/>
      <c r="BB784" s="395"/>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572"/>
      <c r="D785" s="572"/>
      <c r="E785" s="572"/>
      <c r="F785" s="572"/>
      <c r="G785" s="572"/>
      <c r="H785" s="572"/>
      <c r="I785" s="572"/>
      <c r="J785" s="572"/>
      <c r="K785" s="572"/>
      <c r="L785" s="572"/>
      <c r="M785" s="572"/>
      <c r="N785" s="572"/>
      <c r="O785" s="572"/>
      <c r="P785" s="572"/>
      <c r="Q785" s="572"/>
      <c r="BA785" s="342"/>
      <c r="BB785" s="395"/>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572"/>
      <c r="D786" s="572"/>
      <c r="E786" s="572"/>
      <c r="F786" s="572"/>
      <c r="G786" s="572"/>
      <c r="H786" s="572"/>
      <c r="I786" s="572"/>
      <c r="J786" s="572"/>
      <c r="K786" s="572"/>
      <c r="L786" s="572"/>
      <c r="M786" s="572"/>
      <c r="N786" s="572"/>
      <c r="O786" s="572"/>
      <c r="P786" s="572"/>
      <c r="Q786" s="572"/>
      <c r="BA786" s="342"/>
      <c r="BB786" s="395"/>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572"/>
      <c r="D787" s="572"/>
      <c r="E787" s="572"/>
      <c r="F787" s="572"/>
      <c r="G787" s="572"/>
      <c r="H787" s="572"/>
      <c r="I787" s="572"/>
      <c r="J787" s="572"/>
      <c r="K787" s="572"/>
      <c r="L787" s="572"/>
      <c r="M787" s="572"/>
      <c r="N787" s="572"/>
      <c r="O787" s="572"/>
      <c r="P787" s="572"/>
      <c r="Q787" s="572"/>
      <c r="BA787" s="342"/>
      <c r="BB787" s="395"/>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572"/>
      <c r="D788" s="572"/>
      <c r="E788" s="572"/>
      <c r="F788" s="572"/>
      <c r="G788" s="572"/>
      <c r="H788" s="572"/>
      <c r="I788" s="572"/>
      <c r="J788" s="572"/>
      <c r="K788" s="572"/>
      <c r="L788" s="572"/>
      <c r="M788" s="572"/>
      <c r="N788" s="572"/>
      <c r="O788" s="572"/>
      <c r="P788" s="572"/>
      <c r="Q788" s="572"/>
      <c r="BA788" s="342"/>
      <c r="BB788" s="395"/>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572"/>
      <c r="D789" s="572"/>
      <c r="E789" s="572"/>
      <c r="F789" s="572"/>
      <c r="G789" s="572"/>
      <c r="H789" s="572"/>
      <c r="I789" s="572"/>
      <c r="J789" s="572"/>
      <c r="K789" s="572"/>
      <c r="L789" s="572"/>
      <c r="M789" s="572"/>
      <c r="N789" s="572"/>
      <c r="O789" s="572"/>
      <c r="P789" s="572"/>
      <c r="Q789" s="572"/>
      <c r="BA789" s="342"/>
      <c r="BB789" s="395"/>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572"/>
      <c r="D790" s="572"/>
      <c r="E790" s="572"/>
      <c r="F790" s="572"/>
      <c r="G790" s="572"/>
      <c r="H790" s="572"/>
      <c r="I790" s="572"/>
      <c r="J790" s="572"/>
      <c r="K790" s="572"/>
      <c r="L790" s="572"/>
      <c r="M790" s="572"/>
      <c r="N790" s="572"/>
      <c r="O790" s="572"/>
      <c r="P790" s="572"/>
      <c r="Q790" s="572"/>
      <c r="BA790" s="342"/>
      <c r="BB790" s="395"/>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572"/>
      <c r="D791" s="572"/>
      <c r="E791" s="572"/>
      <c r="F791" s="572"/>
      <c r="G791" s="572"/>
      <c r="H791" s="572"/>
      <c r="I791" s="572"/>
      <c r="J791" s="572"/>
      <c r="K791" s="572"/>
      <c r="L791" s="572"/>
      <c r="M791" s="572"/>
      <c r="N791" s="572"/>
      <c r="O791" s="572"/>
      <c r="P791" s="572"/>
      <c r="Q791" s="572"/>
      <c r="BA791" s="342"/>
      <c r="BB791" s="395"/>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572"/>
      <c r="D792" s="572"/>
      <c r="E792" s="572"/>
      <c r="F792" s="572"/>
      <c r="G792" s="572"/>
      <c r="H792" s="572"/>
      <c r="I792" s="572"/>
      <c r="J792" s="572"/>
      <c r="K792" s="572"/>
      <c r="L792" s="572"/>
      <c r="M792" s="572"/>
      <c r="N792" s="572"/>
      <c r="O792" s="572"/>
      <c r="P792" s="572"/>
      <c r="Q792" s="572"/>
      <c r="BA792" s="342"/>
      <c r="BB792" s="395"/>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572"/>
      <c r="D793" s="572"/>
      <c r="E793" s="572"/>
      <c r="F793" s="572"/>
      <c r="G793" s="572"/>
      <c r="H793" s="572"/>
      <c r="I793" s="572"/>
      <c r="J793" s="572"/>
      <c r="K793" s="572"/>
      <c r="L793" s="572"/>
      <c r="M793" s="572"/>
      <c r="N793" s="572"/>
      <c r="O793" s="572"/>
      <c r="P793" s="572"/>
      <c r="Q793" s="572"/>
      <c r="BA793" s="342"/>
      <c r="BB793" s="395"/>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572"/>
      <c r="D794" s="572"/>
      <c r="E794" s="572"/>
      <c r="F794" s="572"/>
      <c r="G794" s="572"/>
      <c r="H794" s="572"/>
      <c r="I794" s="572"/>
      <c r="J794" s="572"/>
      <c r="K794" s="572"/>
      <c r="L794" s="572"/>
      <c r="M794" s="572"/>
      <c r="N794" s="572"/>
      <c r="O794" s="572"/>
      <c r="P794" s="572"/>
      <c r="Q794" s="572"/>
      <c r="BA794" s="342"/>
      <c r="BB794" s="395"/>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572"/>
      <c r="D795" s="572"/>
      <c r="E795" s="572"/>
      <c r="F795" s="572"/>
      <c r="G795" s="572"/>
      <c r="H795" s="572"/>
      <c r="I795" s="572"/>
      <c r="J795" s="572"/>
      <c r="K795" s="572"/>
      <c r="L795" s="572"/>
      <c r="M795" s="572"/>
      <c r="N795" s="572"/>
      <c r="O795" s="572"/>
      <c r="P795" s="572"/>
      <c r="Q795" s="572"/>
      <c r="BA795" s="342"/>
      <c r="BB795" s="395"/>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572"/>
      <c r="D796" s="572"/>
      <c r="E796" s="572"/>
      <c r="F796" s="572"/>
      <c r="G796" s="572"/>
      <c r="H796" s="572"/>
      <c r="I796" s="572"/>
      <c r="J796" s="572"/>
      <c r="K796" s="572"/>
      <c r="L796" s="572"/>
      <c r="M796" s="572"/>
      <c r="N796" s="572"/>
      <c r="O796" s="572"/>
      <c r="P796" s="572"/>
      <c r="Q796" s="572"/>
      <c r="BA796" s="342"/>
      <c r="BB796" s="395"/>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572"/>
      <c r="D797" s="572"/>
      <c r="E797" s="572"/>
      <c r="F797" s="572"/>
      <c r="G797" s="572"/>
      <c r="H797" s="572"/>
      <c r="I797" s="572"/>
      <c r="J797" s="572"/>
      <c r="K797" s="572"/>
      <c r="L797" s="572"/>
      <c r="M797" s="572"/>
      <c r="N797" s="572"/>
      <c r="O797" s="572"/>
      <c r="P797" s="572"/>
      <c r="Q797" s="572"/>
      <c r="BA797" s="342"/>
      <c r="BB797" s="395"/>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572"/>
      <c r="D798" s="572"/>
      <c r="E798" s="572"/>
      <c r="F798" s="572"/>
      <c r="G798" s="572"/>
      <c r="H798" s="572"/>
      <c r="I798" s="572"/>
      <c r="J798" s="572"/>
      <c r="K798" s="572"/>
      <c r="L798" s="572"/>
      <c r="M798" s="572"/>
      <c r="N798" s="572"/>
      <c r="O798" s="572"/>
      <c r="P798" s="572"/>
      <c r="Q798" s="572"/>
      <c r="BA798" s="342"/>
      <c r="BB798" s="395"/>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572"/>
      <c r="D799" s="572"/>
      <c r="E799" s="572"/>
      <c r="F799" s="572"/>
      <c r="G799" s="572"/>
      <c r="H799" s="572"/>
      <c r="I799" s="572"/>
      <c r="J799" s="572"/>
      <c r="K799" s="572"/>
      <c r="L799" s="572"/>
      <c r="M799" s="572"/>
      <c r="N799" s="572"/>
      <c r="O799" s="572"/>
      <c r="P799" s="572"/>
      <c r="Q799" s="572"/>
      <c r="BA799" s="342"/>
      <c r="BB799" s="395"/>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2"/>
      <c r="D800" s="572"/>
      <c r="E800" s="572"/>
      <c r="F800" s="572"/>
      <c r="G800" s="572"/>
      <c r="H800" s="572"/>
      <c r="I800" s="572"/>
      <c r="J800" s="572"/>
      <c r="K800" s="572"/>
      <c r="L800" s="572"/>
      <c r="M800" s="572"/>
      <c r="N800" s="572"/>
      <c r="O800" s="572"/>
      <c r="P800" s="572"/>
      <c r="Q800" s="572"/>
      <c r="BA800" s="342"/>
      <c r="BB800" s="395"/>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2"/>
      <c r="D801" s="572"/>
      <c r="E801" s="572"/>
      <c r="F801" s="572"/>
      <c r="G801" s="572"/>
      <c r="H801" s="572"/>
      <c r="I801" s="572"/>
      <c r="J801" s="572"/>
      <c r="K801" s="572"/>
      <c r="L801" s="572"/>
      <c r="M801" s="572"/>
      <c r="N801" s="572"/>
      <c r="O801" s="572"/>
      <c r="P801" s="572"/>
      <c r="Q801" s="572"/>
    </row>
    <row r="802" ht="25.15" customHeight="true" x14ac:dyDescent="0.2">
      <c r="C802" s="572"/>
      <c r="D802" s="572"/>
      <c r="E802" s="572"/>
      <c r="F802" s="572"/>
      <c r="G802" s="572"/>
      <c r="H802" s="572"/>
      <c r="I802" s="572"/>
      <c r="J802" s="572"/>
      <c r="K802" s="572"/>
      <c r="L802" s="572"/>
      <c r="M802" s="572"/>
      <c r="N802" s="572"/>
      <c r="O802" s="572"/>
      <c r="P802" s="572"/>
      <c r="Q802" s="572"/>
    </row>
    <row r="803" ht="25.15" customHeight="true" x14ac:dyDescent="0.2">
      <c r="C803" s="572"/>
      <c r="D803" s="572"/>
      <c r="E803" s="572"/>
      <c r="F803" s="572"/>
      <c r="G803" s="572"/>
      <c r="H803" s="572"/>
      <c r="I803" s="572"/>
      <c r="J803" s="572"/>
      <c r="K803" s="572"/>
      <c r="L803" s="572"/>
      <c r="M803" s="572"/>
      <c r="N803" s="572"/>
      <c r="O803" s="572"/>
      <c r="P803" s="572"/>
      <c r="Q803" s="572"/>
    </row>
    <row r="804" ht="25.15" customHeight="true" x14ac:dyDescent="0.2">
      <c r="C804" s="572"/>
      <c r="D804" s="572"/>
      <c r="E804" s="572"/>
      <c r="F804" s="572"/>
      <c r="G804" s="572"/>
      <c r="H804" s="572"/>
      <c r="I804" s="572"/>
      <c r="J804" s="572"/>
      <c r="K804" s="572"/>
      <c r="L804" s="572"/>
      <c r="M804" s="572"/>
      <c r="N804" s="572"/>
      <c r="O804" s="572"/>
      <c r="P804" s="572"/>
      <c r="Q804" s="572"/>
    </row>
    <row r="805" ht="25.15" customHeight="true" x14ac:dyDescent="0.2">
      <c r="C805" s="572"/>
      <c r="D805" s="572"/>
      <c r="E805" s="572"/>
      <c r="F805" s="572"/>
      <c r="G805" s="572"/>
      <c r="H805" s="572"/>
      <c r="I805" s="572"/>
      <c r="J805" s="572"/>
      <c r="K805" s="572"/>
      <c r="L805" s="572"/>
      <c r="M805" s="572"/>
      <c r="N805" s="572"/>
      <c r="O805" s="572"/>
      <c r="P805" s="572"/>
      <c r="Q805" s="572"/>
    </row>
    <row r="806" ht="25.15" customHeight="true" x14ac:dyDescent="0.2">
      <c r="C806" s="572"/>
      <c r="D806" s="572"/>
      <c r="E806" s="572"/>
      <c r="F806" s="572"/>
      <c r="G806" s="572"/>
      <c r="H806" s="572"/>
      <c r="I806" s="572"/>
      <c r="J806" s="572"/>
      <c r="K806" s="572"/>
      <c r="L806" s="572"/>
      <c r="M806" s="572"/>
      <c r="N806" s="572"/>
      <c r="O806" s="572"/>
      <c r="P806" s="572"/>
      <c r="Q806" s="572"/>
    </row>
    <row r="807" ht="25.15" customHeight="true" x14ac:dyDescent="0.2">
      <c r="C807" s="572"/>
      <c r="D807" s="572"/>
      <c r="E807" s="572"/>
      <c r="F807" s="572"/>
      <c r="G807" s="572"/>
      <c r="H807" s="572"/>
      <c r="I807" s="572"/>
      <c r="J807" s="572"/>
      <c r="K807" s="572"/>
      <c r="L807" s="572"/>
      <c r="M807" s="572"/>
      <c r="N807" s="572"/>
      <c r="O807" s="572"/>
      <c r="P807" s="572"/>
      <c r="Q807" s="572"/>
    </row>
    <row r="808" ht="25.15" customHeight="true" x14ac:dyDescent="0.2">
      <c r="C808" s="572"/>
      <c r="D808" s="572"/>
      <c r="E808" s="572"/>
      <c r="F808" s="572"/>
      <c r="G808" s="572"/>
      <c r="H808" s="572"/>
      <c r="I808" s="572"/>
      <c r="J808" s="572"/>
      <c r="K808" s="572"/>
      <c r="L808" s="572"/>
      <c r="M808" s="572"/>
      <c r="N808" s="572"/>
      <c r="O808" s="572"/>
      <c r="P808" s="572"/>
      <c r="Q808" s="572"/>
    </row>
    <row r="809" ht="25.15" customHeight="true" x14ac:dyDescent="0.2">
      <c r="C809" s="572"/>
      <c r="D809" s="572"/>
      <c r="E809" s="572"/>
      <c r="F809" s="572"/>
      <c r="G809" s="572"/>
      <c r="H809" s="572"/>
      <c r="I809" s="572"/>
      <c r="J809" s="572"/>
      <c r="K809" s="572"/>
      <c r="L809" s="572"/>
      <c r="M809" s="572"/>
      <c r="N809" s="572"/>
      <c r="O809" s="572"/>
      <c r="P809" s="572"/>
      <c r="Q809" s="572"/>
    </row>
    <row r="810" ht="25.15" customHeight="true" x14ac:dyDescent="0.2">
      <c r="C810" s="572"/>
      <c r="D810" s="572"/>
      <c r="E810" s="572"/>
      <c r="F810" s="572"/>
      <c r="G810" s="572"/>
      <c r="H810" s="572"/>
      <c r="I810" s="572"/>
      <c r="J810" s="572"/>
      <c r="K810" s="572"/>
      <c r="L810" s="572"/>
      <c r="M810" s="572"/>
      <c r="N810" s="572"/>
      <c r="O810" s="572"/>
      <c r="P810" s="572"/>
      <c r="Q810" s="572"/>
    </row>
    <row r="811" ht="25.15" customHeight="true" x14ac:dyDescent="0.2">
      <c r="C811" s="572"/>
      <c r="D811" s="572"/>
      <c r="E811" s="572"/>
      <c r="F811" s="572"/>
      <c r="G811" s="572"/>
      <c r="H811" s="572"/>
      <c r="I811" s="572"/>
      <c r="J811" s="572"/>
      <c r="K811" s="572"/>
      <c r="L811" s="572"/>
      <c r="M811" s="572"/>
      <c r="N811" s="572"/>
      <c r="O811" s="572"/>
      <c r="P811" s="572"/>
      <c r="Q811" s="572"/>
    </row>
    <row r="812" ht="25.15" customHeight="true" x14ac:dyDescent="0.2">
      <c r="C812" s="572"/>
      <c r="D812" s="572"/>
      <c r="E812" s="572"/>
      <c r="F812" s="572"/>
      <c r="G812" s="572"/>
      <c r="H812" s="572"/>
      <c r="I812" s="572"/>
      <c r="J812" s="572"/>
      <c r="K812" s="572"/>
      <c r="L812" s="572"/>
      <c r="M812" s="572"/>
      <c r="N812" s="572"/>
      <c r="O812" s="572"/>
      <c r="P812" s="572"/>
      <c r="Q812" s="572"/>
    </row>
    <row r="813" ht="25.15" customHeight="true" x14ac:dyDescent="0.2">
      <c r="C813" s="572"/>
      <c r="D813" s="572"/>
      <c r="E813" s="572"/>
      <c r="F813" s="572"/>
      <c r="G813" s="572"/>
      <c r="H813" s="572"/>
      <c r="I813" s="572"/>
      <c r="J813" s="572"/>
      <c r="K813" s="572"/>
      <c r="L813" s="572"/>
      <c r="M813" s="572"/>
      <c r="N813" s="572"/>
      <c r="O813" s="572"/>
      <c r="P813" s="572"/>
      <c r="Q813" s="572"/>
    </row>
    <row r="814" ht="25.15" customHeight="true" x14ac:dyDescent="0.2">
      <c r="C814" s="572"/>
      <c r="D814" s="572"/>
      <c r="E814" s="572"/>
      <c r="F814" s="572"/>
      <c r="G814" s="572"/>
      <c r="H814" s="572"/>
      <c r="I814" s="572"/>
      <c r="J814" s="572"/>
      <c r="K814" s="572"/>
      <c r="L814" s="572"/>
      <c r="M814" s="572"/>
      <c r="N814" s="572"/>
      <c r="O814" s="572"/>
      <c r="P814" s="572"/>
      <c r="Q814" s="572"/>
    </row>
    <row r="815" ht="25.15" customHeight="true" x14ac:dyDescent="0.2">
      <c r="C815" s="572"/>
      <c r="D815" s="572"/>
      <c r="E815" s="572"/>
      <c r="F815" s="572"/>
      <c r="G815" s="572"/>
      <c r="H815" s="572"/>
      <c r="I815" s="572"/>
      <c r="J815" s="572"/>
      <c r="K815" s="572"/>
      <c r="L815" s="572"/>
      <c r="M815" s="572"/>
      <c r="N815" s="572"/>
      <c r="O815" s="572"/>
      <c r="P815" s="572"/>
      <c r="Q815" s="572"/>
    </row>
    <row r="816" ht="25.15" customHeight="true" x14ac:dyDescent="0.2">
      <c r="C816" s="572"/>
      <c r="D816" s="572"/>
      <c r="E816" s="572"/>
      <c r="F816" s="572"/>
      <c r="G816" s="572"/>
      <c r="H816" s="572"/>
      <c r="I816" s="572"/>
      <c r="J816" s="572"/>
      <c r="K816" s="572"/>
      <c r="L816" s="572"/>
      <c r="M816" s="572"/>
      <c r="N816" s="572"/>
      <c r="O816" s="572"/>
      <c r="P816" s="572"/>
      <c r="Q816" s="572"/>
    </row>
    <row r="817" ht="25.15" customHeight="true" x14ac:dyDescent="0.2">
      <c r="C817" s="572"/>
      <c r="D817" s="572"/>
      <c r="E817" s="572"/>
      <c r="F817" s="572"/>
      <c r="G817" s="572"/>
      <c r="H817" s="572"/>
      <c r="I817" s="572"/>
      <c r="J817" s="572"/>
      <c r="K817" s="572"/>
      <c r="L817" s="572"/>
      <c r="M817" s="572"/>
      <c r="N817" s="572"/>
      <c r="O817" s="572"/>
      <c r="P817" s="572"/>
      <c r="Q817" s="572"/>
    </row>
    <row r="818" ht="25.15" customHeight="true" x14ac:dyDescent="0.2">
      <c r="C818" s="572"/>
      <c r="D818" s="572"/>
      <c r="E818" s="572"/>
      <c r="F818" s="572"/>
      <c r="G818" s="572"/>
      <c r="H818" s="572"/>
      <c r="I818" s="572"/>
      <c r="J818" s="572"/>
      <c r="K818" s="572"/>
      <c r="L818" s="572"/>
      <c r="M818" s="572"/>
      <c r="N818" s="572"/>
      <c r="O818" s="572"/>
      <c r="P818" s="572"/>
      <c r="Q818" s="572"/>
    </row>
    <row r="819" ht="25.15" customHeight="true" x14ac:dyDescent="0.2">
      <c r="C819" s="572"/>
      <c r="D819" s="572"/>
      <c r="E819" s="572"/>
      <c r="F819" s="572"/>
      <c r="G819" s="572"/>
      <c r="H819" s="572"/>
      <c r="I819" s="572"/>
      <c r="J819" s="572"/>
      <c r="K819" s="572"/>
      <c r="L819" s="572"/>
      <c r="M819" s="572"/>
      <c r="N819" s="572"/>
      <c r="O819" s="572"/>
      <c r="P819" s="572"/>
      <c r="Q819" s="572"/>
    </row>
    <row r="820" ht="25.15" customHeight="true" x14ac:dyDescent="0.2">
      <c r="C820" s="572"/>
      <c r="D820" s="572"/>
      <c r="E820" s="572"/>
      <c r="F820" s="572"/>
      <c r="G820" s="572"/>
      <c r="H820" s="572"/>
      <c r="I820" s="572"/>
      <c r="J820" s="572"/>
      <c r="K820" s="572"/>
      <c r="L820" s="572"/>
      <c r="M820" s="572"/>
      <c r="N820" s="572"/>
      <c r="O820" s="572"/>
      <c r="P820" s="572"/>
      <c r="Q820" s="572"/>
    </row>
    <row r="821" ht="25.15" customHeight="true" x14ac:dyDescent="0.2">
      <c r="C821" s="572"/>
      <c r="D821" s="572"/>
      <c r="E821" s="572"/>
      <c r="F821" s="572"/>
      <c r="G821" s="572"/>
      <c r="H821" s="572"/>
      <c r="I821" s="572"/>
      <c r="J821" s="572"/>
      <c r="K821" s="572"/>
      <c r="L821" s="572"/>
      <c r="M821" s="572"/>
      <c r="N821" s="572"/>
      <c r="O821" s="572"/>
      <c r="P821" s="572"/>
      <c r="Q821" s="572"/>
    </row>
    <row r="822" ht="25.15" customHeight="true" x14ac:dyDescent="0.2">
      <c r="C822" s="572"/>
      <c r="D822" s="572"/>
      <c r="E822" s="572"/>
      <c r="F822" s="572"/>
      <c r="G822" s="572"/>
      <c r="H822" s="572"/>
      <c r="I822" s="572"/>
      <c r="J822" s="572"/>
      <c r="K822" s="572"/>
      <c r="L822" s="572"/>
      <c r="M822" s="572"/>
      <c r="N822" s="572"/>
      <c r="O822" s="572"/>
      <c r="P822" s="572"/>
      <c r="Q822" s="572"/>
    </row>
    <row r="823" ht="25.15" customHeight="true" x14ac:dyDescent="0.2">
      <c r="C823" s="572"/>
      <c r="D823" s="572"/>
      <c r="E823" s="572"/>
      <c r="F823" s="572"/>
      <c r="G823" s="572"/>
      <c r="H823" s="572"/>
      <c r="I823" s="572"/>
      <c r="J823" s="572"/>
      <c r="K823" s="572"/>
      <c r="L823" s="572"/>
      <c r="M823" s="572"/>
      <c r="N823" s="572"/>
      <c r="O823" s="572"/>
      <c r="P823" s="572"/>
      <c r="Q823" s="572"/>
    </row>
    <row r="824" ht="25.15" customHeight="true" x14ac:dyDescent="0.2">
      <c r="C824" s="572"/>
      <c r="D824" s="572"/>
      <c r="E824" s="572"/>
      <c r="F824" s="572"/>
      <c r="G824" s="572"/>
      <c r="H824" s="572"/>
      <c r="I824" s="572"/>
      <c r="J824" s="572"/>
      <c r="K824" s="572"/>
      <c r="L824" s="572"/>
      <c r="M824" s="572"/>
      <c r="N824" s="572"/>
      <c r="O824" s="572"/>
      <c r="P824" s="572"/>
      <c r="Q824" s="572"/>
    </row>
    <row r="825" ht="25.15" customHeight="true" x14ac:dyDescent="0.2">
      <c r="C825" s="572"/>
      <c r="D825" s="572"/>
      <c r="E825" s="572"/>
      <c r="F825" s="572"/>
      <c r="G825" s="572"/>
      <c r="H825" s="572"/>
      <c r="I825" s="572"/>
      <c r="J825" s="572"/>
      <c r="K825" s="572"/>
      <c r="L825" s="572"/>
      <c r="M825" s="572"/>
      <c r="N825" s="572"/>
      <c r="O825" s="572"/>
      <c r="P825" s="572"/>
      <c r="Q825" s="572"/>
    </row>
    <row r="826" ht="25.15" customHeight="true" x14ac:dyDescent="0.2">
      <c r="C826" s="572"/>
      <c r="D826" s="572"/>
      <c r="E826" s="572"/>
      <c r="F826" s="572"/>
      <c r="G826" s="572"/>
      <c r="H826" s="572"/>
      <c r="I826" s="572"/>
      <c r="J826" s="572"/>
      <c r="K826" s="572"/>
      <c r="L826" s="572"/>
      <c r="M826" s="572"/>
      <c r="N826" s="572"/>
      <c r="O826" s="572"/>
      <c r="P826" s="572"/>
      <c r="Q826" s="572"/>
    </row>
    <row r="827" ht="25.15" customHeight="true" x14ac:dyDescent="0.2">
      <c r="C827" s="572"/>
      <c r="D827" s="572"/>
      <c r="E827" s="572"/>
      <c r="F827" s="572"/>
      <c r="G827" s="572"/>
      <c r="H827" s="572"/>
      <c r="I827" s="572"/>
      <c r="J827" s="572"/>
      <c r="K827" s="572"/>
      <c r="L827" s="572"/>
      <c r="M827" s="572"/>
      <c r="N827" s="572"/>
      <c r="O827" s="572"/>
      <c r="P827" s="572"/>
      <c r="Q827" s="572"/>
    </row>
    <row r="828" ht="25.15" customHeight="true" x14ac:dyDescent="0.2">
      <c r="C828" s="572"/>
      <c r="D828" s="572"/>
      <c r="E828" s="572"/>
      <c r="F828" s="572"/>
      <c r="G828" s="572"/>
      <c r="H828" s="572"/>
      <c r="I828" s="572"/>
      <c r="J828" s="572"/>
      <c r="K828" s="572"/>
      <c r="L828" s="572"/>
      <c r="M828" s="572"/>
      <c r="N828" s="572"/>
      <c r="O828" s="572"/>
      <c r="P828" s="572"/>
      <c r="Q828" s="572"/>
    </row>
    <row r="829" ht="25.15" customHeight="true" x14ac:dyDescent="0.2">
      <c r="C829" s="572"/>
      <c r="D829" s="572"/>
      <c r="E829" s="572"/>
      <c r="F829" s="572"/>
      <c r="G829" s="572"/>
      <c r="H829" s="572"/>
      <c r="I829" s="572"/>
      <c r="J829" s="572"/>
      <c r="K829" s="572"/>
      <c r="L829" s="572"/>
      <c r="M829" s="572"/>
      <c r="N829" s="572"/>
      <c r="O829" s="572"/>
      <c r="P829" s="572"/>
      <c r="Q829" s="572"/>
    </row>
    <row r="830" ht="25.15" customHeight="true" x14ac:dyDescent="0.2">
      <c r="C830" s="572"/>
      <c r="D830" s="572"/>
      <c r="E830" s="572"/>
      <c r="F830" s="572"/>
      <c r="G830" s="572"/>
      <c r="H830" s="572"/>
      <c r="I830" s="572"/>
      <c r="J830" s="572"/>
      <c r="K830" s="572"/>
      <c r="L830" s="572"/>
      <c r="M830" s="572"/>
      <c r="N830" s="572"/>
      <c r="O830" s="572"/>
      <c r="P830" s="572"/>
      <c r="Q830" s="572"/>
    </row>
    <row r="831" ht="25.15" customHeight="true" x14ac:dyDescent="0.2">
      <c r="C831" s="572"/>
      <c r="D831" s="572"/>
      <c r="E831" s="572"/>
      <c r="F831" s="572"/>
      <c r="G831" s="572"/>
      <c r="H831" s="572"/>
      <c r="I831" s="572"/>
      <c r="J831" s="572"/>
      <c r="K831" s="572"/>
      <c r="L831" s="572"/>
      <c r="M831" s="572"/>
      <c r="N831" s="572"/>
      <c r="O831" s="572"/>
      <c r="P831" s="572"/>
      <c r="Q831" s="572"/>
    </row>
    <row r="832" ht="25.15" customHeight="true" x14ac:dyDescent="0.2">
      <c r="C832" s="572"/>
      <c r="D832" s="572"/>
      <c r="E832" s="572"/>
      <c r="F832" s="572"/>
      <c r="G832" s="572"/>
      <c r="H832" s="572"/>
      <c r="I832" s="572"/>
      <c r="J832" s="572"/>
      <c r="K832" s="572"/>
      <c r="L832" s="572"/>
      <c r="M832" s="572"/>
      <c r="N832" s="572"/>
      <c r="O832" s="572"/>
      <c r="P832" s="572"/>
      <c r="Q832" s="572"/>
    </row>
    <row r="833" ht="25.15" customHeight="true" x14ac:dyDescent="0.2">
      <c r="C833" s="572"/>
      <c r="D833" s="572"/>
      <c r="E833" s="572"/>
      <c r="F833" s="572"/>
      <c r="G833" s="572"/>
      <c r="H833" s="572"/>
      <c r="I833" s="572"/>
      <c r="J833" s="572"/>
      <c r="K833" s="572"/>
      <c r="L833" s="572"/>
      <c r="M833" s="572"/>
      <c r="N833" s="572"/>
      <c r="O833" s="572"/>
      <c r="P833" s="572"/>
      <c r="Q833" s="572"/>
    </row>
    <row r="834" ht="25.15" customHeight="true" x14ac:dyDescent="0.2">
      <c r="C834" s="572"/>
      <c r="D834" s="572"/>
      <c r="E834" s="572"/>
      <c r="F834" s="572"/>
      <c r="G834" s="572"/>
      <c r="H834" s="572"/>
      <c r="I834" s="572"/>
      <c r="J834" s="572"/>
      <c r="K834" s="572"/>
      <c r="L834" s="572"/>
      <c r="M834" s="572"/>
      <c r="N834" s="572"/>
      <c r="O834" s="572"/>
      <c r="P834" s="572"/>
      <c r="Q834" s="572"/>
    </row>
    <row r="835" ht="25.15" customHeight="true" x14ac:dyDescent="0.2">
      <c r="C835" s="572"/>
      <c r="D835" s="572"/>
      <c r="E835" s="572"/>
      <c r="F835" s="572"/>
      <c r="G835" s="572"/>
      <c r="H835" s="572"/>
      <c r="I835" s="572"/>
      <c r="J835" s="572"/>
      <c r="K835" s="572"/>
      <c r="L835" s="572"/>
      <c r="M835" s="572"/>
      <c r="N835" s="572"/>
      <c r="O835" s="572"/>
      <c r="P835" s="572"/>
      <c r="Q835" s="572"/>
    </row>
    <row r="836" ht="25.15" customHeight="true" x14ac:dyDescent="0.2">
      <c r="C836" s="572"/>
      <c r="D836" s="572"/>
      <c r="E836" s="572"/>
      <c r="F836" s="572"/>
      <c r="G836" s="572"/>
      <c r="H836" s="572"/>
      <c r="I836" s="572"/>
      <c r="J836" s="572"/>
      <c r="K836" s="572"/>
      <c r="L836" s="572"/>
      <c r="M836" s="572"/>
      <c r="N836" s="572"/>
      <c r="O836" s="572"/>
      <c r="P836" s="572"/>
      <c r="Q836" s="572"/>
    </row>
    <row r="837" ht="25.15" customHeight="true" x14ac:dyDescent="0.2">
      <c r="C837" s="572"/>
      <c r="D837" s="572"/>
      <c r="E837" s="572"/>
      <c r="F837" s="572"/>
      <c r="G837" s="572"/>
      <c r="H837" s="572"/>
      <c r="I837" s="572"/>
      <c r="J837" s="572"/>
      <c r="K837" s="572"/>
      <c r="L837" s="572"/>
      <c r="M837" s="572"/>
      <c r="N837" s="572"/>
      <c r="O837" s="572"/>
      <c r="P837" s="572"/>
      <c r="Q837" s="572"/>
    </row>
    <row r="838" ht="25.15" customHeight="true" x14ac:dyDescent="0.2">
      <c r="C838" s="572"/>
      <c r="D838" s="572"/>
      <c r="E838" s="572"/>
      <c r="F838" s="572"/>
      <c r="G838" s="572"/>
      <c r="H838" s="572"/>
      <c r="I838" s="572"/>
      <c r="J838" s="572"/>
      <c r="K838" s="572"/>
      <c r="L838" s="572"/>
      <c r="M838" s="572"/>
      <c r="N838" s="572"/>
      <c r="O838" s="572"/>
      <c r="P838" s="572"/>
      <c r="Q838" s="572"/>
    </row>
    <row r="839" ht="25.15" customHeight="true" x14ac:dyDescent="0.2">
      <c r="C839" s="572"/>
      <c r="D839" s="572"/>
      <c r="E839" s="572"/>
      <c r="F839" s="572"/>
      <c r="G839" s="572"/>
      <c r="H839" s="572"/>
      <c r="I839" s="572"/>
      <c r="J839" s="572"/>
      <c r="K839" s="572"/>
      <c r="L839" s="572"/>
      <c r="M839" s="572"/>
      <c r="N839" s="572"/>
      <c r="O839" s="572"/>
      <c r="P839" s="572"/>
      <c r="Q839" s="572"/>
    </row>
    <row r="840" ht="25.15" customHeight="true" x14ac:dyDescent="0.2">
      <c r="C840" s="572"/>
      <c r="D840" s="572"/>
      <c r="E840" s="572"/>
      <c r="F840" s="572"/>
      <c r="G840" s="572"/>
      <c r="H840" s="572"/>
      <c r="I840" s="572"/>
      <c r="J840" s="572"/>
      <c r="K840" s="572"/>
      <c r="L840" s="572"/>
      <c r="M840" s="572"/>
      <c r="N840" s="572"/>
      <c r="O840" s="572"/>
      <c r="P840" s="572"/>
      <c r="Q840" s="572"/>
    </row>
    <row r="841" ht="25.15" customHeight="true" x14ac:dyDescent="0.2">
      <c r="C841" s="572"/>
      <c r="D841" s="572"/>
      <c r="E841" s="572"/>
      <c r="F841" s="572"/>
      <c r="G841" s="572"/>
      <c r="H841" s="572"/>
      <c r="I841" s="572"/>
      <c r="J841" s="572"/>
      <c r="K841" s="572"/>
      <c r="L841" s="572"/>
      <c r="M841" s="572"/>
      <c r="N841" s="572"/>
      <c r="O841" s="572"/>
      <c r="P841" s="572"/>
      <c r="Q841" s="572"/>
    </row>
    <row r="842" ht="25.15" customHeight="true" x14ac:dyDescent="0.2">
      <c r="C842" s="572"/>
      <c r="D842" s="572"/>
      <c r="E842" s="572"/>
      <c r="F842" s="572"/>
      <c r="G842" s="572"/>
      <c r="H842" s="572"/>
      <c r="I842" s="572"/>
      <c r="J842" s="572"/>
      <c r="K842" s="572"/>
      <c r="L842" s="572"/>
      <c r="M842" s="572"/>
      <c r="N842" s="572"/>
      <c r="O842" s="572"/>
      <c r="P842" s="572"/>
      <c r="Q842" s="572"/>
    </row>
    <row r="843" ht="25.15" customHeight="true" x14ac:dyDescent="0.2">
      <c r="C843" s="572"/>
      <c r="D843" s="572"/>
      <c r="E843" s="572"/>
      <c r="F843" s="572"/>
      <c r="G843" s="572"/>
      <c r="H843" s="572"/>
      <c r="I843" s="572"/>
      <c r="J843" s="572"/>
      <c r="K843" s="572"/>
      <c r="L843" s="572"/>
      <c r="M843" s="572"/>
      <c r="N843" s="572"/>
      <c r="O843" s="572"/>
      <c r="P843" s="572"/>
      <c r="Q843" s="572"/>
    </row>
    <row r="844" ht="25.15" customHeight="true" x14ac:dyDescent="0.2">
      <c r="C844" s="572"/>
      <c r="D844" s="572"/>
      <c r="E844" s="572"/>
      <c r="F844" s="572"/>
      <c r="G844" s="572"/>
      <c r="H844" s="572"/>
      <c r="I844" s="572"/>
      <c r="J844" s="572"/>
      <c r="K844" s="572"/>
      <c r="L844" s="572"/>
      <c r="M844" s="572"/>
      <c r="N844" s="572"/>
      <c r="O844" s="572"/>
      <c r="P844" s="572"/>
      <c r="Q844" s="572"/>
    </row>
    <row r="845" ht="25.15" customHeight="true" x14ac:dyDescent="0.2">
      <c r="C845" s="572"/>
      <c r="D845" s="572"/>
      <c r="E845" s="572"/>
      <c r="F845" s="572"/>
      <c r="G845" s="572"/>
      <c r="H845" s="572"/>
      <c r="I845" s="572"/>
      <c r="J845" s="572"/>
      <c r="K845" s="572"/>
      <c r="L845" s="572"/>
      <c r="M845" s="572"/>
      <c r="N845" s="572"/>
      <c r="O845" s="572"/>
      <c r="P845" s="572"/>
      <c r="Q845" s="572"/>
    </row>
    <row r="846" ht="25.15" customHeight="true" x14ac:dyDescent="0.2">
      <c r="C846" s="572"/>
      <c r="D846" s="572"/>
      <c r="E846" s="572"/>
      <c r="F846" s="572"/>
      <c r="G846" s="572"/>
      <c r="H846" s="572"/>
      <c r="I846" s="572"/>
      <c r="J846" s="572"/>
      <c r="K846" s="572"/>
      <c r="L846" s="572"/>
      <c r="M846" s="572"/>
      <c r="N846" s="572"/>
      <c r="O846" s="572"/>
      <c r="P846" s="572"/>
      <c r="Q846" s="572"/>
    </row>
    <row r="847" ht="25.15" customHeight="true" x14ac:dyDescent="0.2">
      <c r="C847" s="572"/>
      <c r="D847" s="572"/>
      <c r="E847" s="572"/>
      <c r="F847" s="572"/>
      <c r="G847" s="572"/>
      <c r="H847" s="572"/>
      <c r="I847" s="572"/>
      <c r="J847" s="572"/>
      <c r="K847" s="572"/>
      <c r="L847" s="572"/>
      <c r="M847" s="572"/>
      <c r="N847" s="572"/>
      <c r="O847" s="572"/>
      <c r="P847" s="572"/>
      <c r="Q847" s="572"/>
    </row>
    <row r="848" ht="25.15" customHeight="true" x14ac:dyDescent="0.2">
      <c r="C848" s="572"/>
      <c r="D848" s="572"/>
      <c r="E848" s="572"/>
      <c r="F848" s="572"/>
      <c r="G848" s="572"/>
      <c r="H848" s="572"/>
      <c r="I848" s="572"/>
      <c r="J848" s="572"/>
      <c r="K848" s="572"/>
      <c r="L848" s="572"/>
      <c r="M848" s="572"/>
      <c r="N848" s="572"/>
      <c r="O848" s="572"/>
      <c r="P848" s="572"/>
      <c r="Q848" s="572"/>
    </row>
    <row r="849" ht="25.15" customHeight="true" x14ac:dyDescent="0.2">
      <c r="C849" s="572"/>
      <c r="D849" s="572"/>
      <c r="E849" s="572"/>
      <c r="F849" s="572"/>
      <c r="G849" s="572"/>
      <c r="H849" s="572"/>
      <c r="I849" s="572"/>
      <c r="J849" s="572"/>
      <c r="K849" s="572"/>
      <c r="L849" s="572"/>
      <c r="M849" s="572"/>
      <c r="N849" s="572"/>
      <c r="O849" s="572"/>
      <c r="P849" s="572"/>
      <c r="Q849" s="572"/>
    </row>
    <row r="850" ht="25.15" customHeight="true" x14ac:dyDescent="0.2">
      <c r="C850" s="572"/>
      <c r="D850" s="572"/>
      <c r="E850" s="572"/>
      <c r="F850" s="572"/>
      <c r="G850" s="572"/>
      <c r="H850" s="572"/>
      <c r="I850" s="572"/>
      <c r="J850" s="572"/>
      <c r="K850" s="572"/>
      <c r="L850" s="572"/>
      <c r="M850" s="572"/>
      <c r="N850" s="572"/>
      <c r="O850" s="572"/>
      <c r="P850" s="572"/>
      <c r="Q850" s="572"/>
    </row>
    <row r="851" ht="25.15" customHeight="true" x14ac:dyDescent="0.2">
      <c r="C851" s="572"/>
      <c r="D851" s="572"/>
      <c r="E851" s="572"/>
      <c r="F851" s="572"/>
      <c r="G851" s="572"/>
      <c r="H851" s="572"/>
      <c r="I851" s="572"/>
      <c r="J851" s="572"/>
      <c r="K851" s="572"/>
      <c r="L851" s="572"/>
      <c r="M851" s="572"/>
      <c r="N851" s="572"/>
      <c r="O851" s="572"/>
      <c r="P851" s="572"/>
      <c r="Q851" s="572"/>
    </row>
    <row r="852" ht="25.15" customHeight="true" x14ac:dyDescent="0.2">
      <c r="C852" s="572"/>
      <c r="D852" s="572"/>
      <c r="E852" s="572"/>
      <c r="F852" s="572"/>
      <c r="G852" s="572"/>
      <c r="H852" s="572"/>
      <c r="I852" s="572"/>
      <c r="J852" s="572"/>
      <c r="K852" s="572"/>
      <c r="L852" s="572"/>
      <c r="M852" s="572"/>
      <c r="N852" s="572"/>
      <c r="O852" s="572"/>
      <c r="P852" s="572"/>
      <c r="Q852" s="572"/>
    </row>
    <row r="853" ht="25.15" customHeight="true" x14ac:dyDescent="0.2">
      <c r="C853" s="572"/>
      <c r="D853" s="572"/>
      <c r="E853" s="572"/>
      <c r="F853" s="572"/>
      <c r="G853" s="572"/>
      <c r="H853" s="572"/>
      <c r="I853" s="572"/>
      <c r="J853" s="572"/>
      <c r="K853" s="572"/>
      <c r="L853" s="572"/>
      <c r="M853" s="572"/>
      <c r="N853" s="572"/>
      <c r="O853" s="572"/>
      <c r="P853" s="572"/>
      <c r="Q853" s="572"/>
    </row>
    <row r="854" ht="25.15" customHeight="true" x14ac:dyDescent="0.2">
      <c r="C854" s="572"/>
      <c r="D854" s="572"/>
      <c r="E854" s="572"/>
      <c r="F854" s="572"/>
      <c r="G854" s="572"/>
      <c r="H854" s="572"/>
      <c r="I854" s="572"/>
      <c r="J854" s="572"/>
      <c r="K854" s="572"/>
      <c r="L854" s="572"/>
      <c r="M854" s="572"/>
      <c r="N854" s="572"/>
      <c r="O854" s="572"/>
      <c r="P854" s="572"/>
      <c r="Q854" s="572"/>
    </row>
    <row r="855" ht="25.15" customHeight="true" x14ac:dyDescent="0.2">
      <c r="C855" s="572"/>
      <c r="D855" s="572"/>
      <c r="E855" s="572"/>
      <c r="F855" s="572"/>
      <c r="G855" s="572"/>
      <c r="H855" s="572"/>
      <c r="I855" s="572"/>
      <c r="J855" s="572"/>
      <c r="K855" s="572"/>
      <c r="L855" s="572"/>
      <c r="M855" s="572"/>
      <c r="N855" s="572"/>
      <c r="O855" s="572"/>
      <c r="P855" s="572"/>
      <c r="Q855" s="572"/>
    </row>
    <row r="856" ht="25.15" customHeight="true" x14ac:dyDescent="0.2">
      <c r="C856" s="572"/>
      <c r="D856" s="572"/>
      <c r="E856" s="572"/>
      <c r="F856" s="572"/>
      <c r="G856" s="572"/>
      <c r="H856" s="572"/>
      <c r="I856" s="572"/>
      <c r="J856" s="572"/>
      <c r="K856" s="572"/>
      <c r="L856" s="572"/>
      <c r="M856" s="572"/>
      <c r="N856" s="572"/>
      <c r="O856" s="572"/>
      <c r="P856" s="572"/>
      <c r="Q856" s="572"/>
    </row>
    <row r="857" ht="25.15" customHeight="true" x14ac:dyDescent="0.2">
      <c r="C857" s="572"/>
      <c r="D857" s="572"/>
      <c r="E857" s="572"/>
      <c r="F857" s="572"/>
      <c r="G857" s="572"/>
      <c r="H857" s="572"/>
      <c r="I857" s="572"/>
      <c r="J857" s="572"/>
      <c r="K857" s="572"/>
      <c r="L857" s="572"/>
      <c r="M857" s="572"/>
      <c r="N857" s="572"/>
      <c r="O857" s="572"/>
      <c r="P857" s="572"/>
      <c r="Q857" s="572"/>
    </row>
    <row r="858" ht="25.15" customHeight="true" x14ac:dyDescent="0.2">
      <c r="C858" s="572"/>
      <c r="D858" s="572"/>
      <c r="E858" s="572"/>
      <c r="F858" s="572"/>
      <c r="G858" s="572"/>
      <c r="H858" s="572"/>
      <c r="I858" s="572"/>
      <c r="J858" s="572"/>
      <c r="K858" s="572"/>
      <c r="L858" s="572"/>
      <c r="M858" s="572"/>
      <c r="N858" s="572"/>
      <c r="O858" s="572"/>
      <c r="P858" s="572"/>
      <c r="Q858" s="572"/>
    </row>
    <row r="859" ht="25.15" customHeight="true" x14ac:dyDescent="0.2">
      <c r="C859" s="572"/>
      <c r="D859" s="572"/>
      <c r="E859" s="572"/>
      <c r="F859" s="572"/>
      <c r="G859" s="572"/>
      <c r="H859" s="572"/>
      <c r="I859" s="572"/>
      <c r="J859" s="572"/>
      <c r="K859" s="572"/>
      <c r="L859" s="572"/>
      <c r="M859" s="572"/>
      <c r="N859" s="572"/>
      <c r="O859" s="572"/>
      <c r="P859" s="572"/>
      <c r="Q859" s="572"/>
    </row>
    <row r="860" ht="25.15" customHeight="true" x14ac:dyDescent="0.2">
      <c r="C860" s="572"/>
      <c r="D860" s="572"/>
      <c r="E860" s="572"/>
      <c r="F860" s="572"/>
      <c r="G860" s="572"/>
      <c r="H860" s="572"/>
      <c r="I860" s="572"/>
      <c r="J860" s="572"/>
      <c r="K860" s="572"/>
      <c r="L860" s="572"/>
      <c r="M860" s="572"/>
      <c r="N860" s="572"/>
      <c r="O860" s="572"/>
      <c r="P860" s="572"/>
      <c r="Q860" s="572"/>
    </row>
    <row r="861" ht="25.15" customHeight="true" x14ac:dyDescent="0.2">
      <c r="C861" s="572"/>
      <c r="D861" s="572"/>
      <c r="E861" s="572"/>
      <c r="F861" s="572"/>
      <c r="G861" s="572"/>
      <c r="H861" s="572"/>
      <c r="I861" s="572"/>
      <c r="J861" s="572"/>
      <c r="K861" s="572"/>
      <c r="L861" s="572"/>
      <c r="M861" s="572"/>
      <c r="N861" s="572"/>
      <c r="O861" s="572"/>
      <c r="P861" s="572"/>
      <c r="Q861" s="572"/>
    </row>
    <row r="862" ht="25.15" customHeight="true" x14ac:dyDescent="0.2">
      <c r="C862" s="572"/>
      <c r="D862" s="572"/>
      <c r="E862" s="572"/>
      <c r="F862" s="572"/>
      <c r="G862" s="572"/>
      <c r="H862" s="572"/>
      <c r="I862" s="572"/>
      <c r="J862" s="572"/>
      <c r="K862" s="572"/>
      <c r="L862" s="572"/>
      <c r="M862" s="572"/>
      <c r="N862" s="572"/>
      <c r="O862" s="572"/>
      <c r="P862" s="572"/>
      <c r="Q862" s="572"/>
    </row>
    <row r="863" ht="25.15" customHeight="true" x14ac:dyDescent="0.2">
      <c r="C863" s="572"/>
      <c r="D863" s="572"/>
      <c r="E863" s="572"/>
      <c r="F863" s="572"/>
      <c r="G863" s="572"/>
      <c r="H863" s="572"/>
      <c r="I863" s="572"/>
      <c r="J863" s="572"/>
      <c r="K863" s="572"/>
      <c r="L863" s="572"/>
      <c r="M863" s="572"/>
      <c r="N863" s="572"/>
      <c r="O863" s="572"/>
      <c r="P863" s="572"/>
      <c r="Q863" s="572"/>
    </row>
    <row r="864" ht="25.15" customHeight="true" x14ac:dyDescent="0.2">
      <c r="C864" s="572"/>
      <c r="D864" s="572"/>
      <c r="E864" s="572"/>
      <c r="F864" s="572"/>
      <c r="G864" s="572"/>
      <c r="H864" s="572"/>
      <c r="I864" s="572"/>
      <c r="J864" s="572"/>
      <c r="K864" s="572"/>
      <c r="L864" s="572"/>
      <c r="M864" s="572"/>
      <c r="N864" s="572"/>
      <c r="O864" s="572"/>
      <c r="P864" s="572"/>
      <c r="Q864" s="572"/>
    </row>
    <row r="865" ht="25.15" customHeight="true" x14ac:dyDescent="0.2">
      <c r="C865" s="572"/>
      <c r="D865" s="572"/>
      <c r="E865" s="572"/>
      <c r="F865" s="572"/>
      <c r="G865" s="572"/>
      <c r="H865" s="572"/>
      <c r="I865" s="572"/>
      <c r="J865" s="572"/>
      <c r="K865" s="572"/>
      <c r="L865" s="572"/>
      <c r="M865" s="572"/>
      <c r="N865" s="572"/>
      <c r="O865" s="572"/>
      <c r="P865" s="572"/>
      <c r="Q865" s="572"/>
    </row>
    <row r="866" ht="25.15" customHeight="true" x14ac:dyDescent="0.2">
      <c r="C866" s="572"/>
      <c r="D866" s="572"/>
      <c r="E866" s="572"/>
      <c r="F866" s="572"/>
      <c r="G866" s="572"/>
      <c r="H866" s="572"/>
      <c r="I866" s="572"/>
      <c r="J866" s="572"/>
      <c r="K866" s="572"/>
      <c r="L866" s="572"/>
      <c r="M866" s="572"/>
      <c r="N866" s="572"/>
      <c r="O866" s="572"/>
      <c r="P866" s="572"/>
      <c r="Q866" s="572"/>
    </row>
    <row r="867" ht="25.15" customHeight="true" x14ac:dyDescent="0.2">
      <c r="C867" s="572"/>
      <c r="D867" s="572"/>
      <c r="E867" s="572"/>
      <c r="F867" s="572"/>
      <c r="G867" s="572"/>
      <c r="H867" s="572"/>
      <c r="I867" s="572"/>
      <c r="J867" s="572"/>
      <c r="K867" s="572"/>
      <c r="L867" s="572"/>
      <c r="M867" s="572"/>
      <c r="N867" s="572"/>
      <c r="O867" s="572"/>
      <c r="P867" s="572"/>
      <c r="Q867" s="572"/>
    </row>
    <row r="868" ht="25.15" customHeight="true" x14ac:dyDescent="0.2">
      <c r="C868" s="572"/>
      <c r="D868" s="572"/>
      <c r="E868" s="572"/>
      <c r="F868" s="572"/>
      <c r="G868" s="572"/>
      <c r="H868" s="572"/>
      <c r="I868" s="572"/>
      <c r="J868" s="572"/>
      <c r="K868" s="572"/>
      <c r="L868" s="572"/>
      <c r="M868" s="572"/>
      <c r="N868" s="572"/>
      <c r="O868" s="572"/>
      <c r="P868" s="572"/>
      <c r="Q868" s="572"/>
    </row>
    <row r="869" ht="25.15" customHeight="true" x14ac:dyDescent="0.2">
      <c r="C869" s="572"/>
      <c r="D869" s="572"/>
      <c r="E869" s="572"/>
      <c r="F869" s="572"/>
      <c r="G869" s="572"/>
      <c r="H869" s="572"/>
      <c r="I869" s="572"/>
      <c r="J869" s="572"/>
      <c r="K869" s="572"/>
      <c r="L869" s="572"/>
      <c r="M869" s="572"/>
      <c r="N869" s="572"/>
      <c r="O869" s="572"/>
      <c r="P869" s="572"/>
      <c r="Q869" s="572"/>
    </row>
    <row r="870" ht="25.15" customHeight="true" x14ac:dyDescent="0.2">
      <c r="C870" s="572"/>
      <c r="D870" s="572"/>
      <c r="E870" s="572"/>
      <c r="F870" s="572"/>
      <c r="G870" s="572"/>
      <c r="H870" s="572"/>
      <c r="I870" s="572"/>
      <c r="J870" s="572"/>
      <c r="K870" s="572"/>
      <c r="L870" s="572"/>
      <c r="M870" s="572"/>
      <c r="N870" s="572"/>
      <c r="O870" s="572"/>
      <c r="P870" s="572"/>
      <c r="Q870" s="572"/>
    </row>
    <row r="871" ht="25.15" customHeight="true" x14ac:dyDescent="0.2">
      <c r="C871" s="572"/>
      <c r="D871" s="572"/>
      <c r="E871" s="572"/>
      <c r="F871" s="572"/>
      <c r="G871" s="572"/>
      <c r="H871" s="572"/>
      <c r="I871" s="572"/>
      <c r="J871" s="572"/>
      <c r="K871" s="572"/>
      <c r="L871" s="572"/>
      <c r="M871" s="572"/>
      <c r="N871" s="572"/>
      <c r="O871" s="572"/>
      <c r="P871" s="572"/>
      <c r="Q871" s="572"/>
    </row>
    <row r="872" ht="25.15" customHeight="true" x14ac:dyDescent="0.2">
      <c r="C872" s="572"/>
      <c r="D872" s="572"/>
      <c r="E872" s="572"/>
      <c r="F872" s="572"/>
      <c r="G872" s="572"/>
      <c r="H872" s="572"/>
      <c r="I872" s="572"/>
      <c r="J872" s="572"/>
      <c r="K872" s="572"/>
      <c r="L872" s="572"/>
      <c r="M872" s="572"/>
      <c r="N872" s="572"/>
      <c r="O872" s="572"/>
      <c r="P872" s="572"/>
      <c r="Q872" s="572"/>
    </row>
    <row r="873" ht="25.15" customHeight="true" x14ac:dyDescent="0.2">
      <c r="C873" s="572"/>
      <c r="D873" s="572"/>
      <c r="E873" s="572"/>
      <c r="F873" s="572"/>
      <c r="G873" s="572"/>
      <c r="H873" s="572"/>
      <c r="I873" s="572"/>
      <c r="J873" s="572"/>
      <c r="K873" s="572"/>
      <c r="L873" s="572"/>
      <c r="M873" s="572"/>
      <c r="N873" s="572"/>
      <c r="O873" s="572"/>
      <c r="P873" s="572"/>
      <c r="Q873" s="572"/>
    </row>
    <row r="874" ht="25.15" customHeight="true" x14ac:dyDescent="0.2">
      <c r="C874" s="572"/>
      <c r="D874" s="572"/>
      <c r="E874" s="572"/>
      <c r="F874" s="572"/>
      <c r="G874" s="572"/>
      <c r="H874" s="572"/>
      <c r="I874" s="572"/>
      <c r="J874" s="572"/>
      <c r="K874" s="572"/>
      <c r="L874" s="572"/>
      <c r="M874" s="572"/>
      <c r="N874" s="572"/>
      <c r="O874" s="572"/>
      <c r="P874" s="572"/>
      <c r="Q874" s="572"/>
    </row>
    <row r="875" ht="25.15" customHeight="true" x14ac:dyDescent="0.2">
      <c r="C875" s="572"/>
      <c r="D875" s="572"/>
      <c r="E875" s="572"/>
      <c r="F875" s="572"/>
      <c r="G875" s="572"/>
      <c r="H875" s="572"/>
      <c r="I875" s="572"/>
      <c r="J875" s="572"/>
      <c r="K875" s="572"/>
      <c r="L875" s="572"/>
      <c r="M875" s="572"/>
      <c r="N875" s="572"/>
      <c r="O875" s="572"/>
      <c r="P875" s="572"/>
      <c r="Q875" s="572"/>
    </row>
    <row r="876" ht="25.15" customHeight="true" x14ac:dyDescent="0.2">
      <c r="C876" s="572"/>
      <c r="D876" s="572"/>
      <c r="E876" s="572"/>
      <c r="F876" s="572"/>
      <c r="G876" s="572"/>
      <c r="H876" s="572"/>
      <c r="I876" s="572"/>
      <c r="J876" s="572"/>
      <c r="K876" s="572"/>
      <c r="L876" s="572"/>
      <c r="M876" s="572"/>
      <c r="N876" s="572"/>
      <c r="O876" s="572"/>
      <c r="P876" s="572"/>
      <c r="Q876" s="572"/>
    </row>
    <row r="877" ht="25.15" customHeight="true" x14ac:dyDescent="0.2">
      <c r="C877" s="572"/>
      <c r="D877" s="572"/>
      <c r="E877" s="572"/>
      <c r="F877" s="572"/>
      <c r="G877" s="572"/>
      <c r="H877" s="572"/>
      <c r="I877" s="572"/>
      <c r="J877" s="572"/>
      <c r="K877" s="572"/>
      <c r="L877" s="572"/>
      <c r="M877" s="572"/>
      <c r="N877" s="572"/>
      <c r="O877" s="572"/>
      <c r="P877" s="572"/>
      <c r="Q877" s="572"/>
    </row>
    <row r="878" ht="25.15" customHeight="true" x14ac:dyDescent="0.2">
      <c r="C878" s="572"/>
      <c r="D878" s="572"/>
      <c r="E878" s="572"/>
      <c r="F878" s="572"/>
      <c r="G878" s="572"/>
      <c r="H878" s="572"/>
      <c r="I878" s="572"/>
      <c r="J878" s="572"/>
      <c r="K878" s="572"/>
      <c r="L878" s="572"/>
      <c r="M878" s="572"/>
      <c r="N878" s="572"/>
      <c r="O878" s="572"/>
      <c r="P878" s="572"/>
      <c r="Q878" s="572"/>
    </row>
    <row r="879" ht="25.15" customHeight="true" x14ac:dyDescent="0.2">
      <c r="C879" s="572"/>
      <c r="D879" s="572"/>
      <c r="E879" s="572"/>
      <c r="F879" s="572"/>
      <c r="G879" s="572"/>
      <c r="H879" s="572"/>
      <c r="I879" s="572"/>
      <c r="J879" s="572"/>
      <c r="K879" s="572"/>
      <c r="L879" s="572"/>
      <c r="M879" s="572"/>
      <c r="N879" s="572"/>
      <c r="O879" s="572"/>
      <c r="P879" s="572"/>
      <c r="Q879" s="572"/>
    </row>
    <row r="880" ht="25.15" customHeight="true" x14ac:dyDescent="0.2">
      <c r="C880" s="572"/>
      <c r="D880" s="572"/>
      <c r="E880" s="572"/>
      <c r="F880" s="572"/>
      <c r="G880" s="572"/>
      <c r="H880" s="572"/>
      <c r="I880" s="572"/>
      <c r="J880" s="572"/>
      <c r="K880" s="572"/>
      <c r="L880" s="572"/>
      <c r="M880" s="572"/>
      <c r="N880" s="572"/>
      <c r="O880" s="572"/>
      <c r="P880" s="572"/>
      <c r="Q880" s="572"/>
    </row>
    <row r="881" ht="25.15" customHeight="true" x14ac:dyDescent="0.2">
      <c r="C881" s="572"/>
      <c r="D881" s="572"/>
      <c r="E881" s="572"/>
      <c r="F881" s="572"/>
      <c r="G881" s="572"/>
      <c r="H881" s="572"/>
      <c r="I881" s="572"/>
      <c r="J881" s="572"/>
      <c r="K881" s="572"/>
      <c r="L881" s="572"/>
      <c r="M881" s="572"/>
      <c r="N881" s="572"/>
      <c r="O881" s="572"/>
      <c r="P881" s="572"/>
      <c r="Q881" s="572"/>
    </row>
    <row r="882" ht="25.15" customHeight="true" x14ac:dyDescent="0.2">
      <c r="C882" s="572"/>
      <c r="D882" s="572"/>
      <c r="E882" s="572"/>
      <c r="F882" s="572"/>
      <c r="G882" s="572"/>
      <c r="H882" s="572"/>
      <c r="I882" s="572"/>
      <c r="J882" s="572"/>
      <c r="K882" s="572"/>
      <c r="L882" s="572"/>
      <c r="M882" s="572"/>
      <c r="N882" s="572"/>
      <c r="O882" s="572"/>
      <c r="P882" s="572"/>
      <c r="Q882" s="572"/>
    </row>
    <row r="883" ht="25.15" customHeight="true" x14ac:dyDescent="0.2">
      <c r="C883" s="572"/>
      <c r="D883" s="572"/>
      <c r="E883" s="572"/>
      <c r="F883" s="572"/>
      <c r="G883" s="572"/>
      <c r="H883" s="572"/>
      <c r="I883" s="572"/>
      <c r="J883" s="572"/>
      <c r="K883" s="572"/>
      <c r="L883" s="572"/>
      <c r="M883" s="572"/>
      <c r="N883" s="572"/>
      <c r="O883" s="572"/>
      <c r="P883" s="572"/>
      <c r="Q883" s="572"/>
    </row>
    <row r="884" ht="25.15" customHeight="true" x14ac:dyDescent="0.2">
      <c r="C884" s="572"/>
      <c r="D884" s="572"/>
      <c r="E884" s="572"/>
      <c r="F884" s="572"/>
      <c r="G884" s="572"/>
      <c r="H884" s="572"/>
      <c r="I884" s="572"/>
      <c r="J884" s="572"/>
      <c r="K884" s="572"/>
      <c r="L884" s="572"/>
      <c r="M884" s="572"/>
      <c r="N884" s="572"/>
      <c r="O884" s="572"/>
      <c r="P884" s="572"/>
      <c r="Q884" s="572"/>
    </row>
    <row r="885" ht="25.15" customHeight="true" x14ac:dyDescent="0.2">
      <c r="C885" s="572"/>
      <c r="D885" s="572"/>
      <c r="E885" s="572"/>
      <c r="F885" s="572"/>
      <c r="G885" s="572"/>
      <c r="H885" s="572"/>
      <c r="I885" s="572"/>
      <c r="J885" s="572"/>
      <c r="K885" s="572"/>
      <c r="L885" s="572"/>
      <c r="M885" s="572"/>
      <c r="N885" s="572"/>
      <c r="O885" s="572"/>
      <c r="P885" s="572"/>
      <c r="Q885" s="572"/>
    </row>
    <row r="886" ht="25.15" customHeight="true" x14ac:dyDescent="0.2">
      <c r="C886" s="572"/>
      <c r="D886" s="572"/>
      <c r="E886" s="572"/>
      <c r="F886" s="572"/>
      <c r="G886" s="572"/>
      <c r="H886" s="572"/>
      <c r="I886" s="572"/>
      <c r="J886" s="572"/>
      <c r="K886" s="572"/>
      <c r="L886" s="572"/>
      <c r="M886" s="572"/>
      <c r="N886" s="572"/>
      <c r="O886" s="572"/>
      <c r="P886" s="572"/>
      <c r="Q886" s="572"/>
    </row>
    <row r="887" ht="25.15" customHeight="true" x14ac:dyDescent="0.2">
      <c r="C887" s="572"/>
      <c r="D887" s="572"/>
      <c r="E887" s="572"/>
      <c r="F887" s="572"/>
      <c r="G887" s="572"/>
      <c r="H887" s="572"/>
      <c r="I887" s="572"/>
      <c r="J887" s="572"/>
      <c r="K887" s="572"/>
      <c r="L887" s="572"/>
      <c r="M887" s="572"/>
      <c r="N887" s="572"/>
      <c r="O887" s="572"/>
      <c r="P887" s="572"/>
      <c r="Q887" s="572"/>
    </row>
    <row r="888" ht="25.15" customHeight="true" x14ac:dyDescent="0.2">
      <c r="C888" s="572"/>
      <c r="D888" s="572"/>
      <c r="E888" s="572"/>
      <c r="F888" s="572"/>
      <c r="G888" s="572"/>
      <c r="H888" s="572"/>
      <c r="I888" s="572"/>
      <c r="J888" s="572"/>
      <c r="K888" s="572"/>
      <c r="L888" s="572"/>
      <c r="M888" s="572"/>
      <c r="N888" s="572"/>
      <c r="O888" s="572"/>
      <c r="P888" s="572"/>
      <c r="Q888" s="572"/>
    </row>
    <row r="889" ht="25.15" customHeight="true" x14ac:dyDescent="0.2">
      <c r="C889" s="572"/>
      <c r="D889" s="572"/>
      <c r="E889" s="572"/>
      <c r="F889" s="572"/>
      <c r="G889" s="572"/>
      <c r="H889" s="572"/>
      <c r="I889" s="572"/>
      <c r="J889" s="572"/>
      <c r="K889" s="572"/>
      <c r="L889" s="572"/>
      <c r="M889" s="572"/>
      <c r="N889" s="572"/>
      <c r="O889" s="572"/>
      <c r="P889" s="572"/>
      <c r="Q889" s="572"/>
    </row>
    <row r="890" ht="25.15" customHeight="true" x14ac:dyDescent="0.2">
      <c r="C890" s="572"/>
      <c r="D890" s="572"/>
      <c r="E890" s="572"/>
      <c r="F890" s="572"/>
      <c r="G890" s="572"/>
      <c r="H890" s="572"/>
      <c r="I890" s="572"/>
      <c r="J890" s="572"/>
      <c r="K890" s="572"/>
      <c r="L890" s="572"/>
      <c r="M890" s="572"/>
      <c r="N890" s="572"/>
      <c r="O890" s="572"/>
      <c r="P890" s="572"/>
      <c r="Q890" s="572"/>
    </row>
    <row r="891" ht="25.15" customHeight="true" x14ac:dyDescent="0.2">
      <c r="C891" s="572"/>
      <c r="D891" s="572"/>
      <c r="E891" s="572"/>
      <c r="F891" s="572"/>
      <c r="G891" s="572"/>
      <c r="H891" s="572"/>
      <c r="I891" s="572"/>
      <c r="J891" s="572"/>
      <c r="K891" s="572"/>
      <c r="L891" s="572"/>
      <c r="M891" s="572"/>
      <c r="N891" s="572"/>
      <c r="O891" s="572"/>
      <c r="P891" s="572"/>
      <c r="Q891" s="572"/>
    </row>
    <row r="892" ht="25.15" customHeight="true" x14ac:dyDescent="0.2">
      <c r="C892" s="572"/>
      <c r="D892" s="572"/>
      <c r="E892" s="572"/>
      <c r="F892" s="572"/>
      <c r="G892" s="572"/>
      <c r="H892" s="572"/>
      <c r="I892" s="572"/>
      <c r="J892" s="572"/>
      <c r="K892" s="572"/>
      <c r="L892" s="572"/>
      <c r="M892" s="572"/>
      <c r="N892" s="572"/>
      <c r="O892" s="572"/>
      <c r="P892" s="572"/>
      <c r="Q892" s="572"/>
    </row>
    <row r="893" ht="25.15" customHeight="true" x14ac:dyDescent="0.2">
      <c r="C893" s="572"/>
      <c r="D893" s="572"/>
      <c r="E893" s="572"/>
      <c r="F893" s="572"/>
      <c r="G893" s="572"/>
      <c r="H893" s="572"/>
      <c r="I893" s="572"/>
      <c r="J893" s="572"/>
      <c r="K893" s="572"/>
      <c r="L893" s="572"/>
      <c r="M893" s="572"/>
      <c r="N893" s="572"/>
      <c r="O893" s="572"/>
      <c r="P893" s="572"/>
      <c r="Q893" s="572"/>
    </row>
    <row r="894" ht="25.15" customHeight="true" x14ac:dyDescent="0.2">
      <c r="C894" s="572"/>
      <c r="D894" s="572"/>
      <c r="E894" s="572"/>
      <c r="F894" s="572"/>
      <c r="G894" s="572"/>
      <c r="H894" s="572"/>
      <c r="I894" s="572"/>
      <c r="J894" s="572"/>
      <c r="K894" s="572"/>
      <c r="L894" s="572"/>
      <c r="M894" s="572"/>
      <c r="N894" s="572"/>
      <c r="O894" s="572"/>
      <c r="P894" s="572"/>
      <c r="Q894" s="572"/>
    </row>
    <row r="895" ht="25.15" customHeight="true" x14ac:dyDescent="0.2">
      <c r="C895" s="572"/>
      <c r="D895" s="572"/>
      <c r="E895" s="572"/>
      <c r="F895" s="572"/>
      <c r="G895" s="572"/>
      <c r="H895" s="572"/>
      <c r="I895" s="572"/>
      <c r="J895" s="572"/>
      <c r="K895" s="572"/>
      <c r="L895" s="572"/>
      <c r="M895" s="572"/>
      <c r="N895" s="572"/>
      <c r="O895" s="572"/>
      <c r="P895" s="572"/>
      <c r="Q895" s="572"/>
    </row>
    <row r="896" ht="25.15" customHeight="true" x14ac:dyDescent="0.2">
      <c r="C896" s="572"/>
      <c r="D896" s="572"/>
      <c r="E896" s="572"/>
      <c r="F896" s="572"/>
      <c r="G896" s="572"/>
      <c r="H896" s="572"/>
      <c r="I896" s="572"/>
      <c r="J896" s="572"/>
      <c r="K896" s="572"/>
      <c r="L896" s="572"/>
      <c r="M896" s="572"/>
      <c r="N896" s="572"/>
      <c r="O896" s="572"/>
      <c r="P896" s="572"/>
      <c r="Q896" s="572"/>
    </row>
    <row r="897" ht="25.15" customHeight="true" x14ac:dyDescent="0.2">
      <c r="C897" s="572"/>
      <c r="D897" s="572"/>
      <c r="E897" s="572"/>
      <c r="F897" s="572"/>
      <c r="G897" s="572"/>
      <c r="H897" s="572"/>
      <c r="I897" s="572"/>
      <c r="J897" s="572"/>
      <c r="K897" s="572"/>
      <c r="L897" s="572"/>
      <c r="M897" s="572"/>
      <c r="N897" s="572"/>
      <c r="O897" s="572"/>
      <c r="P897" s="572"/>
      <c r="Q897" s="572"/>
    </row>
    <row r="898" ht="25.15" customHeight="true" x14ac:dyDescent="0.2">
      <c r="C898" s="572"/>
      <c r="D898" s="572"/>
      <c r="E898" s="572"/>
      <c r="F898" s="572"/>
      <c r="G898" s="572"/>
      <c r="H898" s="572"/>
      <c r="I898" s="572"/>
      <c r="J898" s="572"/>
      <c r="K898" s="572"/>
      <c r="L898" s="572"/>
      <c r="M898" s="572"/>
      <c r="N898" s="572"/>
      <c r="O898" s="572"/>
      <c r="P898" s="572"/>
      <c r="Q898" s="572"/>
    </row>
    <row r="899" ht="25.15" customHeight="true" x14ac:dyDescent="0.2">
      <c r="C899" s="572"/>
      <c r="D899" s="572"/>
      <c r="E899" s="572"/>
      <c r="F899" s="572"/>
      <c r="G899" s="572"/>
      <c r="H899" s="572"/>
      <c r="I899" s="572"/>
      <c r="J899" s="572"/>
      <c r="K899" s="572"/>
      <c r="L899" s="572"/>
      <c r="M899" s="572"/>
      <c r="N899" s="572"/>
      <c r="O899" s="572"/>
      <c r="P899" s="572"/>
      <c r="Q899" s="572"/>
    </row>
    <row r="900" ht="25.15" customHeight="true" x14ac:dyDescent="0.2">
      <c r="C900" s="572"/>
      <c r="D900" s="572"/>
      <c r="E900" s="572"/>
      <c r="F900" s="572"/>
      <c r="G900" s="572"/>
      <c r="H900" s="572"/>
      <c r="I900" s="572"/>
      <c r="J900" s="572"/>
      <c r="K900" s="572"/>
      <c r="L900" s="572"/>
      <c r="M900" s="572"/>
      <c r="N900" s="572"/>
      <c r="O900" s="572"/>
      <c r="P900" s="572"/>
      <c r="Q900" s="572"/>
    </row>
    <row r="901" ht="25.15" customHeight="true" x14ac:dyDescent="0.2">
      <c r="C901" s="572"/>
      <c r="D901" s="572"/>
      <c r="E901" s="572"/>
      <c r="F901" s="572"/>
      <c r="G901" s="572"/>
      <c r="H901" s="572"/>
      <c r="I901" s="572"/>
      <c r="J901" s="572"/>
      <c r="K901" s="572"/>
      <c r="L901" s="572"/>
      <c r="M901" s="572"/>
      <c r="N901" s="572"/>
      <c r="O901" s="572"/>
      <c r="P901" s="572"/>
      <c r="Q901" s="572"/>
    </row>
    <row r="902" ht="25.15" customHeight="true" x14ac:dyDescent="0.2">
      <c r="C902" s="572"/>
      <c r="D902" s="572"/>
      <c r="E902" s="572"/>
      <c r="F902" s="572"/>
      <c r="G902" s="572"/>
      <c r="H902" s="572"/>
      <c r="I902" s="572"/>
      <c r="J902" s="572"/>
      <c r="K902" s="572"/>
      <c r="L902" s="572"/>
      <c r="M902" s="572"/>
      <c r="N902" s="572"/>
      <c r="O902" s="572"/>
      <c r="P902" s="572"/>
      <c r="Q902" s="572"/>
    </row>
    <row r="903" ht="25.15" customHeight="true" x14ac:dyDescent="0.2">
      <c r="C903" s="572"/>
      <c r="D903" s="572"/>
      <c r="E903" s="572"/>
      <c r="F903" s="572"/>
      <c r="G903" s="572"/>
      <c r="H903" s="572"/>
      <c r="I903" s="572"/>
      <c r="J903" s="572"/>
      <c r="K903" s="572"/>
      <c r="L903" s="572"/>
      <c r="M903" s="572"/>
      <c r="N903" s="572"/>
      <c r="O903" s="572"/>
      <c r="P903" s="572"/>
      <c r="Q903" s="572"/>
    </row>
    <row r="904" ht="25.15" customHeight="true" x14ac:dyDescent="0.2">
      <c r="C904" s="572"/>
      <c r="D904" s="572"/>
      <c r="E904" s="572"/>
      <c r="F904" s="572"/>
      <c r="G904" s="572"/>
      <c r="H904" s="572"/>
      <c r="I904" s="572"/>
      <c r="J904" s="572"/>
      <c r="K904" s="572"/>
      <c r="L904" s="572"/>
      <c r="M904" s="572"/>
      <c r="N904" s="572"/>
      <c r="O904" s="572"/>
      <c r="P904" s="572"/>
      <c r="Q904" s="572"/>
    </row>
    <row r="905" ht="25.15" customHeight="true" x14ac:dyDescent="0.2">
      <c r="C905" s="572"/>
      <c r="D905" s="572"/>
      <c r="E905" s="572"/>
      <c r="F905" s="572"/>
      <c r="G905" s="572"/>
      <c r="H905" s="572"/>
      <c r="I905" s="572"/>
      <c r="J905" s="572"/>
      <c r="K905" s="572"/>
      <c r="L905" s="572"/>
      <c r="M905" s="572"/>
      <c r="N905" s="572"/>
      <c r="O905" s="572"/>
      <c r="P905" s="572"/>
      <c r="Q905" s="572"/>
    </row>
    <row r="906" ht="25.15" customHeight="true" x14ac:dyDescent="0.2">
      <c r="C906" s="572"/>
      <c r="D906" s="572"/>
      <c r="E906" s="572"/>
      <c r="F906" s="572"/>
      <c r="G906" s="572"/>
      <c r="H906" s="572"/>
      <c r="I906" s="572"/>
      <c r="J906" s="572"/>
      <c r="K906" s="572"/>
      <c r="L906" s="572"/>
      <c r="M906" s="572"/>
      <c r="N906" s="572"/>
      <c r="O906" s="572"/>
      <c r="P906" s="572"/>
      <c r="Q906" s="572"/>
    </row>
    <row r="907" ht="25.15" customHeight="true" x14ac:dyDescent="0.2">
      <c r="C907" s="572"/>
      <c r="D907" s="572"/>
      <c r="E907" s="572"/>
      <c r="F907" s="572"/>
      <c r="G907" s="572"/>
      <c r="H907" s="572"/>
      <c r="I907" s="572"/>
      <c r="J907" s="572"/>
      <c r="K907" s="572"/>
      <c r="L907" s="572"/>
      <c r="M907" s="572"/>
      <c r="N907" s="572"/>
      <c r="O907" s="572"/>
      <c r="P907" s="572"/>
      <c r="Q907" s="572"/>
    </row>
    <row r="908" ht="25.15" customHeight="true" x14ac:dyDescent="0.2">
      <c r="C908" s="572"/>
      <c r="D908" s="572"/>
      <c r="E908" s="572"/>
      <c r="F908" s="572"/>
      <c r="G908" s="572"/>
      <c r="H908" s="572"/>
      <c r="I908" s="572"/>
      <c r="J908" s="572"/>
      <c r="K908" s="572"/>
      <c r="L908" s="572"/>
      <c r="M908" s="572"/>
      <c r="N908" s="572"/>
      <c r="O908" s="572"/>
      <c r="P908" s="572"/>
      <c r="Q908" s="572"/>
    </row>
    <row r="909" ht="25.15" customHeight="true" x14ac:dyDescent="0.2">
      <c r="C909" s="572"/>
      <c r="D909" s="572"/>
      <c r="E909" s="572"/>
      <c r="F909" s="572"/>
      <c r="G909" s="572"/>
      <c r="H909" s="572"/>
      <c r="I909" s="572"/>
      <c r="J909" s="572"/>
      <c r="K909" s="572"/>
      <c r="L909" s="572"/>
      <c r="M909" s="572"/>
      <c r="N909" s="572"/>
      <c r="O909" s="572"/>
      <c r="P909" s="572"/>
      <c r="Q909" s="572"/>
    </row>
    <row r="910" ht="25.15" customHeight="true" x14ac:dyDescent="0.2">
      <c r="C910" s="572"/>
      <c r="D910" s="572"/>
      <c r="E910" s="572"/>
      <c r="F910" s="572"/>
      <c r="G910" s="572"/>
      <c r="H910" s="572"/>
      <c r="I910" s="572"/>
      <c r="J910" s="572"/>
      <c r="K910" s="572"/>
      <c r="L910" s="572"/>
      <c r="M910" s="572"/>
      <c r="N910" s="572"/>
      <c r="O910" s="572"/>
      <c r="P910" s="572"/>
      <c r="Q910" s="572"/>
    </row>
    <row r="911" ht="25.15" customHeight="true" x14ac:dyDescent="0.2">
      <c r="C911" s="572"/>
      <c r="D911" s="572"/>
      <c r="E911" s="572"/>
      <c r="F911" s="572"/>
      <c r="G911" s="572"/>
      <c r="H911" s="572"/>
      <c r="I911" s="572"/>
      <c r="J911" s="572"/>
      <c r="K911" s="572"/>
      <c r="L911" s="572"/>
      <c r="M911" s="572"/>
      <c r="N911" s="572"/>
      <c r="O911" s="572"/>
      <c r="P911" s="572"/>
      <c r="Q911" s="572"/>
    </row>
    <row r="912" ht="25.15" customHeight="true" x14ac:dyDescent="0.2">
      <c r="C912" s="572"/>
      <c r="D912" s="572"/>
      <c r="E912" s="572"/>
      <c r="F912" s="572"/>
      <c r="G912" s="572"/>
      <c r="H912" s="572"/>
      <c r="I912" s="572"/>
      <c r="J912" s="572"/>
      <c r="K912" s="572"/>
      <c r="L912" s="572"/>
      <c r="M912" s="572"/>
      <c r="N912" s="572"/>
      <c r="O912" s="572"/>
      <c r="P912" s="572"/>
      <c r="Q912" s="572"/>
    </row>
    <row r="913" ht="25.15" customHeight="true" x14ac:dyDescent="0.2">
      <c r="C913" s="572"/>
      <c r="D913" s="572"/>
      <c r="E913" s="572"/>
      <c r="F913" s="572"/>
      <c r="G913" s="572"/>
      <c r="H913" s="572"/>
      <c r="I913" s="572"/>
      <c r="J913" s="572"/>
      <c r="K913" s="572"/>
      <c r="L913" s="572"/>
      <c r="M913" s="572"/>
      <c r="N913" s="572"/>
      <c r="O913" s="572"/>
      <c r="P913" s="572"/>
      <c r="Q913" s="572"/>
    </row>
    <row r="914" ht="25.15" customHeight="true" x14ac:dyDescent="0.2">
      <c r="C914" s="572"/>
      <c r="D914" s="572"/>
      <c r="E914" s="572"/>
      <c r="F914" s="572"/>
      <c r="G914" s="572"/>
      <c r="H914" s="572"/>
      <c r="I914" s="572"/>
      <c r="J914" s="572"/>
      <c r="K914" s="572"/>
      <c r="L914" s="572"/>
      <c r="M914" s="572"/>
      <c r="N914" s="572"/>
      <c r="O914" s="572"/>
      <c r="P914" s="572"/>
      <c r="Q914" s="572"/>
    </row>
    <row r="915" ht="25.15" customHeight="true" x14ac:dyDescent="0.2">
      <c r="C915" s="572"/>
      <c r="D915" s="572"/>
      <c r="E915" s="572"/>
      <c r="F915" s="572"/>
      <c r="G915" s="572"/>
      <c r="H915" s="572"/>
      <c r="I915" s="572"/>
      <c r="J915" s="572"/>
      <c r="K915" s="572"/>
      <c r="L915" s="572"/>
      <c r="M915" s="572"/>
      <c r="N915" s="572"/>
      <c r="O915" s="572"/>
      <c r="P915" s="572"/>
      <c r="Q915" s="572"/>
    </row>
    <row r="916" ht="25.15" customHeight="true" x14ac:dyDescent="0.2">
      <c r="C916" s="572"/>
      <c r="D916" s="572"/>
      <c r="E916" s="572"/>
      <c r="F916" s="572"/>
      <c r="G916" s="572"/>
      <c r="H916" s="572"/>
      <c r="I916" s="572"/>
      <c r="J916" s="572"/>
      <c r="K916" s="572"/>
      <c r="L916" s="572"/>
      <c r="M916" s="572"/>
      <c r="N916" s="572"/>
      <c r="O916" s="572"/>
      <c r="P916" s="572"/>
      <c r="Q916" s="572"/>
    </row>
    <row r="917" ht="25.15" customHeight="true" x14ac:dyDescent="0.2">
      <c r="C917" s="572"/>
      <c r="D917" s="572"/>
      <c r="E917" s="572"/>
      <c r="F917" s="572"/>
      <c r="G917" s="572"/>
      <c r="H917" s="572"/>
      <c r="I917" s="572"/>
      <c r="J917" s="572"/>
      <c r="K917" s="572"/>
      <c r="L917" s="572"/>
      <c r="M917" s="572"/>
      <c r="N917" s="572"/>
      <c r="O917" s="572"/>
      <c r="P917" s="572"/>
      <c r="Q917" s="572"/>
    </row>
    <row r="918" ht="25.15" customHeight="true" x14ac:dyDescent="0.2">
      <c r="C918" s="572"/>
      <c r="D918" s="572"/>
      <c r="E918" s="572"/>
      <c r="F918" s="572"/>
      <c r="G918" s="572"/>
      <c r="H918" s="572"/>
      <c r="I918" s="572"/>
      <c r="J918" s="572"/>
      <c r="K918" s="572"/>
      <c r="L918" s="572"/>
      <c r="M918" s="572"/>
      <c r="N918" s="572"/>
      <c r="O918" s="572"/>
      <c r="P918" s="572"/>
      <c r="Q918" s="572"/>
    </row>
    <row r="919" ht="25.15" customHeight="true" x14ac:dyDescent="0.2">
      <c r="C919" s="572"/>
      <c r="D919" s="572"/>
      <c r="E919" s="572"/>
      <c r="F919" s="572"/>
      <c r="G919" s="572"/>
      <c r="H919" s="572"/>
      <c r="I919" s="572"/>
      <c r="J919" s="572"/>
      <c r="K919" s="572"/>
      <c r="L919" s="572"/>
      <c r="M919" s="572"/>
      <c r="N919" s="572"/>
      <c r="O919" s="572"/>
      <c r="P919" s="572"/>
      <c r="Q919" s="572"/>
    </row>
    <row r="920" ht="25.15" customHeight="true" x14ac:dyDescent="0.2">
      <c r="C920" s="572"/>
      <c r="D920" s="572"/>
      <c r="E920" s="572"/>
      <c r="F920" s="572"/>
      <c r="G920" s="572"/>
      <c r="H920" s="572"/>
      <c r="I920" s="572"/>
      <c r="J920" s="572"/>
      <c r="K920" s="572"/>
      <c r="L920" s="572"/>
      <c r="M920" s="572"/>
      <c r="N920" s="572"/>
      <c r="O920" s="572"/>
      <c r="P920" s="572"/>
      <c r="Q920" s="572"/>
    </row>
    <row r="921" ht="25.15" customHeight="true" x14ac:dyDescent="0.2">
      <c r="C921" s="572"/>
      <c r="D921" s="572"/>
      <c r="E921" s="572"/>
      <c r="F921" s="572"/>
      <c r="G921" s="572"/>
      <c r="H921" s="572"/>
      <c r="I921" s="572"/>
      <c r="J921" s="572"/>
      <c r="K921" s="572"/>
      <c r="L921" s="572"/>
      <c r="M921" s="572"/>
      <c r="N921" s="572"/>
      <c r="O921" s="572"/>
      <c r="P921" s="572"/>
      <c r="Q921" s="572"/>
    </row>
    <row r="922" ht="25.15" customHeight="true" x14ac:dyDescent="0.2">
      <c r="C922" s="572"/>
      <c r="D922" s="572"/>
      <c r="E922" s="572"/>
      <c r="F922" s="572"/>
      <c r="G922" s="572"/>
      <c r="H922" s="572"/>
      <c r="I922" s="572"/>
      <c r="J922" s="572"/>
      <c r="K922" s="572"/>
      <c r="L922" s="572"/>
      <c r="M922" s="572"/>
      <c r="N922" s="572"/>
      <c r="O922" s="572"/>
      <c r="P922" s="572"/>
      <c r="Q922" s="572"/>
    </row>
    <row r="923" ht="25.15" customHeight="true" x14ac:dyDescent="0.2">
      <c r="C923" s="572"/>
      <c r="D923" s="572"/>
      <c r="E923" s="572"/>
      <c r="F923" s="572"/>
      <c r="G923" s="572"/>
      <c r="H923" s="572"/>
      <c r="I923" s="572"/>
      <c r="J923" s="572"/>
      <c r="K923" s="572"/>
      <c r="L923" s="572"/>
      <c r="M923" s="572"/>
      <c r="N923" s="572"/>
      <c r="O923" s="572"/>
      <c r="P923" s="572"/>
      <c r="Q923" s="572"/>
    </row>
    <row r="924" ht="25.15" customHeight="true" x14ac:dyDescent="0.2">
      <c r="C924" s="572"/>
      <c r="D924" s="572"/>
      <c r="E924" s="572"/>
      <c r="F924" s="572"/>
      <c r="G924" s="572"/>
      <c r="H924" s="572"/>
      <c r="I924" s="572"/>
      <c r="J924" s="572"/>
      <c r="K924" s="572"/>
      <c r="L924" s="572"/>
      <c r="M924" s="572"/>
      <c r="N924" s="572"/>
      <c r="O924" s="572"/>
      <c r="P924" s="572"/>
      <c r="Q924" s="572"/>
    </row>
    <row r="925" ht="25.15" customHeight="true" x14ac:dyDescent="0.2">
      <c r="C925" s="572"/>
      <c r="D925" s="572"/>
      <c r="E925" s="572"/>
      <c r="F925" s="572"/>
      <c r="G925" s="572"/>
      <c r="H925" s="572"/>
      <c r="I925" s="572"/>
      <c r="J925" s="572"/>
      <c r="K925" s="572"/>
      <c r="L925" s="572"/>
      <c r="M925" s="572"/>
      <c r="N925" s="572"/>
      <c r="O925" s="572"/>
      <c r="P925" s="572"/>
      <c r="Q925" s="572"/>
    </row>
    <row r="926" ht="25.15" customHeight="true" x14ac:dyDescent="0.2">
      <c r="C926" s="572"/>
      <c r="D926" s="572"/>
      <c r="E926" s="572"/>
      <c r="F926" s="572"/>
      <c r="G926" s="572"/>
      <c r="H926" s="572"/>
      <c r="I926" s="572"/>
      <c r="J926" s="572"/>
      <c r="K926" s="572"/>
      <c r="L926" s="572"/>
      <c r="M926" s="572"/>
      <c r="N926" s="572"/>
      <c r="O926" s="572"/>
      <c r="P926" s="572"/>
      <c r="Q926" s="572"/>
    </row>
    <row r="927" ht="25.15" customHeight="true" x14ac:dyDescent="0.2">
      <c r="C927" s="572"/>
      <c r="D927" s="572"/>
      <c r="E927" s="572"/>
      <c r="F927" s="572"/>
      <c r="G927" s="572"/>
      <c r="H927" s="572"/>
      <c r="I927" s="572"/>
      <c r="J927" s="572"/>
      <c r="K927" s="572"/>
      <c r="L927" s="572"/>
      <c r="M927" s="572"/>
      <c r="N927" s="572"/>
      <c r="O927" s="572"/>
      <c r="P927" s="572"/>
      <c r="Q927" s="572"/>
    </row>
    <row r="928" ht="25.15" customHeight="true" x14ac:dyDescent="0.2">
      <c r="C928" s="572"/>
      <c r="D928" s="572"/>
      <c r="E928" s="572"/>
      <c r="F928" s="572"/>
      <c r="G928" s="572"/>
      <c r="H928" s="572"/>
      <c r="I928" s="572"/>
      <c r="J928" s="572"/>
      <c r="K928" s="572"/>
      <c r="L928" s="572"/>
      <c r="M928" s="572"/>
      <c r="N928" s="572"/>
      <c r="O928" s="572"/>
      <c r="P928" s="572"/>
      <c r="Q928" s="572"/>
    </row>
    <row r="929" ht="25.15" customHeight="true" x14ac:dyDescent="0.2">
      <c r="C929" s="572"/>
      <c r="D929" s="572"/>
      <c r="E929" s="572"/>
      <c r="F929" s="572"/>
      <c r="G929" s="572"/>
      <c r="H929" s="572"/>
      <c r="I929" s="572"/>
      <c r="J929" s="572"/>
      <c r="K929" s="572"/>
      <c r="L929" s="572"/>
      <c r="M929" s="572"/>
      <c r="N929" s="572"/>
      <c r="O929" s="572"/>
      <c r="P929" s="572"/>
      <c r="Q929" s="572"/>
    </row>
    <row r="930" ht="25.15" customHeight="true" x14ac:dyDescent="0.2">
      <c r="C930" s="572"/>
      <c r="D930" s="572"/>
      <c r="E930" s="572"/>
      <c r="F930" s="572"/>
      <c r="G930" s="572"/>
      <c r="H930" s="572"/>
      <c r="I930" s="572"/>
      <c r="J930" s="572"/>
      <c r="K930" s="572"/>
      <c r="L930" s="572"/>
      <c r="M930" s="572"/>
      <c r="N930" s="572"/>
      <c r="O930" s="572"/>
      <c r="P930" s="572"/>
      <c r="Q930" s="572"/>
    </row>
    <row r="931" ht="25.15" customHeight="true" x14ac:dyDescent="0.2">
      <c r="C931" s="572"/>
      <c r="D931" s="572"/>
      <c r="E931" s="572"/>
      <c r="F931" s="572"/>
      <c r="G931" s="572"/>
      <c r="H931" s="572"/>
      <c r="I931" s="572"/>
      <c r="J931" s="572"/>
      <c r="K931" s="572"/>
      <c r="L931" s="572"/>
      <c r="M931" s="572"/>
      <c r="N931" s="572"/>
      <c r="O931" s="572"/>
      <c r="P931" s="572"/>
      <c r="Q931" s="572"/>
    </row>
    <row r="932" ht="25.15" customHeight="true" x14ac:dyDescent="0.2">
      <c r="C932" s="572"/>
      <c r="D932" s="572"/>
      <c r="E932" s="572"/>
      <c r="F932" s="572"/>
      <c r="G932" s="572"/>
      <c r="H932" s="572"/>
      <c r="I932" s="572"/>
      <c r="J932" s="572"/>
      <c r="K932" s="572"/>
      <c r="L932" s="572"/>
      <c r="M932" s="572"/>
      <c r="N932" s="572"/>
      <c r="O932" s="572"/>
      <c r="P932" s="572"/>
      <c r="Q932" s="572"/>
    </row>
    <row r="933" ht="25.15" customHeight="true" x14ac:dyDescent="0.2">
      <c r="C933" s="572"/>
      <c r="D933" s="572"/>
      <c r="E933" s="572"/>
      <c r="F933" s="572"/>
      <c r="G933" s="572"/>
      <c r="H933" s="572"/>
      <c r="I933" s="572"/>
      <c r="J933" s="572"/>
      <c r="K933" s="572"/>
      <c r="L933" s="572"/>
      <c r="M933" s="572"/>
      <c r="N933" s="572"/>
      <c r="O933" s="572"/>
      <c r="P933" s="572"/>
      <c r="Q933" s="572"/>
    </row>
    <row r="934" ht="25.15" customHeight="true" x14ac:dyDescent="0.2">
      <c r="C934" s="572"/>
      <c r="D934" s="572"/>
      <c r="E934" s="572"/>
      <c r="F934" s="572"/>
      <c r="G934" s="572"/>
      <c r="H934" s="572"/>
      <c r="I934" s="572"/>
      <c r="J934" s="572"/>
      <c r="K934" s="572"/>
      <c r="L934" s="572"/>
      <c r="M934" s="572"/>
      <c r="N934" s="572"/>
      <c r="O934" s="572"/>
      <c r="P934" s="572"/>
      <c r="Q934" s="572"/>
    </row>
    <row r="935" ht="25.15" customHeight="true" x14ac:dyDescent="0.2">
      <c r="C935" s="572"/>
      <c r="D935" s="572"/>
      <c r="E935" s="572"/>
      <c r="F935" s="572"/>
      <c r="G935" s="572"/>
      <c r="H935" s="572"/>
      <c r="I935" s="572"/>
      <c r="J935" s="572"/>
      <c r="K935" s="572"/>
      <c r="L935" s="572"/>
      <c r="M935" s="572"/>
      <c r="N935" s="572"/>
      <c r="O935" s="572"/>
      <c r="P935" s="572"/>
      <c r="Q935" s="572"/>
    </row>
    <row r="936" ht="25.15" customHeight="true" x14ac:dyDescent="0.2">
      <c r="C936" s="572"/>
      <c r="D936" s="572"/>
      <c r="E936" s="572"/>
      <c r="F936" s="572"/>
      <c r="G936" s="572"/>
      <c r="H936" s="572"/>
      <c r="I936" s="572"/>
      <c r="J936" s="572"/>
      <c r="K936" s="572"/>
      <c r="L936" s="572"/>
      <c r="M936" s="572"/>
      <c r="N936" s="572"/>
      <c r="O936" s="572"/>
      <c r="P936" s="572"/>
      <c r="Q936" s="572"/>
    </row>
    <row r="937" ht="25.15" customHeight="true" x14ac:dyDescent="0.2">
      <c r="C937" s="572"/>
      <c r="D937" s="572"/>
      <c r="E937" s="572"/>
      <c r="F937" s="572"/>
      <c r="G937" s="572"/>
      <c r="H937" s="572"/>
      <c r="I937" s="572"/>
      <c r="J937" s="572"/>
      <c r="K937" s="572"/>
      <c r="L937" s="572"/>
      <c r="M937" s="572"/>
      <c r="N937" s="572"/>
      <c r="O937" s="572"/>
      <c r="P937" s="572"/>
      <c r="Q937" s="572"/>
    </row>
    <row r="938" ht="25.15" customHeight="true" x14ac:dyDescent="0.2">
      <c r="C938" s="572"/>
      <c r="D938" s="572"/>
      <c r="E938" s="572"/>
      <c r="F938" s="572"/>
      <c r="G938" s="572"/>
      <c r="H938" s="572"/>
      <c r="I938" s="572"/>
      <c r="J938" s="572"/>
      <c r="K938" s="572"/>
      <c r="L938" s="572"/>
      <c r="M938" s="572"/>
      <c r="N938" s="572"/>
      <c r="O938" s="572"/>
      <c r="P938" s="572"/>
      <c r="Q938" s="572"/>
    </row>
    <row r="939" ht="25.15" customHeight="true" x14ac:dyDescent="0.2">
      <c r="C939" s="572"/>
      <c r="D939" s="572"/>
      <c r="E939" s="572"/>
      <c r="F939" s="572"/>
      <c r="G939" s="572"/>
      <c r="H939" s="572"/>
      <c r="I939" s="572"/>
      <c r="J939" s="572"/>
      <c r="K939" s="572"/>
      <c r="L939" s="572"/>
      <c r="M939" s="572"/>
      <c r="N939" s="572"/>
      <c r="O939" s="572"/>
      <c r="P939" s="572"/>
      <c r="Q939" s="572"/>
    </row>
    <row r="940" ht="25.15" customHeight="true" x14ac:dyDescent="0.2">
      <c r="C940" s="572"/>
      <c r="D940" s="572"/>
      <c r="E940" s="572"/>
      <c r="F940" s="572"/>
      <c r="G940" s="572"/>
      <c r="H940" s="572"/>
      <c r="I940" s="572"/>
      <c r="J940" s="572"/>
      <c r="K940" s="572"/>
      <c r="L940" s="572"/>
      <c r="M940" s="572"/>
      <c r="N940" s="572"/>
      <c r="O940" s="572"/>
      <c r="P940" s="572"/>
      <c r="Q940" s="572"/>
    </row>
    <row r="941" ht="25.15" customHeight="true" x14ac:dyDescent="0.2">
      <c r="C941" s="572"/>
      <c r="D941" s="572"/>
      <c r="E941" s="572"/>
      <c r="F941" s="572"/>
      <c r="G941" s="572"/>
      <c r="H941" s="572"/>
      <c r="I941" s="572"/>
      <c r="J941" s="572"/>
      <c r="K941" s="572"/>
      <c r="L941" s="572"/>
      <c r="M941" s="572"/>
      <c r="N941" s="572"/>
      <c r="O941" s="572"/>
      <c r="P941" s="572"/>
      <c r="Q941" s="572"/>
    </row>
    <row r="942" ht="25.15" customHeight="true" x14ac:dyDescent="0.2">
      <c r="C942" s="572"/>
      <c r="D942" s="572"/>
      <c r="E942" s="572"/>
      <c r="F942" s="572"/>
      <c r="G942" s="572"/>
      <c r="H942" s="572"/>
      <c r="I942" s="572"/>
      <c r="J942" s="572"/>
      <c r="K942" s="572"/>
      <c r="L942" s="572"/>
      <c r="M942" s="572"/>
      <c r="N942" s="572"/>
      <c r="O942" s="572"/>
      <c r="P942" s="572"/>
      <c r="Q942" s="572"/>
    </row>
    <row r="943" ht="25.15" customHeight="true" x14ac:dyDescent="0.2">
      <c r="C943" s="572"/>
      <c r="D943" s="572"/>
      <c r="E943" s="572"/>
      <c r="F943" s="572"/>
      <c r="G943" s="572"/>
      <c r="H943" s="572"/>
      <c r="I943" s="572"/>
      <c r="J943" s="572"/>
      <c r="K943" s="572"/>
      <c r="L943" s="572"/>
      <c r="M943" s="572"/>
      <c r="N943" s="572"/>
      <c r="O943" s="572"/>
      <c r="P943" s="572"/>
      <c r="Q943" s="572"/>
    </row>
    <row r="944" ht="25.15" customHeight="true" x14ac:dyDescent="0.2">
      <c r="C944" s="572"/>
      <c r="D944" s="572"/>
      <c r="E944" s="572"/>
      <c r="F944" s="572"/>
      <c r="G944" s="572"/>
      <c r="H944" s="572"/>
      <c r="I944" s="572"/>
      <c r="J944" s="572"/>
      <c r="K944" s="572"/>
      <c r="L944" s="572"/>
      <c r="M944" s="572"/>
      <c r="N944" s="572"/>
      <c r="O944" s="572"/>
      <c r="P944" s="572"/>
      <c r="Q944" s="572"/>
    </row>
    <row r="945" ht="25.15" customHeight="true" x14ac:dyDescent="0.2">
      <c r="C945" s="572"/>
      <c r="D945" s="572"/>
      <c r="E945" s="572"/>
      <c r="F945" s="572"/>
      <c r="G945" s="572"/>
      <c r="H945" s="572"/>
      <c r="I945" s="572"/>
      <c r="J945" s="572"/>
      <c r="K945" s="572"/>
      <c r="L945" s="572"/>
      <c r="M945" s="572"/>
      <c r="N945" s="572"/>
      <c r="O945" s="572"/>
      <c r="P945" s="572"/>
      <c r="Q945" s="572"/>
    </row>
    <row r="946" ht="25.15" customHeight="true" x14ac:dyDescent="0.2">
      <c r="C946" s="572"/>
      <c r="D946" s="572"/>
      <c r="E946" s="572"/>
      <c r="F946" s="572"/>
      <c r="G946" s="572"/>
      <c r="H946" s="572"/>
      <c r="I946" s="572"/>
      <c r="J946" s="572"/>
      <c r="K946" s="572"/>
      <c r="L946" s="572"/>
      <c r="M946" s="572"/>
      <c r="N946" s="572"/>
      <c r="O946" s="572"/>
      <c r="P946" s="572"/>
      <c r="Q946" s="572"/>
    </row>
    <row r="947" ht="25.15" customHeight="true" x14ac:dyDescent="0.2">
      <c r="C947" s="572"/>
      <c r="D947" s="572"/>
      <c r="E947" s="572"/>
      <c r="F947" s="572"/>
      <c r="G947" s="572"/>
      <c r="H947" s="572"/>
      <c r="I947" s="572"/>
      <c r="J947" s="572"/>
      <c r="K947" s="572"/>
      <c r="L947" s="572"/>
      <c r="M947" s="572"/>
      <c r="N947" s="572"/>
      <c r="O947" s="572"/>
      <c r="P947" s="572"/>
      <c r="Q947" s="572"/>
    </row>
    <row r="948" ht="25.15" customHeight="true" x14ac:dyDescent="0.2">
      <c r="C948" s="572"/>
      <c r="D948" s="572"/>
      <c r="E948" s="572"/>
      <c r="F948" s="572"/>
      <c r="G948" s="572"/>
      <c r="H948" s="572"/>
      <c r="I948" s="572"/>
      <c r="J948" s="572"/>
      <c r="K948" s="572"/>
      <c r="L948" s="572"/>
      <c r="M948" s="572"/>
      <c r="N948" s="572"/>
      <c r="O948" s="572"/>
      <c r="P948" s="572"/>
      <c r="Q948" s="572"/>
    </row>
    <row r="949" ht="25.15" customHeight="true" x14ac:dyDescent="0.2">
      <c r="C949" s="572"/>
      <c r="D949" s="572"/>
      <c r="E949" s="572"/>
      <c r="F949" s="572"/>
      <c r="G949" s="572"/>
      <c r="H949" s="572"/>
      <c r="I949" s="572"/>
      <c r="J949" s="572"/>
      <c r="K949" s="572"/>
      <c r="L949" s="572"/>
      <c r="M949" s="572"/>
      <c r="N949" s="572"/>
      <c r="O949" s="572"/>
      <c r="P949" s="572"/>
      <c r="Q949" s="572"/>
    </row>
    <row r="950" ht="25.15" customHeight="true" x14ac:dyDescent="0.2">
      <c r="C950" s="572"/>
      <c r="D950" s="572"/>
      <c r="E950" s="572"/>
      <c r="F950" s="572"/>
      <c r="G950" s="572"/>
      <c r="H950" s="572"/>
      <c r="I950" s="572"/>
      <c r="J950" s="572"/>
      <c r="K950" s="572"/>
      <c r="L950" s="572"/>
      <c r="M950" s="572"/>
      <c r="N950" s="572"/>
      <c r="O950" s="572"/>
      <c r="P950" s="572"/>
      <c r="Q950" s="572"/>
    </row>
    <row r="951" ht="25.15" customHeight="true" x14ac:dyDescent="0.2">
      <c r="C951" s="572"/>
      <c r="D951" s="572"/>
      <c r="E951" s="572"/>
      <c r="F951" s="572"/>
      <c r="G951" s="572"/>
      <c r="H951" s="572"/>
      <c r="I951" s="572"/>
      <c r="J951" s="572"/>
      <c r="K951" s="572"/>
      <c r="L951" s="572"/>
      <c r="M951" s="572"/>
      <c r="N951" s="572"/>
      <c r="O951" s="572"/>
      <c r="P951" s="572"/>
      <c r="Q951" s="572"/>
    </row>
    <row r="952" ht="25.15" customHeight="true" x14ac:dyDescent="0.2">
      <c r="C952" s="572"/>
      <c r="D952" s="572"/>
      <c r="E952" s="572"/>
      <c r="F952" s="572"/>
      <c r="G952" s="572"/>
      <c r="H952" s="572"/>
      <c r="I952" s="572"/>
      <c r="J952" s="572"/>
      <c r="K952" s="572"/>
      <c r="L952" s="572"/>
      <c r="M952" s="572"/>
      <c r="N952" s="572"/>
      <c r="O952" s="572"/>
      <c r="P952" s="572"/>
      <c r="Q952" s="572"/>
    </row>
    <row r="953" ht="25.15" customHeight="true" x14ac:dyDescent="0.2">
      <c r="C953" s="572"/>
      <c r="D953" s="572"/>
      <c r="E953" s="572"/>
      <c r="F953" s="572"/>
      <c r="G953" s="572"/>
      <c r="H953" s="572"/>
      <c r="I953" s="572"/>
      <c r="J953" s="572"/>
      <c r="K953" s="572"/>
      <c r="L953" s="572"/>
      <c r="M953" s="572"/>
      <c r="N953" s="572"/>
      <c r="O953" s="572"/>
      <c r="P953" s="572"/>
      <c r="Q953" s="572"/>
    </row>
    <row r="954" ht="25.15" customHeight="true" x14ac:dyDescent="0.2">
      <c r="C954" s="572"/>
      <c r="D954" s="572"/>
      <c r="E954" s="572"/>
      <c r="F954" s="572"/>
      <c r="G954" s="572"/>
      <c r="H954" s="572"/>
      <c r="I954" s="572"/>
      <c r="J954" s="572"/>
      <c r="K954" s="572"/>
      <c r="L954" s="572"/>
      <c r="M954" s="572"/>
      <c r="N954" s="572"/>
      <c r="O954" s="572"/>
      <c r="P954" s="572"/>
      <c r="Q954" s="572"/>
    </row>
    <row r="955" ht="25.15" customHeight="true" x14ac:dyDescent="0.2">
      <c r="C955" s="572"/>
      <c r="D955" s="572"/>
      <c r="E955" s="572"/>
      <c r="F955" s="572"/>
      <c r="G955" s="572"/>
      <c r="H955" s="572"/>
      <c r="I955" s="572"/>
      <c r="J955" s="572"/>
      <c r="K955" s="572"/>
      <c r="L955" s="572"/>
      <c r="M955" s="572"/>
      <c r="N955" s="572"/>
      <c r="O955" s="572"/>
      <c r="P955" s="572"/>
      <c r="Q955" s="572"/>
    </row>
    <row r="956" ht="25.15" customHeight="true" x14ac:dyDescent="0.2">
      <c r="C956" s="572"/>
      <c r="D956" s="572"/>
      <c r="E956" s="572"/>
      <c r="F956" s="572"/>
      <c r="G956" s="572"/>
      <c r="H956" s="572"/>
      <c r="I956" s="572"/>
      <c r="J956" s="572"/>
      <c r="K956" s="572"/>
      <c r="L956" s="572"/>
      <c r="M956" s="572"/>
      <c r="N956" s="572"/>
      <c r="O956" s="572"/>
      <c r="P956" s="572"/>
      <c r="Q956" s="572"/>
    </row>
    <row r="957" ht="25.15" customHeight="true" x14ac:dyDescent="0.2">
      <c r="C957" s="572"/>
      <c r="D957" s="572"/>
      <c r="E957" s="572"/>
      <c r="F957" s="572"/>
      <c r="G957" s="572"/>
      <c r="H957" s="572"/>
      <c r="I957" s="572"/>
      <c r="J957" s="572"/>
      <c r="K957" s="572"/>
      <c r="L957" s="572"/>
      <c r="M957" s="572"/>
      <c r="N957" s="572"/>
      <c r="O957" s="572"/>
      <c r="P957" s="572"/>
      <c r="Q957" s="572"/>
    </row>
    <row r="958" ht="25.15" customHeight="true" x14ac:dyDescent="0.2">
      <c r="C958" s="572"/>
      <c r="D958" s="572"/>
      <c r="E958" s="572"/>
      <c r="F958" s="572"/>
      <c r="G958" s="572"/>
      <c r="H958" s="572"/>
      <c r="I958" s="572"/>
      <c r="J958" s="572"/>
      <c r="K958" s="572"/>
      <c r="L958" s="572"/>
      <c r="M958" s="572"/>
      <c r="N958" s="572"/>
      <c r="O958" s="572"/>
      <c r="P958" s="572"/>
      <c r="Q958" s="572"/>
    </row>
    <row r="959" ht="25.15" customHeight="true" x14ac:dyDescent="0.2">
      <c r="C959" s="572"/>
      <c r="D959" s="572"/>
      <c r="E959" s="572"/>
      <c r="F959" s="572"/>
      <c r="G959" s="572"/>
      <c r="H959" s="572"/>
      <c r="I959" s="572"/>
      <c r="J959" s="572"/>
      <c r="K959" s="572"/>
      <c r="L959" s="572"/>
      <c r="M959" s="572"/>
      <c r="N959" s="572"/>
      <c r="O959" s="572"/>
      <c r="P959" s="572"/>
      <c r="Q959" s="572"/>
    </row>
    <row r="960" ht="25.15" customHeight="true" x14ac:dyDescent="0.2">
      <c r="C960" s="572"/>
      <c r="D960" s="572"/>
      <c r="E960" s="572"/>
      <c r="F960" s="572"/>
      <c r="G960" s="572"/>
      <c r="H960" s="572"/>
      <c r="I960" s="572"/>
      <c r="J960" s="572"/>
      <c r="K960" s="572"/>
      <c r="L960" s="572"/>
      <c r="M960" s="572"/>
      <c r="N960" s="572"/>
      <c r="O960" s="572"/>
      <c r="P960" s="572"/>
      <c r="Q960" s="572"/>
    </row>
    <row r="961" ht="25.15" customHeight="true" x14ac:dyDescent="0.2">
      <c r="C961" s="572"/>
      <c r="D961" s="572"/>
      <c r="E961" s="572"/>
      <c r="F961" s="572"/>
      <c r="G961" s="572"/>
      <c r="H961" s="572"/>
      <c r="I961" s="572"/>
      <c r="J961" s="572"/>
      <c r="K961" s="572"/>
      <c r="L961" s="572"/>
      <c r="M961" s="572"/>
      <c r="N961" s="572"/>
      <c r="O961" s="572"/>
      <c r="P961" s="572"/>
      <c r="Q961" s="572"/>
    </row>
    <row r="962" ht="25.15" customHeight="true" x14ac:dyDescent="0.2">
      <c r="C962" s="572"/>
      <c r="D962" s="572"/>
      <c r="E962" s="572"/>
      <c r="F962" s="572"/>
      <c r="G962" s="572"/>
      <c r="H962" s="572"/>
      <c r="I962" s="572"/>
      <c r="J962" s="572"/>
      <c r="K962" s="572"/>
      <c r="L962" s="572"/>
      <c r="M962" s="572"/>
      <c r="N962" s="572"/>
      <c r="O962" s="572"/>
      <c r="P962" s="572"/>
      <c r="Q962" s="572"/>
    </row>
    <row r="963" ht="25.15" customHeight="true" x14ac:dyDescent="0.2">
      <c r="C963" s="572"/>
      <c r="D963" s="572"/>
      <c r="E963" s="572"/>
      <c r="F963" s="572"/>
      <c r="G963" s="572"/>
      <c r="H963" s="572"/>
      <c r="I963" s="572"/>
      <c r="J963" s="572"/>
      <c r="K963" s="572"/>
      <c r="L963" s="572"/>
      <c r="M963" s="572"/>
      <c r="N963" s="572"/>
      <c r="O963" s="572"/>
      <c r="P963" s="572"/>
      <c r="Q963" s="572"/>
    </row>
    <row r="964" ht="25.15" customHeight="true" x14ac:dyDescent="0.2">
      <c r="C964" s="572"/>
      <c r="D964" s="572"/>
      <c r="E964" s="572"/>
      <c r="F964" s="572"/>
      <c r="G964" s="572"/>
      <c r="H964" s="572"/>
      <c r="I964" s="572"/>
      <c r="J964" s="572"/>
      <c r="K964" s="572"/>
      <c r="L964" s="572"/>
      <c r="M964" s="572"/>
      <c r="N964" s="572"/>
      <c r="O964" s="572"/>
      <c r="P964" s="572"/>
      <c r="Q964" s="572"/>
    </row>
    <row r="965" ht="25.15" customHeight="true" x14ac:dyDescent="0.2">
      <c r="C965" s="572"/>
      <c r="D965" s="572"/>
      <c r="E965" s="572"/>
      <c r="F965" s="572"/>
      <c r="G965" s="572"/>
      <c r="H965" s="572"/>
      <c r="I965" s="572"/>
      <c r="J965" s="572"/>
      <c r="K965" s="572"/>
      <c r="L965" s="572"/>
      <c r="M965" s="572"/>
      <c r="N965" s="572"/>
      <c r="O965" s="572"/>
      <c r="P965" s="572"/>
      <c r="Q965" s="572"/>
    </row>
    <row r="966" ht="25.15" customHeight="true" x14ac:dyDescent="0.2">
      <c r="C966" s="572"/>
      <c r="D966" s="572"/>
      <c r="E966" s="572"/>
      <c r="F966" s="572"/>
      <c r="G966" s="572"/>
      <c r="H966" s="572"/>
      <c r="I966" s="572"/>
      <c r="J966" s="572"/>
      <c r="K966" s="572"/>
      <c r="L966" s="572"/>
      <c r="M966" s="572"/>
      <c r="N966" s="572"/>
      <c r="O966" s="572"/>
      <c r="P966" s="572"/>
      <c r="Q966" s="572"/>
    </row>
    <row r="967" ht="25.15" customHeight="true" x14ac:dyDescent="0.2">
      <c r="C967" s="572"/>
      <c r="D967" s="572"/>
      <c r="E967" s="572"/>
      <c r="F967" s="572"/>
      <c r="G967" s="572"/>
      <c r="H967" s="572"/>
      <c r="I967" s="572"/>
      <c r="J967" s="572"/>
      <c r="K967" s="572"/>
      <c r="L967" s="572"/>
      <c r="M967" s="572"/>
      <c r="N967" s="572"/>
      <c r="O967" s="572"/>
      <c r="P967" s="572"/>
      <c r="Q967" s="572"/>
    </row>
    <row r="968" ht="25.15" customHeight="true" x14ac:dyDescent="0.2">
      <c r="C968" s="572"/>
      <c r="D968" s="572"/>
      <c r="E968" s="572"/>
      <c r="F968" s="572"/>
      <c r="G968" s="572"/>
      <c r="H968" s="572"/>
      <c r="I968" s="572"/>
      <c r="J968" s="572"/>
      <c r="K968" s="572"/>
      <c r="L968" s="572"/>
      <c r="M968" s="572"/>
      <c r="N968" s="572"/>
      <c r="O968" s="572"/>
      <c r="P968" s="572"/>
      <c r="Q968" s="572"/>
    </row>
    <row r="969" ht="25.15" customHeight="true" x14ac:dyDescent="0.2">
      <c r="C969" s="572"/>
      <c r="D969" s="572"/>
      <c r="E969" s="572"/>
      <c r="F969" s="572"/>
      <c r="G969" s="572"/>
      <c r="H969" s="572"/>
      <c r="I969" s="572"/>
      <c r="J969" s="572"/>
      <c r="K969" s="572"/>
      <c r="L969" s="572"/>
      <c r="M969" s="572"/>
      <c r="N969" s="572"/>
      <c r="O969" s="572"/>
      <c r="P969" s="572"/>
      <c r="Q969" s="572"/>
    </row>
    <row r="970" ht="25.15" customHeight="true" x14ac:dyDescent="0.2">
      <c r="C970" s="572"/>
      <c r="D970" s="572"/>
      <c r="E970" s="572"/>
      <c r="F970" s="572"/>
      <c r="G970" s="572"/>
      <c r="H970" s="572"/>
      <c r="I970" s="572"/>
      <c r="J970" s="572"/>
      <c r="K970" s="572"/>
      <c r="L970" s="572"/>
      <c r="M970" s="572"/>
      <c r="N970" s="572"/>
      <c r="O970" s="572"/>
      <c r="P970" s="572"/>
      <c r="Q970" s="572"/>
    </row>
    <row r="971" ht="25.15" customHeight="true" x14ac:dyDescent="0.2">
      <c r="C971" s="572"/>
      <c r="D971" s="572"/>
      <c r="E971" s="572"/>
      <c r="F971" s="572"/>
      <c r="G971" s="572"/>
      <c r="H971" s="572"/>
      <c r="I971" s="572"/>
      <c r="J971" s="572"/>
      <c r="K971" s="572"/>
      <c r="L971" s="572"/>
      <c r="M971" s="572"/>
      <c r="N971" s="572"/>
      <c r="O971" s="572"/>
      <c r="P971" s="572"/>
      <c r="Q971" s="572"/>
    </row>
    <row r="972" ht="25.15" customHeight="true" x14ac:dyDescent="0.2">
      <c r="C972" s="572"/>
      <c r="D972" s="572"/>
      <c r="E972" s="572"/>
      <c r="F972" s="572"/>
      <c r="G972" s="572"/>
      <c r="H972" s="572"/>
      <c r="I972" s="572"/>
      <c r="J972" s="572"/>
      <c r="K972" s="572"/>
      <c r="L972" s="572"/>
      <c r="M972" s="572"/>
      <c r="N972" s="572"/>
      <c r="O972" s="572"/>
      <c r="P972" s="572"/>
      <c r="Q972" s="572"/>
    </row>
    <row r="973" ht="25.15" customHeight="true" x14ac:dyDescent="0.2">
      <c r="C973" s="572"/>
      <c r="D973" s="572"/>
      <c r="E973" s="572"/>
      <c r="F973" s="572"/>
      <c r="G973" s="572"/>
      <c r="H973" s="572"/>
      <c r="I973" s="572"/>
      <c r="J973" s="572"/>
      <c r="K973" s="572"/>
      <c r="L973" s="572"/>
      <c r="M973" s="572"/>
      <c r="N973" s="572"/>
      <c r="O973" s="572"/>
      <c r="P973" s="572"/>
      <c r="Q973" s="572"/>
    </row>
    <row r="974" ht="25.15" customHeight="true" x14ac:dyDescent="0.2">
      <c r="C974" s="572"/>
      <c r="D974" s="572"/>
      <c r="E974" s="572"/>
      <c r="F974" s="572"/>
      <c r="G974" s="572"/>
      <c r="H974" s="572"/>
      <c r="I974" s="572"/>
      <c r="J974" s="572"/>
      <c r="K974" s="572"/>
      <c r="L974" s="572"/>
      <c r="M974" s="572"/>
      <c r="N974" s="572"/>
      <c r="O974" s="572"/>
      <c r="P974" s="572"/>
      <c r="Q974" s="572"/>
    </row>
    <row r="975" ht="25.15" customHeight="true" x14ac:dyDescent="0.2">
      <c r="C975" s="572"/>
      <c r="D975" s="572"/>
      <c r="E975" s="572"/>
      <c r="F975" s="572"/>
      <c r="G975" s="572"/>
      <c r="H975" s="572"/>
      <c r="I975" s="572"/>
      <c r="J975" s="572"/>
      <c r="K975" s="572"/>
      <c r="L975" s="572"/>
      <c r="M975" s="572"/>
      <c r="N975" s="572"/>
      <c r="O975" s="572"/>
      <c r="P975" s="572"/>
      <c r="Q975" s="572"/>
    </row>
    <row r="976" ht="25.15" customHeight="true" x14ac:dyDescent="0.2">
      <c r="C976" s="572"/>
      <c r="D976" s="572"/>
      <c r="E976" s="572"/>
      <c r="F976" s="572"/>
      <c r="G976" s="572"/>
      <c r="H976" s="572"/>
      <c r="I976" s="572"/>
      <c r="J976" s="572"/>
      <c r="K976" s="572"/>
      <c r="L976" s="572"/>
      <c r="M976" s="572"/>
      <c r="N976" s="572"/>
      <c r="O976" s="572"/>
      <c r="P976" s="572"/>
      <c r="Q976" s="572"/>
    </row>
    <row r="977" ht="25.15" customHeight="true" x14ac:dyDescent="0.2">
      <c r="C977" s="572"/>
      <c r="D977" s="572"/>
      <c r="E977" s="572"/>
      <c r="F977" s="572"/>
      <c r="G977" s="572"/>
      <c r="H977" s="572"/>
      <c r="I977" s="572"/>
      <c r="J977" s="572"/>
      <c r="K977" s="572"/>
      <c r="L977" s="572"/>
      <c r="M977" s="572"/>
      <c r="N977" s="572"/>
      <c r="O977" s="572"/>
      <c r="P977" s="572"/>
      <c r="Q977" s="572"/>
    </row>
    <row r="978" ht="25.15" customHeight="true" x14ac:dyDescent="0.2">
      <c r="C978" s="572"/>
      <c r="D978" s="572"/>
      <c r="E978" s="572"/>
      <c r="F978" s="572"/>
      <c r="G978" s="572"/>
      <c r="H978" s="572"/>
      <c r="I978" s="572"/>
      <c r="J978" s="572"/>
      <c r="K978" s="572"/>
      <c r="L978" s="572"/>
      <c r="M978" s="572"/>
      <c r="N978" s="572"/>
      <c r="O978" s="572"/>
      <c r="P978" s="572"/>
      <c r="Q978" s="572"/>
    </row>
    <row r="979" ht="25.15" customHeight="true" x14ac:dyDescent="0.2">
      <c r="C979" s="572"/>
      <c r="D979" s="572"/>
      <c r="E979" s="572"/>
      <c r="F979" s="572"/>
      <c r="G979" s="572"/>
      <c r="H979" s="572"/>
      <c r="I979" s="572"/>
      <c r="J979" s="572"/>
      <c r="K979" s="572"/>
      <c r="L979" s="572"/>
      <c r="M979" s="572"/>
      <c r="N979" s="572"/>
      <c r="O979" s="572"/>
      <c r="P979" s="572"/>
      <c r="Q979" s="572"/>
    </row>
    <row r="980" ht="25.15" customHeight="true" x14ac:dyDescent="0.2">
      <c r="C980" s="572"/>
      <c r="D980" s="572"/>
      <c r="E980" s="572"/>
      <c r="F980" s="572"/>
      <c r="G980" s="572"/>
      <c r="H980" s="572"/>
      <c r="I980" s="572"/>
      <c r="J980" s="572"/>
      <c r="K980" s="572"/>
      <c r="L980" s="572"/>
      <c r="M980" s="572"/>
      <c r="N980" s="572"/>
      <c r="O980" s="572"/>
      <c r="P980" s="572"/>
      <c r="Q980" s="572"/>
    </row>
    <row r="981" ht="25.15" customHeight="true" x14ac:dyDescent="0.2">
      <c r="C981" s="572"/>
      <c r="D981" s="572"/>
      <c r="E981" s="572"/>
      <c r="F981" s="572"/>
      <c r="G981" s="572"/>
      <c r="H981" s="572"/>
      <c r="I981" s="572"/>
      <c r="J981" s="572"/>
      <c r="K981" s="572"/>
      <c r="L981" s="572"/>
      <c r="M981" s="572"/>
      <c r="N981" s="572"/>
      <c r="O981" s="572"/>
      <c r="P981" s="572"/>
      <c r="Q981" s="572"/>
    </row>
    <row r="982" ht="25.15" customHeight="true" x14ac:dyDescent="0.2">
      <c r="C982" s="572"/>
      <c r="D982" s="572"/>
      <c r="E982" s="572"/>
      <c r="F982" s="572"/>
      <c r="G982" s="572"/>
      <c r="H982" s="572"/>
      <c r="I982" s="572"/>
      <c r="J982" s="572"/>
      <c r="K982" s="572"/>
      <c r="L982" s="572"/>
      <c r="M982" s="572"/>
      <c r="N982" s="572"/>
      <c r="O982" s="572"/>
      <c r="P982" s="572"/>
      <c r="Q982" s="572"/>
    </row>
    <row r="983" ht="25.15" customHeight="true" x14ac:dyDescent="0.2">
      <c r="C983" s="572"/>
      <c r="D983" s="572"/>
      <c r="E983" s="572"/>
      <c r="F983" s="572"/>
      <c r="G983" s="572"/>
      <c r="H983" s="572"/>
      <c r="I983" s="572"/>
      <c r="J983" s="572"/>
      <c r="K983" s="572"/>
      <c r="L983" s="572"/>
      <c r="M983" s="572"/>
      <c r="N983" s="572"/>
      <c r="O983" s="572"/>
      <c r="P983" s="572"/>
      <c r="Q983" s="572"/>
    </row>
    <row r="984" ht="25.15" customHeight="true" x14ac:dyDescent="0.2">
      <c r="C984" s="572"/>
      <c r="D984" s="572"/>
      <c r="E984" s="572"/>
      <c r="F984" s="572"/>
      <c r="G984" s="572"/>
      <c r="H984" s="572"/>
      <c r="I984" s="572"/>
      <c r="J984" s="572"/>
      <c r="K984" s="572"/>
      <c r="L984" s="572"/>
      <c r="M984" s="572"/>
      <c r="N984" s="572"/>
      <c r="O984" s="572"/>
      <c r="P984" s="572"/>
      <c r="Q984" s="572"/>
    </row>
    <row r="985" ht="25.15" customHeight="true" x14ac:dyDescent="0.2">
      <c r="C985" s="572"/>
      <c r="D985" s="572"/>
      <c r="E985" s="572"/>
      <c r="F985" s="572"/>
      <c r="G985" s="572"/>
      <c r="H985" s="572"/>
      <c r="I985" s="572"/>
      <c r="J985" s="572"/>
      <c r="K985" s="572"/>
      <c r="L985" s="572"/>
      <c r="M985" s="572"/>
      <c r="N985" s="572"/>
      <c r="O985" s="572"/>
      <c r="P985" s="572"/>
      <c r="Q985" s="572"/>
    </row>
    <row r="986" ht="25.15" customHeight="true" x14ac:dyDescent="0.2">
      <c r="C986" s="572"/>
      <c r="D986" s="572"/>
      <c r="E986" s="572"/>
      <c r="F986" s="572"/>
      <c r="G986" s="572"/>
      <c r="H986" s="572"/>
      <c r="I986" s="572"/>
      <c r="J986" s="572"/>
      <c r="K986" s="572"/>
      <c r="L986" s="572"/>
      <c r="M986" s="572"/>
      <c r="N986" s="572"/>
      <c r="O986" s="572"/>
      <c r="P986" s="572"/>
      <c r="Q986" s="572"/>
    </row>
    <row r="987" ht="25.15" customHeight="true" x14ac:dyDescent="0.2">
      <c r="C987" s="572"/>
      <c r="D987" s="572"/>
      <c r="E987" s="572"/>
      <c r="F987" s="572"/>
      <c r="G987" s="572"/>
      <c r="H987" s="572"/>
      <c r="I987" s="572"/>
      <c r="J987" s="572"/>
      <c r="K987" s="572"/>
      <c r="L987" s="572"/>
      <c r="M987" s="572"/>
      <c r="N987" s="572"/>
      <c r="O987" s="572"/>
      <c r="P987" s="572"/>
      <c r="Q987" s="572"/>
    </row>
    <row r="988" ht="25.15" customHeight="true" x14ac:dyDescent="0.2">
      <c r="C988" s="572"/>
      <c r="D988" s="572"/>
      <c r="E988" s="572"/>
      <c r="F988" s="572"/>
      <c r="G988" s="572"/>
      <c r="H988" s="572"/>
      <c r="I988" s="572"/>
      <c r="J988" s="572"/>
      <c r="K988" s="572"/>
      <c r="L988" s="572"/>
      <c r="M988" s="572"/>
      <c r="N988" s="572"/>
      <c r="O988" s="572"/>
      <c r="P988" s="572"/>
      <c r="Q988" s="572"/>
    </row>
    <row r="989" ht="25.15" customHeight="true" x14ac:dyDescent="0.2">
      <c r="C989" s="572"/>
      <c r="D989" s="572"/>
      <c r="E989" s="572"/>
      <c r="F989" s="572"/>
      <c r="G989" s="572"/>
      <c r="H989" s="572"/>
      <c r="I989" s="572"/>
      <c r="J989" s="572"/>
      <c r="K989" s="572"/>
      <c r="L989" s="572"/>
      <c r="M989" s="572"/>
      <c r="N989" s="572"/>
      <c r="O989" s="572"/>
      <c r="P989" s="572"/>
      <c r="Q989" s="572"/>
    </row>
    <row r="990" ht="25.15" customHeight="true" x14ac:dyDescent="0.2">
      <c r="C990" s="572"/>
      <c r="D990" s="572"/>
      <c r="E990" s="572"/>
      <c r="F990" s="572"/>
      <c r="G990" s="572"/>
      <c r="H990" s="572"/>
      <c r="I990" s="572"/>
      <c r="J990" s="572"/>
      <c r="K990" s="572"/>
      <c r="L990" s="572"/>
      <c r="M990" s="572"/>
      <c r="N990" s="572"/>
      <c r="O990" s="572"/>
      <c r="P990" s="572"/>
      <c r="Q990" s="572"/>
    </row>
    <row r="991" ht="25.15" customHeight="true" x14ac:dyDescent="0.2">
      <c r="C991" s="572"/>
      <c r="D991" s="572"/>
      <c r="E991" s="572"/>
      <c r="F991" s="572"/>
      <c r="G991" s="572"/>
      <c r="H991" s="572"/>
      <c r="I991" s="572"/>
      <c r="J991" s="572"/>
      <c r="K991" s="572"/>
      <c r="L991" s="572"/>
      <c r="M991" s="572"/>
      <c r="N991" s="572"/>
      <c r="O991" s="572"/>
      <c r="P991" s="572"/>
      <c r="Q991" s="572"/>
    </row>
    <row r="992" ht="25.15" customHeight="true" x14ac:dyDescent="0.2">
      <c r="C992" s="572"/>
      <c r="D992" s="572"/>
      <c r="E992" s="572"/>
      <c r="F992" s="572"/>
      <c r="G992" s="572"/>
      <c r="H992" s="572"/>
      <c r="I992" s="572"/>
      <c r="J992" s="572"/>
      <c r="K992" s="572"/>
      <c r="L992" s="572"/>
      <c r="M992" s="572"/>
      <c r="N992" s="572"/>
      <c r="O992" s="572"/>
      <c r="P992" s="572"/>
      <c r="Q992" s="572"/>
    </row>
    <row r="993" ht="25.15" customHeight="true" x14ac:dyDescent="0.2">
      <c r="C993" s="572"/>
      <c r="D993" s="572"/>
      <c r="E993" s="572"/>
      <c r="F993" s="572"/>
      <c r="G993" s="572"/>
      <c r="H993" s="572"/>
      <c r="I993" s="572"/>
      <c r="J993" s="572"/>
      <c r="K993" s="572"/>
      <c r="L993" s="572"/>
      <c r="M993" s="572"/>
      <c r="N993" s="572"/>
      <c r="O993" s="572"/>
      <c r="P993" s="572"/>
      <c r="Q993" s="572"/>
    </row>
    <row r="994" ht="25.15" customHeight="true" x14ac:dyDescent="0.2">
      <c r="C994" s="572"/>
      <c r="D994" s="572"/>
      <c r="E994" s="572"/>
      <c r="F994" s="572"/>
      <c r="G994" s="572"/>
      <c r="H994" s="572"/>
      <c r="I994" s="572"/>
      <c r="J994" s="572"/>
      <c r="K994" s="572"/>
      <c r="L994" s="572"/>
      <c r="M994" s="572"/>
      <c r="N994" s="572"/>
      <c r="O994" s="572"/>
      <c r="P994" s="572"/>
      <c r="Q994" s="572"/>
    </row>
    <row r="995" ht="25.15" customHeight="true" x14ac:dyDescent="0.2">
      <c r="C995" s="572"/>
      <c r="D995" s="572"/>
      <c r="E995" s="572"/>
      <c r="F995" s="572"/>
      <c r="G995" s="572"/>
      <c r="H995" s="572"/>
      <c r="I995" s="572"/>
      <c r="J995" s="572"/>
      <c r="K995" s="572"/>
      <c r="L995" s="572"/>
      <c r="M995" s="572"/>
      <c r="N995" s="572"/>
      <c r="O995" s="572"/>
      <c r="P995" s="572"/>
      <c r="Q995" s="572"/>
    </row>
    <row r="996" ht="25.15" customHeight="true" x14ac:dyDescent="0.2">
      <c r="C996" s="572"/>
      <c r="D996" s="572"/>
      <c r="E996" s="572"/>
      <c r="F996" s="572"/>
      <c r="G996" s="572"/>
      <c r="H996" s="572"/>
      <c r="I996" s="572"/>
      <c r="J996" s="572"/>
      <c r="K996" s="572"/>
      <c r="L996" s="572"/>
      <c r="M996" s="572"/>
      <c r="N996" s="572"/>
      <c r="O996" s="572"/>
      <c r="P996" s="572"/>
      <c r="Q996" s="572"/>
    </row>
    <row r="997" ht="25.15" customHeight="true" x14ac:dyDescent="0.2">
      <c r="C997" s="572"/>
      <c r="D997" s="572"/>
      <c r="E997" s="572"/>
      <c r="F997" s="572"/>
      <c r="G997" s="572"/>
      <c r="H997" s="572"/>
      <c r="I997" s="572"/>
      <c r="J997" s="572"/>
      <c r="K997" s="572"/>
      <c r="L997" s="572"/>
      <c r="M997" s="572"/>
      <c r="N997" s="572"/>
      <c r="O997" s="572"/>
      <c r="P997" s="572"/>
      <c r="Q997" s="572"/>
    </row>
    <row r="998" ht="25.15" customHeight="true" x14ac:dyDescent="0.2">
      <c r="C998" s="572"/>
      <c r="D998" s="572"/>
      <c r="E998" s="572"/>
      <c r="F998" s="572"/>
      <c r="G998" s="572"/>
      <c r="H998" s="572"/>
      <c r="I998" s="572"/>
      <c r="J998" s="572"/>
      <c r="K998" s="572"/>
      <c r="L998" s="572"/>
      <c r="M998" s="572"/>
      <c r="N998" s="572"/>
      <c r="O998" s="572"/>
      <c r="P998" s="572"/>
      <c r="Q998" s="572"/>
    </row>
    <row r="999" ht="25.15" customHeight="true" x14ac:dyDescent="0.2">
      <c r="C999" s="572"/>
      <c r="D999" s="572"/>
      <c r="E999" s="572"/>
      <c r="F999" s="572"/>
      <c r="G999" s="572"/>
      <c r="H999" s="572"/>
      <c r="I999" s="572"/>
      <c r="J999" s="572"/>
      <c r="K999" s="572"/>
      <c r="L999" s="572"/>
      <c r="M999" s="572"/>
      <c r="N999" s="572"/>
      <c r="O999" s="572"/>
      <c r="P999" s="572"/>
      <c r="Q999" s="572"/>
    </row>
    <row r="1000" ht="25.15" customHeight="true" x14ac:dyDescent="0.2">
      <c r="C1000" s="572"/>
      <c r="D1000" s="572"/>
      <c r="E1000" s="572"/>
      <c r="F1000" s="572"/>
      <c r="G1000" s="572"/>
      <c r="H1000" s="572"/>
      <c r="I1000" s="572"/>
      <c r="J1000" s="572"/>
      <c r="K1000" s="572"/>
      <c r="L1000" s="572"/>
      <c r="M1000" s="572"/>
      <c r="N1000" s="572"/>
      <c r="O1000" s="572"/>
      <c r="P1000" s="572"/>
      <c r="Q1000" s="572"/>
    </row>
    <row r="1001" ht="25.15" customHeight="true" x14ac:dyDescent="0.2">
      <c r="C1001" s="572"/>
      <c r="D1001" s="572"/>
      <c r="E1001" s="572"/>
      <c r="F1001" s="572"/>
      <c r="G1001" s="572"/>
      <c r="H1001" s="572"/>
      <c r="I1001" s="572"/>
      <c r="J1001" s="572"/>
      <c r="K1001" s="572"/>
      <c r="L1001" s="572"/>
      <c r="M1001" s="572"/>
      <c r="N1001" s="572"/>
      <c r="O1001" s="572"/>
      <c r="P1001" s="572"/>
      <c r="Q1001" s="572"/>
    </row>
    <row r="1002" ht="25.15" customHeight="true" x14ac:dyDescent="0.2">
      <c r="C1002" s="572"/>
      <c r="D1002" s="572"/>
      <c r="E1002" s="572"/>
      <c r="F1002" s="572"/>
      <c r="G1002" s="572"/>
      <c r="H1002" s="572"/>
      <c r="I1002" s="572"/>
      <c r="J1002" s="572"/>
      <c r="K1002" s="572"/>
      <c r="L1002" s="572"/>
      <c r="M1002" s="572"/>
      <c r="N1002" s="572"/>
      <c r="O1002" s="572"/>
      <c r="P1002" s="572"/>
      <c r="Q1002" s="572"/>
    </row>
    <row r="1003" ht="25.15" customHeight="true" x14ac:dyDescent="0.2">
      <c r="C1003" s="572"/>
      <c r="D1003" s="572"/>
      <c r="E1003" s="572"/>
      <c r="F1003" s="572"/>
      <c r="G1003" s="572"/>
      <c r="H1003" s="572"/>
      <c r="I1003" s="572"/>
      <c r="J1003" s="572"/>
      <c r="K1003" s="572"/>
      <c r="L1003" s="572"/>
      <c r="M1003" s="572"/>
      <c r="N1003" s="572"/>
      <c r="O1003" s="572"/>
      <c r="P1003" s="572"/>
      <c r="Q1003" s="572"/>
    </row>
    <row r="1004" ht="25.15" customHeight="true" x14ac:dyDescent="0.2">
      <c r="C1004" s="572"/>
      <c r="D1004" s="572"/>
      <c r="E1004" s="572"/>
      <c r="F1004" s="572"/>
      <c r="G1004" s="572"/>
      <c r="H1004" s="572"/>
      <c r="I1004" s="572"/>
      <c r="J1004" s="572"/>
      <c r="K1004" s="572"/>
      <c r="L1004" s="572"/>
      <c r="M1004" s="572"/>
      <c r="N1004" s="572"/>
      <c r="O1004" s="572"/>
      <c r="P1004" s="572"/>
      <c r="Q1004" s="572"/>
    </row>
    <row r="1005" ht="25.15" customHeight="true" x14ac:dyDescent="0.2">
      <c r="C1005" s="572"/>
      <c r="D1005" s="572"/>
      <c r="E1005" s="572"/>
      <c r="F1005" s="572"/>
      <c r="G1005" s="572"/>
      <c r="H1005" s="572"/>
      <c r="I1005" s="572"/>
      <c r="J1005" s="572"/>
      <c r="K1005" s="572"/>
      <c r="L1005" s="572"/>
      <c r="M1005" s="572"/>
      <c r="N1005" s="572"/>
      <c r="O1005" s="572"/>
      <c r="P1005" s="572"/>
      <c r="Q1005" s="572"/>
    </row>
    <row r="1006" ht="25.15" customHeight="true" x14ac:dyDescent="0.2">
      <c r="C1006" s="572"/>
      <c r="D1006" s="572"/>
      <c r="E1006" s="572"/>
      <c r="F1006" s="572"/>
      <c r="G1006" s="572"/>
      <c r="H1006" s="572"/>
      <c r="I1006" s="572"/>
      <c r="J1006" s="572"/>
      <c r="K1006" s="572"/>
      <c r="L1006" s="572"/>
      <c r="M1006" s="572"/>
      <c r="N1006" s="572"/>
      <c r="O1006" s="572"/>
      <c r="P1006" s="572"/>
      <c r="Q1006" s="572"/>
    </row>
    <row r="1007" ht="25.15" customHeight="true" x14ac:dyDescent="0.2">
      <c r="C1007" s="572"/>
      <c r="D1007" s="572"/>
      <c r="E1007" s="572"/>
      <c r="F1007" s="572"/>
      <c r="G1007" s="572"/>
      <c r="H1007" s="572"/>
      <c r="I1007" s="572"/>
      <c r="J1007" s="572"/>
      <c r="K1007" s="572"/>
      <c r="L1007" s="572"/>
      <c r="M1007" s="572"/>
      <c r="N1007" s="572"/>
      <c r="O1007" s="572"/>
      <c r="P1007" s="572"/>
      <c r="Q1007" s="572"/>
    </row>
    <row r="1008" ht="25.15" customHeight="true" x14ac:dyDescent="0.2">
      <c r="C1008" s="572"/>
      <c r="D1008" s="572"/>
      <c r="E1008" s="572"/>
      <c r="F1008" s="572"/>
      <c r="G1008" s="572"/>
      <c r="H1008" s="572"/>
      <c r="I1008" s="572"/>
      <c r="J1008" s="572"/>
      <c r="K1008" s="572"/>
      <c r="L1008" s="572"/>
      <c r="M1008" s="572"/>
      <c r="N1008" s="572"/>
      <c r="O1008" s="572"/>
      <c r="P1008" s="572"/>
      <c r="Q1008" s="572"/>
    </row>
    <row r="1009" ht="25.15" customHeight="true" x14ac:dyDescent="0.2">
      <c r="C1009" s="572"/>
      <c r="D1009" s="572"/>
      <c r="E1009" s="572"/>
      <c r="F1009" s="572"/>
      <c r="G1009" s="572"/>
      <c r="H1009" s="572"/>
      <c r="I1009" s="572"/>
      <c r="J1009" s="572"/>
      <c r="K1009" s="572"/>
      <c r="L1009" s="572"/>
      <c r="M1009" s="572"/>
      <c r="N1009" s="572"/>
      <c r="O1009" s="572"/>
      <c r="P1009" s="572"/>
      <c r="Q1009" s="572"/>
    </row>
    <row r="1010" ht="25.15" customHeight="true" x14ac:dyDescent="0.2">
      <c r="C1010" s="572"/>
      <c r="D1010" s="572"/>
      <c r="E1010" s="572"/>
      <c r="F1010" s="572"/>
      <c r="G1010" s="572"/>
      <c r="H1010" s="572"/>
      <c r="I1010" s="572"/>
      <c r="J1010" s="572"/>
      <c r="K1010" s="572"/>
      <c r="L1010" s="572"/>
      <c r="M1010" s="572"/>
      <c r="N1010" s="572"/>
      <c r="O1010" s="572"/>
      <c r="P1010" s="572"/>
      <c r="Q1010" s="572"/>
    </row>
    <row r="1011" ht="25.15" customHeight="true" x14ac:dyDescent="0.2">
      <c r="C1011" s="572"/>
      <c r="D1011" s="572"/>
      <c r="E1011" s="572"/>
      <c r="F1011" s="572"/>
      <c r="G1011" s="572"/>
      <c r="H1011" s="572"/>
      <c r="I1011" s="572"/>
      <c r="J1011" s="572"/>
      <c r="K1011" s="572"/>
      <c r="L1011" s="572"/>
      <c r="M1011" s="572"/>
      <c r="N1011" s="572"/>
      <c r="O1011" s="572"/>
      <c r="P1011" s="572"/>
      <c r="Q1011" s="572"/>
    </row>
    <row r="1012" ht="25.15" customHeight="true" x14ac:dyDescent="0.2">
      <c r="C1012" s="572"/>
      <c r="D1012" s="572"/>
      <c r="E1012" s="572"/>
      <c r="F1012" s="572"/>
      <c r="G1012" s="572"/>
      <c r="H1012" s="572"/>
      <c r="I1012" s="572"/>
      <c r="J1012" s="572"/>
      <c r="K1012" s="572"/>
      <c r="L1012" s="572"/>
      <c r="M1012" s="572"/>
      <c r="N1012" s="572"/>
      <c r="O1012" s="572"/>
      <c r="P1012" s="572"/>
      <c r="Q1012" s="572"/>
    </row>
    <row r="1013" ht="25.15" customHeight="true" x14ac:dyDescent="0.2">
      <c r="C1013" s="572"/>
      <c r="D1013" s="572"/>
      <c r="E1013" s="572"/>
      <c r="F1013" s="572"/>
      <c r="G1013" s="572"/>
      <c r="H1013" s="572"/>
      <c r="I1013" s="572"/>
      <c r="J1013" s="572"/>
      <c r="K1013" s="572"/>
      <c r="L1013" s="572"/>
      <c r="M1013" s="572"/>
      <c r="N1013" s="572"/>
      <c r="O1013" s="572"/>
      <c r="P1013" s="572"/>
      <c r="Q1013" s="572"/>
    </row>
    <row r="1014" ht="25.15" customHeight="true" x14ac:dyDescent="0.2">
      <c r="C1014" s="572"/>
      <c r="D1014" s="572"/>
      <c r="E1014" s="572"/>
      <c r="F1014" s="572"/>
      <c r="G1014" s="572"/>
      <c r="H1014" s="572"/>
      <c r="I1014" s="572"/>
      <c r="J1014" s="572"/>
      <c r="K1014" s="572"/>
      <c r="L1014" s="572"/>
      <c r="M1014" s="572"/>
      <c r="N1014" s="572"/>
      <c r="O1014" s="572"/>
      <c r="P1014" s="572"/>
      <c r="Q1014" s="572"/>
    </row>
    <row r="1015" ht="25.15" customHeight="true" x14ac:dyDescent="0.2">
      <c r="C1015" s="572"/>
      <c r="D1015" s="572"/>
      <c r="E1015" s="572"/>
      <c r="F1015" s="572"/>
      <c r="G1015" s="572"/>
      <c r="H1015" s="572"/>
      <c r="I1015" s="572"/>
      <c r="J1015" s="572"/>
      <c r="K1015" s="572"/>
      <c r="L1015" s="572"/>
      <c r="M1015" s="572"/>
      <c r="N1015" s="572"/>
      <c r="O1015" s="572"/>
      <c r="P1015" s="572"/>
      <c r="Q1015" s="572"/>
    </row>
    <row r="1016" ht="25.15" customHeight="true" x14ac:dyDescent="0.2">
      <c r="C1016" s="572"/>
      <c r="D1016" s="572"/>
      <c r="E1016" s="572"/>
      <c r="F1016" s="572"/>
      <c r="G1016" s="572"/>
      <c r="H1016" s="572"/>
      <c r="I1016" s="572"/>
      <c r="J1016" s="572"/>
      <c r="K1016" s="572"/>
      <c r="L1016" s="572"/>
      <c r="M1016" s="572"/>
      <c r="N1016" s="572"/>
      <c r="O1016" s="572"/>
      <c r="P1016" s="572"/>
      <c r="Q1016" s="572"/>
    </row>
    <row r="1017" ht="25.15" customHeight="true" x14ac:dyDescent="0.2">
      <c r="C1017" s="572"/>
      <c r="D1017" s="572"/>
      <c r="E1017" s="572"/>
      <c r="F1017" s="572"/>
      <c r="G1017" s="572"/>
      <c r="H1017" s="572"/>
      <c r="I1017" s="572"/>
      <c r="J1017" s="572"/>
      <c r="K1017" s="572"/>
      <c r="L1017" s="572"/>
      <c r="M1017" s="572"/>
      <c r="N1017" s="572"/>
      <c r="O1017" s="572"/>
      <c r="P1017" s="572"/>
      <c r="Q1017" s="572"/>
    </row>
    <row r="1018" ht="25.15" customHeight="true" x14ac:dyDescent="0.2">
      <c r="C1018" s="572"/>
      <c r="D1018" s="572"/>
      <c r="E1018" s="572"/>
      <c r="F1018" s="572"/>
      <c r="G1018" s="572"/>
      <c r="H1018" s="572"/>
      <c r="I1018" s="572"/>
      <c r="J1018" s="572"/>
      <c r="K1018" s="572"/>
      <c r="L1018" s="572"/>
      <c r="M1018" s="572"/>
      <c r="N1018" s="572"/>
      <c r="O1018" s="572"/>
      <c r="P1018" s="572"/>
      <c r="Q1018" s="572"/>
    </row>
    <row r="1019" ht="25.15" customHeight="true" x14ac:dyDescent="0.2">
      <c r="C1019" s="572"/>
      <c r="D1019" s="572"/>
      <c r="E1019" s="572"/>
      <c r="F1019" s="572"/>
      <c r="G1019" s="572"/>
      <c r="H1019" s="572"/>
      <c r="I1019" s="572"/>
      <c r="J1019" s="572"/>
      <c r="K1019" s="572"/>
      <c r="L1019" s="572"/>
      <c r="M1019" s="572"/>
      <c r="N1019" s="572"/>
      <c r="O1019" s="572"/>
      <c r="P1019" s="572"/>
      <c r="Q1019" s="572"/>
    </row>
    <row r="1020" ht="25.15" customHeight="true" x14ac:dyDescent="0.2">
      <c r="C1020" s="572"/>
      <c r="D1020" s="572"/>
      <c r="E1020" s="572"/>
      <c r="F1020" s="572"/>
      <c r="G1020" s="572"/>
      <c r="H1020" s="572"/>
      <c r="I1020" s="572"/>
      <c r="J1020" s="572"/>
      <c r="K1020" s="572"/>
      <c r="L1020" s="572"/>
      <c r="M1020" s="572"/>
      <c r="N1020" s="572"/>
      <c r="O1020" s="572"/>
      <c r="P1020" s="572"/>
      <c r="Q1020" s="572"/>
    </row>
    <row r="1021" ht="25.15" customHeight="true" x14ac:dyDescent="0.2">
      <c r="C1021" s="572"/>
      <c r="D1021" s="572"/>
      <c r="E1021" s="572"/>
      <c r="F1021" s="572"/>
      <c r="G1021" s="572"/>
      <c r="H1021" s="572"/>
      <c r="I1021" s="572"/>
      <c r="J1021" s="572"/>
      <c r="K1021" s="572"/>
      <c r="L1021" s="572"/>
      <c r="M1021" s="572"/>
      <c r="N1021" s="572"/>
      <c r="O1021" s="572"/>
      <c r="P1021" s="572"/>
      <c r="Q1021" s="572"/>
    </row>
    <row r="1022" ht="25.15" customHeight="true" x14ac:dyDescent="0.2">
      <c r="C1022" s="572"/>
      <c r="D1022" s="572"/>
      <c r="E1022" s="572"/>
      <c r="F1022" s="572"/>
      <c r="G1022" s="572"/>
      <c r="H1022" s="572"/>
      <c r="I1022" s="572"/>
      <c r="J1022" s="572"/>
      <c r="K1022" s="572"/>
      <c r="L1022" s="572"/>
      <c r="M1022" s="572"/>
      <c r="N1022" s="572"/>
      <c r="O1022" s="572"/>
      <c r="P1022" s="572"/>
      <c r="Q1022" s="572"/>
    </row>
    <row r="1023" ht="25.15" customHeight="true" x14ac:dyDescent="0.2">
      <c r="C1023" s="572"/>
      <c r="D1023" s="572"/>
      <c r="E1023" s="572"/>
      <c r="F1023" s="572"/>
      <c r="G1023" s="572"/>
      <c r="H1023" s="572"/>
      <c r="I1023" s="572"/>
      <c r="J1023" s="572"/>
      <c r="K1023" s="572"/>
      <c r="L1023" s="572"/>
      <c r="M1023" s="572"/>
      <c r="N1023" s="572"/>
      <c r="O1023" s="572"/>
      <c r="P1023" s="572"/>
      <c r="Q1023" s="572"/>
    </row>
    <row r="1024" ht="25.15" customHeight="true" x14ac:dyDescent="0.2">
      <c r="C1024" s="572"/>
      <c r="D1024" s="572"/>
      <c r="E1024" s="572"/>
      <c r="F1024" s="572"/>
      <c r="G1024" s="572"/>
      <c r="H1024" s="572"/>
      <c r="I1024" s="572"/>
      <c r="J1024" s="572"/>
      <c r="K1024" s="572"/>
      <c r="L1024" s="572"/>
      <c r="M1024" s="572"/>
      <c r="N1024" s="572"/>
      <c r="O1024" s="572"/>
      <c r="P1024" s="572"/>
      <c r="Q1024" s="572"/>
    </row>
    <row r="1025" s="348" customFormat="true" ht="21" customHeight="true" x14ac:dyDescent="0.2">
      <c r="A1025" s="1009" t="s">
        <v>525</v>
      </c>
      <c r="B1025" s="1009"/>
      <c r="C1025" s="1009"/>
      <c r="X1025" s="341"/>
      <c r="Y1025" s="341"/>
      <c r="Z1025" s="341"/>
      <c r="AA1025" s="341"/>
      <c r="AB1025" s="341"/>
      <c r="AC1025" s="341"/>
      <c r="AD1025" s="341"/>
      <c r="AE1025" s="341"/>
      <c r="AF1025" s="341"/>
      <c r="AG1025" s="341"/>
      <c r="AH1025" s="341"/>
      <c r="AI1025" s="341"/>
      <c r="AJ1025" s="341"/>
      <c r="AK1025" s="341"/>
      <c r="AL1025" s="341"/>
      <c r="AM1025" s="341"/>
      <c r="AN1025" s="341"/>
      <c r="AO1025" s="341"/>
      <c r="AP1025" s="341"/>
      <c r="AQ1025" s="341"/>
      <c r="AR1025" s="341"/>
      <c r="AS1025" s="341"/>
      <c r="AT1025" s="341"/>
      <c r="AU1025" s="341"/>
      <c r="AV1025" s="341"/>
      <c r="AW1025" s="341"/>
      <c r="AX1025" s="341"/>
      <c r="AY1025" s="341"/>
      <c r="AZ1025" s="341"/>
      <c r="BA1025" s="353"/>
      <c r="BB1025" s="396"/>
      <c r="BC1025"/>
      <c r="BD1025"/>
      <c r="BE1025"/>
      <c r="BF1025"/>
      <c r="BG1025"/>
      <c r="BH1025"/>
      <c r="BI1025"/>
      <c r="BJ1025"/>
      <c r="BK1025"/>
      <c r="BL1025"/>
      <c r="BM1025"/>
      <c r="BN1025"/>
      <c r="BO1025"/>
      <c r="BP1025"/>
      <c r="BQ1025"/>
      <c r="BR1025"/>
      <c r="BS1025"/>
      <c r="BT1025"/>
      <c r="BU1025"/>
      <c r="BV1025"/>
      <c r="BW1025" s="353"/>
      <c r="BX1025" s="354"/>
      <c r="BY1025" s="354"/>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348" customFormat="true" ht="15.95" customHeight="true" x14ac:dyDescent="0.2">
      <c r="A1026" s="1001" t="s">
        <v>177</v>
      </c>
      <c r="B1026" s="1001"/>
      <c r="C1026" s="522" t="s">
        <v>178</v>
      </c>
      <c r="X1026" s="341"/>
      <c r="Y1026" s="341"/>
      <c r="Z1026" s="341"/>
      <c r="AA1026" s="341"/>
      <c r="AB1026" s="341"/>
      <c r="AC1026" s="341"/>
      <c r="AD1026" s="341"/>
      <c r="AE1026" s="341"/>
      <c r="AF1026" s="341"/>
      <c r="AG1026" s="341"/>
      <c r="AH1026" s="341"/>
      <c r="AI1026" s="341"/>
      <c r="AJ1026" s="341"/>
      <c r="AK1026" s="341"/>
      <c r="AL1026" s="341"/>
      <c r="AM1026" s="341"/>
      <c r="AN1026" s="341"/>
      <c r="AO1026" s="341"/>
      <c r="AP1026" s="341"/>
      <c r="AQ1026" s="341"/>
      <c r="AR1026" s="341"/>
      <c r="AS1026" s="341"/>
      <c r="AT1026" s="341"/>
      <c r="AU1026" s="341"/>
      <c r="AV1026" s="341"/>
      <c r="AW1026" s="341"/>
      <c r="AX1026" s="341"/>
      <c r="AY1026" s="341"/>
      <c r="AZ1026" s="341"/>
      <c r="BA1026" s="353"/>
      <c r="BB1026" s="396"/>
      <c r="BC1026"/>
      <c r="BD1026"/>
      <c r="BE1026"/>
      <c r="BF1026"/>
      <c r="BG1026"/>
      <c r="BH1026"/>
      <c r="BI1026"/>
      <c r="BJ1026"/>
      <c r="BK1026"/>
      <c r="BL1026"/>
      <c r="BM1026"/>
      <c r="BN1026"/>
      <c r="BO1026"/>
      <c r="BP1026"/>
      <c r="BQ1026"/>
      <c r="BR1026"/>
      <c r="BS1026"/>
      <c r="BT1026"/>
      <c r="BU1026"/>
      <c r="BV1026"/>
      <c r="BW1026" s="353"/>
      <c r="BX1026" s="354"/>
      <c r="BY1026" s="354"/>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348" customFormat="true" ht="17.1" hidden="true" customHeight="true" x14ac:dyDescent="0.2">
      <c r="A1027" s="523" t="s">
        <v>179</v>
      </c>
      <c r="B1027" s="524" t="s">
        <v>180</v>
      </c>
      <c r="C1027" s="525">
        <v>9979</v>
      </c>
      <c r="X1027" s="341"/>
      <c r="Y1027" s="341"/>
      <c r="Z1027" s="341"/>
      <c r="AA1027" s="341"/>
      <c r="AB1027" s="341"/>
      <c r="AC1027" s="341"/>
      <c r="AD1027" s="341"/>
      <c r="AE1027" s="341"/>
      <c r="AF1027" s="341"/>
      <c r="AG1027" s="341"/>
      <c r="AH1027" s="341"/>
      <c r="AI1027" s="341"/>
      <c r="AJ1027" s="341"/>
      <c r="AK1027" s="341"/>
      <c r="AL1027" s="341"/>
      <c r="AM1027" s="341"/>
      <c r="AN1027" s="341"/>
      <c r="AO1027" s="341"/>
      <c r="AP1027" s="341"/>
      <c r="AQ1027" s="341"/>
      <c r="AR1027" s="341"/>
      <c r="AS1027" s="341"/>
      <c r="AT1027" s="341"/>
      <c r="AU1027" s="341"/>
      <c r="AV1027" s="341"/>
      <c r="AW1027" s="341"/>
      <c r="AX1027" s="341"/>
      <c r="AY1027" s="341"/>
      <c r="AZ1027" s="341"/>
      <c r="BA1027" s="353"/>
      <c r="BB1027" s="396"/>
      <c r="BC1027"/>
      <c r="BD1027"/>
      <c r="BE1027"/>
      <c r="BF1027"/>
      <c r="BG1027"/>
      <c r="BH1027"/>
      <c r="BI1027"/>
      <c r="BJ1027"/>
      <c r="BK1027"/>
      <c r="BL1027"/>
      <c r="BM1027"/>
      <c r="BN1027"/>
      <c r="BO1027"/>
      <c r="BP1027"/>
      <c r="BQ1027"/>
      <c r="BR1027"/>
      <c r="BS1027"/>
      <c r="BT1027"/>
      <c r="BU1027"/>
      <c r="BV1027"/>
      <c r="BW1027" s="353"/>
      <c r="BX1027" s="354"/>
      <c r="BY1027" s="354"/>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348" customFormat="true" ht="17.1" hidden="true" customHeight="true" x14ac:dyDescent="0.2">
      <c r="A1028" s="526" t="s">
        <v>181</v>
      </c>
      <c r="B1028" s="527" t="s">
        <v>180</v>
      </c>
      <c r="C1028" s="528">
        <v>9979</v>
      </c>
      <c r="X1028" s="341"/>
      <c r="Y1028" s="341"/>
      <c r="Z1028" s="341"/>
      <c r="AA1028" s="341"/>
      <c r="AB1028" s="341"/>
      <c r="AC1028" s="341"/>
      <c r="AD1028" s="341"/>
      <c r="AE1028" s="341"/>
      <c r="AF1028" s="341"/>
      <c r="AG1028" s="341"/>
      <c r="AH1028" s="341"/>
      <c r="AI1028" s="341"/>
      <c r="AJ1028" s="341"/>
      <c r="AK1028" s="341"/>
      <c r="AL1028" s="341"/>
      <c r="AM1028" s="341"/>
      <c r="AN1028" s="341"/>
      <c r="AO1028" s="341"/>
      <c r="AP1028" s="341"/>
      <c r="AQ1028" s="341"/>
      <c r="AR1028" s="341"/>
      <c r="AS1028" s="341"/>
      <c r="AT1028" s="341"/>
      <c r="AU1028" s="341"/>
      <c r="AV1028" s="341"/>
      <c r="AW1028" s="341"/>
      <c r="AX1028" s="341"/>
      <c r="AY1028" s="341"/>
      <c r="AZ1028" s="341"/>
      <c r="BA1028" s="353"/>
      <c r="BB1028" s="396"/>
      <c r="BC1028"/>
      <c r="BD1028"/>
      <c r="BE1028"/>
      <c r="BF1028"/>
      <c r="BG1028"/>
      <c r="BH1028"/>
      <c r="BI1028"/>
      <c r="BJ1028"/>
      <c r="BK1028"/>
      <c r="BL1028"/>
      <c r="BM1028"/>
      <c r="BN1028"/>
      <c r="BO1028"/>
      <c r="BP1028"/>
      <c r="BQ1028"/>
      <c r="BR1028"/>
      <c r="BS1028"/>
      <c r="BT1028"/>
      <c r="BU1028"/>
      <c r="BV1028"/>
      <c r="BW1028" s="353"/>
      <c r="BX1028" s="354"/>
      <c r="BY1028" s="354"/>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348" customFormat="true" ht="17.1" hidden="true" customHeight="true" x14ac:dyDescent="0.2">
      <c r="A1029" s="526" t="s">
        <v>182</v>
      </c>
      <c r="B1029" s="527" t="s">
        <v>180</v>
      </c>
      <c r="C1029" s="528">
        <v>9979</v>
      </c>
      <c r="X1029" s="341"/>
      <c r="Y1029" s="341"/>
      <c r="Z1029" s="341"/>
      <c r="AA1029" s="341"/>
      <c r="AB1029" s="341"/>
      <c r="AC1029" s="341"/>
      <c r="AD1029" s="341"/>
      <c r="AE1029" s="341"/>
      <c r="AF1029" s="341"/>
      <c r="AG1029" s="341"/>
      <c r="AH1029" s="341"/>
      <c r="AI1029" s="341"/>
      <c r="AJ1029" s="341"/>
      <c r="AK1029" s="341"/>
      <c r="AL1029" s="341"/>
      <c r="AM1029" s="341"/>
      <c r="AN1029" s="341"/>
      <c r="AO1029" s="341"/>
      <c r="AP1029" s="341"/>
      <c r="AQ1029" s="341"/>
      <c r="AR1029" s="341"/>
      <c r="AS1029" s="341"/>
      <c r="AT1029" s="341"/>
      <c r="AU1029" s="341"/>
      <c r="AV1029" s="341"/>
      <c r="AW1029" s="341"/>
      <c r="AX1029" s="341"/>
      <c r="AY1029" s="341"/>
      <c r="AZ1029" s="341"/>
      <c r="BA1029" s="353"/>
      <c r="BB1029" s="396"/>
      <c r="BC1029"/>
      <c r="BD1029"/>
      <c r="BE1029"/>
      <c r="BF1029"/>
      <c r="BG1029"/>
      <c r="BH1029"/>
      <c r="BI1029"/>
      <c r="BJ1029"/>
      <c r="BK1029"/>
      <c r="BL1029"/>
      <c r="BM1029"/>
      <c r="BN1029"/>
      <c r="BO1029"/>
      <c r="BP1029"/>
      <c r="BQ1029"/>
      <c r="BR1029"/>
      <c r="BS1029"/>
      <c r="BT1029"/>
      <c r="BU1029"/>
      <c r="BV1029"/>
      <c r="BW1029" s="353"/>
      <c r="BX1029" s="354"/>
      <c r="BY1029" s="354"/>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348" customFormat="true" ht="17.1" hidden="true" customHeight="true" x14ac:dyDescent="0.2">
      <c r="A1030" s="526" t="s">
        <v>184</v>
      </c>
      <c r="B1030" s="527" t="s">
        <v>180</v>
      </c>
      <c r="C1030" s="528">
        <v>9979</v>
      </c>
      <c r="X1030" s="341"/>
      <c r="Y1030" s="341"/>
      <c r="Z1030" s="341"/>
      <c r="AA1030" s="341"/>
      <c r="AB1030" s="341"/>
      <c r="AC1030" s="341"/>
      <c r="AD1030" s="341"/>
      <c r="AE1030" s="341"/>
      <c r="AF1030" s="341"/>
      <c r="AG1030" s="341"/>
      <c r="AH1030" s="341"/>
      <c r="AI1030" s="341"/>
      <c r="AJ1030" s="341"/>
      <c r="AK1030" s="341"/>
      <c r="AL1030" s="341"/>
      <c r="AM1030" s="341"/>
      <c r="AN1030" s="341"/>
      <c r="AO1030" s="341"/>
      <c r="AP1030" s="341"/>
      <c r="AQ1030" s="341"/>
      <c r="AR1030" s="341"/>
      <c r="AS1030" s="341"/>
      <c r="AT1030" s="341"/>
      <c r="AU1030" s="341"/>
      <c r="AV1030" s="341"/>
      <c r="AW1030" s="341"/>
      <c r="AX1030" s="341"/>
      <c r="AY1030" s="341"/>
      <c r="AZ1030" s="341"/>
      <c r="BA1030" s="353"/>
      <c r="BB1030" s="396"/>
      <c r="BC1030"/>
      <c r="BD1030"/>
      <c r="BE1030"/>
      <c r="BF1030"/>
      <c r="BG1030"/>
      <c r="BH1030"/>
      <c r="BI1030"/>
      <c r="BJ1030"/>
      <c r="BK1030"/>
      <c r="BL1030"/>
      <c r="BM1030"/>
      <c r="BN1030"/>
      <c r="BO1030"/>
      <c r="BP1030"/>
      <c r="BQ1030"/>
      <c r="BR1030"/>
      <c r="BS1030"/>
      <c r="BT1030"/>
      <c r="BU1030"/>
      <c r="BV1030"/>
      <c r="BW1030" s="353"/>
      <c r="BX1030" s="354"/>
      <c r="BY1030" s="354"/>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348" customFormat="true" ht="17.1" customHeight="true" x14ac:dyDescent="0.2">
      <c r="A1031" s="1002" t="s">
        <v>186</v>
      </c>
      <c r="B1031" s="527" t="s">
        <v>187</v>
      </c>
      <c r="C1031" s="528">
        <v>4107</v>
      </c>
      <c r="X1031" s="341"/>
      <c r="Y1031" s="341"/>
      <c r="Z1031" s="341"/>
      <c r="AA1031" s="341"/>
      <c r="AB1031" s="341"/>
      <c r="AC1031" s="341"/>
      <c r="AD1031" s="341"/>
      <c r="AE1031" s="341"/>
      <c r="AF1031" s="341"/>
      <c r="AG1031" s="341"/>
      <c r="AH1031" s="341"/>
      <c r="AI1031" s="341"/>
      <c r="AJ1031" s="341"/>
      <c r="AK1031" s="341"/>
      <c r="AL1031" s="341"/>
      <c r="AM1031" s="341"/>
      <c r="AN1031" s="341"/>
      <c r="AO1031" s="341"/>
      <c r="AP1031" s="341"/>
      <c r="AQ1031" s="341"/>
      <c r="AR1031" s="341"/>
      <c r="AS1031" s="341"/>
      <c r="AT1031" s="341"/>
      <c r="AU1031" s="341"/>
      <c r="AV1031" s="341"/>
      <c r="AW1031" s="341"/>
      <c r="AX1031" s="341"/>
      <c r="AY1031" s="341"/>
      <c r="AZ1031" s="341"/>
      <c r="BA1031" s="353"/>
      <c r="BB1031" s="396"/>
      <c r="BC1031"/>
      <c r="BD1031"/>
      <c r="BE1031"/>
      <c r="BF1031"/>
      <c r="BG1031"/>
      <c r="BH1031"/>
      <c r="BI1031"/>
      <c r="BJ1031"/>
      <c r="BK1031"/>
      <c r="BL1031"/>
      <c r="BM1031"/>
      <c r="BN1031"/>
      <c r="BO1031"/>
      <c r="BP1031"/>
      <c r="BQ1031"/>
      <c r="BR1031"/>
      <c r="BS1031"/>
      <c r="BT1031"/>
      <c r="BU1031"/>
      <c r="BV1031"/>
      <c r="BW1031" s="353"/>
      <c r="BX1031" s="354"/>
      <c r="BY1031" s="354"/>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348" customFormat="true" ht="17.1" customHeight="true" x14ac:dyDescent="0.2">
      <c r="A1032" s="1002"/>
      <c r="B1032" s="527" t="s">
        <v>188</v>
      </c>
      <c r="C1032" s="528">
        <v>5872</v>
      </c>
      <c r="X1032" s="341"/>
      <c r="Y1032" s="341"/>
      <c r="Z1032" s="341"/>
      <c r="AA1032" s="341"/>
      <c r="AB1032" s="341"/>
      <c r="AC1032" s="341"/>
      <c r="AD1032" s="341"/>
      <c r="AE1032" s="341"/>
      <c r="AF1032" s="341"/>
      <c r="AG1032" s="341"/>
      <c r="AH1032" s="341"/>
      <c r="AI1032" s="341"/>
      <c r="AJ1032" s="341"/>
      <c r="AK1032" s="341"/>
      <c r="AL1032" s="341"/>
      <c r="AM1032" s="341"/>
      <c r="AN1032" s="341"/>
      <c r="AO1032" s="341"/>
      <c r="AP1032" s="341"/>
      <c r="AQ1032" s="341"/>
      <c r="AR1032" s="341"/>
      <c r="AS1032" s="341"/>
      <c r="AT1032" s="341"/>
      <c r="AU1032" s="341"/>
      <c r="AV1032" s="341"/>
      <c r="AW1032" s="341"/>
      <c r="AX1032" s="341"/>
      <c r="AY1032" s="341"/>
      <c r="AZ1032" s="341"/>
      <c r="BA1032" s="353"/>
      <c r="BB1032" s="396"/>
      <c r="BC1032"/>
      <c r="BD1032"/>
      <c r="BE1032"/>
      <c r="BF1032"/>
      <c r="BG1032"/>
      <c r="BH1032"/>
      <c r="BI1032"/>
      <c r="BJ1032"/>
      <c r="BK1032"/>
      <c r="BL1032"/>
      <c r="BM1032"/>
      <c r="BN1032"/>
      <c r="BO1032"/>
      <c r="BP1032"/>
      <c r="BQ1032"/>
      <c r="BR1032"/>
      <c r="BS1032"/>
      <c r="BT1032"/>
      <c r="BU1032"/>
      <c r="BV1032"/>
      <c r="BW1032" s="353"/>
      <c r="BX1032" s="354"/>
      <c r="BY1032" s="354"/>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348" customFormat="true" ht="17.1" customHeight="true" x14ac:dyDescent="0.2">
      <c r="A1033" s="1003"/>
      <c r="B1033" s="529" t="s">
        <v>189</v>
      </c>
      <c r="C1033" s="530">
        <v>0</v>
      </c>
      <c r="X1033" s="341"/>
      <c r="Y1033" s="341"/>
      <c r="Z1033" s="341"/>
      <c r="AA1033" s="341"/>
      <c r="AB1033" s="341"/>
      <c r="AC1033" s="341"/>
      <c r="AD1033" s="341"/>
      <c r="AE1033" s="341"/>
      <c r="AF1033" s="341"/>
      <c r="AG1033" s="341"/>
      <c r="AH1033" s="341"/>
      <c r="AI1033" s="341"/>
      <c r="AJ1033" s="341"/>
      <c r="AK1033" s="341"/>
      <c r="AL1033" s="341"/>
      <c r="AM1033" s="341"/>
      <c r="AN1033" s="341"/>
      <c r="AO1033" s="341"/>
      <c r="AP1033" s="341"/>
      <c r="AQ1033" s="341"/>
      <c r="AR1033" s="341"/>
      <c r="AS1033" s="341"/>
      <c r="AT1033" s="341"/>
      <c r="AU1033" s="341"/>
      <c r="AV1033" s="341"/>
      <c r="AW1033" s="341"/>
      <c r="AX1033" s="341"/>
      <c r="AY1033" s="341"/>
      <c r="AZ1033" s="341"/>
      <c r="BA1033" s="543"/>
      <c r="BB1033" s="323"/>
      <c r="BC1033" s="543"/>
      <c r="BD1033" s="543"/>
      <c r="BE1033" s="543"/>
      <c r="BF1033" s="543"/>
      <c r="BG1033" s="543"/>
      <c r="BH1033" s="543"/>
      <c r="BI1033" s="543"/>
      <c r="BJ1033" s="543"/>
      <c r="BK1033" s="543"/>
      <c r="BL1033" s="543"/>
      <c r="BM1033" s="543"/>
      <c r="BN1033" s="543"/>
      <c r="BO1033" s="543"/>
      <c r="BP1033" s="543"/>
      <c r="BQ1033" s="543"/>
      <c r="BR1033" s="543"/>
      <c r="BS1033" s="543"/>
      <c r="BT1033" s="543"/>
      <c r="BU1033" s="543"/>
      <c r="BV1033" s="543"/>
      <c r="BW1033" s="543"/>
      <c r="BX1033" s="341"/>
      <c r="BY1033" s="341"/>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348" customFormat="true" ht="12.95" customHeight="true" x14ac:dyDescent="0.2">
      <c r="A1034" s="1004" t="s">
        <v>526</v>
      </c>
      <c r="B1034" s="1004"/>
      <c r="C1034" s="1004"/>
      <c r="X1034" s="341"/>
      <c r="Y1034" s="341"/>
      <c r="Z1034" s="341"/>
      <c r="AA1034" s="341"/>
      <c r="AB1034" s="341"/>
      <c r="AC1034" s="341"/>
      <c r="AD1034" s="341"/>
      <c r="AE1034" s="341"/>
      <c r="AF1034" s="341"/>
      <c r="AG1034" s="341"/>
      <c r="AH1034" s="341"/>
      <c r="AI1034" s="341"/>
      <c r="AJ1034" s="341"/>
      <c r="AK1034" s="341"/>
      <c r="AL1034" s="341"/>
      <c r="AM1034" s="341"/>
      <c r="AN1034" s="341"/>
      <c r="AO1034" s="341"/>
      <c r="AP1034" s="341"/>
      <c r="AQ1034" s="341"/>
      <c r="AR1034" s="341"/>
      <c r="AS1034" s="341"/>
      <c r="AT1034" s="341"/>
      <c r="AU1034" s="341"/>
      <c r="AV1034" s="341"/>
      <c r="AW1034" s="341"/>
      <c r="AX1034" s="341"/>
      <c r="AY1034" s="341"/>
      <c r="AZ1034" s="341"/>
      <c r="BA1034" s="353"/>
      <c r="BB1034" s="396"/>
      <c r="BC1034"/>
      <c r="BD1034"/>
      <c r="BE1034"/>
      <c r="BF1034"/>
      <c r="BG1034"/>
      <c r="BH1034"/>
      <c r="BI1034"/>
      <c r="BJ1034"/>
      <c r="BK1034"/>
      <c r="BL1034"/>
      <c r="BM1034"/>
      <c r="BN1034"/>
      <c r="BO1034"/>
      <c r="BP1034"/>
      <c r="BQ1034"/>
      <c r="BR1034"/>
      <c r="BS1034"/>
      <c r="BT1034"/>
      <c r="BU1034"/>
      <c r="BV1034"/>
      <c r="BW1034" s="353"/>
      <c r="BX1034" s="354"/>
      <c r="BY1034" s="354"/>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348" customFormat="true" ht="15" customHeight="true" x14ac:dyDescent="0.2">
      <c r="B1035" s="435"/>
      <c r="X1035" s="341"/>
      <c r="Y1035" s="341"/>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544"/>
      <c r="BB1035" s="365"/>
      <c r="BC1035" s="544"/>
      <c r="BD1035" s="544"/>
      <c r="BE1035" s="544"/>
      <c r="BF1035" s="544"/>
      <c r="BG1035" s="544"/>
      <c r="BH1035" s="544"/>
      <c r="BI1035" s="544"/>
      <c r="BJ1035" s="544"/>
      <c r="BK1035" s="544"/>
      <c r="BL1035" s="544"/>
      <c r="BM1035" s="544"/>
      <c r="BN1035" s="544"/>
      <c r="BO1035" s="544"/>
      <c r="BP1035" s="544"/>
      <c r="BQ1035" s="544"/>
      <c r="BR1035" s="544"/>
      <c r="BS1035" s="544"/>
      <c r="BT1035" s="544"/>
      <c r="BU1035" s="544"/>
      <c r="BV1035" s="544"/>
      <c r="BW1035" s="544"/>
      <c r="BX1035" s="341"/>
      <c r="BY1035" s="341"/>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7" t="s">
        <v>121</v>
      </c>
      <c r="B1036" s="305" t="s">
        <v>122</v>
      </c>
    </row>
    <row r="1037" ht="15" customHeight="true" x14ac:dyDescent="0.2">
      <c r="A1037" s="398" t="str">
        <f>R15</f>
        <v>Central Highlands</v>
      </c>
      <c r="B1037" s="398">
        <f>BR122+BR123</f>
        <v>2431.9973994779862</v>
      </c>
    </row>
    <row r="1038" ht="15" customHeight="true" x14ac:dyDescent="0.2">
      <c r="A1038" s="398" t="str">
        <f>S15</f>
        <v>Mekong River Delta</v>
      </c>
      <c r="B1038" s="398">
        <f>BS122+BS123</f>
        <v>7155.6765870709969</v>
      </c>
    </row>
    <row r="1039" ht="15" customHeight="true" x14ac:dyDescent="0.2">
      <c r="A1039" s="398" t="str">
        <f>T15</f>
        <v>North Central and Central Coastal area</v>
      </c>
      <c r="B1039" s="398">
        <f>BT122+BT123</f>
        <v>8214.284477453999</v>
      </c>
    </row>
    <row r="1040" ht="15" customHeight="true" x14ac:dyDescent="0.2">
      <c r="A1040" s="398" t="str">
        <f>U15</f>
        <v>Northern Midlands and Mountain area</v>
      </c>
      <c r="B1040" s="398">
        <f>BU122+BU123</f>
        <v>5240.0461004293184</v>
      </c>
    </row>
    <row r="1041" ht="15" customHeight="true" x14ac:dyDescent="0.2">
      <c r="A1041" s="398" t="str">
        <f>V15</f>
        <v>Red River Delta</v>
      </c>
      <c r="B1041" s="398">
        <f>BV122+BV123</f>
        <v>9090.7813688606602</v>
      </c>
    </row>
    <row r="1042" ht="15" customHeight="true" x14ac:dyDescent="0.2">
      <c r="A1042" s="398" t="str">
        <f>W15</f>
        <v>South East</v>
      </c>
      <c r="B1042" s="398">
        <f>BW122+BW123</f>
        <v>6373.348821341162</v>
      </c>
    </row>
    <row r="1043" ht="15" customHeight="true" x14ac:dyDescent="0.2">
      <c r="A1043" s="398">
        <f>X15</f>
        <v>0</v>
      </c>
      <c r="B1043" s="398">
        <f>BX122+XR123</f>
        <v>0</v>
      </c>
    </row>
    <row r="1044" ht="15" customHeight="true" x14ac:dyDescent="0.2">
      <c r="A1044" s="398">
        <f>Y15</f>
        <v>0</v>
      </c>
      <c r="B1044" s="398">
        <f>BY122+BY123</f>
        <v>0</v>
      </c>
    </row>
    <row r="1045" ht="15" customHeight="true" x14ac:dyDescent="0.2">
      <c r="A1045" s="398">
        <f>Z15</f>
        <v>0</v>
      </c>
      <c r="B1045" s="398">
        <f>BZ122+BZ123</f>
        <v>0</v>
      </c>
    </row>
    <row r="1046" ht="15" customHeight="true" x14ac:dyDescent="0.2">
      <c r="A1046" s="365">
        <f>AA15</f>
        <v>0</v>
      </c>
      <c r="B1046" s="398">
        <f>CA122+CA123</f>
        <v>0</v>
      </c>
    </row>
    <row r="1047" ht="15" customHeight="true" x14ac:dyDescent="0.2">
      <c r="A1047" s="365">
        <f>AB15</f>
        <v>0</v>
      </c>
      <c r="B1047" s="398">
        <f>CB122+CB123</f>
        <v>0</v>
      </c>
    </row>
    <row r="1048" ht="15" customHeight="true" x14ac:dyDescent="0.2">
      <c r="A1048" s="365">
        <f>AC15</f>
        <v>0</v>
      </c>
      <c r="B1048" s="398">
        <f>CC122+CC123</f>
        <v>0</v>
      </c>
    </row>
    <row r="1049" ht="15" customHeight="true" x14ac:dyDescent="0.2">
      <c r="A1049" s="365">
        <f>AD15</f>
        <v>0</v>
      </c>
      <c r="B1049" s="398">
        <f>CD122+CD123</f>
        <v>0</v>
      </c>
    </row>
    <row r="1050" ht="15" customHeight="true" x14ac:dyDescent="0.2">
      <c r="A1050" s="365">
        <f>AE15</f>
        <v>0</v>
      </c>
      <c r="B1050" s="398">
        <f>CE122+CE123</f>
        <v>0</v>
      </c>
    </row>
    <row r="1051" ht="15" customHeight="true" x14ac:dyDescent="0.2">
      <c r="A1051" s="365">
        <f>AF15</f>
        <v>0</v>
      </c>
      <c r="B1051" s="398">
        <f>CF122+CF123</f>
        <v>0</v>
      </c>
    </row>
    <row r="1052" ht="15" customHeight="true" x14ac:dyDescent="0.2">
      <c r="A1052" s="365">
        <f>AG15</f>
        <v>0</v>
      </c>
      <c r="B1052" s="398">
        <f>CG122+CG123</f>
        <v>0</v>
      </c>
    </row>
    <row r="1053" ht="15" customHeight="true" x14ac:dyDescent="0.2">
      <c r="A1053" s="365">
        <f>AH15</f>
        <v>0</v>
      </c>
      <c r="B1053" s="398">
        <f>CH122+CH123</f>
        <v>0</v>
      </c>
    </row>
    <row r="1054" ht="15" customHeight="true" x14ac:dyDescent="0.2">
      <c r="A1054" s="365">
        <f>AI15</f>
        <v>0</v>
      </c>
      <c r="B1054" s="398">
        <f>CI122+CI123</f>
        <v>0</v>
      </c>
    </row>
    <row r="1055" ht="15" customHeight="true" x14ac:dyDescent="0.2">
      <c r="A1055" s="365">
        <f>AJ15</f>
        <v>0</v>
      </c>
      <c r="B1055" s="398">
        <f>CJ122+CJ123</f>
        <v>0</v>
      </c>
    </row>
    <row r="1056" ht="15" customHeight="true" x14ac:dyDescent="0.2">
      <c r="A1056" s="365">
        <f>AK15</f>
        <v>0</v>
      </c>
      <c r="B1056" s="398">
        <f>CK122+CK123</f>
        <v>0</v>
      </c>
    </row>
    <row r="1057" ht="15" customHeight="true" x14ac:dyDescent="0.2">
      <c r="A1057" s="365">
        <f>AL15</f>
        <v>0</v>
      </c>
      <c r="B1057" s="398">
        <f>CL122+CL123</f>
        <v>0</v>
      </c>
    </row>
    <row r="1058" ht="15" customHeight="true" x14ac:dyDescent="0.2">
      <c r="A1058" s="365">
        <f>AM15</f>
        <v>0</v>
      </c>
      <c r="B1058" s="398">
        <f>CM122+CM123</f>
        <v>0</v>
      </c>
    </row>
    <row r="1059" ht="15" customHeight="true" x14ac:dyDescent="0.2">
      <c r="A1059" s="365">
        <f>AN15</f>
        <v>0</v>
      </c>
      <c r="B1059" s="398">
        <f>CN122+CN123</f>
        <v>0</v>
      </c>
    </row>
    <row r="1060" ht="15" customHeight="true" x14ac:dyDescent="0.2">
      <c r="A1060" s="365">
        <f>AO15</f>
        <v>0</v>
      </c>
      <c r="B1060" s="398">
        <f>CO122+CO123</f>
        <v>0</v>
      </c>
    </row>
    <row r="1061" ht="15" customHeight="true" x14ac:dyDescent="0.2">
      <c r="A1061" s="365">
        <f>AP15</f>
        <v>0</v>
      </c>
      <c r="B1061" s="398">
        <f>CP122+CP123</f>
        <v>0</v>
      </c>
    </row>
    <row r="1062" ht="15" customHeight="true" x14ac:dyDescent="0.2">
      <c r="A1062" s="365">
        <f>AQ15</f>
        <v>0</v>
      </c>
      <c r="B1062" s="398">
        <f>CQ122+CQ123</f>
        <v>0</v>
      </c>
    </row>
    <row r="1063" ht="15" customHeight="true" x14ac:dyDescent="0.2">
      <c r="A1063" s="365">
        <f>AR15</f>
        <v>0</v>
      </c>
      <c r="B1063" s="398">
        <f>CR122+CR123</f>
        <v>0</v>
      </c>
    </row>
    <row r="1064" ht="15" customHeight="true" x14ac:dyDescent="0.2">
      <c r="A1064" s="365">
        <f>AS15</f>
        <v>0</v>
      </c>
      <c r="B1064" s="398">
        <f>CS122+CS123</f>
        <v>0</v>
      </c>
    </row>
    <row r="1065" ht="15" customHeight="true" x14ac:dyDescent="0.2">
      <c r="A1065" s="365">
        <f>AT15</f>
        <v>0</v>
      </c>
      <c r="B1065" s="398">
        <f>CT122+CT123</f>
        <v>0</v>
      </c>
    </row>
    <row r="1066" ht="15" customHeight="true" x14ac:dyDescent="0.2">
      <c r="A1066" s="365">
        <f>AU15</f>
        <v>0</v>
      </c>
      <c r="B1066" s="398">
        <f>CU122+CU123</f>
        <v>0</v>
      </c>
    </row>
    <row r="1067" ht="15" customHeight="true" x14ac:dyDescent="0.2">
      <c r="A1067" s="365">
        <f>AV15</f>
        <v>0</v>
      </c>
      <c r="B1067" s="398">
        <f>CV122+CV123</f>
        <v>0</v>
      </c>
    </row>
    <row r="1068" ht="15" customHeight="true" x14ac:dyDescent="0.2">
      <c r="A1068" s="365">
        <f>AW15</f>
        <v>0</v>
      </c>
      <c r="B1068" s="398">
        <f>CW122+CW123</f>
        <v>0</v>
      </c>
    </row>
    <row r="1069" ht="15" customHeight="true" x14ac:dyDescent="0.2">
      <c r="A1069" s="365">
        <f>AX15</f>
        <v>0</v>
      </c>
      <c r="B1069" s="398">
        <f>CX122+CX123</f>
        <v>0</v>
      </c>
    </row>
    <row r="1070" ht="15" customHeight="true" x14ac:dyDescent="0.2">
      <c r="A1070" s="365">
        <f>AY15</f>
        <v>0</v>
      </c>
      <c r="B1070" s="398">
        <f>CY122+CY123</f>
        <v>0</v>
      </c>
    </row>
    <row r="1071" ht="15" customHeight="true" x14ac:dyDescent="0.2">
      <c r="A1071" s="365"/>
      <c r="B1071" s="398"/>
    </row>
    <row r="1072" ht="15" customHeight="true" x14ac:dyDescent="0.2">
      <c r="A1072" s="398">
        <f>34-COUNTIF(A1037:A1071,"0")</f>
        <v>6</v>
      </c>
      <c r="B1072" s="365" t="s">
        <v>137</v>
      </c>
    </row>
    <row r="1100" s="341" customFormat="true" ht="17.1" customHeight="true" x14ac:dyDescent="0.2">
      <c r="A1100" s="878"/>
      <c r="B1100" s="875"/>
      <c r="BA1100" s="544"/>
      <c r="BB1100" s="365"/>
      <c r="BC1100" s="544"/>
      <c r="BD1100" s="544"/>
      <c r="BE1100" s="544"/>
      <c r="BF1100" s="544"/>
      <c r="BG1100" s="544"/>
      <c r="BH1100" s="544"/>
      <c r="BI1100" s="544"/>
      <c r="BJ1100" s="544"/>
      <c r="BK1100" s="544"/>
      <c r="BL1100" s="544"/>
      <c r="BM1100" s="544"/>
      <c r="BN1100" s="544"/>
      <c r="BO1100" s="544"/>
      <c r="BP1100" s="544"/>
      <c r="BQ1100" s="544"/>
      <c r="BR1100" s="544"/>
      <c r="BS1100" s="544"/>
      <c r="BT1100" s="544"/>
      <c r="BU1100" s="544"/>
      <c r="BV1100" s="544"/>
      <c r="BW1100" s="544"/>
    </row>
    <row r="1101" s="341" customFormat="true" ht="17.1" customHeight="true" x14ac:dyDescent="0.2">
      <c r="A1101" s="879"/>
      <c r="B1101" s="876"/>
      <c r="BA1101" s="544"/>
      <c r="BB1101" s="365"/>
      <c r="BC1101" s="544"/>
      <c r="BD1101" s="544"/>
      <c r="BE1101" s="544"/>
      <c r="BF1101" s="544"/>
      <c r="BG1101" s="544"/>
      <c r="BH1101" s="544"/>
      <c r="BI1101" s="544"/>
      <c r="BJ1101" s="544"/>
      <c r="BK1101" s="544"/>
      <c r="BL1101" s="544"/>
      <c r="BM1101" s="544"/>
      <c r="BN1101" s="544"/>
      <c r="BO1101" s="544"/>
      <c r="BP1101" s="544"/>
      <c r="BQ1101" s="544"/>
      <c r="BR1101" s="544"/>
      <c r="BS1101" s="544"/>
      <c r="BT1101" s="544"/>
      <c r="BU1101" s="544"/>
      <c r="BV1101" s="544"/>
      <c r="BW1101" s="544"/>
    </row>
    <row r="1102" s="341" customFormat="true" ht="15" customHeight="true" x14ac:dyDescent="0.2">
      <c r="BA1102" s="544"/>
      <c r="BB1102" s="365"/>
      <c r="BC1102" s="544"/>
      <c r="BD1102" s="544"/>
      <c r="BE1102" s="544"/>
      <c r="BF1102" s="544"/>
      <c r="BG1102" s="544"/>
      <c r="BH1102" s="544"/>
      <c r="BI1102" s="544"/>
      <c r="BJ1102" s="544"/>
      <c r="BK1102" s="544"/>
      <c r="BL1102" s="544"/>
      <c r="BM1102" s="544"/>
      <c r="BN1102" s="544"/>
      <c r="BO1102" s="544"/>
      <c r="BP1102" s="544"/>
      <c r="BQ1102" s="544"/>
      <c r="BR1102" s="544"/>
      <c r="BS1102" s="544"/>
      <c r="BT1102" s="544"/>
      <c r="BU1102" s="544"/>
      <c r="BV1102" s="544"/>
      <c r="BW1102" s="544"/>
    </row>
    <row r="1103" s="341" customFormat="true" ht="15" customHeight="true" x14ac:dyDescent="0.2">
      <c r="BA1103" s="544"/>
      <c r="BB1103" s="365"/>
      <c r="BC1103" s="544"/>
      <c r="BD1103" s="544"/>
      <c r="BE1103" s="544"/>
      <c r="BF1103" s="544"/>
      <c r="BG1103" s="544"/>
      <c r="BH1103" s="544"/>
      <c r="BI1103" s="544"/>
      <c r="BJ1103" s="544"/>
      <c r="BK1103" s="544"/>
      <c r="BL1103" s="544"/>
      <c r="BM1103" s="544"/>
      <c r="BN1103" s="544"/>
      <c r="BO1103" s="544"/>
      <c r="BP1103" s="544"/>
      <c r="BQ1103" s="544"/>
      <c r="BR1103" s="544"/>
      <c r="BS1103" s="544"/>
      <c r="BT1103" s="544"/>
      <c r="BU1103" s="544"/>
      <c r="BV1103" s="544"/>
      <c r="BW1103" s="544"/>
    </row>
    <row r="1104" s="341" customFormat="true" ht="15" customHeight="true" x14ac:dyDescent="0.2">
      <c r="BA1104" s="544"/>
      <c r="BB1104" s="365"/>
      <c r="BC1104" s="544"/>
      <c r="BD1104" s="544"/>
      <c r="BE1104" s="544"/>
      <c r="BF1104" s="544"/>
      <c r="BG1104" s="544"/>
      <c r="BH1104" s="544"/>
      <c r="BI1104" s="544"/>
      <c r="BJ1104" s="544"/>
      <c r="BK1104" s="544"/>
      <c r="BL1104" s="544"/>
      <c r="BM1104" s="544"/>
      <c r="BN1104" s="544"/>
      <c r="BO1104" s="544"/>
      <c r="BP1104" s="544"/>
      <c r="BQ1104" s="544"/>
      <c r="BR1104" s="544"/>
      <c r="BS1104" s="544"/>
      <c r="BT1104" s="544"/>
      <c r="BU1104" s="544"/>
      <c r="BV1104" s="544"/>
      <c r="BW1104" s="544"/>
    </row>
    <row r="1105" s="341" customFormat="true" ht="15" customHeight="true" x14ac:dyDescent="0.2">
      <c r="BA1105" s="544"/>
      <c r="BB1105" s="365"/>
      <c r="BC1105" s="544"/>
      <c r="BD1105" s="544"/>
      <c r="BE1105" s="544"/>
      <c r="BF1105" s="544"/>
      <c r="BG1105" s="544"/>
      <c r="BH1105" s="544"/>
      <c r="BI1105" s="544"/>
      <c r="BJ1105" s="544"/>
      <c r="BK1105" s="544"/>
      <c r="BL1105" s="544"/>
      <c r="BM1105" s="544"/>
      <c r="BN1105" s="544"/>
      <c r="BO1105" s="544"/>
      <c r="BP1105" s="544"/>
      <c r="BQ1105" s="544"/>
      <c r="BR1105" s="544"/>
      <c r="BS1105" s="544"/>
      <c r="BT1105" s="544"/>
      <c r="BU1105" s="544"/>
      <c r="BV1105" s="544"/>
      <c r="BW1105" s="544"/>
    </row>
    <row r="1106" s="341" customFormat="true" ht="15" customHeight="true" x14ac:dyDescent="0.2">
      <c r="BA1106" s="544"/>
      <c r="BB1106" s="365"/>
      <c r="BC1106" s="544"/>
      <c r="BD1106" s="544"/>
      <c r="BE1106" s="544"/>
      <c r="BF1106" s="544"/>
      <c r="BG1106" s="544"/>
      <c r="BH1106" s="544"/>
      <c r="BI1106" s="544"/>
      <c r="BJ1106" s="544"/>
      <c r="BK1106" s="544"/>
      <c r="BL1106" s="544"/>
      <c r="BM1106" s="544"/>
      <c r="BN1106" s="544"/>
      <c r="BO1106" s="544"/>
      <c r="BP1106" s="544"/>
      <c r="BQ1106" s="544"/>
      <c r="BR1106" s="544"/>
      <c r="BS1106" s="544"/>
      <c r="BT1106" s="544"/>
      <c r="BU1106" s="544"/>
      <c r="BV1106" s="544"/>
      <c r="BW1106" s="544"/>
    </row>
    <row r="1107" s="341" customFormat="true" ht="15" customHeight="true" x14ac:dyDescent="0.2">
      <c r="BA1107" s="544"/>
      <c r="BB1107" s="365"/>
      <c r="BC1107" s="544"/>
      <c r="BD1107" s="544"/>
      <c r="BE1107" s="544"/>
      <c r="BF1107" s="544"/>
      <c r="BG1107" s="544"/>
      <c r="BH1107" s="544"/>
      <c r="BI1107" s="544"/>
      <c r="BJ1107" s="544"/>
      <c r="BK1107" s="544"/>
      <c r="BL1107" s="544"/>
      <c r="BM1107" s="544"/>
      <c r="BN1107" s="544"/>
      <c r="BO1107" s="544"/>
      <c r="BP1107" s="544"/>
      <c r="BQ1107" s="544"/>
      <c r="BR1107" s="544"/>
      <c r="BS1107" s="544"/>
      <c r="BT1107" s="544"/>
      <c r="BU1107" s="544"/>
      <c r="BV1107" s="544"/>
      <c r="BW1107" s="544"/>
    </row>
    <row r="1108" s="341" customFormat="true" ht="15" customHeight="true" x14ac:dyDescent="0.2">
      <c r="BA1108" s="544"/>
      <c r="BB1108" s="365"/>
      <c r="BC1108" s="544"/>
      <c r="BD1108" s="544"/>
      <c r="BE1108" s="544"/>
      <c r="BF1108" s="544"/>
      <c r="BG1108" s="544"/>
      <c r="BH1108" s="544"/>
      <c r="BI1108" s="544"/>
      <c r="BJ1108" s="544"/>
      <c r="BK1108" s="544"/>
      <c r="BL1108" s="544"/>
      <c r="BM1108" s="544"/>
      <c r="BN1108" s="544"/>
      <c r="BO1108" s="544"/>
      <c r="BP1108" s="544"/>
      <c r="BQ1108" s="544"/>
      <c r="BR1108" s="544"/>
      <c r="BS1108" s="544"/>
      <c r="BT1108" s="544"/>
      <c r="BU1108" s="544"/>
      <c r="BV1108" s="544"/>
      <c r="BW1108" s="544"/>
    </row>
    <row r="1109" s="341" customFormat="true" ht="15" customHeight="true" x14ac:dyDescent="0.2">
      <c r="BA1109" s="544"/>
      <c r="BB1109" s="365"/>
      <c r="BC1109" s="544"/>
      <c r="BD1109" s="544"/>
      <c r="BE1109" s="544"/>
      <c r="BF1109" s="544"/>
      <c r="BG1109" s="544"/>
      <c r="BH1109" s="544"/>
      <c r="BI1109" s="544"/>
      <c r="BJ1109" s="544"/>
      <c r="BK1109" s="544"/>
      <c r="BL1109" s="544"/>
      <c r="BM1109" s="544"/>
      <c r="BN1109" s="544"/>
      <c r="BO1109" s="544"/>
      <c r="BP1109" s="544"/>
      <c r="BQ1109" s="544"/>
      <c r="BR1109" s="544"/>
      <c r="BS1109" s="544"/>
      <c r="BT1109" s="544"/>
      <c r="BU1109" s="544"/>
      <c r="BV1109" s="544"/>
      <c r="BW1109" s="544"/>
    </row>
    <row r="1110" s="341" customFormat="true" ht="15" customHeight="true" x14ac:dyDescent="0.2">
      <c r="BA1110" s="544"/>
      <c r="BB1110" s="365"/>
      <c r="BC1110" s="544"/>
      <c r="BD1110" s="544"/>
      <c r="BE1110" s="544"/>
      <c r="BF1110" s="544"/>
      <c r="BG1110" s="544"/>
      <c r="BH1110" s="544"/>
      <c r="BI1110" s="544"/>
      <c r="BJ1110" s="544"/>
      <c r="BK1110" s="544"/>
      <c r="BL1110" s="544"/>
      <c r="BM1110" s="544"/>
      <c r="BN1110" s="544"/>
      <c r="BO1110" s="544"/>
      <c r="BP1110" s="544"/>
      <c r="BQ1110" s="544"/>
      <c r="BR1110" s="544"/>
      <c r="BS1110" s="544"/>
      <c r="BT1110" s="544"/>
      <c r="BU1110" s="544"/>
      <c r="BV1110" s="544"/>
      <c r="BW1110" s="544"/>
    </row>
    <row r="1111" s="341" customFormat="true" ht="15" customHeight="true" x14ac:dyDescent="0.2">
      <c r="BA1111" s="544"/>
      <c r="BB1111" s="365"/>
      <c r="BC1111" s="544"/>
      <c r="BD1111" s="544"/>
      <c r="BE1111" s="544"/>
      <c r="BF1111" s="544"/>
      <c r="BG1111" s="544"/>
      <c r="BH1111" s="544"/>
      <c r="BI1111" s="544"/>
      <c r="BJ1111" s="544"/>
      <c r="BK1111" s="544"/>
      <c r="BL1111" s="544"/>
      <c r="BM1111" s="544"/>
      <c r="BN1111" s="544"/>
      <c r="BO1111" s="544"/>
      <c r="BP1111" s="544"/>
      <c r="BQ1111" s="544"/>
      <c r="BR1111" s="544"/>
      <c r="BS1111" s="544"/>
      <c r="BT1111" s="544"/>
      <c r="BU1111" s="544"/>
      <c r="BV1111" s="544"/>
      <c r="BW1111" s="544"/>
    </row>
    <row r="1112" s="341" customFormat="true" ht="15" customHeight="true" x14ac:dyDescent="0.2">
      <c r="BA1112" s="544"/>
      <c r="BB1112" s="365"/>
      <c r="BC1112" s="544"/>
      <c r="BD1112" s="544"/>
      <c r="BE1112" s="544"/>
      <c r="BF1112" s="544"/>
      <c r="BG1112" s="544"/>
      <c r="BH1112" s="544"/>
      <c r="BI1112" s="544"/>
      <c r="BJ1112" s="544"/>
      <c r="BK1112" s="544"/>
      <c r="BL1112" s="544"/>
      <c r="BM1112" s="544"/>
      <c r="BN1112" s="544"/>
      <c r="BO1112" s="544"/>
      <c r="BP1112" s="544"/>
      <c r="BQ1112" s="544"/>
      <c r="BR1112" s="544"/>
      <c r="BS1112" s="544"/>
      <c r="BT1112" s="544"/>
      <c r="BU1112" s="544"/>
      <c r="BV1112" s="544"/>
      <c r="BW1112" s="544"/>
    </row>
    <row r="1113" s="341" customFormat="true" ht="15" customHeight="true" x14ac:dyDescent="0.2">
      <c r="BA1113" s="544"/>
      <c r="BB1113" s="365"/>
      <c r="BC1113" s="544"/>
      <c r="BD1113" s="544"/>
      <c r="BE1113" s="544"/>
      <c r="BF1113" s="544"/>
      <c r="BG1113" s="544"/>
      <c r="BH1113" s="544"/>
      <c r="BI1113" s="544"/>
      <c r="BJ1113" s="544"/>
      <c r="BK1113" s="544"/>
      <c r="BL1113" s="544"/>
      <c r="BM1113" s="544"/>
      <c r="BN1113" s="544"/>
      <c r="BO1113" s="544"/>
      <c r="BP1113" s="544"/>
      <c r="BQ1113" s="544"/>
      <c r="BR1113" s="544"/>
      <c r="BS1113" s="544"/>
      <c r="BT1113" s="544"/>
      <c r="BU1113" s="544"/>
      <c r="BV1113" s="544"/>
      <c r="BW1113" s="544"/>
    </row>
    <row r="1114" s="341" customFormat="true" ht="17.1" customHeight="true" x14ac:dyDescent="0.2">
      <c r="A1114" s="879"/>
      <c r="B1114" s="876"/>
      <c r="C1114" s="821"/>
      <c r="D1114" s="821"/>
      <c r="E1114" s="821"/>
      <c r="F1114" s="821"/>
      <c r="G1114" s="821"/>
      <c r="H1114" s="821"/>
      <c r="I1114" s="821"/>
      <c r="J1114" s="821"/>
      <c r="K1114" s="821"/>
      <c r="L1114" s="821"/>
      <c r="M1114" s="821"/>
      <c r="N1114" s="821"/>
      <c r="O1114" s="821"/>
      <c r="P1114" s="821"/>
      <c r="Q1114" s="821"/>
      <c r="R1114" s="821"/>
      <c r="S1114" s="821"/>
      <c r="T1114" s="821"/>
      <c r="U1114" s="821"/>
      <c r="V1114" s="821"/>
      <c r="W1114" s="821"/>
      <c r="BA1114" s="544"/>
      <c r="BB1114" s="365"/>
      <c r="BC1114" s="544"/>
      <c r="BD1114" s="544"/>
      <c r="BE1114" s="544"/>
      <c r="BF1114" s="544"/>
      <c r="BG1114" s="544"/>
      <c r="BH1114" s="544"/>
      <c r="BI1114" s="544"/>
      <c r="BJ1114" s="544"/>
      <c r="BK1114" s="544"/>
      <c r="BL1114" s="544"/>
      <c r="BM1114" s="544"/>
      <c r="BN1114" s="544"/>
      <c r="BO1114" s="544"/>
      <c r="BP1114" s="544"/>
      <c r="BQ1114" s="544"/>
      <c r="BR1114" s="544"/>
      <c r="BS1114" s="544"/>
      <c r="BT1114" s="544"/>
      <c r="BU1114" s="544"/>
      <c r="BV1114" s="544"/>
      <c r="BW1114" s="544"/>
    </row>
    <row r="1115" s="341" customFormat="true" ht="17.1" customHeight="true" x14ac:dyDescent="0.2">
      <c r="A1115" s="879"/>
      <c r="B1115" s="876"/>
      <c r="C1115" s="821"/>
      <c r="D1115" s="821"/>
      <c r="E1115" s="821"/>
      <c r="F1115" s="821"/>
      <c r="G1115" s="821"/>
      <c r="H1115" s="821"/>
      <c r="I1115" s="821"/>
      <c r="J1115" s="821"/>
      <c r="K1115" s="821"/>
      <c r="L1115" s="821"/>
      <c r="M1115" s="821"/>
      <c r="N1115" s="821"/>
      <c r="O1115" s="821"/>
      <c r="P1115" s="821"/>
      <c r="Q1115" s="821"/>
      <c r="R1115" s="821"/>
      <c r="S1115" s="821"/>
      <c r="T1115" s="821"/>
      <c r="U1115" s="821"/>
      <c r="V1115" s="821"/>
      <c r="W1115" s="821"/>
      <c r="BA1115" s="544"/>
      <c r="BB1115" s="365"/>
      <c r="BC1115" s="544"/>
      <c r="BD1115" s="544"/>
      <c r="BE1115" s="544"/>
      <c r="BF1115" s="544"/>
      <c r="BG1115" s="544"/>
      <c r="BH1115" s="544"/>
      <c r="BI1115" s="544"/>
      <c r="BJ1115" s="544"/>
      <c r="BK1115" s="544"/>
      <c r="BL1115" s="544"/>
      <c r="BM1115" s="544"/>
      <c r="BN1115" s="544"/>
      <c r="BO1115" s="544"/>
      <c r="BP1115" s="544"/>
      <c r="BQ1115" s="544"/>
      <c r="BR1115" s="544"/>
      <c r="BS1115" s="544"/>
      <c r="BT1115" s="544"/>
      <c r="BU1115" s="544"/>
      <c r="BV1115" s="544"/>
      <c r="BW1115" s="544"/>
    </row>
    <row r="1116" s="341" customFormat="true" ht="17.1" customHeight="true" x14ac:dyDescent="0.2">
      <c r="A1116" s="879"/>
      <c r="B1116" s="876"/>
      <c r="C1116" s="821"/>
      <c r="D1116" s="821"/>
      <c r="E1116" s="821"/>
      <c r="F1116" s="821"/>
      <c r="G1116" s="821"/>
      <c r="H1116" s="821"/>
      <c r="I1116" s="821"/>
      <c r="J1116" s="821"/>
      <c r="K1116" s="821"/>
      <c r="L1116" s="821"/>
      <c r="M1116" s="821"/>
      <c r="N1116" s="821"/>
      <c r="O1116" s="821"/>
      <c r="P1116" s="821"/>
      <c r="Q1116" s="821"/>
      <c r="R1116" s="821"/>
      <c r="S1116" s="821"/>
      <c r="T1116" s="821"/>
      <c r="U1116" s="821"/>
      <c r="V1116" s="821"/>
      <c r="W1116" s="821"/>
      <c r="BA1116" s="544"/>
      <c r="BB1116" s="365"/>
      <c r="BC1116" s="544"/>
      <c r="BD1116" s="544"/>
      <c r="BE1116" s="544"/>
      <c r="BF1116" s="544"/>
      <c r="BG1116" s="544"/>
      <c r="BH1116" s="544"/>
      <c r="BI1116" s="544"/>
      <c r="BJ1116" s="544"/>
      <c r="BK1116" s="544"/>
      <c r="BL1116" s="544"/>
      <c r="BM1116" s="544"/>
      <c r="BN1116" s="544"/>
      <c r="BO1116" s="544"/>
      <c r="BP1116" s="544"/>
      <c r="BQ1116" s="544"/>
      <c r="BR1116" s="544"/>
      <c r="BS1116" s="544"/>
      <c r="BT1116" s="544"/>
      <c r="BU1116" s="544"/>
      <c r="BV1116" s="544"/>
      <c r="BW1116" s="544"/>
    </row>
    <row r="1117" s="341" customFormat="true" ht="17.1" customHeight="true" x14ac:dyDescent="0.2">
      <c r="A1117" s="880"/>
      <c r="B1117" s="877"/>
      <c r="C1117" s="823"/>
      <c r="D1117" s="823"/>
      <c r="E1117" s="823"/>
      <c r="F1117" s="823"/>
      <c r="G1117" s="823"/>
      <c r="H1117" s="823"/>
      <c r="I1117" s="823"/>
      <c r="J1117" s="823"/>
      <c r="K1117" s="823"/>
      <c r="L1117" s="823"/>
      <c r="M1117" s="823"/>
      <c r="N1117" s="823"/>
      <c r="O1117" s="823"/>
      <c r="P1117" s="823"/>
      <c r="Q1117" s="823"/>
      <c r="R1117" s="823"/>
      <c r="S1117" s="823"/>
      <c r="T1117" s="823"/>
      <c r="U1117" s="823"/>
      <c r="V1117" s="823"/>
      <c r="W1117" s="823"/>
      <c r="BA1117" s="544"/>
      <c r="BB1117" s="365"/>
      <c r="BC1117" s="544"/>
      <c r="BD1117" s="544"/>
      <c r="BE1117" s="544"/>
      <c r="BF1117" s="544"/>
      <c r="BG1117" s="544"/>
      <c r="BH1117" s="544"/>
      <c r="BI1117" s="544"/>
      <c r="BJ1117" s="544"/>
      <c r="BK1117" s="544"/>
      <c r="BL1117" s="544"/>
      <c r="BM1117" s="544"/>
      <c r="BN1117" s="544"/>
      <c r="BO1117" s="544"/>
      <c r="BP1117" s="544"/>
      <c r="BQ1117" s="544"/>
      <c r="BR1117" s="544"/>
      <c r="BS1117" s="544"/>
      <c r="BT1117" s="544"/>
      <c r="BU1117" s="544"/>
      <c r="BV1117" s="544"/>
      <c r="BW1117" s="544"/>
    </row>
    <row r="1118" s="341" customFormat="true" ht="15" customHeight="true" x14ac:dyDescent="0.2">
      <c r="BA1118" s="544"/>
      <c r="BB1118" s="365"/>
      <c r="BC1118" s="544"/>
      <c r="BD1118" s="544"/>
      <c r="BE1118" s="544"/>
      <c r="BF1118" s="544"/>
      <c r="BG1118" s="544"/>
      <c r="BH1118" s="544"/>
      <c r="BI1118" s="544"/>
      <c r="BJ1118" s="544"/>
      <c r="BK1118" s="544"/>
      <c r="BL1118" s="544"/>
      <c r="BM1118" s="544"/>
      <c r="BN1118" s="544"/>
      <c r="BO1118" s="544"/>
      <c r="BP1118" s="544"/>
      <c r="BQ1118" s="544"/>
      <c r="BR1118" s="544"/>
      <c r="BS1118" s="544"/>
      <c r="BT1118" s="544"/>
      <c r="BU1118" s="544"/>
      <c r="BV1118" s="544"/>
      <c r="BW1118" s="544"/>
    </row>
    <row r="1119" s="341" customFormat="true" ht="15" customHeight="true" x14ac:dyDescent="0.2">
      <c r="BA1119" s="544"/>
      <c r="BB1119" s="365"/>
      <c r="BC1119" s="544"/>
      <c r="BD1119" s="544"/>
      <c r="BE1119" s="544"/>
      <c r="BF1119" s="544"/>
      <c r="BG1119" s="544"/>
      <c r="BH1119" s="544"/>
      <c r="BI1119" s="544"/>
      <c r="BJ1119" s="544"/>
      <c r="BK1119" s="544"/>
      <c r="BL1119" s="544"/>
      <c r="BM1119" s="544"/>
      <c r="BN1119" s="544"/>
      <c r="BO1119" s="544"/>
      <c r="BP1119" s="544"/>
      <c r="BQ1119" s="544"/>
      <c r="BR1119" s="544"/>
      <c r="BS1119" s="544"/>
      <c r="BT1119" s="544"/>
      <c r="BU1119" s="544"/>
      <c r="BV1119" s="544"/>
      <c r="BW1119" s="544"/>
    </row>
    <row r="1120" s="341" customFormat="true" ht="15" customHeight="true" x14ac:dyDescent="0.2">
      <c r="BA1120" s="544"/>
      <c r="BB1120" s="365"/>
      <c r="BC1120" s="544"/>
      <c r="BD1120" s="544"/>
      <c r="BE1120" s="544"/>
      <c r="BF1120" s="544"/>
      <c r="BG1120" s="544"/>
      <c r="BH1120" s="544"/>
      <c r="BI1120" s="544"/>
      <c r="BJ1120" s="544"/>
      <c r="BK1120" s="544"/>
      <c r="BL1120" s="544"/>
      <c r="BM1120" s="544"/>
      <c r="BN1120" s="544"/>
      <c r="BO1120" s="544"/>
      <c r="BP1120" s="544"/>
      <c r="BQ1120" s="544"/>
      <c r="BR1120" s="544"/>
      <c r="BS1120" s="544"/>
      <c r="BT1120" s="544"/>
      <c r="BU1120" s="544"/>
      <c r="BV1120" s="544"/>
      <c r="BW1120" s="544"/>
    </row>
    <row r="1121" s="341" customFormat="true" ht="15" customHeight="true" x14ac:dyDescent="0.2">
      <c r="BA1121" s="544"/>
      <c r="BB1121" s="365"/>
      <c r="BC1121" s="544"/>
      <c r="BD1121" s="544"/>
      <c r="BE1121" s="544"/>
      <c r="BF1121" s="544"/>
      <c r="BG1121" s="544"/>
      <c r="BH1121" s="544"/>
      <c r="BI1121" s="544"/>
      <c r="BJ1121" s="544"/>
      <c r="BK1121" s="544"/>
      <c r="BL1121" s="544"/>
      <c r="BM1121" s="544"/>
      <c r="BN1121" s="544"/>
      <c r="BO1121" s="544"/>
      <c r="BP1121" s="544"/>
      <c r="BQ1121" s="544"/>
      <c r="BR1121" s="544"/>
      <c r="BS1121" s="544"/>
      <c r="BT1121" s="544"/>
      <c r="BU1121" s="544"/>
      <c r="BV1121" s="544"/>
      <c r="BW1121" s="544"/>
    </row>
    <row r="1122" s="341" customFormat="true" ht="15" customHeight="true" x14ac:dyDescent="0.2">
      <c r="BA1122" s="544"/>
      <c r="BB1122" s="365"/>
      <c r="BC1122" s="544"/>
      <c r="BD1122" s="544"/>
      <c r="BE1122" s="544"/>
      <c r="BF1122" s="544"/>
      <c r="BG1122" s="544"/>
      <c r="BH1122" s="544"/>
      <c r="BI1122" s="544"/>
      <c r="BJ1122" s="544"/>
      <c r="BK1122" s="544"/>
      <c r="BL1122" s="544"/>
      <c r="BM1122" s="544"/>
      <c r="BN1122" s="544"/>
      <c r="BO1122" s="544"/>
      <c r="BP1122" s="544"/>
      <c r="BQ1122" s="544"/>
      <c r="BR1122" s="544"/>
      <c r="BS1122" s="544"/>
      <c r="BT1122" s="544"/>
      <c r="BU1122" s="544"/>
      <c r="BV1122" s="544"/>
      <c r="BW1122" s="544"/>
    </row>
    <row r="1123" s="341" customFormat="true" ht="15" customHeight="true" x14ac:dyDescent="0.2">
      <c r="BA1123" s="544"/>
      <c r="BB1123" s="365"/>
      <c r="BC1123" s="544"/>
      <c r="BD1123" s="544"/>
      <c r="BE1123" s="544"/>
      <c r="BF1123" s="544"/>
      <c r="BG1123" s="544"/>
      <c r="BH1123" s="544"/>
      <c r="BI1123" s="544"/>
      <c r="BJ1123" s="544"/>
      <c r="BK1123" s="544"/>
      <c r="BL1123" s="544"/>
      <c r="BM1123" s="544"/>
      <c r="BN1123" s="544"/>
      <c r="BO1123" s="544"/>
      <c r="BP1123" s="544"/>
      <c r="BQ1123" s="544"/>
      <c r="BR1123" s="544"/>
      <c r="BS1123" s="544"/>
      <c r="BT1123" s="544"/>
      <c r="BU1123" s="544"/>
      <c r="BV1123" s="544"/>
      <c r="BW1123" s="544"/>
    </row>
    <row r="1124" s="341" customFormat="true" ht="15" customHeight="true" x14ac:dyDescent="0.2">
      <c r="BA1124" s="544"/>
      <c r="BB1124" s="365"/>
      <c r="BC1124" s="544"/>
      <c r="BD1124" s="544"/>
      <c r="BE1124" s="544"/>
      <c r="BF1124" s="544"/>
      <c r="BG1124" s="544"/>
      <c r="BH1124" s="544"/>
      <c r="BI1124" s="544"/>
      <c r="BJ1124" s="544"/>
      <c r="BK1124" s="544"/>
      <c r="BL1124" s="544"/>
      <c r="BM1124" s="544"/>
      <c r="BN1124" s="544"/>
      <c r="BO1124" s="544"/>
      <c r="BP1124" s="544"/>
      <c r="BQ1124" s="544"/>
      <c r="BR1124" s="544"/>
      <c r="BS1124" s="544"/>
      <c r="BT1124" s="544"/>
      <c r="BU1124" s="544"/>
      <c r="BV1124" s="544"/>
      <c r="BW1124" s="544"/>
    </row>
    <row r="1125" s="341" customFormat="true" ht="15" customHeight="true" x14ac:dyDescent="0.2">
      <c r="BA1125" s="544"/>
      <c r="BB1125" s="365"/>
      <c r="BC1125" s="544"/>
      <c r="BD1125" s="544"/>
      <c r="BE1125" s="544"/>
      <c r="BF1125" s="544"/>
      <c r="BG1125" s="544"/>
      <c r="BH1125" s="544"/>
      <c r="BI1125" s="544"/>
      <c r="BJ1125" s="544"/>
      <c r="BK1125" s="544"/>
      <c r="BL1125" s="544"/>
      <c r="BM1125" s="544"/>
      <c r="BN1125" s="544"/>
      <c r="BO1125" s="544"/>
      <c r="BP1125" s="544"/>
      <c r="BQ1125" s="544"/>
      <c r="BR1125" s="544"/>
      <c r="BS1125" s="544"/>
      <c r="BT1125" s="544"/>
      <c r="BU1125" s="544"/>
      <c r="BV1125" s="544"/>
      <c r="BW1125" s="544"/>
    </row>
    <row r="1126" s="341" customFormat="true" ht="15" customHeight="true" x14ac:dyDescent="0.2">
      <c r="BA1126" s="544"/>
      <c r="BB1126" s="365"/>
      <c r="BC1126" s="544"/>
      <c r="BD1126" s="544"/>
      <c r="BE1126" s="544"/>
      <c r="BF1126" s="544"/>
      <c r="BG1126" s="544"/>
      <c r="BH1126" s="544"/>
      <c r="BI1126" s="544"/>
      <c r="BJ1126" s="544"/>
      <c r="BK1126" s="544"/>
      <c r="BL1126" s="544"/>
      <c r="BM1126" s="544"/>
      <c r="BN1126" s="544"/>
      <c r="BO1126" s="544"/>
      <c r="BP1126" s="544"/>
      <c r="BQ1126" s="544"/>
      <c r="BR1126" s="544"/>
      <c r="BS1126" s="544"/>
      <c r="BT1126" s="544"/>
      <c r="BU1126" s="544"/>
      <c r="BV1126" s="544"/>
      <c r="BW1126" s="544"/>
    </row>
    <row r="1127" s="341" customFormat="true" ht="15" customHeight="true" x14ac:dyDescent="0.2">
      <c r="BA1127" s="544"/>
      <c r="BB1127" s="365"/>
      <c r="BC1127" s="544"/>
      <c r="BD1127" s="544"/>
      <c r="BE1127" s="544"/>
      <c r="BF1127" s="544"/>
      <c r="BG1127" s="544"/>
      <c r="BH1127" s="544"/>
      <c r="BI1127" s="544"/>
      <c r="BJ1127" s="544"/>
      <c r="BK1127" s="544"/>
      <c r="BL1127" s="544"/>
      <c r="BM1127" s="544"/>
      <c r="BN1127" s="544"/>
      <c r="BO1127" s="544"/>
      <c r="BP1127" s="544"/>
      <c r="BQ1127" s="544"/>
      <c r="BR1127" s="544"/>
      <c r="BS1127" s="544"/>
      <c r="BT1127" s="544"/>
      <c r="BU1127" s="544"/>
      <c r="BV1127" s="544"/>
      <c r="BW1127" s="544"/>
    </row>
    <row r="1128" s="341" customFormat="true" ht="15" customHeight="true" x14ac:dyDescent="0.2">
      <c r="BA1128" s="544"/>
      <c r="BB1128" s="365"/>
      <c r="BC1128" s="544"/>
      <c r="BD1128" s="544"/>
      <c r="BE1128" s="544"/>
      <c r="BF1128" s="544"/>
      <c r="BG1128" s="544"/>
      <c r="BH1128" s="544"/>
      <c r="BI1128" s="544"/>
      <c r="BJ1128" s="544"/>
      <c r="BK1128" s="544"/>
      <c r="BL1128" s="544"/>
      <c r="BM1128" s="544"/>
      <c r="BN1128" s="544"/>
      <c r="BO1128" s="544"/>
      <c r="BP1128" s="544"/>
      <c r="BQ1128" s="544"/>
      <c r="BR1128" s="544"/>
      <c r="BS1128" s="544"/>
      <c r="BT1128" s="544"/>
      <c r="BU1128" s="544"/>
      <c r="BV1128" s="544"/>
      <c r="BW1128" s="544"/>
    </row>
    <row r="1129" s="341" customFormat="true" ht="15" customHeight="true" x14ac:dyDescent="0.2">
      <c r="BA1129" s="544"/>
      <c r="BB1129" s="365"/>
      <c r="BC1129" s="544"/>
      <c r="BD1129" s="544"/>
      <c r="BE1129" s="544"/>
      <c r="BF1129" s="544"/>
      <c r="BG1129" s="544"/>
      <c r="BH1129" s="544"/>
      <c r="BI1129" s="544"/>
      <c r="BJ1129" s="544"/>
      <c r="BK1129" s="544"/>
      <c r="BL1129" s="544"/>
      <c r="BM1129" s="544"/>
      <c r="BN1129" s="544"/>
      <c r="BO1129" s="544"/>
      <c r="BP1129" s="544"/>
      <c r="BQ1129" s="544"/>
      <c r="BR1129" s="544"/>
      <c r="BS1129" s="544"/>
      <c r="BT1129" s="544"/>
      <c r="BU1129" s="544"/>
      <c r="BV1129" s="544"/>
      <c r="BW1129" s="544"/>
    </row>
    <row r="1130" s="341" customFormat="true" ht="15" customHeight="true" x14ac:dyDescent="0.2">
      <c r="BA1130" s="544"/>
      <c r="BB1130" s="365"/>
      <c r="BC1130" s="544"/>
      <c r="BD1130" s="544"/>
      <c r="BE1130" s="544"/>
      <c r="BF1130" s="544"/>
      <c r="BG1130" s="544"/>
      <c r="BH1130" s="544"/>
      <c r="BI1130" s="544"/>
      <c r="BJ1130" s="544"/>
      <c r="BK1130" s="544"/>
      <c r="BL1130" s="544"/>
      <c r="BM1130" s="544"/>
      <c r="BN1130" s="544"/>
      <c r="BO1130" s="544"/>
      <c r="BP1130" s="544"/>
      <c r="BQ1130" s="544"/>
      <c r="BR1130" s="544"/>
      <c r="BS1130" s="544"/>
      <c r="BT1130" s="544"/>
      <c r="BU1130" s="544"/>
      <c r="BV1130" s="544"/>
      <c r="BW1130" s="544"/>
    </row>
    <row r="1131" s="341" customFormat="true" ht="15" customHeight="true" x14ac:dyDescent="0.2">
      <c r="BA1131" s="544"/>
      <c r="BB1131" s="365"/>
      <c r="BC1131" s="544"/>
      <c r="BD1131" s="544"/>
      <c r="BE1131" s="544"/>
      <c r="BF1131" s="544"/>
      <c r="BG1131" s="544"/>
      <c r="BH1131" s="544"/>
      <c r="BI1131" s="544"/>
      <c r="BJ1131" s="544"/>
      <c r="BK1131" s="544"/>
      <c r="BL1131" s="544"/>
      <c r="BM1131" s="544"/>
      <c r="BN1131" s="544"/>
      <c r="BO1131" s="544"/>
      <c r="BP1131" s="544"/>
      <c r="BQ1131" s="544"/>
      <c r="BR1131" s="544"/>
      <c r="BS1131" s="544"/>
      <c r="BT1131" s="544"/>
      <c r="BU1131" s="544"/>
      <c r="BV1131" s="544"/>
      <c r="BW1131" s="544"/>
    </row>
    <row r="1132" s="341" customFormat="true" ht="15" customHeight="true" x14ac:dyDescent="0.2">
      <c r="BA1132" s="544"/>
      <c r="BB1132" s="365"/>
      <c r="BC1132" s="544"/>
      <c r="BD1132" s="544"/>
      <c r="BE1132" s="544"/>
      <c r="BF1132" s="544"/>
      <c r="BG1132" s="544"/>
      <c r="BH1132" s="544"/>
      <c r="BI1132" s="544"/>
      <c r="BJ1132" s="544"/>
      <c r="BK1132" s="544"/>
      <c r="BL1132" s="544"/>
      <c r="BM1132" s="544"/>
      <c r="BN1132" s="544"/>
      <c r="BO1132" s="544"/>
      <c r="BP1132" s="544"/>
      <c r="BQ1132" s="544"/>
      <c r="BR1132" s="544"/>
      <c r="BS1132" s="544"/>
      <c r="BT1132" s="544"/>
      <c r="BU1132" s="544"/>
      <c r="BV1132" s="544"/>
      <c r="BW1132" s="544"/>
    </row>
    <row r="1133" s="341" customFormat="true" ht="15" customHeight="true" x14ac:dyDescent="0.2">
      <c r="BA1133" s="544"/>
      <c r="BB1133" s="365"/>
      <c r="BC1133" s="544"/>
      <c r="BD1133" s="544"/>
      <c r="BE1133" s="544"/>
      <c r="BF1133" s="544"/>
      <c r="BG1133" s="544"/>
      <c r="BH1133" s="544"/>
      <c r="BI1133" s="544"/>
      <c r="BJ1133" s="544"/>
      <c r="BK1133" s="544"/>
      <c r="BL1133" s="544"/>
      <c r="BM1133" s="544"/>
      <c r="BN1133" s="544"/>
      <c r="BO1133" s="544"/>
      <c r="BP1133" s="544"/>
      <c r="BQ1133" s="544"/>
      <c r="BR1133" s="544"/>
      <c r="BS1133" s="544"/>
      <c r="BT1133" s="544"/>
      <c r="BU1133" s="544"/>
      <c r="BV1133" s="544"/>
      <c r="BW1133" s="544"/>
    </row>
    <row r="1134" s="341" customFormat="true" ht="15" customHeight="true" x14ac:dyDescent="0.2">
      <c r="BA1134" s="544"/>
      <c r="BB1134" s="365"/>
      <c r="BC1134" s="544"/>
      <c r="BD1134" s="544"/>
      <c r="BE1134" s="544"/>
      <c r="BF1134" s="544"/>
      <c r="BG1134" s="544"/>
      <c r="BH1134" s="544"/>
      <c r="BI1134" s="544"/>
      <c r="BJ1134" s="544"/>
      <c r="BK1134" s="544"/>
      <c r="BL1134" s="544"/>
      <c r="BM1134" s="544"/>
      <c r="BN1134" s="544"/>
      <c r="BO1134" s="544"/>
      <c r="BP1134" s="544"/>
      <c r="BQ1134" s="544"/>
      <c r="BR1134" s="544"/>
      <c r="BS1134" s="544"/>
      <c r="BT1134" s="544"/>
      <c r="BU1134" s="544"/>
      <c r="BV1134" s="544"/>
      <c r="BW1134" s="544"/>
    </row>
    <row r="1135" s="341" customFormat="true" ht="15" customHeight="true" x14ac:dyDescent="0.2">
      <c r="BA1135" s="544"/>
      <c r="BB1135" s="365"/>
      <c r="BC1135" s="544"/>
      <c r="BD1135" s="544"/>
      <c r="BE1135" s="544"/>
      <c r="BF1135" s="544"/>
      <c r="BG1135" s="544"/>
      <c r="BH1135" s="544"/>
      <c r="BI1135" s="544"/>
      <c r="BJ1135" s="544"/>
      <c r="BK1135" s="544"/>
      <c r="BL1135" s="544"/>
      <c r="BM1135" s="544"/>
      <c r="BN1135" s="544"/>
      <c r="BO1135" s="544"/>
      <c r="BP1135" s="544"/>
      <c r="BQ1135" s="544"/>
      <c r="BR1135" s="544"/>
      <c r="BS1135" s="544"/>
      <c r="BT1135" s="544"/>
      <c r="BU1135" s="544"/>
      <c r="BV1135" s="544"/>
      <c r="BW1135" s="544"/>
    </row>
    <row r="1136" s="341" customFormat="true" ht="15" customHeight="true" x14ac:dyDescent="0.2">
      <c r="BA1136" s="544"/>
      <c r="BB1136" s="365"/>
      <c r="BC1136" s="544"/>
      <c r="BD1136" s="544"/>
      <c r="BE1136" s="544"/>
      <c r="BF1136" s="544"/>
      <c r="BG1136" s="544"/>
      <c r="BH1136" s="544"/>
      <c r="BI1136" s="544"/>
      <c r="BJ1136" s="544"/>
      <c r="BK1136" s="544"/>
      <c r="BL1136" s="544"/>
      <c r="BM1136" s="544"/>
      <c r="BN1136" s="544"/>
      <c r="BO1136" s="544"/>
      <c r="BP1136" s="544"/>
      <c r="BQ1136" s="544"/>
      <c r="BR1136" s="544"/>
      <c r="BS1136" s="544"/>
      <c r="BT1136" s="544"/>
      <c r="BU1136" s="544"/>
      <c r="BV1136" s="544"/>
      <c r="BW1136" s="544"/>
    </row>
    <row r="1137" s="341" customFormat="true" ht="15" customHeight="true" x14ac:dyDescent="0.2">
      <c r="BA1137" s="544"/>
      <c r="BB1137" s="365"/>
      <c r="BC1137" s="544"/>
      <c r="BD1137" s="544"/>
      <c r="BE1137" s="544"/>
      <c r="BF1137" s="544"/>
      <c r="BG1137" s="544"/>
      <c r="BH1137" s="544"/>
      <c r="BI1137" s="544"/>
      <c r="BJ1137" s="544"/>
      <c r="BK1137" s="544"/>
      <c r="BL1137" s="544"/>
      <c r="BM1137" s="544"/>
      <c r="BN1137" s="544"/>
      <c r="BO1137" s="544"/>
      <c r="BP1137" s="544"/>
      <c r="BQ1137" s="544"/>
      <c r="BR1137" s="544"/>
      <c r="BS1137" s="544"/>
      <c r="BT1137" s="544"/>
      <c r="BU1137" s="544"/>
      <c r="BV1137" s="544"/>
      <c r="BW1137" s="544"/>
    </row>
    <row r="1138" s="341" customFormat="true" ht="15" customHeight="true" x14ac:dyDescent="0.2">
      <c r="BA1138" s="544"/>
      <c r="BB1138" s="365"/>
      <c r="BC1138" s="544"/>
      <c r="BD1138" s="544"/>
      <c r="BE1138" s="544"/>
      <c r="BF1138" s="544"/>
      <c r="BG1138" s="544"/>
      <c r="BH1138" s="544"/>
      <c r="BI1138" s="544"/>
      <c r="BJ1138" s="544"/>
      <c r="BK1138" s="544"/>
      <c r="BL1138" s="544"/>
      <c r="BM1138" s="544"/>
      <c r="BN1138" s="544"/>
      <c r="BO1138" s="544"/>
      <c r="BP1138" s="544"/>
      <c r="BQ1138" s="544"/>
      <c r="BR1138" s="544"/>
      <c r="BS1138" s="544"/>
      <c r="BT1138" s="544"/>
      <c r="BU1138" s="544"/>
      <c r="BV1138" s="544"/>
      <c r="BW1138" s="544"/>
    </row>
    <row r="1139" s="341" customFormat="true" ht="15" customHeight="true" x14ac:dyDescent="0.2">
      <c r="BA1139" s="544"/>
      <c r="BB1139" s="365"/>
      <c r="BC1139" s="544"/>
      <c r="BD1139" s="544"/>
      <c r="BE1139" s="544"/>
      <c r="BF1139" s="544"/>
      <c r="BG1139" s="544"/>
      <c r="BH1139" s="544"/>
      <c r="BI1139" s="544"/>
      <c r="BJ1139" s="544"/>
      <c r="BK1139" s="544"/>
      <c r="BL1139" s="544"/>
      <c r="BM1139" s="544"/>
      <c r="BN1139" s="544"/>
      <c r="BO1139" s="544"/>
      <c r="BP1139" s="544"/>
      <c r="BQ1139" s="544"/>
      <c r="BR1139" s="544"/>
      <c r="BS1139" s="544"/>
      <c r="BT1139" s="544"/>
      <c r="BU1139" s="544"/>
      <c r="BV1139" s="544"/>
      <c r="BW1139" s="544"/>
    </row>
    <row r="1140" s="341" customFormat="true" ht="15" customHeight="true" x14ac:dyDescent="0.2">
      <c r="BA1140" s="544"/>
      <c r="BB1140" s="365"/>
      <c r="BC1140" s="544"/>
      <c r="BD1140" s="544"/>
      <c r="BE1140" s="544"/>
      <c r="BF1140" s="544"/>
      <c r="BG1140" s="544"/>
      <c r="BH1140" s="544"/>
      <c r="BI1140" s="544"/>
      <c r="BJ1140" s="544"/>
      <c r="BK1140" s="544"/>
      <c r="BL1140" s="544"/>
      <c r="BM1140" s="544"/>
      <c r="BN1140" s="544"/>
      <c r="BO1140" s="544"/>
      <c r="BP1140" s="544"/>
      <c r="BQ1140" s="544"/>
      <c r="BR1140" s="544"/>
      <c r="BS1140" s="544"/>
      <c r="BT1140" s="544"/>
      <c r="BU1140" s="544"/>
      <c r="BV1140" s="544"/>
      <c r="BW1140" s="544"/>
    </row>
    <row r="1141" s="341" customFormat="true" ht="15" customHeight="true" x14ac:dyDescent="0.2">
      <c r="BA1141" s="544"/>
      <c r="BB1141" s="365"/>
      <c r="BC1141" s="544"/>
      <c r="BD1141" s="544"/>
      <c r="BE1141" s="544"/>
      <c r="BF1141" s="544"/>
      <c r="BG1141" s="544"/>
      <c r="BH1141" s="544"/>
      <c r="BI1141" s="544"/>
      <c r="BJ1141" s="544"/>
      <c r="BK1141" s="544"/>
      <c r="BL1141" s="544"/>
      <c r="BM1141" s="544"/>
      <c r="BN1141" s="544"/>
      <c r="BO1141" s="544"/>
      <c r="BP1141" s="544"/>
      <c r="BQ1141" s="544"/>
      <c r="BR1141" s="544"/>
      <c r="BS1141" s="544"/>
      <c r="BT1141" s="544"/>
      <c r="BU1141" s="544"/>
      <c r="BV1141" s="544"/>
      <c r="BW1141" s="544"/>
    </row>
    <row r="1142" s="341" customFormat="true" ht="15" customHeight="true" x14ac:dyDescent="0.2">
      <c r="BA1142" s="544"/>
      <c r="BB1142" s="365"/>
      <c r="BC1142" s="544"/>
      <c r="BD1142" s="544"/>
      <c r="BE1142" s="544"/>
      <c r="BF1142" s="544"/>
      <c r="BG1142" s="544"/>
      <c r="BH1142" s="544"/>
      <c r="BI1142" s="544"/>
      <c r="BJ1142" s="544"/>
      <c r="BK1142" s="544"/>
      <c r="BL1142" s="544"/>
      <c r="BM1142" s="544"/>
      <c r="BN1142" s="544"/>
      <c r="BO1142" s="544"/>
      <c r="BP1142" s="544"/>
      <c r="BQ1142" s="544"/>
      <c r="BR1142" s="544"/>
      <c r="BS1142" s="544"/>
      <c r="BT1142" s="544"/>
      <c r="BU1142" s="544"/>
      <c r="BV1142" s="544"/>
      <c r="BW1142" s="544"/>
    </row>
    <row r="1143" s="341" customFormat="true" ht="15" customHeight="true" x14ac:dyDescent="0.2">
      <c r="BA1143" s="544"/>
      <c r="BB1143" s="365"/>
      <c r="BC1143" s="544"/>
      <c r="BD1143" s="544"/>
      <c r="BE1143" s="544"/>
      <c r="BF1143" s="544"/>
      <c r="BG1143" s="544"/>
      <c r="BH1143" s="544"/>
      <c r="BI1143" s="544"/>
      <c r="BJ1143" s="544"/>
      <c r="BK1143" s="544"/>
      <c r="BL1143" s="544"/>
      <c r="BM1143" s="544"/>
      <c r="BN1143" s="544"/>
      <c r="BO1143" s="544"/>
      <c r="BP1143" s="544"/>
      <c r="BQ1143" s="544"/>
      <c r="BR1143" s="544"/>
      <c r="BS1143" s="544"/>
      <c r="BT1143" s="544"/>
      <c r="BU1143" s="544"/>
      <c r="BV1143" s="544"/>
      <c r="BW1143" s="544"/>
    </row>
    <row r="1144" s="341" customFormat="true" ht="15" customHeight="true" x14ac:dyDescent="0.2">
      <c r="BA1144" s="544"/>
      <c r="BB1144" s="365"/>
      <c r="BC1144" s="544"/>
      <c r="BD1144" s="544"/>
      <c r="BE1144" s="544"/>
      <c r="BF1144" s="544"/>
      <c r="BG1144" s="544"/>
      <c r="BH1144" s="544"/>
      <c r="BI1144" s="544"/>
      <c r="BJ1144" s="544"/>
      <c r="BK1144" s="544"/>
      <c r="BL1144" s="544"/>
      <c r="BM1144" s="544"/>
      <c r="BN1144" s="544"/>
      <c r="BO1144" s="544"/>
      <c r="BP1144" s="544"/>
      <c r="BQ1144" s="544"/>
      <c r="BR1144" s="544"/>
      <c r="BS1144" s="544"/>
      <c r="BT1144" s="544"/>
      <c r="BU1144" s="544"/>
      <c r="BV1144" s="544"/>
      <c r="BW1144" s="544"/>
    </row>
    <row r="1145" s="341" customFormat="true" ht="15" customHeight="true" x14ac:dyDescent="0.2">
      <c r="BA1145" s="544"/>
      <c r="BB1145" s="365"/>
      <c r="BC1145" s="544"/>
      <c r="BD1145" s="544"/>
      <c r="BE1145" s="544"/>
      <c r="BF1145" s="544"/>
      <c r="BG1145" s="544"/>
      <c r="BH1145" s="544"/>
      <c r="BI1145" s="544"/>
      <c r="BJ1145" s="544"/>
      <c r="BK1145" s="544"/>
      <c r="BL1145" s="544"/>
      <c r="BM1145" s="544"/>
      <c r="BN1145" s="544"/>
      <c r="BO1145" s="544"/>
      <c r="BP1145" s="544"/>
      <c r="BQ1145" s="544"/>
      <c r="BR1145" s="544"/>
      <c r="BS1145" s="544"/>
      <c r="BT1145" s="544"/>
      <c r="BU1145" s="544"/>
      <c r="BV1145" s="544"/>
      <c r="BW1145" s="544"/>
    </row>
    <row r="1146" s="341" customFormat="true" ht="15" customHeight="true" x14ac:dyDescent="0.2">
      <c r="BA1146" s="544"/>
      <c r="BB1146" s="365"/>
      <c r="BC1146" s="544"/>
      <c r="BD1146" s="544"/>
      <c r="BE1146" s="544"/>
      <c r="BF1146" s="544"/>
      <c r="BG1146" s="544"/>
      <c r="BH1146" s="544"/>
      <c r="BI1146" s="544"/>
      <c r="BJ1146" s="544"/>
      <c r="BK1146" s="544"/>
      <c r="BL1146" s="544"/>
      <c r="BM1146" s="544"/>
      <c r="BN1146" s="544"/>
      <c r="BO1146" s="544"/>
      <c r="BP1146" s="544"/>
      <c r="BQ1146" s="544"/>
      <c r="BR1146" s="544"/>
      <c r="BS1146" s="544"/>
      <c r="BT1146" s="544"/>
      <c r="BU1146" s="544"/>
      <c r="BV1146" s="544"/>
      <c r="BW1146" s="544"/>
    </row>
    <row r="1147" s="341" customFormat="true" ht="15" customHeight="true" x14ac:dyDescent="0.2">
      <c r="BA1147" s="544"/>
      <c r="BB1147" s="365"/>
      <c r="BC1147" s="544"/>
      <c r="BD1147" s="544"/>
      <c r="BE1147" s="544"/>
      <c r="BF1147" s="544"/>
      <c r="BG1147" s="544"/>
      <c r="BH1147" s="544"/>
      <c r="BI1147" s="544"/>
      <c r="BJ1147" s="544"/>
      <c r="BK1147" s="544"/>
      <c r="BL1147" s="544"/>
      <c r="BM1147" s="544"/>
      <c r="BN1147" s="544"/>
      <c r="BO1147" s="544"/>
      <c r="BP1147" s="544"/>
      <c r="BQ1147" s="544"/>
      <c r="BR1147" s="544"/>
      <c r="BS1147" s="544"/>
      <c r="BT1147" s="544"/>
      <c r="BU1147" s="544"/>
      <c r="BV1147" s="544"/>
      <c r="BW1147" s="544"/>
    </row>
    <row r="1148" s="341" customFormat="true" ht="15" customHeight="true" x14ac:dyDescent="0.2">
      <c r="BA1148" s="544"/>
      <c r="BB1148" s="365"/>
      <c r="BC1148" s="544"/>
      <c r="BD1148" s="544"/>
      <c r="BE1148" s="544"/>
      <c r="BF1148" s="544"/>
      <c r="BG1148" s="544"/>
      <c r="BH1148" s="544"/>
      <c r="BI1148" s="544"/>
      <c r="BJ1148" s="544"/>
      <c r="BK1148" s="544"/>
      <c r="BL1148" s="544"/>
      <c r="BM1148" s="544"/>
      <c r="BN1148" s="544"/>
      <c r="BO1148" s="544"/>
      <c r="BP1148" s="544"/>
      <c r="BQ1148" s="544"/>
      <c r="BR1148" s="544"/>
      <c r="BS1148" s="544"/>
      <c r="BT1148" s="544"/>
      <c r="BU1148" s="544"/>
      <c r="BV1148" s="544"/>
      <c r="BW1148" s="544"/>
    </row>
    <row r="1149" s="341" customFormat="true" ht="15" customHeight="true" x14ac:dyDescent="0.2">
      <c r="BA1149" s="544"/>
      <c r="BB1149" s="365"/>
      <c r="BC1149" s="544"/>
      <c r="BD1149" s="544"/>
      <c r="BE1149" s="544"/>
      <c r="BF1149" s="544"/>
      <c r="BG1149" s="544"/>
      <c r="BH1149" s="544"/>
      <c r="BI1149" s="544"/>
      <c r="BJ1149" s="544"/>
      <c r="BK1149" s="544"/>
      <c r="BL1149" s="544"/>
      <c r="BM1149" s="544"/>
      <c r="BN1149" s="544"/>
      <c r="BO1149" s="544"/>
      <c r="BP1149" s="544"/>
      <c r="BQ1149" s="544"/>
      <c r="BR1149" s="544"/>
      <c r="BS1149" s="544"/>
      <c r="BT1149" s="544"/>
      <c r="BU1149" s="544"/>
      <c r="BV1149" s="544"/>
      <c r="BW1149" s="544"/>
    </row>
    <row r="1150" s="341" customFormat="true" ht="15" customHeight="true" x14ac:dyDescent="0.2">
      <c r="BA1150" s="544"/>
      <c r="BB1150" s="365"/>
      <c r="BC1150" s="544"/>
      <c r="BD1150" s="544"/>
      <c r="BE1150" s="544"/>
      <c r="BF1150" s="544"/>
      <c r="BG1150" s="544"/>
      <c r="BH1150" s="544"/>
      <c r="BI1150" s="544"/>
      <c r="BJ1150" s="544"/>
      <c r="BK1150" s="544"/>
      <c r="BL1150" s="544"/>
      <c r="BM1150" s="544"/>
      <c r="BN1150" s="544"/>
      <c r="BO1150" s="544"/>
      <c r="BP1150" s="544"/>
      <c r="BQ1150" s="544"/>
      <c r="BR1150" s="544"/>
      <c r="BS1150" s="544"/>
      <c r="BT1150" s="544"/>
      <c r="BU1150" s="544"/>
      <c r="BV1150" s="544"/>
      <c r="BW1150" s="544"/>
    </row>
    <row r="1151" s="341" customFormat="true" ht="15" customHeight="true" x14ac:dyDescent="0.2">
      <c r="BA1151" s="544"/>
      <c r="BB1151" s="365"/>
      <c r="BC1151" s="544"/>
      <c r="BD1151" s="544"/>
      <c r="BE1151" s="544"/>
      <c r="BF1151" s="544"/>
      <c r="BG1151" s="544"/>
      <c r="BH1151" s="544"/>
      <c r="BI1151" s="544"/>
      <c r="BJ1151" s="544"/>
      <c r="BK1151" s="544"/>
      <c r="BL1151" s="544"/>
      <c r="BM1151" s="544"/>
      <c r="BN1151" s="544"/>
      <c r="BO1151" s="544"/>
      <c r="BP1151" s="544"/>
      <c r="BQ1151" s="544"/>
      <c r="BR1151" s="544"/>
      <c r="BS1151" s="544"/>
      <c r="BT1151" s="544"/>
      <c r="BU1151" s="544"/>
      <c r="BV1151" s="544"/>
      <c r="BW1151" s="544"/>
    </row>
    <row r="1152" s="341" customFormat="true" ht="15" customHeight="true" x14ac:dyDescent="0.2">
      <c r="BA1152" s="544"/>
      <c r="BB1152" s="365"/>
      <c r="BC1152" s="544"/>
      <c r="BD1152" s="544"/>
      <c r="BE1152" s="544"/>
      <c r="BF1152" s="544"/>
      <c r="BG1152" s="544"/>
      <c r="BH1152" s="544"/>
      <c r="BI1152" s="544"/>
      <c r="BJ1152" s="544"/>
      <c r="BK1152" s="544"/>
      <c r="BL1152" s="544"/>
      <c r="BM1152" s="544"/>
      <c r="BN1152" s="544"/>
      <c r="BO1152" s="544"/>
      <c r="BP1152" s="544"/>
      <c r="BQ1152" s="544"/>
      <c r="BR1152" s="544"/>
      <c r="BS1152" s="544"/>
      <c r="BT1152" s="544"/>
      <c r="BU1152" s="544"/>
      <c r="BV1152" s="544"/>
      <c r="BW1152" s="544"/>
    </row>
    <row r="1153" s="341" customFormat="true" ht="15" customHeight="true" x14ac:dyDescent="0.2">
      <c r="BA1153" s="544"/>
      <c r="BB1153" s="365"/>
      <c r="BC1153" s="544"/>
      <c r="BD1153" s="544"/>
      <c r="BE1153" s="544"/>
      <c r="BF1153" s="544"/>
      <c r="BG1153" s="544"/>
      <c r="BH1153" s="544"/>
      <c r="BI1153" s="544"/>
      <c r="BJ1153" s="544"/>
      <c r="BK1153" s="544"/>
      <c r="BL1153" s="544"/>
      <c r="BM1153" s="544"/>
      <c r="BN1153" s="544"/>
      <c r="BO1153" s="544"/>
      <c r="BP1153" s="544"/>
      <c r="BQ1153" s="544"/>
      <c r="BR1153" s="544"/>
      <c r="BS1153" s="544"/>
      <c r="BT1153" s="544"/>
      <c r="BU1153" s="544"/>
      <c r="BV1153" s="544"/>
      <c r="BW1153" s="544"/>
    </row>
    <row r="1154" s="341" customFormat="true" ht="15" customHeight="true" x14ac:dyDescent="0.2">
      <c r="BA1154" s="544"/>
      <c r="BB1154" s="365"/>
      <c r="BC1154" s="544"/>
      <c r="BD1154" s="544"/>
      <c r="BE1154" s="544"/>
      <c r="BF1154" s="544"/>
      <c r="BG1154" s="544"/>
      <c r="BH1154" s="544"/>
      <c r="BI1154" s="544"/>
      <c r="BJ1154" s="544"/>
      <c r="BK1154" s="544"/>
      <c r="BL1154" s="544"/>
      <c r="BM1154" s="544"/>
      <c r="BN1154" s="544"/>
      <c r="BO1154" s="544"/>
      <c r="BP1154" s="544"/>
      <c r="BQ1154" s="544"/>
      <c r="BR1154" s="544"/>
      <c r="BS1154" s="544"/>
      <c r="BT1154" s="544"/>
      <c r="BU1154" s="544"/>
      <c r="BV1154" s="544"/>
      <c r="BW1154" s="544"/>
    </row>
    <row r="1155" s="341" customFormat="true" ht="15" customHeight="true" x14ac:dyDescent="0.2">
      <c r="BA1155" s="544"/>
      <c r="BB1155" s="365"/>
      <c r="BC1155" s="544"/>
      <c r="BD1155" s="544"/>
      <c r="BE1155" s="544"/>
      <c r="BF1155" s="544"/>
      <c r="BG1155" s="544"/>
      <c r="BH1155" s="544"/>
      <c r="BI1155" s="544"/>
      <c r="BJ1155" s="544"/>
      <c r="BK1155" s="544"/>
      <c r="BL1155" s="544"/>
      <c r="BM1155" s="544"/>
      <c r="BN1155" s="544"/>
      <c r="BO1155" s="544"/>
      <c r="BP1155" s="544"/>
      <c r="BQ1155" s="544"/>
      <c r="BR1155" s="544"/>
      <c r="BS1155" s="544"/>
      <c r="BT1155" s="544"/>
      <c r="BU1155" s="544"/>
      <c r="BV1155" s="544"/>
      <c r="BW1155" s="544"/>
    </row>
    <row r="1156" s="341" customFormat="true" ht="15" customHeight="true" x14ac:dyDescent="0.2">
      <c r="BA1156" s="544"/>
      <c r="BB1156" s="365"/>
      <c r="BC1156" s="544"/>
      <c r="BD1156" s="544"/>
      <c r="BE1156" s="544"/>
      <c r="BF1156" s="544"/>
      <c r="BG1156" s="544"/>
      <c r="BH1156" s="544"/>
      <c r="BI1156" s="544"/>
      <c r="BJ1156" s="544"/>
      <c r="BK1156" s="544"/>
      <c r="BL1156" s="544"/>
      <c r="BM1156" s="544"/>
      <c r="BN1156" s="544"/>
      <c r="BO1156" s="544"/>
      <c r="BP1156" s="544"/>
      <c r="BQ1156" s="544"/>
      <c r="BR1156" s="544"/>
      <c r="BS1156" s="544"/>
      <c r="BT1156" s="544"/>
      <c r="BU1156" s="544"/>
      <c r="BV1156" s="544"/>
      <c r="BW1156" s="544"/>
    </row>
    <row r="1157" s="341" customFormat="true" ht="15" customHeight="true" x14ac:dyDescent="0.2">
      <c r="BA1157" s="544"/>
      <c r="BB1157" s="365"/>
      <c r="BC1157" s="544"/>
      <c r="BD1157" s="544"/>
      <c r="BE1157" s="544"/>
      <c r="BF1157" s="544"/>
      <c r="BG1157" s="544"/>
      <c r="BH1157" s="544"/>
      <c r="BI1157" s="544"/>
      <c r="BJ1157" s="544"/>
      <c r="BK1157" s="544"/>
      <c r="BL1157" s="544"/>
      <c r="BM1157" s="544"/>
      <c r="BN1157" s="544"/>
      <c r="BO1157" s="544"/>
      <c r="BP1157" s="544"/>
      <c r="BQ1157" s="544"/>
      <c r="BR1157" s="544"/>
      <c r="BS1157" s="544"/>
      <c r="BT1157" s="544"/>
      <c r="BU1157" s="544"/>
      <c r="BV1157" s="544"/>
      <c r="BW1157" s="544"/>
    </row>
    <row r="1158" s="341" customFormat="true" ht="15" customHeight="true" x14ac:dyDescent="0.2">
      <c r="BA1158" s="544"/>
      <c r="BB1158" s="365"/>
      <c r="BC1158" s="544"/>
      <c r="BD1158" s="544"/>
      <c r="BE1158" s="544"/>
      <c r="BF1158" s="544"/>
      <c r="BG1158" s="544"/>
      <c r="BH1158" s="544"/>
      <c r="BI1158" s="544"/>
      <c r="BJ1158" s="544"/>
      <c r="BK1158" s="544"/>
      <c r="BL1158" s="544"/>
      <c r="BM1158" s="544"/>
      <c r="BN1158" s="544"/>
      <c r="BO1158" s="544"/>
      <c r="BP1158" s="544"/>
      <c r="BQ1158" s="544"/>
      <c r="BR1158" s="544"/>
      <c r="BS1158" s="544"/>
      <c r="BT1158" s="544"/>
      <c r="BU1158" s="544"/>
      <c r="BV1158" s="544"/>
      <c r="BW1158" s="544"/>
    </row>
    <row r="1159" s="341" customFormat="true" ht="15" customHeight="true" x14ac:dyDescent="0.2">
      <c r="BA1159" s="544"/>
      <c r="BB1159" s="365"/>
      <c r="BC1159" s="544"/>
      <c r="BD1159" s="544"/>
      <c r="BE1159" s="544"/>
      <c r="BF1159" s="544"/>
      <c r="BG1159" s="544"/>
      <c r="BH1159" s="544"/>
      <c r="BI1159" s="544"/>
      <c r="BJ1159" s="544"/>
      <c r="BK1159" s="544"/>
      <c r="BL1159" s="544"/>
      <c r="BM1159" s="544"/>
      <c r="BN1159" s="544"/>
      <c r="BO1159" s="544"/>
      <c r="BP1159" s="544"/>
      <c r="BQ1159" s="544"/>
      <c r="BR1159" s="544"/>
      <c r="BS1159" s="544"/>
      <c r="BT1159" s="544"/>
      <c r="BU1159" s="544"/>
      <c r="BV1159" s="544"/>
      <c r="BW1159" s="544"/>
    </row>
    <row r="1160" s="341" customFormat="true" ht="15" customHeight="true" x14ac:dyDescent="0.2">
      <c r="BA1160" s="544"/>
      <c r="BB1160" s="365"/>
      <c r="BC1160" s="544"/>
      <c r="BD1160" s="544"/>
      <c r="BE1160" s="544"/>
      <c r="BF1160" s="544"/>
      <c r="BG1160" s="544"/>
      <c r="BH1160" s="544"/>
      <c r="BI1160" s="544"/>
      <c r="BJ1160" s="544"/>
      <c r="BK1160" s="544"/>
      <c r="BL1160" s="544"/>
      <c r="BM1160" s="544"/>
      <c r="BN1160" s="544"/>
      <c r="BO1160" s="544"/>
      <c r="BP1160" s="544"/>
      <c r="BQ1160" s="544"/>
      <c r="BR1160" s="544"/>
      <c r="BS1160" s="544"/>
      <c r="BT1160" s="544"/>
      <c r="BU1160" s="544"/>
      <c r="BV1160" s="544"/>
      <c r="BW1160" s="544"/>
    </row>
    <row r="1161" s="341" customFormat="true" ht="15" customHeight="true" x14ac:dyDescent="0.2">
      <c r="BA1161" s="544"/>
      <c r="BB1161" s="365"/>
      <c r="BC1161" s="544"/>
      <c r="BD1161" s="544"/>
      <c r="BE1161" s="544"/>
      <c r="BF1161" s="544"/>
      <c r="BG1161" s="544"/>
      <c r="BH1161" s="544"/>
      <c r="BI1161" s="544"/>
      <c r="BJ1161" s="544"/>
      <c r="BK1161" s="544"/>
      <c r="BL1161" s="544"/>
      <c r="BM1161" s="544"/>
      <c r="BN1161" s="544"/>
      <c r="BO1161" s="544"/>
      <c r="BP1161" s="544"/>
      <c r="BQ1161" s="544"/>
      <c r="BR1161" s="544"/>
      <c r="BS1161" s="544"/>
      <c r="BT1161" s="544"/>
      <c r="BU1161" s="544"/>
      <c r="BV1161" s="544"/>
      <c r="BW1161" s="544"/>
    </row>
    <row r="1162" s="341" customFormat="true" ht="15" customHeight="true" x14ac:dyDescent="0.2">
      <c r="BA1162" s="544"/>
      <c r="BB1162" s="365"/>
      <c r="BC1162" s="544"/>
      <c r="BD1162" s="544"/>
      <c r="BE1162" s="544"/>
      <c r="BF1162" s="544"/>
      <c r="BG1162" s="544"/>
      <c r="BH1162" s="544"/>
      <c r="BI1162" s="544"/>
      <c r="BJ1162" s="544"/>
      <c r="BK1162" s="544"/>
      <c r="BL1162" s="544"/>
      <c r="BM1162" s="544"/>
      <c r="BN1162" s="544"/>
      <c r="BO1162" s="544"/>
      <c r="BP1162" s="544"/>
      <c r="BQ1162" s="544"/>
      <c r="BR1162" s="544"/>
      <c r="BS1162" s="544"/>
      <c r="BT1162" s="544"/>
      <c r="BU1162" s="544"/>
      <c r="BV1162" s="544"/>
      <c r="BW1162" s="544"/>
    </row>
    <row r="1163" s="341" customFormat="true" ht="15" customHeight="true" x14ac:dyDescent="0.2">
      <c r="BA1163" s="544"/>
      <c r="BB1163" s="365"/>
      <c r="BC1163" s="544"/>
      <c r="BD1163" s="544"/>
      <c r="BE1163" s="544"/>
      <c r="BF1163" s="544"/>
      <c r="BG1163" s="544"/>
      <c r="BH1163" s="544"/>
      <c r="BI1163" s="544"/>
      <c r="BJ1163" s="544"/>
      <c r="BK1163" s="544"/>
      <c r="BL1163" s="544"/>
      <c r="BM1163" s="544"/>
      <c r="BN1163" s="544"/>
      <c r="BO1163" s="544"/>
      <c r="BP1163" s="544"/>
      <c r="BQ1163" s="544"/>
      <c r="BR1163" s="544"/>
      <c r="BS1163" s="544"/>
      <c r="BT1163" s="544"/>
      <c r="BU1163" s="544"/>
      <c r="BV1163" s="544"/>
      <c r="BW1163" s="544"/>
    </row>
    <row r="1164" s="341" customFormat="true" ht="15" customHeight="true" x14ac:dyDescent="0.2">
      <c r="BA1164" s="544"/>
      <c r="BB1164" s="365"/>
      <c r="BC1164" s="544"/>
      <c r="BD1164" s="544"/>
      <c r="BE1164" s="544"/>
      <c r="BF1164" s="544"/>
      <c r="BG1164" s="544"/>
      <c r="BH1164" s="544"/>
      <c r="BI1164" s="544"/>
      <c r="BJ1164" s="544"/>
      <c r="BK1164" s="544"/>
      <c r="BL1164" s="544"/>
      <c r="BM1164" s="544"/>
      <c r="BN1164" s="544"/>
      <c r="BO1164" s="544"/>
      <c r="BP1164" s="544"/>
      <c r="BQ1164" s="544"/>
      <c r="BR1164" s="544"/>
      <c r="BS1164" s="544"/>
      <c r="BT1164" s="544"/>
      <c r="BU1164" s="544"/>
      <c r="BV1164" s="544"/>
      <c r="BW1164" s="544"/>
    </row>
    <row r="1165" s="341" customFormat="true" ht="15" customHeight="true" x14ac:dyDescent="0.2">
      <c r="BA1165" s="544"/>
      <c r="BB1165" s="365"/>
      <c r="BC1165" s="544"/>
      <c r="BD1165" s="544"/>
      <c r="BE1165" s="544"/>
      <c r="BF1165" s="544"/>
      <c r="BG1165" s="544"/>
      <c r="BH1165" s="544"/>
      <c r="BI1165" s="544"/>
      <c r="BJ1165" s="544"/>
      <c r="BK1165" s="544"/>
      <c r="BL1165" s="544"/>
      <c r="BM1165" s="544"/>
      <c r="BN1165" s="544"/>
      <c r="BO1165" s="544"/>
      <c r="BP1165" s="544"/>
      <c r="BQ1165" s="544"/>
      <c r="BR1165" s="544"/>
      <c r="BS1165" s="544"/>
      <c r="BT1165" s="544"/>
      <c r="BU1165" s="544"/>
      <c r="BV1165" s="544"/>
      <c r="BW1165" s="544"/>
    </row>
    <row r="1166" s="341" customFormat="true" ht="15" customHeight="true" x14ac:dyDescent="0.2">
      <c r="BA1166" s="544"/>
      <c r="BB1166" s="365"/>
      <c r="BC1166" s="544"/>
      <c r="BD1166" s="544"/>
      <c r="BE1166" s="544"/>
      <c r="BF1166" s="544"/>
      <c r="BG1166" s="544"/>
      <c r="BH1166" s="544"/>
      <c r="BI1166" s="544"/>
      <c r="BJ1166" s="544"/>
      <c r="BK1166" s="544"/>
      <c r="BL1166" s="544"/>
      <c r="BM1166" s="544"/>
      <c r="BN1166" s="544"/>
      <c r="BO1166" s="544"/>
      <c r="BP1166" s="544"/>
      <c r="BQ1166" s="544"/>
      <c r="BR1166" s="544"/>
      <c r="BS1166" s="544"/>
      <c r="BT1166" s="544"/>
      <c r="BU1166" s="544"/>
      <c r="BV1166" s="544"/>
      <c r="BW1166" s="544"/>
    </row>
    <row r="1167" s="341" customFormat="true" ht="15" customHeight="true" x14ac:dyDescent="0.2">
      <c r="BA1167" s="544"/>
      <c r="BB1167" s="365"/>
      <c r="BC1167" s="544"/>
      <c r="BD1167" s="544"/>
      <c r="BE1167" s="544"/>
      <c r="BF1167" s="544"/>
      <c r="BG1167" s="544"/>
      <c r="BH1167" s="544"/>
      <c r="BI1167" s="544"/>
      <c r="BJ1167" s="544"/>
      <c r="BK1167" s="544"/>
      <c r="BL1167" s="544"/>
      <c r="BM1167" s="544"/>
      <c r="BN1167" s="544"/>
      <c r="BO1167" s="544"/>
      <c r="BP1167" s="544"/>
      <c r="BQ1167" s="544"/>
      <c r="BR1167" s="544"/>
      <c r="BS1167" s="544"/>
      <c r="BT1167" s="544"/>
      <c r="BU1167" s="544"/>
      <c r="BV1167" s="544"/>
      <c r="BW1167" s="544"/>
    </row>
    <row r="1168" s="341" customFormat="true" ht="15" customHeight="true" x14ac:dyDescent="0.2">
      <c r="BA1168" s="544"/>
      <c r="BB1168" s="365"/>
      <c r="BC1168" s="544"/>
      <c r="BD1168" s="544"/>
      <c r="BE1168" s="544"/>
      <c r="BF1168" s="544"/>
      <c r="BG1168" s="544"/>
      <c r="BH1168" s="544"/>
      <c r="BI1168" s="544"/>
      <c r="BJ1168" s="544"/>
      <c r="BK1168" s="544"/>
      <c r="BL1168" s="544"/>
      <c r="BM1168" s="544"/>
      <c r="BN1168" s="544"/>
      <c r="BO1168" s="544"/>
      <c r="BP1168" s="544"/>
      <c r="BQ1168" s="544"/>
      <c r="BR1168" s="544"/>
      <c r="BS1168" s="544"/>
      <c r="BT1168" s="544"/>
      <c r="BU1168" s="544"/>
      <c r="BV1168" s="544"/>
      <c r="BW1168" s="544"/>
    </row>
    <row r="1169" s="341" customFormat="true" ht="15" customHeight="true" x14ac:dyDescent="0.2">
      <c r="BA1169" s="544"/>
      <c r="BB1169" s="365"/>
      <c r="BC1169" s="544"/>
      <c r="BD1169" s="544"/>
      <c r="BE1169" s="544"/>
      <c r="BF1169" s="544"/>
      <c r="BG1169" s="544"/>
      <c r="BH1169" s="544"/>
      <c r="BI1169" s="544"/>
      <c r="BJ1169" s="544"/>
      <c r="BK1169" s="544"/>
      <c r="BL1169" s="544"/>
      <c r="BM1169" s="544"/>
      <c r="BN1169" s="544"/>
      <c r="BO1169" s="544"/>
      <c r="BP1169" s="544"/>
      <c r="BQ1169" s="544"/>
      <c r="BR1169" s="544"/>
      <c r="BS1169" s="544"/>
      <c r="BT1169" s="544"/>
      <c r="BU1169" s="544"/>
      <c r="BV1169" s="544"/>
      <c r="BW1169" s="544"/>
    </row>
    <row r="1170" s="341" customFormat="true" ht="15" customHeight="true" x14ac:dyDescent="0.2">
      <c r="A1170" s="410"/>
      <c r="B1170" s="824"/>
      <c r="C1170" s="825"/>
      <c r="D1170" s="825"/>
      <c r="E1170" s="825"/>
      <c r="F1170" s="825"/>
      <c r="G1170" s="825"/>
      <c r="H1170" s="825"/>
      <c r="I1170" s="825"/>
      <c r="J1170" s="825"/>
      <c r="K1170" s="825"/>
      <c r="L1170" s="825"/>
      <c r="M1170" s="825"/>
      <c r="N1170" s="825"/>
      <c r="O1170" s="825"/>
      <c r="P1170" s="825"/>
      <c r="Q1170" s="825"/>
      <c r="R1170" s="825"/>
      <c r="S1170" s="825"/>
      <c r="T1170" s="825"/>
      <c r="U1170" s="825"/>
      <c r="V1170" s="825"/>
      <c r="W1170" s="825"/>
      <c r="BA1170" s="544"/>
      <c r="BB1170" s="365"/>
      <c r="BC1170" s="544"/>
      <c r="BD1170" s="544"/>
      <c r="BE1170" s="544"/>
      <c r="BF1170" s="544"/>
      <c r="BG1170" s="544"/>
      <c r="BH1170" s="544"/>
      <c r="BI1170" s="544"/>
      <c r="BJ1170" s="544"/>
      <c r="BK1170" s="544"/>
      <c r="BL1170" s="544"/>
      <c r="BM1170" s="544"/>
      <c r="BN1170" s="544"/>
      <c r="BO1170" s="544"/>
      <c r="BP1170" s="544"/>
      <c r="BQ1170" s="544"/>
      <c r="BR1170" s="544"/>
      <c r="BS1170" s="544"/>
      <c r="BT1170" s="544"/>
      <c r="BU1170" s="544"/>
      <c r="BV1170" s="544"/>
      <c r="BW1170" s="544"/>
    </row>
    <row r="1171" s="341" customFormat="true" ht="15" customHeight="true" x14ac:dyDescent="0.2">
      <c r="A1171" s="410"/>
      <c r="B1171" s="824"/>
      <c r="C1171" s="825"/>
      <c r="D1171" s="825"/>
      <c r="E1171" s="825"/>
      <c r="F1171" s="825"/>
      <c r="G1171" s="825"/>
      <c r="H1171" s="825"/>
      <c r="I1171" s="825"/>
      <c r="J1171" s="825"/>
      <c r="K1171" s="825"/>
      <c r="L1171" s="825"/>
      <c r="M1171" s="825"/>
      <c r="N1171" s="825"/>
      <c r="O1171" s="825"/>
      <c r="P1171" s="825"/>
      <c r="Q1171" s="825"/>
      <c r="R1171" s="825"/>
      <c r="S1171" s="825"/>
      <c r="T1171" s="825"/>
      <c r="U1171" s="825"/>
      <c r="V1171" s="825"/>
      <c r="W1171" s="825"/>
      <c r="BA1171" s="544"/>
      <c r="BB1171" s="365"/>
      <c r="BC1171" s="544"/>
      <c r="BD1171" s="544"/>
      <c r="BE1171" s="544"/>
      <c r="BF1171" s="544"/>
      <c r="BG1171" s="544"/>
      <c r="BH1171" s="544"/>
      <c r="BI1171" s="544"/>
      <c r="BJ1171" s="544"/>
      <c r="BK1171" s="544"/>
      <c r="BL1171" s="544"/>
      <c r="BM1171" s="544"/>
      <c r="BN1171" s="544"/>
      <c r="BO1171" s="544"/>
      <c r="BP1171" s="544"/>
      <c r="BQ1171" s="544"/>
      <c r="BR1171" s="544"/>
      <c r="BS1171" s="544"/>
      <c r="BT1171" s="544"/>
      <c r="BU1171" s="544"/>
      <c r="BV1171" s="544"/>
      <c r="BW1171" s="544"/>
    </row>
    <row r="1172" s="341" customFormat="true" ht="15" customHeight="true" x14ac:dyDescent="0.2">
      <c r="A1172" s="410"/>
      <c r="B1172" s="824"/>
      <c r="C1172" s="825"/>
      <c r="D1172" s="825"/>
      <c r="E1172" s="825"/>
      <c r="F1172" s="825"/>
      <c r="G1172" s="825"/>
      <c r="H1172" s="825"/>
      <c r="I1172" s="825"/>
      <c r="J1172" s="825"/>
      <c r="K1172" s="825"/>
      <c r="L1172" s="825"/>
      <c r="M1172" s="825"/>
      <c r="N1172" s="825"/>
      <c r="O1172" s="825"/>
      <c r="P1172" s="825"/>
      <c r="Q1172" s="825"/>
      <c r="R1172" s="825"/>
      <c r="S1172" s="825"/>
      <c r="T1172" s="825"/>
      <c r="U1172" s="825"/>
      <c r="V1172" s="825"/>
      <c r="W1172" s="825"/>
      <c r="BA1172" s="544"/>
      <c r="BB1172" s="365"/>
      <c r="BC1172" s="544"/>
      <c r="BD1172" s="544"/>
      <c r="BE1172" s="544"/>
      <c r="BF1172" s="544"/>
      <c r="BG1172" s="544"/>
      <c r="BH1172" s="544"/>
      <c r="BI1172" s="544"/>
      <c r="BJ1172" s="544"/>
      <c r="BK1172" s="544"/>
      <c r="BL1172" s="544"/>
      <c r="BM1172" s="544"/>
      <c r="BN1172" s="544"/>
      <c r="BO1172" s="544"/>
      <c r="BP1172" s="544"/>
      <c r="BQ1172" s="544"/>
      <c r="BR1172" s="544"/>
      <c r="BS1172" s="544"/>
      <c r="BT1172" s="544"/>
      <c r="BU1172" s="544"/>
      <c r="BV1172" s="544"/>
      <c r="BW1172" s="544"/>
    </row>
    <row r="1173" s="341" customFormat="true" ht="15" customHeight="true" x14ac:dyDescent="0.2">
      <c r="A1173" s="410"/>
      <c r="B1173" s="824"/>
      <c r="C1173" s="825"/>
      <c r="D1173" s="825"/>
      <c r="E1173" s="825"/>
      <c r="F1173" s="825"/>
      <c r="G1173" s="825"/>
      <c r="H1173" s="825"/>
      <c r="I1173" s="825"/>
      <c r="J1173" s="825"/>
      <c r="K1173" s="825"/>
      <c r="L1173" s="825"/>
      <c r="M1173" s="825"/>
      <c r="N1173" s="825"/>
      <c r="O1173" s="825"/>
      <c r="P1173" s="825"/>
      <c r="Q1173" s="825"/>
      <c r="R1173" s="825"/>
      <c r="S1173" s="825"/>
      <c r="T1173" s="825"/>
      <c r="U1173" s="825"/>
      <c r="V1173" s="825"/>
      <c r="W1173" s="825"/>
      <c r="BA1173" s="544"/>
      <c r="BB1173" s="365"/>
      <c r="BC1173" s="544"/>
      <c r="BD1173" s="544"/>
      <c r="BE1173" s="544"/>
      <c r="BF1173" s="544"/>
      <c r="BG1173" s="544"/>
      <c r="BH1173" s="544"/>
      <c r="BI1173" s="544"/>
      <c r="BJ1173" s="544"/>
      <c r="BK1173" s="544"/>
      <c r="BL1173" s="544"/>
      <c r="BM1173" s="544"/>
      <c r="BN1173" s="544"/>
      <c r="BO1173" s="544"/>
      <c r="BP1173" s="544"/>
      <c r="BQ1173" s="544"/>
      <c r="BR1173" s="544"/>
      <c r="BS1173" s="544"/>
      <c r="BT1173" s="544"/>
      <c r="BU1173" s="544"/>
      <c r="BV1173" s="544"/>
      <c r="BW1173" s="544"/>
    </row>
    <row r="1174" s="341" customFormat="true" ht="15" customHeight="true" x14ac:dyDescent="0.2">
      <c r="A1174" s="410"/>
      <c r="B1174" s="824"/>
      <c r="C1174" s="825"/>
      <c r="D1174" s="825"/>
      <c r="E1174" s="825"/>
      <c r="F1174" s="825"/>
      <c r="G1174" s="825"/>
      <c r="H1174" s="825"/>
      <c r="I1174" s="825"/>
      <c r="J1174" s="825"/>
      <c r="K1174" s="825"/>
      <c r="L1174" s="825"/>
      <c r="M1174" s="825"/>
      <c r="N1174" s="825"/>
      <c r="O1174" s="825"/>
      <c r="P1174" s="825"/>
      <c r="Q1174" s="825"/>
      <c r="R1174" s="825"/>
      <c r="S1174" s="825"/>
      <c r="T1174" s="825"/>
      <c r="U1174" s="825"/>
      <c r="V1174" s="825"/>
      <c r="W1174" s="825"/>
      <c r="BA1174" s="544"/>
      <c r="BB1174" s="365"/>
      <c r="BC1174" s="544"/>
      <c r="BD1174" s="544"/>
      <c r="BE1174" s="544"/>
      <c r="BF1174" s="544"/>
      <c r="BG1174" s="544"/>
      <c r="BH1174" s="544"/>
      <c r="BI1174" s="544"/>
      <c r="BJ1174" s="544"/>
      <c r="BK1174" s="544"/>
      <c r="BL1174" s="544"/>
      <c r="BM1174" s="544"/>
      <c r="BN1174" s="544"/>
      <c r="BO1174" s="544"/>
      <c r="BP1174" s="544"/>
      <c r="BQ1174" s="544"/>
      <c r="BR1174" s="544"/>
      <c r="BS1174" s="544"/>
      <c r="BT1174" s="544"/>
      <c r="BU1174" s="544"/>
      <c r="BV1174" s="544"/>
      <c r="BW1174" s="544"/>
    </row>
    <row r="1175" s="341" customFormat="true" ht="15" customHeight="true" x14ac:dyDescent="0.2">
      <c r="A1175" s="410"/>
      <c r="B1175" s="824"/>
      <c r="C1175" s="825"/>
      <c r="D1175" s="825"/>
      <c r="E1175" s="825"/>
      <c r="F1175" s="825"/>
      <c r="G1175" s="825"/>
      <c r="H1175" s="825"/>
      <c r="I1175" s="825"/>
      <c r="J1175" s="825"/>
      <c r="K1175" s="825"/>
      <c r="L1175" s="825"/>
      <c r="M1175" s="825"/>
      <c r="N1175" s="825"/>
      <c r="O1175" s="825"/>
      <c r="P1175" s="825"/>
      <c r="Q1175" s="825"/>
      <c r="R1175" s="825"/>
      <c r="S1175" s="825"/>
      <c r="T1175" s="825"/>
      <c r="U1175" s="825"/>
      <c r="V1175" s="825"/>
      <c r="W1175" s="825"/>
      <c r="BA1175" s="544"/>
      <c r="BB1175" s="365"/>
      <c r="BC1175" s="544"/>
      <c r="BD1175" s="544"/>
      <c r="BE1175" s="544"/>
      <c r="BF1175" s="544"/>
      <c r="BG1175" s="544"/>
      <c r="BH1175" s="544"/>
      <c r="BI1175" s="544"/>
      <c r="BJ1175" s="544"/>
      <c r="BK1175" s="544"/>
      <c r="BL1175" s="544"/>
      <c r="BM1175" s="544"/>
      <c r="BN1175" s="544"/>
      <c r="BO1175" s="544"/>
      <c r="BP1175" s="544"/>
      <c r="BQ1175" s="544"/>
      <c r="BR1175" s="544"/>
      <c r="BS1175" s="544"/>
      <c r="BT1175" s="544"/>
      <c r="BU1175" s="544"/>
      <c r="BV1175" s="544"/>
      <c r="BW1175" s="544"/>
    </row>
    <row r="1176" s="341" customFormat="true" ht="15" customHeight="true" x14ac:dyDescent="0.2">
      <c r="A1176" s="826"/>
      <c r="B1176" s="410"/>
      <c r="C1176" s="827"/>
      <c r="D1176" s="828"/>
      <c r="E1176" s="828"/>
      <c r="F1176" s="828"/>
      <c r="G1176" s="828"/>
      <c r="H1176" s="827"/>
      <c r="I1176" s="828"/>
      <c r="J1176" s="828"/>
      <c r="K1176" s="828"/>
      <c r="L1176" s="828"/>
      <c r="M1176" s="827"/>
      <c r="N1176" s="828"/>
      <c r="O1176" s="828"/>
      <c r="P1176" s="828"/>
      <c r="Q1176" s="828"/>
      <c r="R1176" s="827"/>
      <c r="S1176" s="828"/>
      <c r="T1176" s="828"/>
      <c r="U1176" s="828"/>
      <c r="BA1176" s="544"/>
      <c r="BB1176" s="365"/>
      <c r="BC1176" s="544"/>
      <c r="BD1176" s="544"/>
      <c r="BE1176" s="544"/>
      <c r="BF1176" s="544"/>
      <c r="BG1176" s="544"/>
      <c r="BH1176" s="544"/>
      <c r="BI1176" s="544"/>
      <c r="BJ1176" s="544"/>
      <c r="BK1176" s="544"/>
      <c r="BL1176" s="544"/>
      <c r="BM1176" s="544"/>
      <c r="BN1176" s="544"/>
      <c r="BO1176" s="544"/>
      <c r="BP1176" s="544"/>
      <c r="BQ1176" s="544"/>
      <c r="BR1176" s="544"/>
      <c r="BS1176" s="544"/>
      <c r="BT1176" s="544"/>
      <c r="BU1176" s="544"/>
      <c r="BV1176" s="544"/>
      <c r="BW1176" s="544"/>
    </row>
    <row r="1177" s="341" customFormat="true" ht="15" customHeight="true" x14ac:dyDescent="0.2">
      <c r="A1177" s="828"/>
      <c r="B1177" s="828"/>
      <c r="C1177" s="827"/>
      <c r="D1177" s="827"/>
      <c r="E1177" s="827"/>
      <c r="F1177" s="827"/>
      <c r="G1177" s="827"/>
      <c r="H1177" s="827"/>
      <c r="I1177" s="827"/>
      <c r="J1177" s="827"/>
      <c r="K1177" s="827"/>
      <c r="L1177" s="827"/>
      <c r="M1177" s="827"/>
      <c r="N1177" s="827"/>
      <c r="O1177" s="827"/>
      <c r="P1177" s="827"/>
      <c r="Q1177" s="827"/>
      <c r="R1177" s="827"/>
      <c r="S1177" s="827"/>
      <c r="T1177" s="827"/>
      <c r="U1177" s="827"/>
      <c r="BA1177" s="544"/>
      <c r="BB1177" s="365"/>
      <c r="BC1177" s="544"/>
      <c r="BD1177" s="544"/>
      <c r="BE1177" s="544"/>
      <c r="BF1177" s="544"/>
      <c r="BG1177" s="544"/>
      <c r="BH1177" s="544"/>
      <c r="BI1177" s="544"/>
      <c r="BJ1177" s="544"/>
      <c r="BK1177" s="544"/>
      <c r="BL1177" s="544"/>
      <c r="BM1177" s="544"/>
      <c r="BN1177" s="544"/>
      <c r="BO1177" s="544"/>
      <c r="BP1177" s="544"/>
      <c r="BQ1177" s="544"/>
      <c r="BR1177" s="544"/>
      <c r="BS1177" s="544"/>
      <c r="BT1177" s="544"/>
      <c r="BU1177" s="544"/>
      <c r="BV1177" s="544"/>
      <c r="BW1177" s="544"/>
    </row>
    <row r="1178" s="341" customFormat="true" ht="15" customHeight="true" x14ac:dyDescent="0.2">
      <c r="BA1178" s="544"/>
      <c r="BB1178" s="365"/>
      <c r="BC1178" s="544"/>
      <c r="BD1178" s="544"/>
      <c r="BE1178" s="544"/>
      <c r="BF1178" s="544"/>
      <c r="BG1178" s="544"/>
      <c r="BH1178" s="544"/>
      <c r="BI1178" s="544"/>
      <c r="BJ1178" s="544"/>
      <c r="BK1178" s="544"/>
      <c r="BL1178" s="544"/>
      <c r="BM1178" s="544"/>
      <c r="BN1178" s="544"/>
      <c r="BO1178" s="544"/>
      <c r="BP1178" s="544"/>
      <c r="BQ1178" s="544"/>
      <c r="BR1178" s="544"/>
      <c r="BS1178" s="544"/>
      <c r="BT1178" s="544"/>
      <c r="BU1178" s="544"/>
      <c r="BV1178" s="544"/>
      <c r="BW1178" s="544"/>
    </row>
    <row r="1179" s="341" customFormat="true" ht="15" customHeight="true" x14ac:dyDescent="0.2">
      <c r="BA1179" s="544"/>
      <c r="BB1179" s="365"/>
      <c r="BC1179" s="544"/>
      <c r="BD1179" s="544"/>
      <c r="BE1179" s="544"/>
      <c r="BF1179" s="544"/>
      <c r="BG1179" s="544"/>
      <c r="BH1179" s="544"/>
      <c r="BI1179" s="544"/>
      <c r="BJ1179" s="544"/>
      <c r="BK1179" s="544"/>
      <c r="BL1179" s="544"/>
      <c r="BM1179" s="544"/>
      <c r="BN1179" s="544"/>
      <c r="BO1179" s="544"/>
      <c r="BP1179" s="544"/>
      <c r="BQ1179" s="544"/>
      <c r="BR1179" s="544"/>
      <c r="BS1179" s="544"/>
      <c r="BT1179" s="544"/>
      <c r="BU1179" s="544"/>
      <c r="BV1179" s="544"/>
      <c r="BW1179" s="544"/>
    </row>
    <row r="1180" s="341" customFormat="true" ht="15" customHeight="true" x14ac:dyDescent="0.2">
      <c r="BA1180" s="544"/>
      <c r="BB1180" s="365"/>
      <c r="BC1180" s="544"/>
      <c r="BD1180" s="544"/>
      <c r="BE1180" s="544"/>
      <c r="BF1180" s="544"/>
      <c r="BG1180" s="544"/>
      <c r="BH1180" s="544"/>
      <c r="BI1180" s="544"/>
      <c r="BJ1180" s="544"/>
      <c r="BK1180" s="544"/>
      <c r="BL1180" s="544"/>
      <c r="BM1180" s="544"/>
      <c r="BN1180" s="544"/>
      <c r="BO1180" s="544"/>
      <c r="BP1180" s="544"/>
      <c r="BQ1180" s="544"/>
      <c r="BR1180" s="544"/>
      <c r="BS1180" s="544"/>
      <c r="BT1180" s="544"/>
      <c r="BU1180" s="544"/>
      <c r="BV1180" s="544"/>
      <c r="BW1180" s="544"/>
    </row>
    <row r="1181" s="341" customFormat="true" ht="15" customHeight="true" x14ac:dyDescent="0.2">
      <c r="BA1181" s="544"/>
      <c r="BB1181" s="365"/>
      <c r="BC1181" s="544"/>
      <c r="BD1181" s="544"/>
      <c r="BE1181" s="544"/>
      <c r="BF1181" s="544"/>
      <c r="BG1181" s="544"/>
      <c r="BH1181" s="544"/>
      <c r="BI1181" s="544"/>
      <c r="BJ1181" s="544"/>
      <c r="BK1181" s="544"/>
      <c r="BL1181" s="544"/>
      <c r="BM1181" s="544"/>
      <c r="BN1181" s="544"/>
      <c r="BO1181" s="544"/>
      <c r="BP1181" s="544"/>
      <c r="BQ1181" s="544"/>
      <c r="BR1181" s="544"/>
      <c r="BS1181" s="544"/>
      <c r="BT1181" s="544"/>
      <c r="BU1181" s="544"/>
      <c r="BV1181" s="544"/>
      <c r="BW1181" s="544"/>
    </row>
    <row r="1182" s="341" customFormat="true" ht="15" customHeight="true" x14ac:dyDescent="0.2">
      <c r="BA1182" s="544"/>
      <c r="BB1182" s="365"/>
      <c r="BC1182" s="544"/>
      <c r="BD1182" s="544"/>
      <c r="BE1182" s="544"/>
      <c r="BF1182" s="544"/>
      <c r="BG1182" s="544"/>
      <c r="BH1182" s="544"/>
      <c r="BI1182" s="544"/>
      <c r="BJ1182" s="544"/>
      <c r="BK1182" s="544"/>
      <c r="BL1182" s="544"/>
      <c r="BM1182" s="544"/>
      <c r="BN1182" s="544"/>
      <c r="BO1182" s="544"/>
      <c r="BP1182" s="544"/>
      <c r="BQ1182" s="544"/>
      <c r="BR1182" s="544"/>
      <c r="BS1182" s="544"/>
      <c r="BT1182" s="544"/>
      <c r="BU1182" s="544"/>
      <c r="BV1182" s="544"/>
      <c r="BW1182" s="544"/>
    </row>
    <row r="1183" s="341" customFormat="true" ht="15" customHeight="true" x14ac:dyDescent="0.2">
      <c r="BA1183" s="544"/>
      <c r="BB1183" s="365"/>
      <c r="BC1183" s="544"/>
      <c r="BD1183" s="544"/>
      <c r="BE1183" s="544"/>
      <c r="BF1183" s="544"/>
      <c r="BG1183" s="544"/>
      <c r="BH1183" s="544"/>
      <c r="BI1183" s="544"/>
      <c r="BJ1183" s="544"/>
      <c r="BK1183" s="544"/>
      <c r="BL1183" s="544"/>
      <c r="BM1183" s="544"/>
      <c r="BN1183" s="544"/>
      <c r="BO1183" s="544"/>
      <c r="BP1183" s="544"/>
      <c r="BQ1183" s="544"/>
      <c r="BR1183" s="544"/>
      <c r="BS1183" s="544"/>
      <c r="BT1183" s="544"/>
      <c r="BU1183" s="544"/>
      <c r="BV1183" s="544"/>
      <c r="BW1183" s="544"/>
    </row>
    <row r="1184" s="341" customFormat="true" ht="15" customHeight="true" x14ac:dyDescent="0.2">
      <c r="BA1184" s="544"/>
      <c r="BB1184" s="365"/>
      <c r="BC1184" s="544"/>
      <c r="BD1184" s="544"/>
      <c r="BE1184" s="544"/>
      <c r="BF1184" s="544"/>
      <c r="BG1184" s="544"/>
      <c r="BH1184" s="544"/>
      <c r="BI1184" s="544"/>
      <c r="BJ1184" s="544"/>
      <c r="BK1184" s="544"/>
      <c r="BL1184" s="544"/>
      <c r="BM1184" s="544"/>
      <c r="BN1184" s="544"/>
      <c r="BO1184" s="544"/>
      <c r="BP1184" s="544"/>
      <c r="BQ1184" s="544"/>
      <c r="BR1184" s="544"/>
      <c r="BS1184" s="544"/>
      <c r="BT1184" s="544"/>
      <c r="BU1184" s="544"/>
      <c r="BV1184" s="544"/>
      <c r="BW1184" s="544"/>
    </row>
    <row r="1185" s="341" customFormat="true" ht="15" customHeight="true" x14ac:dyDescent="0.2">
      <c r="BA1185" s="544"/>
      <c r="BB1185" s="365"/>
      <c r="BC1185" s="544"/>
      <c r="BD1185" s="544"/>
      <c r="BE1185" s="544"/>
      <c r="BF1185" s="544"/>
      <c r="BG1185" s="544"/>
      <c r="BH1185" s="544"/>
      <c r="BI1185" s="544"/>
      <c r="BJ1185" s="544"/>
      <c r="BK1185" s="544"/>
      <c r="BL1185" s="544"/>
      <c r="BM1185" s="544"/>
      <c r="BN1185" s="544"/>
      <c r="BO1185" s="544"/>
      <c r="BP1185" s="544"/>
      <c r="BQ1185" s="544"/>
      <c r="BR1185" s="544"/>
      <c r="BS1185" s="544"/>
      <c r="BT1185" s="544"/>
      <c r="BU1185" s="544"/>
      <c r="BV1185" s="544"/>
      <c r="BW1185" s="544"/>
    </row>
    <row r="1186" s="341" customFormat="true" ht="15" customHeight="true" x14ac:dyDescent="0.2">
      <c r="BA1186" s="544"/>
      <c r="BB1186" s="365"/>
      <c r="BC1186" s="544"/>
      <c r="BD1186" s="544"/>
      <c r="BE1186" s="544"/>
      <c r="BF1186" s="544"/>
      <c r="BG1186" s="544"/>
      <c r="BH1186" s="544"/>
      <c r="BI1186" s="544"/>
      <c r="BJ1186" s="544"/>
      <c r="BK1186" s="544"/>
      <c r="BL1186" s="544"/>
      <c r="BM1186" s="544"/>
      <c r="BN1186" s="544"/>
      <c r="BO1186" s="544"/>
      <c r="BP1186" s="544"/>
      <c r="BQ1186" s="544"/>
      <c r="BR1186" s="544"/>
      <c r="BS1186" s="544"/>
      <c r="BT1186" s="544"/>
      <c r="BU1186" s="544"/>
      <c r="BV1186" s="544"/>
      <c r="BW1186" s="544"/>
    </row>
    <row r="1187" s="341" customFormat="true" ht="15" customHeight="true" x14ac:dyDescent="0.2">
      <c r="BA1187" s="544"/>
      <c r="BB1187" s="365"/>
      <c r="BC1187" s="544"/>
      <c r="BD1187" s="544"/>
      <c r="BE1187" s="544"/>
      <c r="BF1187" s="544"/>
      <c r="BG1187" s="544"/>
      <c r="BH1187" s="544"/>
      <c r="BI1187" s="544"/>
      <c r="BJ1187" s="544"/>
      <c r="BK1187" s="544"/>
      <c r="BL1187" s="544"/>
      <c r="BM1187" s="544"/>
      <c r="BN1187" s="544"/>
      <c r="BO1187" s="544"/>
      <c r="BP1187" s="544"/>
      <c r="BQ1187" s="544"/>
      <c r="BR1187" s="544"/>
      <c r="BS1187" s="544"/>
      <c r="BT1187" s="544"/>
      <c r="BU1187" s="544"/>
      <c r="BV1187" s="544"/>
      <c r="BW1187" s="544"/>
    </row>
    <row r="1188" s="341" customFormat="true" ht="15" customHeight="true" x14ac:dyDescent="0.2">
      <c r="BA1188" s="544"/>
      <c r="BB1188" s="365"/>
      <c r="BC1188" s="544"/>
      <c r="BD1188" s="544"/>
      <c r="BE1188" s="544"/>
      <c r="BF1188" s="544"/>
      <c r="BG1188" s="544"/>
      <c r="BH1188" s="544"/>
      <c r="BI1188" s="544"/>
      <c r="BJ1188" s="544"/>
      <c r="BK1188" s="544"/>
      <c r="BL1188" s="544"/>
      <c r="BM1188" s="544"/>
      <c r="BN1188" s="544"/>
      <c r="BO1188" s="544"/>
      <c r="BP1188" s="544"/>
      <c r="BQ1188" s="544"/>
      <c r="BR1188" s="544"/>
      <c r="BS1188" s="544"/>
      <c r="BT1188" s="544"/>
      <c r="BU1188" s="544"/>
      <c r="BV1188" s="544"/>
      <c r="BW1188" s="544"/>
    </row>
    <row r="1189" s="341" customFormat="true" ht="15" customHeight="true" x14ac:dyDescent="0.2">
      <c r="BA1189" s="544"/>
      <c r="BB1189" s="365"/>
      <c r="BC1189" s="544"/>
      <c r="BD1189" s="544"/>
      <c r="BE1189" s="544"/>
      <c r="BF1189" s="544"/>
      <c r="BG1189" s="544"/>
      <c r="BH1189" s="544"/>
      <c r="BI1189" s="544"/>
      <c r="BJ1189" s="544"/>
      <c r="BK1189" s="544"/>
      <c r="BL1189" s="544"/>
      <c r="BM1189" s="544"/>
      <c r="BN1189" s="544"/>
      <c r="BO1189" s="544"/>
      <c r="BP1189" s="544"/>
      <c r="BQ1189" s="544"/>
      <c r="BR1189" s="544"/>
      <c r="BS1189" s="544"/>
      <c r="BT1189" s="544"/>
      <c r="BU1189" s="544"/>
      <c r="BV1189" s="544"/>
      <c r="BW1189" s="544"/>
    </row>
    <row r="1190" s="341" customFormat="true" ht="15" customHeight="true" x14ac:dyDescent="0.2">
      <c r="BA1190" s="544"/>
      <c r="BB1190" s="365"/>
      <c r="BC1190" s="544"/>
      <c r="BD1190" s="544"/>
      <c r="BE1190" s="544"/>
      <c r="BF1190" s="544"/>
      <c r="BG1190" s="544"/>
      <c r="BH1190" s="544"/>
      <c r="BI1190" s="544"/>
      <c r="BJ1190" s="544"/>
      <c r="BK1190" s="544"/>
      <c r="BL1190" s="544"/>
      <c r="BM1190" s="544"/>
      <c r="BN1190" s="544"/>
      <c r="BO1190" s="544"/>
      <c r="BP1190" s="544"/>
      <c r="BQ1190" s="544"/>
      <c r="BR1190" s="544"/>
      <c r="BS1190" s="544"/>
      <c r="BT1190" s="544"/>
      <c r="BU1190" s="544"/>
      <c r="BV1190" s="544"/>
      <c r="BW1190" s="544"/>
    </row>
    <row r="1191" s="341" customFormat="true" ht="15" customHeight="true" x14ac:dyDescent="0.2">
      <c r="BA1191" s="544"/>
      <c r="BB1191" s="365"/>
      <c r="BC1191" s="544"/>
      <c r="BD1191" s="544"/>
      <c r="BE1191" s="544"/>
      <c r="BF1191" s="544"/>
      <c r="BG1191" s="544"/>
      <c r="BH1191" s="544"/>
      <c r="BI1191" s="544"/>
      <c r="BJ1191" s="544"/>
      <c r="BK1191" s="544"/>
      <c r="BL1191" s="544"/>
      <c r="BM1191" s="544"/>
      <c r="BN1191" s="544"/>
      <c r="BO1191" s="544"/>
      <c r="BP1191" s="544"/>
      <c r="BQ1191" s="544"/>
      <c r="BR1191" s="544"/>
      <c r="BS1191" s="544"/>
      <c r="BT1191" s="544"/>
      <c r="BU1191" s="544"/>
      <c r="BV1191" s="544"/>
      <c r="BW1191" s="544"/>
    </row>
    <row r="1192" s="341" customFormat="true" ht="15" customHeight="true" x14ac:dyDescent="0.2">
      <c r="BA1192" s="544"/>
      <c r="BB1192" s="365"/>
      <c r="BC1192" s="544"/>
      <c r="BD1192" s="544"/>
      <c r="BE1192" s="544"/>
      <c r="BF1192" s="544"/>
      <c r="BG1192" s="544"/>
      <c r="BH1192" s="544"/>
      <c r="BI1192" s="544"/>
      <c r="BJ1192" s="544"/>
      <c r="BK1192" s="544"/>
      <c r="BL1192" s="544"/>
      <c r="BM1192" s="544"/>
      <c r="BN1192" s="544"/>
      <c r="BO1192" s="544"/>
      <c r="BP1192" s="544"/>
      <c r="BQ1192" s="544"/>
      <c r="BR1192" s="544"/>
      <c r="BS1192" s="544"/>
      <c r="BT1192" s="544"/>
      <c r="BU1192" s="544"/>
      <c r="BV1192" s="544"/>
      <c r="BW1192" s="544"/>
    </row>
    <row r="1193" s="341" customFormat="true" ht="15" customHeight="true" x14ac:dyDescent="0.2">
      <c r="BA1193" s="544"/>
      <c r="BB1193" s="365"/>
      <c r="BC1193" s="544"/>
      <c r="BD1193" s="544"/>
      <c r="BE1193" s="544"/>
      <c r="BF1193" s="544"/>
      <c r="BG1193" s="544"/>
      <c r="BH1193" s="544"/>
      <c r="BI1193" s="544"/>
      <c r="BJ1193" s="544"/>
      <c r="BK1193" s="544"/>
      <c r="BL1193" s="544"/>
      <c r="BM1193" s="544"/>
      <c r="BN1193" s="544"/>
      <c r="BO1193" s="544"/>
      <c r="BP1193" s="544"/>
      <c r="BQ1193" s="544"/>
      <c r="BR1193" s="544"/>
      <c r="BS1193" s="544"/>
      <c r="BT1193" s="544"/>
      <c r="BU1193" s="544"/>
      <c r="BV1193" s="544"/>
      <c r="BW1193" s="544"/>
    </row>
    <row r="1194" s="341" customFormat="true" ht="15" customHeight="true" x14ac:dyDescent="0.2">
      <c r="BA1194" s="544"/>
      <c r="BB1194" s="365"/>
      <c r="BC1194" s="544"/>
      <c r="BD1194" s="544"/>
      <c r="BE1194" s="544"/>
      <c r="BF1194" s="544"/>
      <c r="BG1194" s="544"/>
      <c r="BH1194" s="544"/>
      <c r="BI1194" s="544"/>
      <c r="BJ1194" s="544"/>
      <c r="BK1194" s="544"/>
      <c r="BL1194" s="544"/>
      <c r="BM1194" s="544"/>
      <c r="BN1194" s="544"/>
      <c r="BO1194" s="544"/>
      <c r="BP1194" s="544"/>
      <c r="BQ1194" s="544"/>
      <c r="BR1194" s="544"/>
      <c r="BS1194" s="544"/>
      <c r="BT1194" s="544"/>
      <c r="BU1194" s="544"/>
      <c r="BV1194" s="544"/>
      <c r="BW1194" s="544"/>
    </row>
    <row r="1195" s="341" customFormat="true" ht="15" customHeight="true" x14ac:dyDescent="0.2">
      <c r="BA1195" s="544"/>
      <c r="BB1195" s="365"/>
      <c r="BC1195" s="544"/>
      <c r="BD1195" s="544"/>
      <c r="BE1195" s="544"/>
      <c r="BF1195" s="544"/>
      <c r="BG1195" s="544"/>
      <c r="BH1195" s="544"/>
      <c r="BI1195" s="544"/>
      <c r="BJ1195" s="544"/>
      <c r="BK1195" s="544"/>
      <c r="BL1195" s="544"/>
      <c r="BM1195" s="544"/>
      <c r="BN1195" s="544"/>
      <c r="BO1195" s="544"/>
      <c r="BP1195" s="544"/>
      <c r="BQ1195" s="544"/>
      <c r="BR1195" s="544"/>
      <c r="BS1195" s="544"/>
      <c r="BT1195" s="544"/>
      <c r="BU1195" s="544"/>
      <c r="BV1195" s="544"/>
      <c r="BW1195" s="544"/>
    </row>
    <row r="1196" s="341" customFormat="true" ht="15" customHeight="true" x14ac:dyDescent="0.2">
      <c r="BA1196" s="544"/>
      <c r="BB1196" s="365"/>
      <c r="BC1196" s="544"/>
      <c r="BD1196" s="544"/>
      <c r="BE1196" s="544"/>
      <c r="BF1196" s="544"/>
      <c r="BG1196" s="544"/>
      <c r="BH1196" s="544"/>
      <c r="BI1196" s="544"/>
      <c r="BJ1196" s="544"/>
      <c r="BK1196" s="544"/>
      <c r="BL1196" s="544"/>
      <c r="BM1196" s="544"/>
      <c r="BN1196" s="544"/>
      <c r="BO1196" s="544"/>
      <c r="BP1196" s="544"/>
      <c r="BQ1196" s="544"/>
      <c r="BR1196" s="544"/>
      <c r="BS1196" s="544"/>
      <c r="BT1196" s="544"/>
      <c r="BU1196" s="544"/>
      <c r="BV1196" s="544"/>
      <c r="BW1196" s="544"/>
    </row>
    <row r="1197" s="341" customFormat="true" ht="15" customHeight="true" x14ac:dyDescent="0.2">
      <c r="BA1197" s="544"/>
      <c r="BB1197" s="365"/>
      <c r="BC1197" s="544"/>
      <c r="BD1197" s="544"/>
      <c r="BE1197" s="544"/>
      <c r="BF1197" s="544"/>
      <c r="BG1197" s="544"/>
      <c r="BH1197" s="544"/>
      <c r="BI1197" s="544"/>
      <c r="BJ1197" s="544"/>
      <c r="BK1197" s="544"/>
      <c r="BL1197" s="544"/>
      <c r="BM1197" s="544"/>
      <c r="BN1197" s="544"/>
      <c r="BO1197" s="544"/>
      <c r="BP1197" s="544"/>
      <c r="BQ1197" s="544"/>
      <c r="BR1197" s="544"/>
      <c r="BS1197" s="544"/>
      <c r="BT1197" s="544"/>
      <c r="BU1197" s="544"/>
      <c r="BV1197" s="544"/>
      <c r="BW1197" s="544"/>
    </row>
    <row r="1198" s="341" customFormat="true" ht="15" customHeight="true" x14ac:dyDescent="0.2">
      <c r="BA1198" s="544"/>
      <c r="BB1198" s="365"/>
      <c r="BC1198" s="544"/>
      <c r="BD1198" s="544"/>
      <c r="BE1198" s="544"/>
      <c r="BF1198" s="544"/>
      <c r="BG1198" s="544"/>
      <c r="BH1198" s="544"/>
      <c r="BI1198" s="544"/>
      <c r="BJ1198" s="544"/>
      <c r="BK1198" s="544"/>
      <c r="BL1198" s="544"/>
      <c r="BM1198" s="544"/>
      <c r="BN1198" s="544"/>
      <c r="BO1198" s="544"/>
      <c r="BP1198" s="544"/>
      <c r="BQ1198" s="544"/>
      <c r="BR1198" s="544"/>
      <c r="BS1198" s="544"/>
      <c r="BT1198" s="544"/>
      <c r="BU1198" s="544"/>
      <c r="BV1198" s="544"/>
      <c r="BW1198" s="544"/>
    </row>
    <row r="1199" s="341" customFormat="true" ht="15" customHeight="true" x14ac:dyDescent="0.2">
      <c r="BA1199" s="544"/>
      <c r="BB1199" s="365"/>
      <c r="BC1199" s="544"/>
      <c r="BD1199" s="544"/>
      <c r="BE1199" s="544"/>
      <c r="BF1199" s="544"/>
      <c r="BG1199" s="544"/>
      <c r="BH1199" s="544"/>
      <c r="BI1199" s="544"/>
      <c r="BJ1199" s="544"/>
      <c r="BK1199" s="544"/>
      <c r="BL1199" s="544"/>
      <c r="BM1199" s="544"/>
      <c r="BN1199" s="544"/>
      <c r="BO1199" s="544"/>
      <c r="BP1199" s="544"/>
      <c r="BQ1199" s="544"/>
      <c r="BR1199" s="544"/>
      <c r="BS1199" s="544"/>
      <c r="BT1199" s="544"/>
      <c r="BU1199" s="544"/>
      <c r="BV1199" s="544"/>
      <c r="BW1199" s="544"/>
    </row>
    <row r="1200" s="341" customFormat="true" ht="15" customHeight="true" x14ac:dyDescent="0.2">
      <c r="BA1200" s="544"/>
      <c r="BB1200" s="365"/>
      <c r="BC1200" s="544"/>
      <c r="BD1200" s="544"/>
      <c r="BE1200" s="544"/>
      <c r="BF1200" s="544"/>
      <c r="BG1200" s="544"/>
      <c r="BH1200" s="544"/>
      <c r="BI1200" s="544"/>
      <c r="BJ1200" s="544"/>
      <c r="BK1200" s="544"/>
      <c r="BL1200" s="544"/>
      <c r="BM1200" s="544"/>
      <c r="BN1200" s="544"/>
      <c r="BO1200" s="544"/>
      <c r="BP1200" s="544"/>
      <c r="BQ1200" s="544"/>
      <c r="BR1200" s="544"/>
      <c r="BS1200" s="544"/>
      <c r="BT1200" s="544"/>
      <c r="BU1200" s="544"/>
      <c r="BV1200" s="544"/>
      <c r="BW1200" s="544"/>
    </row>
  </sheetData>
  <mergeCells count="995">
    <mergeCell ref="M27:Q27"/>
    <mergeCell ref="M14:Q14"/>
    <mergeCell ref="A16:A17"/>
    <mergeCell ref="A18:A21"/>
    <mergeCell ref="A22:A23"/>
    <mergeCell ref="A24:A26"/>
    <mergeCell ref="A39:A40"/>
    <mergeCell ref="C14:G14"/>
    <mergeCell ref="H14:L14"/>
    <mergeCell ref="C27:G27"/>
    <mergeCell ref="H27:L27"/>
    <mergeCell ref="C220:G220"/>
    <mergeCell ref="H220:L220"/>
    <mergeCell ref="M220:Q220"/>
    <mergeCell ref="A208:B208"/>
    <mergeCell ref="A153:A165"/>
    <mergeCell ref="C133:G133"/>
    <mergeCell ref="H133:L133"/>
    <mergeCell ref="A151:A152"/>
    <mergeCell ref="M133:Q133"/>
    <mergeCell ref="A135:A139"/>
    <mergeCell ref="M120:Q120"/>
    <mergeCell ref="A122:A123"/>
    <mergeCell ref="A124:A127"/>
    <mergeCell ref="A128:A129"/>
    <mergeCell ref="A130:A132"/>
    <mergeCell ref="C120:G120"/>
    <mergeCell ref="H120:L120"/>
    <mergeCell ref="A29:A30"/>
    <mergeCell ref="A35:A36"/>
    <mergeCell ref="A37:A38"/>
    <mergeCell ref="C437:D437"/>
    <mergeCell ref="C400:E400"/>
    <mergeCell ref="H400:J400"/>
    <mergeCell ref="M400:O400"/>
    <mergeCell ref="C405:D405"/>
    <mergeCell ref="H405:I405"/>
    <mergeCell ref="M405:N405"/>
    <mergeCell ref="C406:D406"/>
    <mergeCell ref="H406:I406"/>
    <mergeCell ref="M406:N406"/>
    <mergeCell ref="C401:D402"/>
    <mergeCell ref="H401:I402"/>
    <mergeCell ref="M401:N402"/>
    <mergeCell ref="M403:N403"/>
    <mergeCell ref="M404:N404"/>
    <mergeCell ref="M408:N408"/>
    <mergeCell ref="A1025:C1025"/>
    <mergeCell ref="A1026:B1026"/>
    <mergeCell ref="A1031:A1033"/>
    <mergeCell ref="A1034:C1034"/>
    <mergeCell ref="A222:A224"/>
    <mergeCell ref="A225:A228"/>
    <mergeCell ref="B402:B445"/>
    <mergeCell ref="C403:D403"/>
    <mergeCell ref="H403:I403"/>
    <mergeCell ref="C404:D404"/>
    <mergeCell ref="H404:I404"/>
    <mergeCell ref="C399:F399"/>
    <mergeCell ref="H399:K399"/>
    <mergeCell ref="C417:D417"/>
    <mergeCell ref="H417:I417"/>
    <mergeCell ref="C413:D413"/>
    <mergeCell ref="H413:I413"/>
    <mergeCell ref="C429:D429"/>
    <mergeCell ref="H429:I429"/>
    <mergeCell ref="C425:D425"/>
    <mergeCell ref="H425:I425"/>
    <mergeCell ref="C441:D441"/>
    <mergeCell ref="H441:I441"/>
    <mergeCell ref="C415:D415"/>
    <mergeCell ref="H415:I415"/>
    <mergeCell ref="M415:N415"/>
    <mergeCell ref="C416:D416"/>
    <mergeCell ref="H416:I416"/>
    <mergeCell ref="M416:N416"/>
    <mergeCell ref="M399:P399"/>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C419:D419"/>
    <mergeCell ref="H419:I419"/>
    <mergeCell ref="M419:N419"/>
    <mergeCell ref="C420:D420"/>
    <mergeCell ref="H420:I420"/>
    <mergeCell ref="M420:N420"/>
    <mergeCell ref="M417:N417"/>
    <mergeCell ref="C418:D418"/>
    <mergeCell ref="H418:I418"/>
    <mergeCell ref="M418:N418"/>
    <mergeCell ref="H430:I430"/>
    <mergeCell ref="M430:N430"/>
    <mergeCell ref="C427:D427"/>
    <mergeCell ref="H427:I427"/>
    <mergeCell ref="M427:N427"/>
    <mergeCell ref="C428:D428"/>
    <mergeCell ref="H428:I428"/>
    <mergeCell ref="M428:N428"/>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M429:N429"/>
    <mergeCell ref="C430:D430"/>
    <mergeCell ref="H444:I444"/>
    <mergeCell ref="M444:N444"/>
    <mergeCell ref="M441:N441"/>
    <mergeCell ref="C442:D442"/>
    <mergeCell ref="H442:I442"/>
    <mergeCell ref="M442:N442"/>
    <mergeCell ref="C439:D439"/>
    <mergeCell ref="H439:I439"/>
    <mergeCell ref="M439:N439"/>
    <mergeCell ref="C440:D440"/>
    <mergeCell ref="H440:I440"/>
    <mergeCell ref="M440:N440"/>
    <mergeCell ref="C452:D452"/>
    <mergeCell ref="H452:I452"/>
    <mergeCell ref="M452:N452"/>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C449:D449"/>
    <mergeCell ref="H449:I449"/>
    <mergeCell ref="M449:N449"/>
    <mergeCell ref="C450:D450"/>
    <mergeCell ref="H450:I450"/>
    <mergeCell ref="M450:N450"/>
    <mergeCell ref="C459:D459"/>
    <mergeCell ref="H459:J459"/>
    <mergeCell ref="M459:N459"/>
    <mergeCell ref="C455:D455"/>
    <mergeCell ref="H455:I455"/>
    <mergeCell ref="M455:N455"/>
    <mergeCell ref="C456:D456"/>
    <mergeCell ref="H456:I456"/>
    <mergeCell ref="M456:N456"/>
    <mergeCell ref="C453:D453"/>
    <mergeCell ref="H453:I453"/>
    <mergeCell ref="M453:N453"/>
    <mergeCell ref="C454:E454"/>
    <mergeCell ref="H454:I454"/>
    <mergeCell ref="M454:N454"/>
    <mergeCell ref="C451:D451"/>
    <mergeCell ref="H451:I451"/>
    <mergeCell ref="M451:N451"/>
    <mergeCell ref="C464:D464"/>
    <mergeCell ref="H464:I464"/>
    <mergeCell ref="M464:N464"/>
    <mergeCell ref="C460:D460"/>
    <mergeCell ref="H460:I460"/>
    <mergeCell ref="M460:N460"/>
    <mergeCell ref="C457:D457"/>
    <mergeCell ref="H457:I457"/>
    <mergeCell ref="M457:O457"/>
    <mergeCell ref="C458:D458"/>
    <mergeCell ref="H458:I458"/>
    <mergeCell ref="M458:N458"/>
    <mergeCell ref="C461:D461"/>
    <mergeCell ref="H461:I461"/>
    <mergeCell ref="M461:N461"/>
    <mergeCell ref="C462:D462"/>
    <mergeCell ref="H462:I462"/>
    <mergeCell ref="M462:N462"/>
    <mergeCell ref="C471:D471"/>
    <mergeCell ref="H471:I471"/>
    <mergeCell ref="M471:N471"/>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76:D476"/>
    <mergeCell ref="H476:I476"/>
    <mergeCell ref="M476:N476"/>
    <mergeCell ref="C472:D472"/>
    <mergeCell ref="H472:I472"/>
    <mergeCell ref="M472:N472"/>
    <mergeCell ref="C469:D469"/>
    <mergeCell ref="H469:I469"/>
    <mergeCell ref="M469:N469"/>
    <mergeCell ref="C470:D470"/>
    <mergeCell ref="H470:I470"/>
    <mergeCell ref="M470:N470"/>
    <mergeCell ref="C473:D473"/>
    <mergeCell ref="H473:I473"/>
    <mergeCell ref="M473:N473"/>
    <mergeCell ref="C474:D474"/>
    <mergeCell ref="H474:I474"/>
    <mergeCell ref="M474:N474"/>
    <mergeCell ref="C483:D483"/>
    <mergeCell ref="H483:I483"/>
    <mergeCell ref="M483:N483"/>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84:D484"/>
    <mergeCell ref="H484:I484"/>
    <mergeCell ref="M484:N484"/>
    <mergeCell ref="C481:D481"/>
    <mergeCell ref="H481:I481"/>
    <mergeCell ref="M481:N481"/>
    <mergeCell ref="C482:D482"/>
    <mergeCell ref="H482:I482"/>
    <mergeCell ref="M482:N482"/>
    <mergeCell ref="C495:D495"/>
    <mergeCell ref="H495:I495"/>
    <mergeCell ref="M495:N495"/>
    <mergeCell ref="C491:D491"/>
    <mergeCell ref="H491:I491"/>
    <mergeCell ref="M491:N491"/>
    <mergeCell ref="C492:D492"/>
    <mergeCell ref="H492:I492"/>
    <mergeCell ref="M492:N492"/>
    <mergeCell ref="C493:D493"/>
    <mergeCell ref="H493:I493"/>
    <mergeCell ref="M493:N493"/>
    <mergeCell ref="C494:D494"/>
    <mergeCell ref="H494:I494"/>
    <mergeCell ref="M494:N494"/>
    <mergeCell ref="C485:D485"/>
    <mergeCell ref="H485:I485"/>
    <mergeCell ref="M485:N485"/>
    <mergeCell ref="C486:D486"/>
    <mergeCell ref="H486:I486"/>
    <mergeCell ref="M486:N486"/>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9:D499"/>
    <mergeCell ref="H499:I499"/>
    <mergeCell ref="M499:N499"/>
    <mergeCell ref="C500:D500"/>
    <mergeCell ref="H500:I500"/>
    <mergeCell ref="M500:N500"/>
    <mergeCell ref="C496:D496"/>
    <mergeCell ref="H496:I496"/>
    <mergeCell ref="M496:N49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H515:I515"/>
    <mergeCell ref="M515:N515"/>
    <mergeCell ref="C511:D511"/>
    <mergeCell ref="H511:I511"/>
    <mergeCell ref="M511:N511"/>
    <mergeCell ref="C512:E512"/>
    <mergeCell ref="H512:I512"/>
    <mergeCell ref="M512:Q512"/>
    <mergeCell ref="C497:D497"/>
    <mergeCell ref="H497:I497"/>
    <mergeCell ref="M497:N497"/>
    <mergeCell ref="C498:D498"/>
    <mergeCell ref="H498:I498"/>
    <mergeCell ref="M498:N498"/>
    <mergeCell ref="C507:D508"/>
    <mergeCell ref="E507:G507"/>
    <mergeCell ref="H507:I507"/>
    <mergeCell ref="M507:N507"/>
    <mergeCell ref="H508:I508"/>
    <mergeCell ref="M508:N508"/>
    <mergeCell ref="C505:D505"/>
    <mergeCell ref="H505:I505"/>
    <mergeCell ref="M505:N505"/>
    <mergeCell ref="C506:G506"/>
    <mergeCell ref="C509:D509"/>
    <mergeCell ref="H509:I509"/>
    <mergeCell ref="M509:N509"/>
    <mergeCell ref="C510:D510"/>
    <mergeCell ref="H510:I510"/>
    <mergeCell ref="M510:N510"/>
    <mergeCell ref="C522:D522"/>
    <mergeCell ref="H522:J522"/>
    <mergeCell ref="M522:N522"/>
    <mergeCell ref="C516:D516"/>
    <mergeCell ref="H516:L516"/>
    <mergeCell ref="M516:N516"/>
    <mergeCell ref="C517:D517"/>
    <mergeCell ref="H517:I518"/>
    <mergeCell ref="J517:L517"/>
    <mergeCell ref="M517:N517"/>
    <mergeCell ref="C518:D518"/>
    <mergeCell ref="M518:O518"/>
    <mergeCell ref="C513:D514"/>
    <mergeCell ref="H513:I513"/>
    <mergeCell ref="M513:N514"/>
    <mergeCell ref="O513:Q513"/>
    <mergeCell ref="H514:I514"/>
    <mergeCell ref="C515:D515"/>
    <mergeCell ref="C528:D528"/>
    <mergeCell ref="H528:I528"/>
    <mergeCell ref="M528:N528"/>
    <mergeCell ref="C523:D523"/>
    <mergeCell ref="H523:I524"/>
    <mergeCell ref="M523:N523"/>
    <mergeCell ref="C524:D524"/>
    <mergeCell ref="M524:N524"/>
    <mergeCell ref="C519:D519"/>
    <mergeCell ref="H519:I519"/>
    <mergeCell ref="M519:N520"/>
    <mergeCell ref="C520:D520"/>
    <mergeCell ref="H520:I520"/>
    <mergeCell ref="C521:D521"/>
    <mergeCell ref="H521:I521"/>
    <mergeCell ref="M521:N521"/>
    <mergeCell ref="C525:D525"/>
    <mergeCell ref="H525:I525"/>
    <mergeCell ref="M525:N525"/>
    <mergeCell ref="C526:D526"/>
    <mergeCell ref="H526:I526"/>
    <mergeCell ref="M526:N526"/>
    <mergeCell ref="C535:D535"/>
    <mergeCell ref="H535:I535"/>
    <mergeCell ref="M535:N535"/>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40:D540"/>
    <mergeCell ref="H540:I540"/>
    <mergeCell ref="M540:N540"/>
    <mergeCell ref="C536:D536"/>
    <mergeCell ref="H536:I536"/>
    <mergeCell ref="M536:N536"/>
    <mergeCell ref="C533:D533"/>
    <mergeCell ref="H533:I533"/>
    <mergeCell ref="M533:N533"/>
    <mergeCell ref="C534:D534"/>
    <mergeCell ref="H534:I534"/>
    <mergeCell ref="M534:N534"/>
    <mergeCell ref="C537:D537"/>
    <mergeCell ref="H537:I537"/>
    <mergeCell ref="M537:N537"/>
    <mergeCell ref="C538:D538"/>
    <mergeCell ref="H538:I538"/>
    <mergeCell ref="M538:N538"/>
    <mergeCell ref="C547:D547"/>
    <mergeCell ref="H547:I547"/>
    <mergeCell ref="M547:N547"/>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52:D552"/>
    <mergeCell ref="H552:I552"/>
    <mergeCell ref="M552:N552"/>
    <mergeCell ref="C548:D548"/>
    <mergeCell ref="H548:I548"/>
    <mergeCell ref="M548:N548"/>
    <mergeCell ref="C545:D545"/>
    <mergeCell ref="H545:I545"/>
    <mergeCell ref="M545:N545"/>
    <mergeCell ref="C546:D546"/>
    <mergeCell ref="H546:I546"/>
    <mergeCell ref="M546:N546"/>
    <mergeCell ref="C549:D549"/>
    <mergeCell ref="H549:I549"/>
    <mergeCell ref="M549:N549"/>
    <mergeCell ref="C550:D550"/>
    <mergeCell ref="H550:I550"/>
    <mergeCell ref="M550:N550"/>
    <mergeCell ref="C559:D559"/>
    <mergeCell ref="H559:I559"/>
    <mergeCell ref="M559:N559"/>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64:D564"/>
    <mergeCell ref="H564:I564"/>
    <mergeCell ref="M564:N564"/>
    <mergeCell ref="C560:D560"/>
    <mergeCell ref="H560:I560"/>
    <mergeCell ref="M560:N560"/>
    <mergeCell ref="C557:D557"/>
    <mergeCell ref="H557:I557"/>
    <mergeCell ref="M557:N557"/>
    <mergeCell ref="C558:D558"/>
    <mergeCell ref="H558:I558"/>
    <mergeCell ref="M558:N558"/>
    <mergeCell ref="C561:D561"/>
    <mergeCell ref="H561:I561"/>
    <mergeCell ref="M561:N561"/>
    <mergeCell ref="C562:D562"/>
    <mergeCell ref="H562:I562"/>
    <mergeCell ref="M562:N562"/>
    <mergeCell ref="C571:D571"/>
    <mergeCell ref="H571:I571"/>
    <mergeCell ref="M571:N571"/>
    <mergeCell ref="C567:D567"/>
    <mergeCell ref="H567:I567"/>
    <mergeCell ref="M567:N567"/>
    <mergeCell ref="C568:D568"/>
    <mergeCell ref="H568:I568"/>
    <mergeCell ref="M568:N568"/>
    <mergeCell ref="C565:E565"/>
    <mergeCell ref="H565:I565"/>
    <mergeCell ref="M565:N565"/>
    <mergeCell ref="C566:D566"/>
    <mergeCell ref="H566:I566"/>
    <mergeCell ref="M566:N566"/>
    <mergeCell ref="C563:D563"/>
    <mergeCell ref="H563:I563"/>
    <mergeCell ref="M563:N563"/>
    <mergeCell ref="C576:D576"/>
    <mergeCell ref="H576:I576"/>
    <mergeCell ref="M576:N576"/>
    <mergeCell ref="C572:D572"/>
    <mergeCell ref="H572:I572"/>
    <mergeCell ref="M572:N572"/>
    <mergeCell ref="C569:D569"/>
    <mergeCell ref="H569:I569"/>
    <mergeCell ref="M569:N569"/>
    <mergeCell ref="C570:D570"/>
    <mergeCell ref="H570:I570"/>
    <mergeCell ref="M570:N570"/>
    <mergeCell ref="C573:D573"/>
    <mergeCell ref="H573:I573"/>
    <mergeCell ref="M573:N573"/>
    <mergeCell ref="C574:D574"/>
    <mergeCell ref="H574:I574"/>
    <mergeCell ref="M574:O574"/>
    <mergeCell ref="C583:D583"/>
    <mergeCell ref="H583:I583"/>
    <mergeCell ref="M583:N583"/>
    <mergeCell ref="C579:D579"/>
    <mergeCell ref="H579:I579"/>
    <mergeCell ref="M579:N579"/>
    <mergeCell ref="C580:D580"/>
    <mergeCell ref="H580:J580"/>
    <mergeCell ref="M580:N580"/>
    <mergeCell ref="C577:D577"/>
    <mergeCell ref="H577:I577"/>
    <mergeCell ref="M577:N577"/>
    <mergeCell ref="C578:D578"/>
    <mergeCell ref="H578:I578"/>
    <mergeCell ref="M578:N578"/>
    <mergeCell ref="C575:D575"/>
    <mergeCell ref="H575:I575"/>
    <mergeCell ref="M575:N575"/>
    <mergeCell ref="C588:D588"/>
    <mergeCell ref="H588:I588"/>
    <mergeCell ref="M588:N588"/>
    <mergeCell ref="C584:D584"/>
    <mergeCell ref="H584:I584"/>
    <mergeCell ref="M584:N584"/>
    <mergeCell ref="C581:D581"/>
    <mergeCell ref="H581:I581"/>
    <mergeCell ref="M581:N581"/>
    <mergeCell ref="C582:D582"/>
    <mergeCell ref="H582:I582"/>
    <mergeCell ref="M582:N582"/>
    <mergeCell ref="C585:D585"/>
    <mergeCell ref="H585:I585"/>
    <mergeCell ref="M585:N585"/>
    <mergeCell ref="C586:D586"/>
    <mergeCell ref="H586:I586"/>
    <mergeCell ref="M586:N586"/>
    <mergeCell ref="C595:D595"/>
    <mergeCell ref="H595:I595"/>
    <mergeCell ref="M595:N595"/>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600:D600"/>
    <mergeCell ref="H600:I600"/>
    <mergeCell ref="M600:N600"/>
    <mergeCell ref="C596:D596"/>
    <mergeCell ref="H596:I596"/>
    <mergeCell ref="M596:N596"/>
    <mergeCell ref="C593:D593"/>
    <mergeCell ref="H593:I593"/>
    <mergeCell ref="M593:N593"/>
    <mergeCell ref="C594:D594"/>
    <mergeCell ref="H594:I594"/>
    <mergeCell ref="M594:N594"/>
    <mergeCell ref="C597:D597"/>
    <mergeCell ref="H597:I597"/>
    <mergeCell ref="M597:N597"/>
    <mergeCell ref="C598:D598"/>
    <mergeCell ref="H598:I598"/>
    <mergeCell ref="M598:N598"/>
    <mergeCell ref="C607:D607"/>
    <mergeCell ref="H607:I607"/>
    <mergeCell ref="M607:N607"/>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12:D612"/>
    <mergeCell ref="H612:I612"/>
    <mergeCell ref="M612:N612"/>
    <mergeCell ref="C608:D608"/>
    <mergeCell ref="H608:I608"/>
    <mergeCell ref="M608:N608"/>
    <mergeCell ref="C605:D605"/>
    <mergeCell ref="H605:I605"/>
    <mergeCell ref="M605:N605"/>
    <mergeCell ref="C606:D606"/>
    <mergeCell ref="H606:I606"/>
    <mergeCell ref="M606:N606"/>
    <mergeCell ref="C609:D609"/>
    <mergeCell ref="H609:I609"/>
    <mergeCell ref="M609:N609"/>
    <mergeCell ref="C610:D610"/>
    <mergeCell ref="H610:I610"/>
    <mergeCell ref="M610:N610"/>
    <mergeCell ref="C619:D619"/>
    <mergeCell ref="H619:I619"/>
    <mergeCell ref="M619:N619"/>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24:D624"/>
    <mergeCell ref="H624:I624"/>
    <mergeCell ref="M624:N624"/>
    <mergeCell ref="C620:D620"/>
    <mergeCell ref="H620:I620"/>
    <mergeCell ref="M620:N620"/>
    <mergeCell ref="C617:D617"/>
    <mergeCell ref="H617:I617"/>
    <mergeCell ref="M617:N617"/>
    <mergeCell ref="C618:D618"/>
    <mergeCell ref="H618:I618"/>
    <mergeCell ref="M618:N618"/>
    <mergeCell ref="C621:D621"/>
    <mergeCell ref="H621:I621"/>
    <mergeCell ref="M621:N621"/>
    <mergeCell ref="C622:D622"/>
    <mergeCell ref="H622:I622"/>
    <mergeCell ref="M622:N622"/>
    <mergeCell ref="C631:D631"/>
    <mergeCell ref="H631:I631"/>
    <mergeCell ref="M631:N631"/>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36:D636"/>
    <mergeCell ref="H636:I636"/>
    <mergeCell ref="M636:N636"/>
    <mergeCell ref="C632:D632"/>
    <mergeCell ref="H632:I632"/>
    <mergeCell ref="M632:N632"/>
    <mergeCell ref="C629:D629"/>
    <mergeCell ref="H629:I629"/>
    <mergeCell ref="M629:N629"/>
    <mergeCell ref="C630:D630"/>
    <mergeCell ref="H630:I630"/>
    <mergeCell ref="M630:N630"/>
    <mergeCell ref="C633:D633"/>
    <mergeCell ref="H633:I633"/>
    <mergeCell ref="M633:N633"/>
    <mergeCell ref="C634:D634"/>
    <mergeCell ref="H634:I634"/>
    <mergeCell ref="M634:N634"/>
    <mergeCell ref="C643:D643"/>
    <mergeCell ref="H643:I643"/>
    <mergeCell ref="M643:N643"/>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48:D648"/>
    <mergeCell ref="H648:I648"/>
    <mergeCell ref="M648:N648"/>
    <mergeCell ref="C644:D644"/>
    <mergeCell ref="H644:I644"/>
    <mergeCell ref="M644:N644"/>
    <mergeCell ref="C641:D641"/>
    <mergeCell ref="H641:I641"/>
    <mergeCell ref="M641:N641"/>
    <mergeCell ref="C642:D642"/>
    <mergeCell ref="H642:I642"/>
    <mergeCell ref="M642:N642"/>
    <mergeCell ref="C645:D645"/>
    <mergeCell ref="H645:I645"/>
    <mergeCell ref="M645:N645"/>
    <mergeCell ref="C646:D646"/>
    <mergeCell ref="H646:I646"/>
    <mergeCell ref="M646:N646"/>
    <mergeCell ref="C655:D655"/>
    <mergeCell ref="H655:I655"/>
    <mergeCell ref="M655:N655"/>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60:D660"/>
    <mergeCell ref="H660:I660"/>
    <mergeCell ref="M660:N660"/>
    <mergeCell ref="C656:D656"/>
    <mergeCell ref="H656:I656"/>
    <mergeCell ref="M656:N656"/>
    <mergeCell ref="C653:D653"/>
    <mergeCell ref="H653:I653"/>
    <mergeCell ref="M653:N653"/>
    <mergeCell ref="C654:D654"/>
    <mergeCell ref="H654:I654"/>
    <mergeCell ref="M654:N654"/>
    <mergeCell ref="C657:D657"/>
    <mergeCell ref="H657:I657"/>
    <mergeCell ref="M657:N657"/>
    <mergeCell ref="C658:D658"/>
    <mergeCell ref="H658:I658"/>
    <mergeCell ref="M658:N658"/>
    <mergeCell ref="C667:D667"/>
    <mergeCell ref="H667:I667"/>
    <mergeCell ref="M667:N667"/>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72:D672"/>
    <mergeCell ref="H672:I672"/>
    <mergeCell ref="M672:N672"/>
    <mergeCell ref="C668:D668"/>
    <mergeCell ref="H668:I668"/>
    <mergeCell ref="M668:N668"/>
    <mergeCell ref="C665:D665"/>
    <mergeCell ref="H665:I665"/>
    <mergeCell ref="M665:N665"/>
    <mergeCell ref="C666:D666"/>
    <mergeCell ref="H666:I666"/>
    <mergeCell ref="M666:N666"/>
    <mergeCell ref="C669:D669"/>
    <mergeCell ref="H669:I669"/>
    <mergeCell ref="M669:N669"/>
    <mergeCell ref="C670:D670"/>
    <mergeCell ref="H670:I670"/>
    <mergeCell ref="M670:N670"/>
    <mergeCell ref="C679:D679"/>
    <mergeCell ref="H679:I679"/>
    <mergeCell ref="M679:N679"/>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84:D684"/>
    <mergeCell ref="H684:I684"/>
    <mergeCell ref="M684:N684"/>
    <mergeCell ref="C680:D680"/>
    <mergeCell ref="H680:I680"/>
    <mergeCell ref="M680:N680"/>
    <mergeCell ref="C677:D677"/>
    <mergeCell ref="H677:I677"/>
    <mergeCell ref="M677:N677"/>
    <mergeCell ref="C678:D678"/>
    <mergeCell ref="H678:I678"/>
    <mergeCell ref="M678:N678"/>
    <mergeCell ref="C681:D681"/>
    <mergeCell ref="H681:I681"/>
    <mergeCell ref="M681:N681"/>
    <mergeCell ref="C682:D682"/>
    <mergeCell ref="H682:I682"/>
    <mergeCell ref="M682:N682"/>
    <mergeCell ref="C691:D691"/>
    <mergeCell ref="H691:I691"/>
    <mergeCell ref="M691:N691"/>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92:D692"/>
    <mergeCell ref="H692:I692"/>
    <mergeCell ref="M692:N692"/>
    <mergeCell ref="C689:D689"/>
    <mergeCell ref="H689:I689"/>
    <mergeCell ref="M689:N689"/>
    <mergeCell ref="C690:D690"/>
    <mergeCell ref="H690:I690"/>
    <mergeCell ref="M690:N690"/>
    <mergeCell ref="BA135:BA139"/>
    <mergeCell ref="BA50:BA52"/>
    <mergeCell ref="A53:A55"/>
    <mergeCell ref="BA53:BA55"/>
    <mergeCell ref="A140:A143"/>
    <mergeCell ref="BA140:BA143"/>
    <mergeCell ref="A144:A147"/>
    <mergeCell ref="BA144:BA147"/>
    <mergeCell ref="A148:A150"/>
    <mergeCell ref="BA148:BA150"/>
    <mergeCell ref="A108:B108"/>
    <mergeCell ref="A58:A70"/>
    <mergeCell ref="C56:G56"/>
    <mergeCell ref="H56:L56"/>
    <mergeCell ref="M56:Q56"/>
    <mergeCell ref="A50:A52"/>
    <mergeCell ref="BA43:BA44"/>
    <mergeCell ref="BA45:BA46"/>
    <mergeCell ref="A47:A49"/>
    <mergeCell ref="BA47:BA49"/>
    <mergeCell ref="BA29:BA30"/>
    <mergeCell ref="A31:A32"/>
    <mergeCell ref="BA31:BA32"/>
    <mergeCell ref="A33:A34"/>
    <mergeCell ref="BA33:BA34"/>
    <mergeCell ref="BA35:BA36"/>
    <mergeCell ref="BA37:BA38"/>
    <mergeCell ref="A41:A42"/>
    <mergeCell ref="A43:A44"/>
    <mergeCell ref="A45:A46"/>
    <mergeCell ref="BM339:BQ339"/>
    <mergeCell ref="BC220:BG220"/>
    <mergeCell ref="BH220:BL220"/>
    <mergeCell ref="BM220:BQ220"/>
    <mergeCell ref="BA222:BA224"/>
    <mergeCell ref="BA225:BA226"/>
    <mergeCell ref="BA227:BA230"/>
    <mergeCell ref="BC259:BG259"/>
    <mergeCell ref="BH259:BL259"/>
    <mergeCell ref="BM259:BQ259"/>
    <mergeCell ref="BC339:BG339"/>
    <mergeCell ref="BH339:BL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39:BA40"/>
    <mergeCell ref="BA41:BA42"/>
    <mergeCell ref="BA341:BA342"/>
    <mergeCell ref="BA343:BA344"/>
    <mergeCell ref="BA345:BA346"/>
    <mergeCell ref="BA347:BA348"/>
    <mergeCell ref="BA349:BA350"/>
    <mergeCell ref="BA351:BA352"/>
    <mergeCell ref="BA353:BA354"/>
    <mergeCell ref="BA153:BA166"/>
    <mergeCell ref="BA231:BA235"/>
    <mergeCell ref="BA261:BA263"/>
    <mergeCell ref="BA264:BA267"/>
    <mergeCell ref="BA268:BA270"/>
    <mergeCell ref="BA271:BA273"/>
    <mergeCell ref="BA274:BA276"/>
    <mergeCell ref="BA277:BA28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80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80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806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806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807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807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807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807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807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807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807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807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807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807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8080" r:id="rId19" name="B_Matrix">
              <controlPr defaultSize="0" print="0" autoFill="0" autoPict="0" macro="[0]!GoTo_WATER">
                <anchor moveWithCells="1">
                  <from>
                    <xdr:col>1</xdr:col>
                    <xdr:colOff>228600</xdr:colOff>
                    <xdr:row>398</xdr:row>
                    <xdr:rowOff>95250</xdr:rowOff>
                  </from>
                  <to>
                    <xdr:col>1</xdr:col>
                    <xdr:colOff>1704975</xdr:colOff>
                    <xdr:row>399</xdr:row>
                    <xdr:rowOff>285750</xdr:rowOff>
                  </to>
                </anchor>
              </controlPr>
            </control>
          </mc:Choice>
        </mc:AlternateContent>
        <mc:AlternateContent xmlns:mc="http://schemas.openxmlformats.org/markup-compatibility/2006">
          <mc:Choice Requires="x14">
            <control shapeId="25808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9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09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09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09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09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09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09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0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0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0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0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0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0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0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1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1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1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dimension ref="A1:BI331"/>
  <sheetFormatPr defaultRowHeight="15"/>
  <sheetData>
    <row r="1">
      <c r="A1" t="s">
        <v>577</v>
      </c>
      <c r="B1" t="s">
        <v>579</v>
      </c>
      <c r="C1" t="s">
        <v>580</v>
      </c>
      <c r="D1" t="s">
        <v>587</v>
      </c>
      <c r="E1" t="s">
        <v>588</v>
      </c>
      <c r="F1" t="s">
        <v>589</v>
      </c>
      <c r="G1" t="s">
        <v>590</v>
      </c>
      <c r="H1" t="s">
        <v>612</v>
      </c>
      <c r="I1" t="s">
        <v>613</v>
      </c>
      <c r="J1" t="s">
        <v>614</v>
      </c>
      <c r="K1" t="s">
        <v>615</v>
      </c>
      <c r="L1" t="s">
        <v>616</v>
      </c>
      <c r="M1" t="s">
        <v>617</v>
      </c>
      <c r="N1" t="s">
        <v>618</v>
      </c>
      <c r="O1" t="s">
        <v>619</v>
      </c>
      <c r="P1" t="s">
        <v>620</v>
      </c>
      <c r="Q1" t="s">
        <v>621</v>
      </c>
      <c r="R1" t="s">
        <v>622</v>
      </c>
      <c r="S1" t="s">
        <v>623</v>
      </c>
      <c r="T1" t="s">
        <v>624</v>
      </c>
      <c r="U1" t="s">
        <v>625</v>
      </c>
      <c r="V1" t="s">
        <v>626</v>
      </c>
      <c r="W1" t="s">
        <v>627</v>
      </c>
      <c r="X1" t="s">
        <v>628</v>
      </c>
      <c r="Y1" t="s">
        <v>629</v>
      </c>
      <c r="Z1" t="s">
        <v>630</v>
      </c>
      <c r="AA1" t="s">
        <v>631</v>
      </c>
      <c r="AB1" t="s">
        <v>632</v>
      </c>
      <c r="AC1" t="s">
        <v>633</v>
      </c>
      <c r="AD1" t="s">
        <v>634</v>
      </c>
      <c r="AE1" t="s">
        <v>635</v>
      </c>
      <c r="AF1" t="s">
        <v>636</v>
      </c>
      <c r="AG1" t="s">
        <v>637</v>
      </c>
      <c r="AH1" t="s">
        <v>638</v>
      </c>
      <c r="AI1" t="s">
        <v>639</v>
      </c>
      <c r="AJ1" t="s">
        <v>640</v>
      </c>
      <c r="AK1" t="s">
        <v>641</v>
      </c>
      <c r="AL1" t="s">
        <v>642</v>
      </c>
      <c r="AM1" t="s">
        <v>643</v>
      </c>
      <c r="AN1" t="s">
        <v>644</v>
      </c>
      <c r="AO1" t="s">
        <v>645</v>
      </c>
      <c r="AP1" t="s">
        <v>646</v>
      </c>
      <c r="AQ1" t="s">
        <v>647</v>
      </c>
      <c r="AR1" t="s">
        <v>648</v>
      </c>
      <c r="AS1" t="s">
        <v>649</v>
      </c>
      <c r="AT1" t="s">
        <v>650</v>
      </c>
      <c r="AU1" t="s">
        <v>651</v>
      </c>
      <c r="AV1" t="s">
        <v>652</v>
      </c>
      <c r="AW1" t="s">
        <v>653</v>
      </c>
      <c r="AX1" t="s">
        <v>654</v>
      </c>
      <c r="AY1" t="s">
        <v>655</v>
      </c>
      <c r="AZ1" t="s">
        <v>656</v>
      </c>
      <c r="BA1" t="s">
        <v>657</v>
      </c>
      <c r="BB1" t="s">
        <v>658</v>
      </c>
      <c r="BC1" t="s">
        <v>659</v>
      </c>
      <c r="BD1" t="s">
        <v>660</v>
      </c>
      <c r="BE1" t="s">
        <v>661</v>
      </c>
      <c r="BF1" t="s">
        <v>662</v>
      </c>
      <c r="BG1" t="s">
        <v>663</v>
      </c>
      <c r="BH1" t="s">
        <v>664</v>
      </c>
      <c r="BI1" t="s">
        <v>665</v>
      </c>
    </row>
    <row r="2">
      <c r="A2" t="s">
        <v>578</v>
      </c>
      <c r="B2">
        <v>2002</v>
      </c>
      <c r="C2" t="s">
        <v>581</v>
      </c>
      <c r="D2">
        <v>16</v>
      </c>
      <c r="E2" t="s">
        <v>13</v>
      </c>
      <c r="F2" t="s">
        <v>14</v>
      </c>
      <c r="G2" t="s">
        <v>591</v>
      </c>
      <c r="H2">
        <v>62.991884803566691</v>
      </c>
      <c r="I2">
        <v>79.025135805262423</v>
      </c>
      <c r="J2">
        <v>88.925326144478646</v>
      </c>
      <c r="K2">
        <v>94.133205876410457</v>
      </c>
      <c r="L2">
        <v>97.543084160576171</v>
      </c>
      <c r="M2">
        <v>90.175995904968261</v>
      </c>
      <c r="N2">
        <v>96.795426053509871</v>
      </c>
      <c r="O2">
        <v>99.167706552877235</v>
      </c>
      <c r="P2">
        <v>98.868843590484559</v>
      </c>
      <c r="Q2">
        <v>100</v>
      </c>
      <c r="R2">
        <v>59.797767355884623</v>
      </c>
      <c r="S2">
        <v>75.443785221047392</v>
      </c>
      <c r="T2">
        <v>86.647166199780841</v>
      </c>
      <c r="U2">
        <v>91.366465555290233</v>
      </c>
      <c r="V2">
        <v>93.085230804015268</v>
      </c>
      <c r="W2" t="s">
        <v>149</v>
      </c>
      <c r="X2" t="s">
        <v>150</v>
      </c>
      <c r="Y2" t="s">
        <v>151</v>
      </c>
      <c r="Z2" t="s">
        <v>152</v>
      </c>
      <c r="AA2" t="s">
        <v>153</v>
      </c>
      <c r="AB2" t="s">
        <v>154</v>
      </c>
      <c r="AC2" t="s">
        <v>155</v>
      </c>
      <c r="AD2" t="s">
        <v>180</v>
      </c>
      <c r="AE2"/>
      <c r="AF2"/>
      <c r="AG2"/>
      <c r="AH2"/>
      <c r="AI2"/>
      <c r="AJ2"/>
      <c r="AK2"/>
      <c r="AL2"/>
      <c r="AM2"/>
      <c r="AN2"/>
      <c r="AO2"/>
      <c r="AP2"/>
      <c r="AQ2"/>
      <c r="AR2"/>
      <c r="AS2"/>
      <c r="AT2"/>
      <c r="AU2"/>
      <c r="AV2"/>
      <c r="AW2"/>
      <c r="AX2"/>
      <c r="AY2"/>
      <c r="AZ2"/>
      <c r="BA2"/>
      <c r="BB2"/>
      <c r="BC2"/>
      <c r="BD2"/>
      <c r="BE2"/>
      <c r="BF2"/>
      <c r="BG2"/>
      <c r="BH2"/>
      <c r="BI2"/>
    </row>
    <row r="3">
      <c r="A3" t="s">
        <v>578</v>
      </c>
      <c r="B3">
        <v>2002</v>
      </c>
      <c r="C3" t="s">
        <v>581</v>
      </c>
      <c r="D3">
        <v>17</v>
      </c>
      <c r="E3" t="s">
        <v>13</v>
      </c>
      <c r="F3" t="s">
        <v>52</v>
      </c>
      <c r="G3" t="s">
        <v>180</v>
      </c>
      <c r="H3">
        <v>37.008115196433309</v>
      </c>
      <c r="I3">
        <v>20.974864194737581</v>
      </c>
      <c r="J3">
        <v>11.07467385552135</v>
      </c>
      <c r="K3">
        <v>5.8667941235895427</v>
      </c>
      <c r="L3">
        <v>2.4569158394238291</v>
      </c>
      <c r="M3">
        <v>9.8240040950317393</v>
      </c>
      <c r="N3">
        <v>3.2045739464901288</v>
      </c>
      <c r="O3">
        <v>0.83229344712276543</v>
      </c>
      <c r="P3">
        <v>1.1311564095154409</v>
      </c>
      <c r="Q3">
        <v>0</v>
      </c>
      <c r="R3">
        <v>40.202232644115377</v>
      </c>
      <c r="S3">
        <v>24.556214778952612</v>
      </c>
      <c r="T3">
        <v>13.352833800219161</v>
      </c>
      <c r="U3">
        <v>8.6335344447097668</v>
      </c>
      <c r="V3">
        <v>6.9147691959847322</v>
      </c>
      <c r="W3" t="s">
        <v>149</v>
      </c>
      <c r="X3" t="s">
        <v>150</v>
      </c>
      <c r="Y3" t="s">
        <v>151</v>
      </c>
      <c r="Z3" t="s">
        <v>152</v>
      </c>
      <c r="AA3" t="s">
        <v>153</v>
      </c>
      <c r="AB3" t="s">
        <v>154</v>
      </c>
      <c r="AC3" t="s">
        <v>155</v>
      </c>
      <c r="AD3" t="s">
        <v>180</v>
      </c>
      <c r="AE3"/>
      <c r="AF3"/>
      <c r="AG3"/>
      <c r="AH3"/>
      <c r="AI3"/>
      <c r="AJ3"/>
      <c r="AK3"/>
      <c r="AL3"/>
      <c r="AM3"/>
      <c r="AN3"/>
      <c r="AO3"/>
      <c r="AP3"/>
      <c r="AQ3"/>
      <c r="AR3"/>
      <c r="AS3"/>
      <c r="AT3"/>
      <c r="AU3"/>
      <c r="AV3"/>
      <c r="AW3"/>
      <c r="AX3"/>
      <c r="AY3"/>
      <c r="AZ3"/>
      <c r="BA3"/>
      <c r="BB3"/>
      <c r="BC3"/>
      <c r="BD3"/>
      <c r="BE3"/>
      <c r="BF3"/>
      <c r="BG3"/>
      <c r="BH3"/>
      <c r="BI3"/>
    </row>
    <row r="4">
      <c r="A4" t="s">
        <v>578</v>
      </c>
      <c r="B4">
        <v>2002</v>
      </c>
      <c r="C4" t="s">
        <v>581</v>
      </c>
      <c r="D4">
        <v>18</v>
      </c>
      <c r="E4" t="s">
        <v>61</v>
      </c>
      <c r="F4" t="s">
        <v>15</v>
      </c>
      <c r="G4" t="s">
        <v>592</v>
      </c>
      <c r="H4">
        <v>62.57958885027864</v>
      </c>
      <c r="I4">
        <v>79.003781887023166</v>
      </c>
      <c r="J4">
        <v>88.810308849003135</v>
      </c>
      <c r="K4">
        <v>94.133205876410472</v>
      </c>
      <c r="L4">
        <v>97.343208655198865</v>
      </c>
      <c r="M4">
        <v>89.799093338851705</v>
      </c>
      <c r="N4">
        <v>96.795426053509871</v>
      </c>
      <c r="O4">
        <v>98.90164019437016</v>
      </c>
      <c r="P4">
        <v>98.336847523455361</v>
      </c>
      <c r="Q4">
        <v>100</v>
      </c>
      <c r="R4">
        <v>59.250175729979517</v>
      </c>
      <c r="S4">
        <v>75.41536570654057</v>
      </c>
      <c r="T4">
        <v>86.647166199780841</v>
      </c>
      <c r="U4">
        <v>91.343582914192496</v>
      </c>
      <c r="V4">
        <v>93.085230804015268</v>
      </c>
      <c r="W4" t="s">
        <v>149</v>
      </c>
      <c r="X4" t="s">
        <v>150</v>
      </c>
      <c r="Y4" t="s">
        <v>151</v>
      </c>
      <c r="Z4" t="s">
        <v>152</v>
      </c>
      <c r="AA4" t="s">
        <v>153</v>
      </c>
      <c r="AB4" t="s">
        <v>154</v>
      </c>
      <c r="AC4" t="s">
        <v>155</v>
      </c>
      <c r="AD4" t="s">
        <v>180</v>
      </c>
      <c r="AE4"/>
      <c r="AF4"/>
      <c r="AG4"/>
      <c r="AH4"/>
      <c r="AI4"/>
      <c r="AJ4"/>
      <c r="AK4"/>
      <c r="AL4"/>
      <c r="AM4"/>
      <c r="AN4"/>
      <c r="AO4"/>
      <c r="AP4"/>
      <c r="AQ4"/>
      <c r="AR4"/>
      <c r="AS4"/>
      <c r="AT4"/>
      <c r="AU4"/>
      <c r="AV4"/>
      <c r="AW4"/>
      <c r="AX4"/>
      <c r="AY4"/>
      <c r="AZ4"/>
      <c r="BA4"/>
      <c r="BB4"/>
      <c r="BC4"/>
      <c r="BD4"/>
      <c r="BE4"/>
      <c r="BF4"/>
      <c r="BG4"/>
      <c r="BH4"/>
      <c r="BI4"/>
    </row>
    <row r="5">
      <c r="A5" t="s">
        <v>578</v>
      </c>
      <c r="B5">
        <v>2002</v>
      </c>
      <c r="C5" t="s">
        <v>581</v>
      </c>
      <c r="D5">
        <v>19</v>
      </c>
      <c r="E5" t="s">
        <v>61</v>
      </c>
      <c r="F5" t="s">
        <v>16</v>
      </c>
      <c r="G5" t="s">
        <v>593</v>
      </c>
      <c r="H5">
        <v>0.41229595328803259</v>
      </c>
      <c r="I5">
        <v>0.0213539182392493</v>
      </c>
      <c r="J5">
        <v>0.11501729547550581</v>
      </c>
      <c r="K5">
        <v>0</v>
      </c>
      <c r="L5">
        <v>0.19987550537732271</v>
      </c>
      <c r="M5">
        <v>0.37690256611656608</v>
      </c>
      <c r="N5">
        <v>0</v>
      </c>
      <c r="O5">
        <v>0.26606635850707883</v>
      </c>
      <c r="P5">
        <v>0.53199606702918001</v>
      </c>
      <c r="Q5">
        <v>0</v>
      </c>
      <c r="R5">
        <v>0.5475916259051189</v>
      </c>
      <c r="S5">
        <v>0.028419514506814299</v>
      </c>
      <c r="T5">
        <v>0</v>
      </c>
      <c r="U5">
        <v>0.0228826410977356</v>
      </c>
      <c r="V5">
        <v>0</v>
      </c>
      <c r="W5" t="s">
        <v>149</v>
      </c>
      <c r="X5" t="s">
        <v>150</v>
      </c>
      <c r="Y5" t="s">
        <v>151</v>
      </c>
      <c r="Z5" t="s">
        <v>152</v>
      </c>
      <c r="AA5" t="s">
        <v>153</v>
      </c>
      <c r="AB5" t="s">
        <v>154</v>
      </c>
      <c r="AC5" t="s">
        <v>155</v>
      </c>
      <c r="AD5" t="s">
        <v>180</v>
      </c>
      <c r="AE5"/>
      <c r="AF5"/>
      <c r="AG5"/>
      <c r="AH5"/>
      <c r="AI5"/>
      <c r="AJ5"/>
      <c r="AK5"/>
      <c r="AL5"/>
      <c r="AM5"/>
      <c r="AN5"/>
      <c r="AO5"/>
      <c r="AP5"/>
      <c r="AQ5"/>
      <c r="AR5"/>
      <c r="AS5"/>
      <c r="AT5"/>
      <c r="AU5"/>
      <c r="AV5"/>
      <c r="AW5"/>
      <c r="AX5"/>
      <c r="AY5"/>
      <c r="AZ5"/>
      <c r="BA5"/>
      <c r="BB5"/>
      <c r="BC5"/>
      <c r="BD5"/>
      <c r="BE5"/>
      <c r="BF5"/>
      <c r="BG5"/>
      <c r="BH5"/>
      <c r="BI5"/>
    </row>
    <row r="6">
      <c r="A6" t="s">
        <v>578</v>
      </c>
      <c r="B6">
        <v>2002</v>
      </c>
      <c r="C6" t="s">
        <v>581</v>
      </c>
      <c r="D6">
        <v>20</v>
      </c>
      <c r="E6" t="s">
        <v>61</v>
      </c>
      <c r="F6" t="s">
        <v>22</v>
      </c>
      <c r="G6" t="s">
        <v>594</v>
      </c>
      <c r="H6">
        <v>19.182864208959661</v>
      </c>
      <c r="I6">
        <v>10.78230149224038</v>
      </c>
      <c r="J6">
        <v>7.5395707895146558</v>
      </c>
      <c r="K6">
        <v>3.314858884278109</v>
      </c>
      <c r="L6">
        <v>1.461027882275417</v>
      </c>
      <c r="M6">
        <v>5.2385696618881639</v>
      </c>
      <c r="N6">
        <v>2.349522284301131</v>
      </c>
      <c r="O6">
        <v>0.28000773239946852</v>
      </c>
      <c r="P6">
        <v>1.1311564095154549</v>
      </c>
      <c r="Q6">
        <v>0</v>
      </c>
      <c r="R6">
        <v>20.521968684295789</v>
      </c>
      <c r="S6">
        <v>13.05036374937583</v>
      </c>
      <c r="T6">
        <v>8.2814865225670786</v>
      </c>
      <c r="U6">
        <v>6.1210539446059897</v>
      </c>
      <c r="V6">
        <v>3.7496049507131199</v>
      </c>
      <c r="W6" t="s">
        <v>149</v>
      </c>
      <c r="X6" t="s">
        <v>150</v>
      </c>
      <c r="Y6" t="s">
        <v>151</v>
      </c>
      <c r="Z6" t="s">
        <v>152</v>
      </c>
      <c r="AA6" t="s">
        <v>153</v>
      </c>
      <c r="AB6" t="s">
        <v>154</v>
      </c>
      <c r="AC6" t="s">
        <v>155</v>
      </c>
      <c r="AD6" t="s">
        <v>180</v>
      </c>
      <c r="AE6"/>
      <c r="AF6"/>
      <c r="AG6"/>
      <c r="AH6"/>
      <c r="AI6"/>
      <c r="AJ6"/>
      <c r="AK6"/>
      <c r="AL6"/>
      <c r="AM6"/>
      <c r="AN6"/>
      <c r="AO6"/>
      <c r="AP6"/>
      <c r="AQ6"/>
      <c r="AR6"/>
      <c r="AS6"/>
      <c r="AT6"/>
      <c r="AU6"/>
      <c r="AV6"/>
      <c r="AW6"/>
      <c r="AX6"/>
      <c r="AY6"/>
      <c r="AZ6"/>
      <c r="BA6"/>
      <c r="BB6"/>
      <c r="BC6"/>
      <c r="BD6"/>
      <c r="BE6"/>
      <c r="BF6"/>
      <c r="BG6"/>
      <c r="BH6"/>
      <c r="BI6"/>
    </row>
    <row r="7">
      <c r="A7" t="s">
        <v>578</v>
      </c>
      <c r="B7">
        <v>2002</v>
      </c>
      <c r="C7" t="s">
        <v>581</v>
      </c>
      <c r="D7">
        <v>21</v>
      </c>
      <c r="E7" t="s">
        <v>61</v>
      </c>
      <c r="F7" t="s">
        <v>17</v>
      </c>
      <c r="G7" t="s">
        <v>595</v>
      </c>
      <c r="H7">
        <v>17.82525098747367</v>
      </c>
      <c r="I7">
        <v>10.192562702497209</v>
      </c>
      <c r="J7">
        <v>3.5351030660066991</v>
      </c>
      <c r="K7">
        <v>2.551935239311419</v>
      </c>
      <c r="L7">
        <v>0.99588795714839284</v>
      </c>
      <c r="M7">
        <v>4.5854344331435541</v>
      </c>
      <c r="N7">
        <v>0.85505166218900219</v>
      </c>
      <c r="O7">
        <v>0.55228571472330223</v>
      </c>
      <c r="P7">
        <v>0</v>
      </c>
      <c r="Q7">
        <v>0</v>
      </c>
      <c r="R7">
        <v>19.68026395981957</v>
      </c>
      <c r="S7">
        <v>11.505851029576791</v>
      </c>
      <c r="T7">
        <v>5.0713472776520856</v>
      </c>
      <c r="U7">
        <v>2.5124805001037749</v>
      </c>
      <c r="V7">
        <v>3.165164245271606</v>
      </c>
      <c r="W7" t="s">
        <v>149</v>
      </c>
      <c r="X7" t="s">
        <v>150</v>
      </c>
      <c r="Y7" t="s">
        <v>151</v>
      </c>
      <c r="Z7" t="s">
        <v>152</v>
      </c>
      <c r="AA7" t="s">
        <v>153</v>
      </c>
      <c r="AB7" t="s">
        <v>154</v>
      </c>
      <c r="AC7" t="s">
        <v>155</v>
      </c>
      <c r="AD7" t="s">
        <v>180</v>
      </c>
      <c r="AE7"/>
      <c r="AF7"/>
      <c r="AG7"/>
      <c r="AH7"/>
      <c r="AI7"/>
      <c r="AJ7"/>
      <c r="AK7"/>
      <c r="AL7"/>
      <c r="AM7"/>
      <c r="AN7"/>
      <c r="AO7"/>
      <c r="AP7"/>
      <c r="AQ7"/>
      <c r="AR7"/>
      <c r="AS7"/>
      <c r="AT7"/>
      <c r="AU7"/>
      <c r="AV7"/>
      <c r="AW7"/>
      <c r="AX7"/>
      <c r="AY7"/>
      <c r="AZ7"/>
      <c r="BA7"/>
      <c r="BB7"/>
      <c r="BC7"/>
      <c r="BD7"/>
      <c r="BE7"/>
      <c r="BF7"/>
      <c r="BG7"/>
      <c r="BH7"/>
      <c r="BI7"/>
    </row>
    <row r="8">
      <c r="A8" t="s">
        <v>578</v>
      </c>
      <c r="B8">
        <v>2002</v>
      </c>
      <c r="C8" t="s">
        <v>581</v>
      </c>
      <c r="D8">
        <v>29</v>
      </c>
      <c r="E8" t="s">
        <v>58</v>
      </c>
      <c r="F8" t="s">
        <v>50</v>
      </c>
      <c r="G8" t="s">
        <v>596</v>
      </c>
      <c r="H8">
        <v>3.906746994001145</v>
      </c>
      <c r="I8">
        <v>6.7629132907305056</v>
      </c>
      <c r="J8">
        <v>7.5165685984378996</v>
      </c>
      <c r="K8">
        <v>15.66985189823372</v>
      </c>
      <c r="L8">
        <v>66.23474749182445</v>
      </c>
      <c r="M8">
        <v>49.189363105968269</v>
      </c>
      <c r="N8">
        <v>69.809432282699461</v>
      </c>
      <c r="O8">
        <v>83.593548202125234</v>
      </c>
      <c r="P8">
        <v>86.520960155579104</v>
      </c>
      <c r="Q8">
        <v>93.037957968533192</v>
      </c>
      <c r="R8">
        <v>2.3829194935279032</v>
      </c>
      <c r="S8">
        <v>4.565928345168464</v>
      </c>
      <c r="T8">
        <v>5.1518546993985339</v>
      </c>
      <c r="U8">
        <v>5.7340982626211119</v>
      </c>
      <c r="V8">
        <v>15.187988363712339</v>
      </c>
      <c r="W8" t="s">
        <v>149</v>
      </c>
      <c r="X8" t="s">
        <v>150</v>
      </c>
      <c r="Y8" t="s">
        <v>151</v>
      </c>
      <c r="Z8" t="s">
        <v>152</v>
      </c>
      <c r="AA8" t="s">
        <v>153</v>
      </c>
      <c r="AB8" t="s">
        <v>154</v>
      </c>
      <c r="AC8" t="s">
        <v>155</v>
      </c>
      <c r="AD8" t="s">
        <v>180</v>
      </c>
      <c r="AE8">
        <v>30.451001042768109</v>
      </c>
      <c r="AF8">
        <v>14.54945016638254</v>
      </c>
      <c r="AG8">
        <v>16.45492656663626</v>
      </c>
      <c r="AH8">
        <v>11.286868066206971</v>
      </c>
      <c r="AI8">
        <v>7.121136045163869</v>
      </c>
      <c r="AJ8">
        <v>21.41898746853548</v>
      </c>
      <c r="AK8">
        <v>45.199438512715147</v>
      </c>
      <c r="AL8"/>
      <c r="AM8"/>
      <c r="AN8"/>
      <c r="AO8"/>
      <c r="AP8"/>
      <c r="AQ8"/>
      <c r="AR8"/>
      <c r="AS8"/>
      <c r="AT8"/>
      <c r="AU8"/>
      <c r="AV8"/>
      <c r="AW8"/>
      <c r="AX8"/>
      <c r="AY8"/>
      <c r="AZ8"/>
      <c r="BA8"/>
      <c r="BB8"/>
      <c r="BC8"/>
      <c r="BD8"/>
      <c r="BE8"/>
      <c r="BF8"/>
      <c r="BG8"/>
      <c r="BH8"/>
      <c r="BI8"/>
    </row>
    <row r="9">
      <c r="A9" t="s">
        <v>578</v>
      </c>
      <c r="B9">
        <v>2002</v>
      </c>
      <c r="C9" t="s">
        <v>581</v>
      </c>
      <c r="D9">
        <v>30</v>
      </c>
      <c r="E9" t="s">
        <v>58</v>
      </c>
      <c r="F9" t="s">
        <v>49</v>
      </c>
      <c r="G9" t="s">
        <v>180</v>
      </c>
      <c r="H9">
        <v>96.093253005998861</v>
      </c>
      <c r="I9">
        <v>93.237086709269505</v>
      </c>
      <c r="J9">
        <v>92.4834314015621</v>
      </c>
      <c r="K9">
        <v>84.330148101766184</v>
      </c>
      <c r="L9">
        <v>33.765252508176033</v>
      </c>
      <c r="M9">
        <v>50.810636894031738</v>
      </c>
      <c r="N9">
        <v>30.19056771730061</v>
      </c>
      <c r="O9">
        <v>16.406451797874698</v>
      </c>
      <c r="P9">
        <v>13.479039844420861</v>
      </c>
      <c r="Q9">
        <v>6.9620420314668436</v>
      </c>
      <c r="R9">
        <v>97.617080506472064</v>
      </c>
      <c r="S9">
        <v>95.434071654831499</v>
      </c>
      <c r="T9">
        <v>94.848145300601416</v>
      </c>
      <c r="U9">
        <v>94.265901737378826</v>
      </c>
      <c r="V9">
        <v>84.812011636287593</v>
      </c>
      <c r="W9" t="s">
        <v>149</v>
      </c>
      <c r="X9" t="s">
        <v>150</v>
      </c>
      <c r="Y9" t="s">
        <v>151</v>
      </c>
      <c r="Z9" t="s">
        <v>152</v>
      </c>
      <c r="AA9" t="s">
        <v>153</v>
      </c>
      <c r="AB9" t="s">
        <v>154</v>
      </c>
      <c r="AC9" t="s">
        <v>155</v>
      </c>
      <c r="AD9" t="s">
        <v>180</v>
      </c>
      <c r="AE9">
        <v>69.548998957231859</v>
      </c>
      <c r="AF9">
        <v>85.450549833617444</v>
      </c>
      <c r="AG9">
        <v>83.545073433363541</v>
      </c>
      <c r="AH9">
        <v>88.713131933792894</v>
      </c>
      <c r="AI9">
        <v>92.878863954836149</v>
      </c>
      <c r="AJ9">
        <v>78.581012531464395</v>
      </c>
      <c r="AK9">
        <v>54.800561487285087</v>
      </c>
      <c r="AL9"/>
      <c r="AM9"/>
      <c r="AN9"/>
      <c r="AO9"/>
      <c r="AP9"/>
      <c r="AQ9"/>
      <c r="AR9"/>
      <c r="AS9"/>
      <c r="AT9"/>
      <c r="AU9"/>
      <c r="AV9"/>
      <c r="AW9"/>
      <c r="AX9"/>
      <c r="AY9"/>
      <c r="AZ9"/>
      <c r="BA9"/>
      <c r="BB9"/>
      <c r="BC9"/>
      <c r="BD9"/>
      <c r="BE9"/>
      <c r="BF9"/>
      <c r="BG9"/>
      <c r="BH9"/>
      <c r="BI9"/>
    </row>
    <row r="10">
      <c r="A10" t="s">
        <v>578</v>
      </c>
      <c r="B10">
        <v>2002</v>
      </c>
      <c r="C10" t="s">
        <v>581</v>
      </c>
      <c r="D10">
        <v>31</v>
      </c>
      <c r="E10" t="s">
        <v>104</v>
      </c>
      <c r="F10" t="s">
        <v>50</v>
      </c>
      <c r="G10" t="s">
        <v>597</v>
      </c>
      <c r="H10">
        <v>3.3313104865913159</v>
      </c>
      <c r="I10">
        <v>5.4963756883963324</v>
      </c>
      <c r="J10">
        <v>6.9774156479752767</v>
      </c>
      <c r="K10">
        <v>15.135127722682091</v>
      </c>
      <c r="L10">
        <v>65.824229258938516</v>
      </c>
      <c r="M10">
        <v>43.220359099313647</v>
      </c>
      <c r="N10">
        <v>69.098817150282585</v>
      </c>
      <c r="O10">
        <v>83.406875311266162</v>
      </c>
      <c r="P10">
        <v>85.421975627977588</v>
      </c>
      <c r="Q10">
        <v>92.850666704720453</v>
      </c>
      <c r="R10">
        <v>2.0909156518742762</v>
      </c>
      <c r="S10">
        <v>3.8141700855256562</v>
      </c>
      <c r="T10">
        <v>4.4507197150338778</v>
      </c>
      <c r="U10">
        <v>5.6816047877336668</v>
      </c>
      <c r="V10">
        <v>14.83993589014621</v>
      </c>
      <c r="W10" t="s">
        <v>149</v>
      </c>
      <c r="X10" t="s">
        <v>150</v>
      </c>
      <c r="Y10" t="s">
        <v>151</v>
      </c>
      <c r="Z10" t="s">
        <v>152</v>
      </c>
      <c r="AA10" t="s">
        <v>153</v>
      </c>
      <c r="AB10" t="s">
        <v>154</v>
      </c>
      <c r="AC10" t="s">
        <v>155</v>
      </c>
      <c r="AD10" t="s">
        <v>180</v>
      </c>
      <c r="AE10">
        <v>28.700465139296622</v>
      </c>
      <c r="AF10">
        <v>14.439773223711891</v>
      </c>
      <c r="AG10">
        <v>15.49807453108297</v>
      </c>
      <c r="AH10">
        <v>10.53068760154221</v>
      </c>
      <c r="AI10">
        <v>7.0821964845462544</v>
      </c>
      <c r="AJ10">
        <v>21.024634778428979</v>
      </c>
      <c r="AK10">
        <v>44.446544936245317</v>
      </c>
      <c r="AL10"/>
      <c r="AM10"/>
      <c r="AN10"/>
      <c r="AO10"/>
      <c r="AP10"/>
      <c r="AQ10"/>
      <c r="AR10"/>
      <c r="AS10"/>
      <c r="AT10"/>
      <c r="AU10"/>
      <c r="AV10"/>
      <c r="AW10"/>
      <c r="AX10"/>
      <c r="AY10"/>
      <c r="AZ10"/>
      <c r="BA10"/>
      <c r="BB10"/>
      <c r="BC10"/>
      <c r="BD10"/>
      <c r="BE10"/>
      <c r="BF10"/>
      <c r="BG10"/>
      <c r="BH10"/>
      <c r="BI10"/>
    </row>
    <row r="11">
      <c r="A11" t="s">
        <v>578</v>
      </c>
      <c r="B11">
        <v>2002</v>
      </c>
      <c r="C11" t="s">
        <v>581</v>
      </c>
      <c r="D11">
        <v>32</v>
      </c>
      <c r="E11" t="s">
        <v>104</v>
      </c>
      <c r="F11" t="s">
        <v>49</v>
      </c>
      <c r="G11" t="s">
        <v>180</v>
      </c>
      <c r="H11">
        <v>96.668689513408694</v>
      </c>
      <c r="I11">
        <v>94.503624311603687</v>
      </c>
      <c r="J11">
        <v>93.022584352024708</v>
      </c>
      <c r="K11">
        <v>84.864872277317829</v>
      </c>
      <c r="L11">
        <v>34.175770741061953</v>
      </c>
      <c r="M11">
        <v>56.77964090068636</v>
      </c>
      <c r="N11">
        <v>30.9011828497175</v>
      </c>
      <c r="O11">
        <v>16.59312468873377</v>
      </c>
      <c r="P11">
        <v>14.57802437202238</v>
      </c>
      <c r="Q11">
        <v>7.1493332952795789</v>
      </c>
      <c r="R11">
        <v>97.909084348125674</v>
      </c>
      <c r="S11">
        <v>96.185829914474283</v>
      </c>
      <c r="T11">
        <v>95.549280284966059</v>
      </c>
      <c r="U11">
        <v>94.318395212266267</v>
      </c>
      <c r="V11">
        <v>85.160064109853735</v>
      </c>
      <c r="W11" t="s">
        <v>149</v>
      </c>
      <c r="X11" t="s">
        <v>150</v>
      </c>
      <c r="Y11" t="s">
        <v>151</v>
      </c>
      <c r="Z11" t="s">
        <v>152</v>
      </c>
      <c r="AA11" t="s">
        <v>153</v>
      </c>
      <c r="AB11" t="s">
        <v>154</v>
      </c>
      <c r="AC11" t="s">
        <v>155</v>
      </c>
      <c r="AD11" t="s">
        <v>180</v>
      </c>
      <c r="AE11">
        <v>71.299534860703346</v>
      </c>
      <c r="AF11">
        <v>85.56022677628809</v>
      </c>
      <c r="AG11">
        <v>84.501925468916838</v>
      </c>
      <c r="AH11">
        <v>89.469312398457674</v>
      </c>
      <c r="AI11">
        <v>92.917803515453727</v>
      </c>
      <c r="AJ11">
        <v>78.975365221570911</v>
      </c>
      <c r="AK11">
        <v>55.553455063754917</v>
      </c>
      <c r="AL11"/>
      <c r="AM11"/>
      <c r="AN11"/>
      <c r="AO11"/>
      <c r="AP11"/>
      <c r="AQ11"/>
      <c r="AR11"/>
      <c r="AS11"/>
      <c r="AT11"/>
      <c r="AU11"/>
      <c r="AV11"/>
      <c r="AW11"/>
      <c r="AX11"/>
      <c r="AY11"/>
      <c r="AZ11"/>
      <c r="BA11"/>
      <c r="BB11"/>
      <c r="BC11"/>
      <c r="BD11"/>
      <c r="BE11"/>
      <c r="BF11"/>
      <c r="BG11"/>
      <c r="BH11"/>
      <c r="BI11"/>
    </row>
    <row r="12">
      <c r="A12" t="s">
        <v>578</v>
      </c>
      <c r="B12">
        <v>2002</v>
      </c>
      <c r="C12" t="s">
        <v>581</v>
      </c>
      <c r="D12">
        <v>35</v>
      </c>
      <c r="E12" t="s">
        <v>56</v>
      </c>
      <c r="F12" t="s">
        <v>50</v>
      </c>
      <c r="G12" t="s">
        <v>180</v>
      </c>
      <c r="H12">
        <v>8.2834659732844127</v>
      </c>
      <c r="I12">
        <v>7.4658116038282571</v>
      </c>
      <c r="J12">
        <v>8.271154720864752</v>
      </c>
      <c r="K12">
        <v>15.56079047475404</v>
      </c>
      <c r="L12">
        <v>66.008199124585559</v>
      </c>
      <c r="M12">
        <v>43.997543062701673</v>
      </c>
      <c r="N12">
        <v>69.522272400639011</v>
      </c>
      <c r="O12">
        <v>83.406875311266162</v>
      </c>
      <c r="P12">
        <v>85.421975627977588</v>
      </c>
      <c r="Q12">
        <v>92.850666704720453</v>
      </c>
      <c r="R12">
        <v>7.6944502761456786</v>
      </c>
      <c r="S12">
        <v>5.8229610328943684</v>
      </c>
      <c r="T12">
        <v>6.4525509762724473</v>
      </c>
      <c r="U12">
        <v>6.2248962142693296</v>
      </c>
      <c r="V12">
        <v>15.24308243039131</v>
      </c>
      <c r="W12" t="s">
        <v>149</v>
      </c>
      <c r="X12" t="s">
        <v>150</v>
      </c>
      <c r="Y12" t="s">
        <v>151</v>
      </c>
      <c r="Z12" t="s">
        <v>152</v>
      </c>
      <c r="AA12" t="s">
        <v>153</v>
      </c>
      <c r="AB12" t="s">
        <v>154</v>
      </c>
      <c r="AC12" t="s">
        <v>155</v>
      </c>
      <c r="AD12" t="s">
        <v>180</v>
      </c>
      <c r="AE12">
        <v>29.59519047393804</v>
      </c>
      <c r="AF12">
        <v>14.439773223711891</v>
      </c>
      <c r="AG12">
        <v>17.835048372820541</v>
      </c>
      <c r="AH12">
        <v>10.799047388770781</v>
      </c>
      <c r="AI12">
        <v>13.17022201244408</v>
      </c>
      <c r="AJ12">
        <v>21.19029421684726</v>
      </c>
      <c r="AK12">
        <v>44.65580024841767</v>
      </c>
      <c r="AL12"/>
      <c r="AM12"/>
      <c r="AN12"/>
      <c r="AO12"/>
      <c r="AP12"/>
      <c r="AQ12"/>
      <c r="AR12"/>
      <c r="AS12"/>
      <c r="AT12"/>
      <c r="AU12"/>
      <c r="AV12"/>
      <c r="AW12"/>
      <c r="AX12"/>
      <c r="AY12"/>
      <c r="AZ12"/>
      <c r="BA12"/>
      <c r="BB12"/>
      <c r="BC12"/>
      <c r="BD12"/>
      <c r="BE12"/>
      <c r="BF12"/>
      <c r="BG12"/>
      <c r="BH12"/>
      <c r="BI12"/>
    </row>
    <row r="13">
      <c r="A13" t="s">
        <v>578</v>
      </c>
      <c r="B13">
        <v>2002</v>
      </c>
      <c r="C13" t="s">
        <v>581</v>
      </c>
      <c r="D13">
        <v>36</v>
      </c>
      <c r="E13" t="s">
        <v>56</v>
      </c>
      <c r="F13" t="s">
        <v>49</v>
      </c>
      <c r="G13" t="s">
        <v>180</v>
      </c>
      <c r="H13">
        <v>91.716534026715564</v>
      </c>
      <c r="I13">
        <v>92.534188396171729</v>
      </c>
      <c r="J13">
        <v>91.728845279135243</v>
      </c>
      <c r="K13">
        <v>84.439209525245857</v>
      </c>
      <c r="L13">
        <v>33.991800875414931</v>
      </c>
      <c r="M13">
        <v>56.002456937298327</v>
      </c>
      <c r="N13">
        <v>30.477727599361071</v>
      </c>
      <c r="O13">
        <v>16.59312468873377</v>
      </c>
      <c r="P13">
        <v>14.57802437202238</v>
      </c>
      <c r="Q13">
        <v>7.1493332952795789</v>
      </c>
      <c r="R13">
        <v>92.30554972385427</v>
      </c>
      <c r="S13">
        <v>94.177038967105588</v>
      </c>
      <c r="T13">
        <v>93.547449023727452</v>
      </c>
      <c r="U13">
        <v>93.775103785730579</v>
      </c>
      <c r="V13">
        <v>84.75691756960866</v>
      </c>
      <c r="W13" t="s">
        <v>149</v>
      </c>
      <c r="X13" t="s">
        <v>150</v>
      </c>
      <c r="Y13" t="s">
        <v>151</v>
      </c>
      <c r="Z13" t="s">
        <v>152</v>
      </c>
      <c r="AA13" t="s">
        <v>153</v>
      </c>
      <c r="AB13" t="s">
        <v>154</v>
      </c>
      <c r="AC13" t="s">
        <v>155</v>
      </c>
      <c r="AD13" t="s">
        <v>180</v>
      </c>
      <c r="AE13">
        <v>70.404809526061939</v>
      </c>
      <c r="AF13">
        <v>85.56022677628809</v>
      </c>
      <c r="AG13">
        <v>82.164951627179292</v>
      </c>
      <c r="AH13">
        <v>89.200952611229098</v>
      </c>
      <c r="AI13">
        <v>86.829777987555801</v>
      </c>
      <c r="AJ13">
        <v>78.809705783152623</v>
      </c>
      <c r="AK13">
        <v>55.344199751582558</v>
      </c>
      <c r="AL13"/>
      <c r="AM13"/>
      <c r="AN13"/>
      <c r="AO13"/>
      <c r="AP13"/>
      <c r="AQ13"/>
      <c r="AR13"/>
      <c r="AS13"/>
      <c r="AT13"/>
      <c r="AU13"/>
      <c r="AV13"/>
      <c r="AW13"/>
      <c r="AX13"/>
      <c r="AY13"/>
      <c r="AZ13"/>
      <c r="BA13"/>
      <c r="BB13"/>
      <c r="BC13"/>
      <c r="BD13"/>
      <c r="BE13"/>
      <c r="BF13"/>
      <c r="BG13"/>
      <c r="BH13"/>
      <c r="BI13"/>
    </row>
    <row r="14">
      <c r="A14" t="s">
        <v>578</v>
      </c>
      <c r="B14">
        <v>2002</v>
      </c>
      <c r="C14" t="s">
        <v>581</v>
      </c>
      <c r="D14">
        <v>41</v>
      </c>
      <c r="E14" t="s">
        <v>57</v>
      </c>
      <c r="F14" t="s">
        <v>50</v>
      </c>
      <c r="G14" t="s">
        <v>180</v>
      </c>
      <c r="H14">
        <v>0</v>
      </c>
      <c r="I14">
        <v>0.077523082279701297</v>
      </c>
      <c r="J14">
        <v>0</v>
      </c>
      <c r="K14">
        <v>0</v>
      </c>
      <c r="L14">
        <v>0</v>
      </c>
      <c r="M14">
        <v>0</v>
      </c>
      <c r="N14">
        <v>0</v>
      </c>
      <c r="O14">
        <v>0</v>
      </c>
      <c r="P14">
        <v>0</v>
      </c>
      <c r="Q14">
        <v>0</v>
      </c>
      <c r="R14">
        <v>0</v>
      </c>
      <c r="S14">
        <v>0.091293382465710199</v>
      </c>
      <c r="T14">
        <v>0</v>
      </c>
      <c r="U14">
        <v>0</v>
      </c>
      <c r="V14">
        <v>0</v>
      </c>
      <c r="W14" t="s">
        <v>149</v>
      </c>
      <c r="X14" t="s">
        <v>150</v>
      </c>
      <c r="Y14" t="s">
        <v>151</v>
      </c>
      <c r="Z14" t="s">
        <v>152</v>
      </c>
      <c r="AA14" t="s">
        <v>153</v>
      </c>
      <c r="AB14" t="s">
        <v>154</v>
      </c>
      <c r="AC14" t="s">
        <v>155</v>
      </c>
      <c r="AD14" t="s">
        <v>180</v>
      </c>
      <c r="AE14">
        <v>0</v>
      </c>
      <c r="AF14">
        <v>0</v>
      </c>
      <c r="AG14">
        <v>0</v>
      </c>
      <c r="AH14">
        <v>0</v>
      </c>
      <c r="AI14">
        <v>0.059609975799173098</v>
      </c>
      <c r="AJ14">
        <v>0</v>
      </c>
      <c r="AK14">
        <v>0</v>
      </c>
      <c r="AL14"/>
      <c r="AM14"/>
      <c r="AN14"/>
      <c r="AO14"/>
      <c r="AP14"/>
      <c r="AQ14"/>
      <c r="AR14"/>
      <c r="AS14"/>
      <c r="AT14"/>
      <c r="AU14"/>
      <c r="AV14"/>
      <c r="AW14"/>
      <c r="AX14"/>
      <c r="AY14"/>
      <c r="AZ14"/>
      <c r="BA14"/>
      <c r="BB14"/>
      <c r="BC14"/>
      <c r="BD14"/>
      <c r="BE14"/>
      <c r="BF14"/>
      <c r="BG14"/>
      <c r="BH14"/>
      <c r="BI14"/>
    </row>
    <row r="15">
      <c r="A15" t="s">
        <v>578</v>
      </c>
      <c r="B15">
        <v>2002</v>
      </c>
      <c r="C15" t="s">
        <v>581</v>
      </c>
      <c r="D15">
        <v>42</v>
      </c>
      <c r="E15" t="s">
        <v>57</v>
      </c>
      <c r="F15" t="s">
        <v>49</v>
      </c>
      <c r="G15" t="s">
        <v>598</v>
      </c>
      <c r="H15">
        <v>100</v>
      </c>
      <c r="I15">
        <v>99.922476917720303</v>
      </c>
      <c r="J15">
        <v>100</v>
      </c>
      <c r="K15">
        <v>100</v>
      </c>
      <c r="L15">
        <v>100</v>
      </c>
      <c r="M15">
        <v>100</v>
      </c>
      <c r="N15">
        <v>100</v>
      </c>
      <c r="O15">
        <v>100</v>
      </c>
      <c r="P15">
        <v>100</v>
      </c>
      <c r="Q15">
        <v>100</v>
      </c>
      <c r="R15">
        <v>100</v>
      </c>
      <c r="S15">
        <v>99.908706617534278</v>
      </c>
      <c r="T15">
        <v>100</v>
      </c>
      <c r="U15">
        <v>100</v>
      </c>
      <c r="V15">
        <v>100</v>
      </c>
      <c r="W15" t="s">
        <v>149</v>
      </c>
      <c r="X15" t="s">
        <v>150</v>
      </c>
      <c r="Y15" t="s">
        <v>151</v>
      </c>
      <c r="Z15" t="s">
        <v>152</v>
      </c>
      <c r="AA15" t="s">
        <v>153</v>
      </c>
      <c r="AB15" t="s">
        <v>154</v>
      </c>
      <c r="AC15" t="s">
        <v>155</v>
      </c>
      <c r="AD15" t="s">
        <v>180</v>
      </c>
      <c r="AE15">
        <v>100</v>
      </c>
      <c r="AF15">
        <v>100</v>
      </c>
      <c r="AG15">
        <v>100</v>
      </c>
      <c r="AH15">
        <v>100</v>
      </c>
      <c r="AI15">
        <v>99.940390024200838</v>
      </c>
      <c r="AJ15">
        <v>100</v>
      </c>
      <c r="AK15">
        <v>100</v>
      </c>
      <c r="AL15"/>
      <c r="AM15"/>
      <c r="AN15"/>
      <c r="AO15"/>
      <c r="AP15"/>
      <c r="AQ15"/>
      <c r="AR15"/>
      <c r="AS15"/>
      <c r="AT15"/>
      <c r="AU15"/>
      <c r="AV15"/>
      <c r="AW15"/>
      <c r="AX15"/>
      <c r="AY15"/>
      <c r="AZ15"/>
      <c r="BA15"/>
      <c r="BB15"/>
      <c r="BC15"/>
      <c r="BD15"/>
      <c r="BE15"/>
      <c r="BF15"/>
      <c r="BG15"/>
      <c r="BH15"/>
      <c r="BI15"/>
    </row>
    <row r="16">
      <c r="A16" t="s">
        <v>578</v>
      </c>
      <c r="B16">
        <v>2002</v>
      </c>
      <c r="C16" t="s">
        <v>581</v>
      </c>
      <c r="D16">
        <v>58</v>
      </c>
      <c r="E16" t="s">
        <v>157</v>
      </c>
      <c r="F16" t="s">
        <v>158</v>
      </c>
      <c r="G16" t="s">
        <v>180</v>
      </c>
      <c r="H16">
        <v>3.336548306802968</v>
      </c>
      <c r="I16">
        <v>5.4963756883963324</v>
      </c>
      <c r="J16">
        <v>6.9774156479752767</v>
      </c>
      <c r="K16">
        <v>15.135127722682091</v>
      </c>
      <c r="L16">
        <v>65.824229258938516</v>
      </c>
      <c r="M16">
        <v>43.335240245733772</v>
      </c>
      <c r="N16">
        <v>69.098817150282585</v>
      </c>
      <c r="O16">
        <v>83.406875311266162</v>
      </c>
      <c r="P16">
        <v>85.421975627977588</v>
      </c>
      <c r="Q16">
        <v>92.850666704720453</v>
      </c>
      <c r="R16">
        <v>2.09366691455332</v>
      </c>
      <c r="S16">
        <v>3.8141700855256562</v>
      </c>
      <c r="T16">
        <v>4.4507197150338778</v>
      </c>
      <c r="U16">
        <v>5.6816047877336668</v>
      </c>
      <c r="V16">
        <v>14.83993589014621</v>
      </c>
      <c r="W16" t="s">
        <v>149</v>
      </c>
      <c r="X16" t="s">
        <v>150</v>
      </c>
      <c r="Y16" t="s">
        <v>151</v>
      </c>
      <c r="Z16" t="s">
        <v>152</v>
      </c>
      <c r="AA16" t="s">
        <v>153</v>
      </c>
      <c r="AB16" t="s">
        <v>154</v>
      </c>
      <c r="AC16" t="s">
        <v>155</v>
      </c>
      <c r="AD16" t="s">
        <v>180</v>
      </c>
      <c r="AE16">
        <v>28.700465139296622</v>
      </c>
      <c r="AF16">
        <v>14.439773223711891</v>
      </c>
      <c r="AG16">
        <v>15.515126887673681</v>
      </c>
      <c r="AH16">
        <v>10.53068760154221</v>
      </c>
      <c r="AI16">
        <v>7.0821964845462544</v>
      </c>
      <c r="AJ16">
        <v>21.024634778428979</v>
      </c>
      <c r="AK16">
        <v>44.48499727741072</v>
      </c>
      <c r="AL16"/>
      <c r="AM16"/>
      <c r="AN16"/>
      <c r="AO16"/>
      <c r="AP16"/>
      <c r="AQ16"/>
      <c r="AR16"/>
      <c r="AS16"/>
      <c r="AT16"/>
      <c r="AU16"/>
      <c r="AV16"/>
      <c r="AW16"/>
      <c r="AX16"/>
      <c r="AY16"/>
      <c r="AZ16"/>
      <c r="BA16"/>
      <c r="BB16"/>
      <c r="BC16"/>
      <c r="BD16"/>
      <c r="BE16"/>
      <c r="BF16"/>
      <c r="BG16"/>
      <c r="BH16"/>
      <c r="BI16"/>
    </row>
    <row r="17">
      <c r="A17" t="s">
        <v>578</v>
      </c>
      <c r="B17">
        <v>2002</v>
      </c>
      <c r="C17" t="s">
        <v>581</v>
      </c>
      <c r="D17">
        <v>59</v>
      </c>
      <c r="E17" t="s">
        <v>157</v>
      </c>
      <c r="F17" t="s">
        <v>159</v>
      </c>
      <c r="G17" t="s">
        <v>180</v>
      </c>
      <c r="H17">
        <v>0.57634126635714555</v>
      </c>
      <c r="I17">
        <v>1.2665376023341739</v>
      </c>
      <c r="J17">
        <v>0.53915295046262401</v>
      </c>
      <c r="K17">
        <v>0.53472417555163687</v>
      </c>
      <c r="L17">
        <v>0.41051823288591538</v>
      </c>
      <c r="M17">
        <v>5.9848698170634114</v>
      </c>
      <c r="N17">
        <v>0.71061513241688157</v>
      </c>
      <c r="O17">
        <v>0.18667289085906791</v>
      </c>
      <c r="P17">
        <v>1.0989845276015231</v>
      </c>
      <c r="Q17">
        <v>0.18729126381273559</v>
      </c>
      <c r="R17">
        <v>0.29238806531705319</v>
      </c>
      <c r="S17">
        <v>0.75175825964280896</v>
      </c>
      <c r="T17">
        <v>0.70113498436465227</v>
      </c>
      <c r="U17">
        <v>0.052493474887443797</v>
      </c>
      <c r="V17">
        <v>0.34805247356613289</v>
      </c>
      <c r="W17" t="s">
        <v>149</v>
      </c>
      <c r="X17" t="s">
        <v>150</v>
      </c>
      <c r="Y17" t="s">
        <v>151</v>
      </c>
      <c r="Z17" t="s">
        <v>152</v>
      </c>
      <c r="AA17" t="s">
        <v>153</v>
      </c>
      <c r="AB17" t="s">
        <v>154</v>
      </c>
      <c r="AC17" t="s">
        <v>155</v>
      </c>
      <c r="AD17" t="s">
        <v>180</v>
      </c>
      <c r="AE17">
        <v>1.750535903471484</v>
      </c>
      <c r="AF17">
        <v>0.10967694267064711</v>
      </c>
      <c r="AG17">
        <v>0.95790484905487194</v>
      </c>
      <c r="AH17">
        <v>0.75618046466476241</v>
      </c>
      <c r="AI17">
        <v>0.038939560617615297</v>
      </c>
      <c r="AJ17">
        <v>0.39435269010650309</v>
      </c>
      <c r="AK17">
        <v>0.75354493240097853</v>
      </c>
      <c r="AL17"/>
      <c r="AM17"/>
      <c r="AN17"/>
      <c r="AO17"/>
      <c r="AP17"/>
      <c r="AQ17"/>
      <c r="AR17"/>
      <c r="AS17"/>
      <c r="AT17"/>
      <c r="AU17"/>
      <c r="AV17"/>
      <c r="AW17"/>
      <c r="AX17"/>
      <c r="AY17"/>
      <c r="AZ17"/>
      <c r="BA17"/>
      <c r="BB17"/>
      <c r="BC17"/>
      <c r="BD17"/>
      <c r="BE17"/>
      <c r="BF17"/>
      <c r="BG17"/>
      <c r="BH17"/>
      <c r="BI17"/>
    </row>
    <row r="18">
      <c r="A18" t="s">
        <v>578</v>
      </c>
      <c r="B18">
        <v>2002</v>
      </c>
      <c r="C18" t="s">
        <v>581</v>
      </c>
      <c r="D18">
        <v>60</v>
      </c>
      <c r="E18" t="s">
        <v>157</v>
      </c>
      <c r="F18" t="s">
        <v>160</v>
      </c>
      <c r="G18" t="s">
        <v>180</v>
      </c>
      <c r="H18">
        <v>39.686593407052342</v>
      </c>
      <c r="I18">
        <v>58.337065191349488</v>
      </c>
      <c r="J18">
        <v>68.708131412781114</v>
      </c>
      <c r="K18">
        <v>63.327516635296291</v>
      </c>
      <c r="L18">
        <v>26.454650846887599</v>
      </c>
      <c r="M18">
        <v>36.568192152572863</v>
      </c>
      <c r="N18">
        <v>24.09280706657665</v>
      </c>
      <c r="O18">
        <v>14.81776689155696</v>
      </c>
      <c r="P18">
        <v>12.158538765897729</v>
      </c>
      <c r="Q18">
        <v>6.5717395569784109</v>
      </c>
      <c r="R18">
        <v>37.879684724739597</v>
      </c>
      <c r="S18">
        <v>55.393942573786568</v>
      </c>
      <c r="T18">
        <v>67.379610438064148</v>
      </c>
      <c r="U18">
        <v>70.958927187335831</v>
      </c>
      <c r="V18">
        <v>63.609781965451432</v>
      </c>
      <c r="W18" t="s">
        <v>149</v>
      </c>
      <c r="X18" t="s">
        <v>150</v>
      </c>
      <c r="Y18" t="s">
        <v>151</v>
      </c>
      <c r="Z18" t="s">
        <v>152</v>
      </c>
      <c r="AA18" t="s">
        <v>153</v>
      </c>
      <c r="AB18" t="s">
        <v>154</v>
      </c>
      <c r="AC18" t="s">
        <v>155</v>
      </c>
      <c r="AD18" t="s">
        <v>180</v>
      </c>
      <c r="AE18">
        <v>56.363440459440866</v>
      </c>
      <c r="AF18">
        <v>73.756859244199049</v>
      </c>
      <c r="AG18">
        <v>28.89617817459072</v>
      </c>
      <c r="AH18">
        <v>76.76045049526617</v>
      </c>
      <c r="AI18">
        <v>55.123794559521613</v>
      </c>
      <c r="AJ18">
        <v>46.477137614476632</v>
      </c>
      <c r="AK18">
        <v>51.196562397331959</v>
      </c>
      <c r="AL18"/>
      <c r="AM18"/>
      <c r="AN18"/>
      <c r="AO18"/>
      <c r="AP18"/>
      <c r="AQ18"/>
      <c r="AR18"/>
      <c r="AS18"/>
      <c r="AT18"/>
      <c r="AU18"/>
      <c r="AV18"/>
      <c r="AW18"/>
      <c r="AX18"/>
      <c r="AY18"/>
      <c r="AZ18"/>
      <c r="BA18"/>
      <c r="BB18"/>
      <c r="BC18"/>
      <c r="BD18"/>
      <c r="BE18"/>
      <c r="BF18"/>
      <c r="BG18"/>
      <c r="BH18"/>
      <c r="BI18"/>
    </row>
    <row r="19">
      <c r="A19" t="s">
        <v>578</v>
      </c>
      <c r="B19">
        <v>2002</v>
      </c>
      <c r="C19" t="s">
        <v>581</v>
      </c>
      <c r="D19">
        <v>61</v>
      </c>
      <c r="E19" t="s">
        <v>157</v>
      </c>
      <c r="F19" t="s">
        <v>161</v>
      </c>
      <c r="G19" t="s">
        <v>180</v>
      </c>
      <c r="H19">
        <v>6.5307109299609838</v>
      </c>
      <c r="I19">
        <v>4.1475277254452703</v>
      </c>
      <c r="J19">
        <v>0.69859053009148597</v>
      </c>
      <c r="K19">
        <v>0.89900866405164792</v>
      </c>
      <c r="L19">
        <v>0.35764235189153709</v>
      </c>
      <c r="M19">
        <v>2.656946750909067</v>
      </c>
      <c r="N19">
        <v>1.88879327944805</v>
      </c>
      <c r="O19">
        <v>0</v>
      </c>
      <c r="P19">
        <v>0.17244866648852389</v>
      </c>
      <c r="Q19">
        <v>0</v>
      </c>
      <c r="R19">
        <v>7.0616146713538814</v>
      </c>
      <c r="S19">
        <v>3.7990045542228721</v>
      </c>
      <c r="T19">
        <v>2.463130228797072</v>
      </c>
      <c r="U19">
        <v>0.68822417606310626</v>
      </c>
      <c r="V19">
        <v>0.40981635398190652</v>
      </c>
      <c r="W19" t="s">
        <v>149</v>
      </c>
      <c r="X19" t="s">
        <v>150</v>
      </c>
      <c r="Y19" t="s">
        <v>151</v>
      </c>
      <c r="Z19" t="s">
        <v>152</v>
      </c>
      <c r="AA19" t="s">
        <v>153</v>
      </c>
      <c r="AB19" t="s">
        <v>154</v>
      </c>
      <c r="AC19" t="s">
        <v>155</v>
      </c>
      <c r="AD19" t="s">
        <v>180</v>
      </c>
      <c r="AE19">
        <v>2.5807226088470312</v>
      </c>
      <c r="AF19">
        <v>10.41004540625862</v>
      </c>
      <c r="AG19">
        <v>2.4635013741308769</v>
      </c>
      <c r="AH19">
        <v>1.917017192222886</v>
      </c>
      <c r="AI19">
        <v>5.5640327930902052</v>
      </c>
      <c r="AJ19">
        <v>0.39367705880685588</v>
      </c>
      <c r="AK19">
        <v>0.28035551096365602</v>
      </c>
      <c r="AL19"/>
      <c r="AM19"/>
      <c r="AN19"/>
      <c r="AO19"/>
      <c r="AP19"/>
      <c r="AQ19"/>
      <c r="AR19"/>
      <c r="AS19"/>
      <c r="AT19"/>
      <c r="AU19"/>
      <c r="AV19"/>
      <c r="AW19"/>
      <c r="AX19"/>
      <c r="AY19"/>
      <c r="AZ19"/>
      <c r="BA19"/>
      <c r="BB19"/>
      <c r="BC19"/>
      <c r="BD19"/>
      <c r="BE19"/>
      <c r="BF19"/>
      <c r="BG19"/>
      <c r="BH19"/>
      <c r="BI19"/>
    </row>
    <row r="20">
      <c r="A20" t="s">
        <v>578</v>
      </c>
      <c r="B20">
        <v>2002</v>
      </c>
      <c r="C20" t="s">
        <v>581</v>
      </c>
      <c r="D20">
        <v>62</v>
      </c>
      <c r="E20" t="s">
        <v>157</v>
      </c>
      <c r="F20" t="s">
        <v>162</v>
      </c>
      <c r="G20" t="s">
        <v>180</v>
      </c>
      <c r="H20">
        <v>21.823391868333761</v>
      </c>
      <c r="I20">
        <v>9.021078512529094</v>
      </c>
      <c r="J20">
        <v>2.190622403901398</v>
      </c>
      <c r="K20">
        <v>1.4405881964171521</v>
      </c>
      <c r="L20">
        <v>0.16982649900366961</v>
      </c>
      <c r="M20">
        <v>0.82117984888771567</v>
      </c>
      <c r="N20">
        <v>0.30848646872979962</v>
      </c>
      <c r="O20">
        <v>0.037089661817092799</v>
      </c>
      <c r="P20">
        <v>0</v>
      </c>
      <c r="Q20">
        <v>0</v>
      </c>
      <c r="R20">
        <v>23.284139113521391</v>
      </c>
      <c r="S20">
        <v>12.68441862910147</v>
      </c>
      <c r="T20">
        <v>3.9904052187962962</v>
      </c>
      <c r="U20">
        <v>1.486736993679195</v>
      </c>
      <c r="V20">
        <v>1.0828634977335281</v>
      </c>
      <c r="W20" t="s">
        <v>149</v>
      </c>
      <c r="X20" t="s">
        <v>150</v>
      </c>
      <c r="Y20" t="s">
        <v>151</v>
      </c>
      <c r="Z20" t="s">
        <v>152</v>
      </c>
      <c r="AA20" t="s">
        <v>153</v>
      </c>
      <c r="AB20" t="s">
        <v>154</v>
      </c>
      <c r="AC20" t="s">
        <v>155</v>
      </c>
      <c r="AD20" t="s">
        <v>180</v>
      </c>
      <c r="AE20">
        <v>5.5436646910538014</v>
      </c>
      <c r="AF20">
        <v>0.63651510521071564</v>
      </c>
      <c r="AG20">
        <v>0.40894430341229421</v>
      </c>
      <c r="AH20">
        <v>3.7914220414654491</v>
      </c>
      <c r="AI20">
        <v>30.556586320368169</v>
      </c>
      <c r="AJ20">
        <v>0</v>
      </c>
      <c r="AK20">
        <v>0.81303148019941274</v>
      </c>
      <c r="AL20"/>
      <c r="AM20"/>
      <c r="AN20"/>
      <c r="AO20"/>
      <c r="AP20"/>
      <c r="AQ20"/>
      <c r="AR20"/>
      <c r="AS20"/>
      <c r="AT20"/>
      <c r="AU20"/>
      <c r="AV20"/>
      <c r="AW20"/>
      <c r="AX20"/>
      <c r="AY20"/>
      <c r="AZ20"/>
      <c r="BA20"/>
      <c r="BB20"/>
      <c r="BC20"/>
      <c r="BD20"/>
      <c r="BE20"/>
      <c r="BF20"/>
      <c r="BG20"/>
      <c r="BH20"/>
      <c r="BI20"/>
    </row>
    <row r="21">
      <c r="A21" t="s">
        <v>578</v>
      </c>
      <c r="B21">
        <v>2002</v>
      </c>
      <c r="C21" t="s">
        <v>581</v>
      </c>
      <c r="D21">
        <v>63</v>
      </c>
      <c r="E21" t="s">
        <v>157</v>
      </c>
      <c r="F21" t="s">
        <v>163</v>
      </c>
      <c r="G21" t="s">
        <v>180</v>
      </c>
      <c r="H21">
        <v>17.197421792430379</v>
      </c>
      <c r="I21">
        <v>9.6052391642440078</v>
      </c>
      <c r="J21">
        <v>3.2579900455894411</v>
      </c>
      <c r="K21">
        <v>2.4312789706102</v>
      </c>
      <c r="L21">
        <v>0.99588795714839284</v>
      </c>
      <c r="M21">
        <v>4.5854344331435541</v>
      </c>
      <c r="N21">
        <v>0.85505166218900219</v>
      </c>
      <c r="O21">
        <v>0.55228571472330223</v>
      </c>
      <c r="P21">
        <v>0</v>
      </c>
      <c r="Q21">
        <v>0</v>
      </c>
      <c r="R21">
        <v>18.934026803103109</v>
      </c>
      <c r="S21">
        <v>10.878900169754219</v>
      </c>
      <c r="T21">
        <v>4.7672137226181572</v>
      </c>
      <c r="U21">
        <v>2.2479935367214119</v>
      </c>
      <c r="V21">
        <v>3.1085708955065701</v>
      </c>
      <c r="W21" t="s">
        <v>149</v>
      </c>
      <c r="X21" t="s">
        <v>150</v>
      </c>
      <c r="Y21" t="s">
        <v>151</v>
      </c>
      <c r="Z21" t="s">
        <v>152</v>
      </c>
      <c r="AA21" t="s">
        <v>153</v>
      </c>
      <c r="AB21" t="s">
        <v>154</v>
      </c>
      <c r="AC21" t="s">
        <v>155</v>
      </c>
      <c r="AD21" t="s">
        <v>180</v>
      </c>
      <c r="AE21">
        <v>3.110511465369989</v>
      </c>
      <c r="AF21">
        <v>0</v>
      </c>
      <c r="AG21">
        <v>32.691434424812897</v>
      </c>
      <c r="AH21">
        <v>0.0604744305340843</v>
      </c>
      <c r="AI21">
        <v>0.049213600385764403</v>
      </c>
      <c r="AJ21">
        <v>0</v>
      </c>
      <c r="AK21">
        <v>0.26258849612487939</v>
      </c>
      <c r="AL21"/>
      <c r="AM21"/>
      <c r="AN21"/>
      <c r="AO21"/>
      <c r="AP21"/>
      <c r="AQ21"/>
      <c r="AR21"/>
      <c r="AS21"/>
      <c r="AT21"/>
      <c r="AU21"/>
      <c r="AV21"/>
      <c r="AW21"/>
      <c r="AX21"/>
      <c r="AY21"/>
      <c r="AZ21"/>
      <c r="BA21"/>
      <c r="BB21"/>
      <c r="BC21"/>
      <c r="BD21"/>
      <c r="BE21"/>
      <c r="BF21"/>
      <c r="BG21"/>
      <c r="BH21"/>
      <c r="BI21"/>
    </row>
    <row r="22">
      <c r="A22" t="s">
        <v>578</v>
      </c>
      <c r="B22">
        <v>2002</v>
      </c>
      <c r="C22" t="s">
        <v>581</v>
      </c>
      <c r="D22">
        <v>64</v>
      </c>
      <c r="E22" t="s">
        <v>157</v>
      </c>
      <c r="F22" t="s">
        <v>164</v>
      </c>
      <c r="G22" t="s">
        <v>180</v>
      </c>
      <c r="H22">
        <v>0.4510579522950976</v>
      </c>
      <c r="I22">
        <v>0.56191255390846861</v>
      </c>
      <c r="J22">
        <v>0.15504779609791669</v>
      </c>
      <c r="K22">
        <v>0.074497202998261194</v>
      </c>
      <c r="L22">
        <v>0</v>
      </c>
      <c r="M22">
        <v>0</v>
      </c>
      <c r="N22">
        <v>0</v>
      </c>
      <c r="O22">
        <v>0</v>
      </c>
      <c r="P22">
        <v>0</v>
      </c>
      <c r="Q22">
        <v>0</v>
      </c>
      <c r="R22">
        <v>0.52754584932018189</v>
      </c>
      <c r="S22">
        <v>0.59519428241882744</v>
      </c>
      <c r="T22">
        <v>0.22781594283775289</v>
      </c>
      <c r="U22">
        <v>0.18930937863973199</v>
      </c>
      <c r="V22">
        <v>0</v>
      </c>
      <c r="W22" t="s">
        <v>149</v>
      </c>
      <c r="X22" t="s">
        <v>150</v>
      </c>
      <c r="Y22" t="s">
        <v>151</v>
      </c>
      <c r="Z22" t="s">
        <v>152</v>
      </c>
      <c r="AA22" t="s">
        <v>153</v>
      </c>
      <c r="AB22" t="s">
        <v>154</v>
      </c>
      <c r="AC22" t="s">
        <v>155</v>
      </c>
      <c r="AD22" t="s">
        <v>180</v>
      </c>
      <c r="AE22">
        <v>0</v>
      </c>
      <c r="AF22">
        <v>0</v>
      </c>
      <c r="AG22">
        <v>0.92173318491007916</v>
      </c>
      <c r="AH22">
        <v>0.1421995371530223</v>
      </c>
      <c r="AI22">
        <v>0</v>
      </c>
      <c r="AJ22">
        <v>0.22715481461100209</v>
      </c>
      <c r="AK22">
        <v>0</v>
      </c>
      <c r="AL22"/>
      <c r="AM22"/>
      <c r="AN22"/>
      <c r="AO22"/>
      <c r="AP22"/>
      <c r="AQ22"/>
      <c r="AR22"/>
      <c r="AS22"/>
      <c r="AT22"/>
      <c r="AU22"/>
      <c r="AV22"/>
      <c r="AW22"/>
      <c r="AX22"/>
      <c r="AY22"/>
      <c r="AZ22"/>
      <c r="BA22"/>
      <c r="BB22"/>
      <c r="BC22"/>
      <c r="BD22"/>
      <c r="BE22"/>
      <c r="BF22"/>
      <c r="BG22"/>
      <c r="BH22"/>
      <c r="BI22"/>
    </row>
    <row r="23">
      <c r="A23" t="s">
        <v>578</v>
      </c>
      <c r="B23">
        <v>2002</v>
      </c>
      <c r="C23" t="s">
        <v>581</v>
      </c>
      <c r="D23">
        <v>65</v>
      </c>
      <c r="E23" t="s">
        <v>157</v>
      </c>
      <c r="F23" t="s">
        <v>165</v>
      </c>
      <c r="G23" t="s">
        <v>180</v>
      </c>
      <c r="H23">
        <v>0.17677124274818909</v>
      </c>
      <c r="I23">
        <v>0.0254109843447329</v>
      </c>
      <c r="J23">
        <v>0.12206522431934121</v>
      </c>
      <c r="K23">
        <v>0.046159065702958503</v>
      </c>
      <c r="L23">
        <v>0</v>
      </c>
      <c r="M23">
        <v>0</v>
      </c>
      <c r="N23">
        <v>0</v>
      </c>
      <c r="O23">
        <v>0</v>
      </c>
      <c r="P23">
        <v>0</v>
      </c>
      <c r="Q23">
        <v>0</v>
      </c>
      <c r="R23">
        <v>0.2186913073962802</v>
      </c>
      <c r="S23">
        <v>0.031756577403742901</v>
      </c>
      <c r="T23">
        <v>0.076317612196175902</v>
      </c>
      <c r="U23">
        <v>0.075177584742630796</v>
      </c>
      <c r="V23">
        <v>0.056593349765036299</v>
      </c>
      <c r="W23" t="s">
        <v>149</v>
      </c>
      <c r="X23" t="s">
        <v>150</v>
      </c>
      <c r="Y23" t="s">
        <v>151</v>
      </c>
      <c r="Z23" t="s">
        <v>152</v>
      </c>
      <c r="AA23" t="s">
        <v>153</v>
      </c>
      <c r="AB23" t="s">
        <v>154</v>
      </c>
      <c r="AC23" t="s">
        <v>155</v>
      </c>
      <c r="AD23" t="s">
        <v>180</v>
      </c>
      <c r="AE23">
        <v>0</v>
      </c>
      <c r="AF23">
        <v>0</v>
      </c>
      <c r="AG23">
        <v>0.38405343525776781</v>
      </c>
      <c r="AH23">
        <v>0</v>
      </c>
      <c r="AI23">
        <v>0</v>
      </c>
      <c r="AJ23">
        <v>0</v>
      </c>
      <c r="AK23">
        <v>0</v>
      </c>
      <c r="AL23"/>
      <c r="AM23"/>
      <c r="AN23"/>
      <c r="AO23"/>
      <c r="AP23"/>
      <c r="AQ23"/>
      <c r="AR23"/>
      <c r="AS23"/>
      <c r="AT23"/>
      <c r="AU23"/>
      <c r="AV23"/>
      <c r="AW23"/>
      <c r="AX23"/>
      <c r="AY23"/>
      <c r="AZ23"/>
      <c r="BA23"/>
      <c r="BB23"/>
      <c r="BC23"/>
      <c r="BD23"/>
      <c r="BE23"/>
      <c r="BF23"/>
      <c r="BG23"/>
      <c r="BH23"/>
      <c r="BI23"/>
    </row>
    <row r="24">
      <c r="A24" t="s">
        <v>578</v>
      </c>
      <c r="B24">
        <v>2002</v>
      </c>
      <c r="C24" t="s">
        <v>581</v>
      </c>
      <c r="D24">
        <v>66</v>
      </c>
      <c r="E24" t="s">
        <v>157</v>
      </c>
      <c r="F24" t="s">
        <v>166</v>
      </c>
      <c r="G24" t="s">
        <v>180</v>
      </c>
      <c r="H24">
        <v>7.6208616011885804</v>
      </c>
      <c r="I24">
        <v>9.9192122079358107</v>
      </c>
      <c r="J24">
        <v>16.13702814605513</v>
      </c>
      <c r="K24">
        <v>15.7820216254323</v>
      </c>
      <c r="L24">
        <v>5.4836041781461109</v>
      </c>
      <c r="M24">
        <v>3.869854529010194</v>
      </c>
      <c r="N24">
        <v>1.779751574078287</v>
      </c>
      <c r="O24">
        <v>0.99930952977734433</v>
      </c>
      <c r="P24">
        <v>1.071732649502138</v>
      </c>
      <c r="Q24">
        <v>0.39030247448843203</v>
      </c>
      <c r="R24">
        <v>6.8869547833467966</v>
      </c>
      <c r="S24">
        <v>10.390358900570609</v>
      </c>
      <c r="T24">
        <v>14.467169257475341</v>
      </c>
      <c r="U24">
        <v>18.317654548669651</v>
      </c>
      <c r="V24">
        <v>16.19033776898641</v>
      </c>
      <c r="W24" t="s">
        <v>149</v>
      </c>
      <c r="X24" t="s">
        <v>150</v>
      </c>
      <c r="Y24" t="s">
        <v>151</v>
      </c>
      <c r="Z24" t="s">
        <v>152</v>
      </c>
      <c r="AA24" t="s">
        <v>153</v>
      </c>
      <c r="AB24" t="s">
        <v>154</v>
      </c>
      <c r="AC24" t="s">
        <v>155</v>
      </c>
      <c r="AD24" t="s">
        <v>180</v>
      </c>
      <c r="AE24">
        <v>0</v>
      </c>
      <c r="AF24">
        <v>0</v>
      </c>
      <c r="AG24">
        <v>14.42947697005172</v>
      </c>
      <c r="AH24">
        <v>5.8142103831376319</v>
      </c>
      <c r="AI24">
        <v>0.62703536432849982</v>
      </c>
      <c r="AJ24">
        <v>31.44783660253335</v>
      </c>
      <c r="AK24">
        <v>1.1730323249492669</v>
      </c>
      <c r="AL24"/>
      <c r="AM24"/>
      <c r="AN24"/>
      <c r="AO24"/>
      <c r="AP24"/>
      <c r="AQ24"/>
      <c r="AR24"/>
      <c r="AS24"/>
      <c r="AT24"/>
      <c r="AU24"/>
      <c r="AV24"/>
      <c r="AW24"/>
      <c r="AX24"/>
      <c r="AY24"/>
      <c r="AZ24"/>
      <c r="BA24"/>
      <c r="BB24"/>
      <c r="BC24"/>
      <c r="BD24"/>
      <c r="BE24"/>
      <c r="BF24"/>
      <c r="BG24"/>
      <c r="BH24"/>
      <c r="BI24"/>
    </row>
    <row r="25">
      <c r="A25" t="s">
        <v>578</v>
      </c>
      <c r="B25">
        <v>2002</v>
      </c>
      <c r="C25" t="s">
        <v>581</v>
      </c>
      <c r="D25">
        <v>67</v>
      </c>
      <c r="E25" t="s">
        <v>157</v>
      </c>
      <c r="F25" t="s">
        <v>167</v>
      </c>
      <c r="G25" t="s">
        <v>180</v>
      </c>
      <c r="H25">
        <v>0</v>
      </c>
      <c r="I25">
        <v>0</v>
      </c>
      <c r="J25">
        <v>0.061963906525902598</v>
      </c>
      <c r="K25">
        <v>0</v>
      </c>
      <c r="L25">
        <v>0</v>
      </c>
      <c r="M25">
        <v>0</v>
      </c>
      <c r="N25">
        <v>0</v>
      </c>
      <c r="O25">
        <v>0</v>
      </c>
      <c r="P25">
        <v>0</v>
      </c>
      <c r="Q25">
        <v>0</v>
      </c>
      <c r="R25">
        <v>0</v>
      </c>
      <c r="S25">
        <v>0</v>
      </c>
      <c r="T25">
        <v>0.072373406099090695</v>
      </c>
      <c r="U25">
        <v>0</v>
      </c>
      <c r="V25">
        <v>0</v>
      </c>
      <c r="W25" t="s">
        <v>149</v>
      </c>
      <c r="X25" t="s">
        <v>150</v>
      </c>
      <c r="Y25" t="s">
        <v>151</v>
      </c>
      <c r="Z25" t="s">
        <v>152</v>
      </c>
      <c r="AA25" t="s">
        <v>153</v>
      </c>
      <c r="AB25" t="s">
        <v>154</v>
      </c>
      <c r="AC25" t="s">
        <v>155</v>
      </c>
      <c r="AD25" t="s">
        <v>180</v>
      </c>
      <c r="AE25">
        <v>0</v>
      </c>
      <c r="AF25">
        <v>0</v>
      </c>
      <c r="AG25">
        <v>0.064685263582656694</v>
      </c>
      <c r="AH25">
        <v>0</v>
      </c>
      <c r="AI25">
        <v>0</v>
      </c>
      <c r="AJ25">
        <v>0</v>
      </c>
      <c r="AK25">
        <v>0</v>
      </c>
      <c r="AL25"/>
      <c r="AM25"/>
      <c r="AN25"/>
      <c r="AO25"/>
      <c r="AP25"/>
      <c r="AQ25"/>
      <c r="AR25"/>
      <c r="AS25"/>
      <c r="AT25"/>
      <c r="AU25"/>
      <c r="AV25"/>
      <c r="AW25"/>
      <c r="AX25"/>
      <c r="AY25"/>
      <c r="AZ25"/>
      <c r="BA25"/>
      <c r="BB25"/>
      <c r="BC25"/>
      <c r="BD25"/>
      <c r="BE25"/>
      <c r="BF25"/>
      <c r="BG25"/>
      <c r="BH25"/>
      <c r="BI25"/>
    </row>
    <row r="26">
      <c r="A26" t="s">
        <v>578</v>
      </c>
      <c r="B26">
        <v>2002</v>
      </c>
      <c r="C26" t="s">
        <v>581</v>
      </c>
      <c r="D26">
        <v>68</v>
      </c>
      <c r="E26" t="s">
        <v>157</v>
      </c>
      <c r="F26" t="s">
        <v>47</v>
      </c>
      <c r="G26" t="s">
        <v>180</v>
      </c>
      <c r="H26">
        <v>2.6003016328304569</v>
      </c>
      <c r="I26">
        <v>1.619640369512396</v>
      </c>
      <c r="J26">
        <v>1.151991936200244</v>
      </c>
      <c r="K26">
        <v>0.32907774125738498</v>
      </c>
      <c r="L26">
        <v>0.30364067509871662</v>
      </c>
      <c r="M26">
        <v>2.1782822226793619</v>
      </c>
      <c r="N26">
        <v>1.2656776662788281</v>
      </c>
      <c r="O26">
        <v>0</v>
      </c>
      <c r="P26">
        <v>0.076319762532465696</v>
      </c>
      <c r="Q26">
        <v>0</v>
      </c>
      <c r="R26">
        <v>2.8212877673484131</v>
      </c>
      <c r="S26">
        <v>1.6604959675731701</v>
      </c>
      <c r="T26">
        <v>1.404109473717291</v>
      </c>
      <c r="U26">
        <v>0.30187833152737792</v>
      </c>
      <c r="V26">
        <v>0.35404780486276771</v>
      </c>
      <c r="W26" t="s">
        <v>149</v>
      </c>
      <c r="X26" t="s">
        <v>150</v>
      </c>
      <c r="Y26" t="s">
        <v>151</v>
      </c>
      <c r="Z26" t="s">
        <v>152</v>
      </c>
      <c r="AA26" t="s">
        <v>153</v>
      </c>
      <c r="AB26" t="s">
        <v>154</v>
      </c>
      <c r="AC26" t="s">
        <v>155</v>
      </c>
      <c r="AD26" t="s">
        <v>180</v>
      </c>
      <c r="AE26">
        <v>1.9506597325201629</v>
      </c>
      <c r="AF26">
        <v>0.64713007794908528</v>
      </c>
      <c r="AG26">
        <v>3.2669611325223582</v>
      </c>
      <c r="AH26">
        <v>0.22735785401369529</v>
      </c>
      <c r="AI26">
        <v>0.95820131714175716</v>
      </c>
      <c r="AJ26">
        <v>0.035206441036524497</v>
      </c>
      <c r="AK26">
        <v>1.0358875806193559</v>
      </c>
      <c r="AL26"/>
      <c r="AM26"/>
      <c r="AN26"/>
      <c r="AO26"/>
      <c r="AP26"/>
      <c r="AQ26"/>
      <c r="AR26"/>
      <c r="AS26"/>
      <c r="AT26"/>
      <c r="AU26"/>
      <c r="AV26"/>
      <c r="AW26"/>
      <c r="AX26"/>
      <c r="AY26"/>
      <c r="AZ26"/>
      <c r="BA26"/>
      <c r="BB26"/>
      <c r="BC26"/>
      <c r="BD26"/>
      <c r="BE26"/>
      <c r="BF26"/>
      <c r="BG26"/>
      <c r="BH26"/>
      <c r="BI26"/>
    </row>
    <row r="27">
      <c r="A27" t="s">
        <v>578</v>
      </c>
      <c r="B27">
        <v>2002</v>
      </c>
      <c r="C27" t="s">
        <v>581</v>
      </c>
      <c r="D27">
        <v>122</v>
      </c>
      <c r="E27" t="s">
        <v>18</v>
      </c>
      <c r="F27" t="s">
        <v>14</v>
      </c>
      <c r="G27" t="s">
        <v>599</v>
      </c>
      <c r="H27">
        <v>19.025525829376239</v>
      </c>
      <c r="I27">
        <v>37.439100078036283</v>
      </c>
      <c r="J27">
        <v>53.339560551151912</v>
      </c>
      <c r="K27">
        <v>71.662806534351887</v>
      </c>
      <c r="L27">
        <v>94.309879205497325</v>
      </c>
      <c r="M27">
        <v>59.435446133122547</v>
      </c>
      <c r="N27">
        <v>94.546396103348911</v>
      </c>
      <c r="O27">
        <v>99.999999999999957</v>
      </c>
      <c r="P27">
        <v>99.999999999999957</v>
      </c>
      <c r="Q27">
        <v>100</v>
      </c>
      <c r="R27">
        <v>19.278306130452329</v>
      </c>
      <c r="S27">
        <v>30.984389448645651</v>
      </c>
      <c r="T27">
        <v>45.737091133987178</v>
      </c>
      <c r="U27">
        <v>55.779089637125949</v>
      </c>
      <c r="V27">
        <v>79.558616897685283</v>
      </c>
      <c r="W27" t="s">
        <v>149</v>
      </c>
      <c r="X27" t="s">
        <v>150</v>
      </c>
      <c r="Y27" t="s">
        <v>151</v>
      </c>
      <c r="Z27" t="s">
        <v>152</v>
      </c>
      <c r="AA27" t="s">
        <v>153</v>
      </c>
      <c r="AB27" t="s">
        <v>154</v>
      </c>
      <c r="AC27" t="s">
        <v>155</v>
      </c>
      <c r="AD27" t="s">
        <v>180</v>
      </c>
      <c r="AE27"/>
      <c r="AF27"/>
      <c r="AG27"/>
      <c r="AH27"/>
      <c r="AI27"/>
      <c r="AJ27"/>
      <c r="AK27"/>
      <c r="AL27"/>
      <c r="AM27"/>
      <c r="AN27"/>
      <c r="AO27"/>
      <c r="AP27"/>
      <c r="AQ27"/>
      <c r="AR27"/>
      <c r="AS27"/>
      <c r="AT27"/>
      <c r="AU27"/>
      <c r="AV27"/>
      <c r="AW27"/>
      <c r="AX27"/>
      <c r="AY27"/>
      <c r="AZ27"/>
      <c r="BA27"/>
      <c r="BB27"/>
      <c r="BC27"/>
      <c r="BD27"/>
      <c r="BE27"/>
      <c r="BF27"/>
      <c r="BG27"/>
      <c r="BH27"/>
      <c r="BI27"/>
    </row>
    <row r="28">
      <c r="A28" t="s">
        <v>578</v>
      </c>
      <c r="B28">
        <v>2002</v>
      </c>
      <c r="C28" t="s">
        <v>581</v>
      </c>
      <c r="D28">
        <v>123</v>
      </c>
      <c r="E28" t="s">
        <v>18</v>
      </c>
      <c r="F28" t="s">
        <v>52</v>
      </c>
      <c r="G28" t="s">
        <v>180</v>
      </c>
      <c r="H28">
        <v>80.974474170623765</v>
      </c>
      <c r="I28">
        <v>62.560899921963717</v>
      </c>
      <c r="J28">
        <v>46.660439448848088</v>
      </c>
      <c r="K28">
        <v>28.337193465648109</v>
      </c>
      <c r="L28">
        <v>5.6901207945026746</v>
      </c>
      <c r="M28">
        <v>40.564553866877453</v>
      </c>
      <c r="N28">
        <v>5.4536038966510887</v>
      </c>
      <c r="O28">
        <v>0</v>
      </c>
      <c r="P28">
        <v>0</v>
      </c>
      <c r="Q28">
        <v>0</v>
      </c>
      <c r="R28">
        <v>80.721693869547664</v>
      </c>
      <c r="S28">
        <v>69.015610551354357</v>
      </c>
      <c r="T28">
        <v>54.262908866012822</v>
      </c>
      <c r="U28">
        <v>44.220910362874051</v>
      </c>
      <c r="V28">
        <v>20.44138310231472</v>
      </c>
      <c r="W28" t="s">
        <v>149</v>
      </c>
      <c r="X28" t="s">
        <v>150</v>
      </c>
      <c r="Y28" t="s">
        <v>151</v>
      </c>
      <c r="Z28" t="s">
        <v>152</v>
      </c>
      <c r="AA28" t="s">
        <v>153</v>
      </c>
      <c r="AB28" t="s">
        <v>154</v>
      </c>
      <c r="AC28" t="s">
        <v>155</v>
      </c>
      <c r="AD28" t="s">
        <v>180</v>
      </c>
      <c r="AE28"/>
      <c r="AF28"/>
      <c r="AG28"/>
      <c r="AH28"/>
      <c r="AI28"/>
      <c r="AJ28"/>
      <c r="AK28"/>
      <c r="AL28"/>
      <c r="AM28"/>
      <c r="AN28"/>
      <c r="AO28"/>
      <c r="AP28"/>
      <c r="AQ28"/>
      <c r="AR28"/>
      <c r="AS28"/>
      <c r="AT28"/>
      <c r="AU28"/>
      <c r="AV28"/>
      <c r="AW28"/>
      <c r="AX28"/>
      <c r="AY28"/>
      <c r="AZ28"/>
      <c r="BA28"/>
      <c r="BB28"/>
      <c r="BC28"/>
      <c r="BD28"/>
      <c r="BE28"/>
      <c r="BF28"/>
      <c r="BG28"/>
      <c r="BH28"/>
      <c r="BI28"/>
    </row>
    <row r="29">
      <c r="A29" t="s">
        <v>578</v>
      </c>
      <c r="B29">
        <v>2002</v>
      </c>
      <c r="C29" t="s">
        <v>581</v>
      </c>
      <c r="D29">
        <v>124</v>
      </c>
      <c r="E29" t="s">
        <v>51</v>
      </c>
      <c r="F29" t="s">
        <v>15</v>
      </c>
      <c r="G29" t="s">
        <v>600</v>
      </c>
      <c r="H29">
        <v>17.369163610065989</v>
      </c>
      <c r="I29">
        <v>34.207067666417423</v>
      </c>
      <c r="J29">
        <v>50.262341365757827</v>
      </c>
      <c r="K29">
        <v>68.325527782498682</v>
      </c>
      <c r="L29">
        <v>91.290252750789335</v>
      </c>
      <c r="M29">
        <v>52.351001589375883</v>
      </c>
      <c r="N29">
        <v>86.764760774095805</v>
      </c>
      <c r="O29">
        <v>94.657157040899236</v>
      </c>
      <c r="P29">
        <v>97.418367470033914</v>
      </c>
      <c r="Q29">
        <v>98.469646476105851</v>
      </c>
      <c r="R29">
        <v>17.66578005251176</v>
      </c>
      <c r="S29">
        <v>28.350945757087821</v>
      </c>
      <c r="T29">
        <v>42.80088742662987</v>
      </c>
      <c r="U29">
        <v>52.986248433266432</v>
      </c>
      <c r="V29">
        <v>77.410312248012147</v>
      </c>
      <c r="W29" t="s">
        <v>149</v>
      </c>
      <c r="X29" t="s">
        <v>150</v>
      </c>
      <c r="Y29" t="s">
        <v>151</v>
      </c>
      <c r="Z29" t="s">
        <v>152</v>
      </c>
      <c r="AA29" t="s">
        <v>153</v>
      </c>
      <c r="AB29" t="s">
        <v>154</v>
      </c>
      <c r="AC29" t="s">
        <v>155</v>
      </c>
      <c r="AD29" t="s">
        <v>180</v>
      </c>
      <c r="AE29"/>
      <c r="AF29"/>
      <c r="AG29"/>
      <c r="AH29"/>
      <c r="AI29"/>
      <c r="AJ29"/>
      <c r="AK29"/>
      <c r="AL29"/>
      <c r="AM29"/>
      <c r="AN29"/>
      <c r="AO29"/>
      <c r="AP29"/>
      <c r="AQ29"/>
      <c r="AR29"/>
      <c r="AS29"/>
      <c r="AT29"/>
      <c r="AU29"/>
      <c r="AV29"/>
      <c r="AW29"/>
      <c r="AX29"/>
      <c r="AY29"/>
      <c r="AZ29"/>
      <c r="BA29"/>
      <c r="BB29"/>
      <c r="BC29"/>
      <c r="BD29"/>
      <c r="BE29"/>
      <c r="BF29"/>
      <c r="BG29"/>
      <c r="BH29"/>
      <c r="BI29"/>
    </row>
    <row r="30">
      <c r="A30" t="s">
        <v>578</v>
      </c>
      <c r="B30">
        <v>2002</v>
      </c>
      <c r="C30" t="s">
        <v>581</v>
      </c>
      <c r="D30">
        <v>125</v>
      </c>
      <c r="E30" t="s">
        <v>51</v>
      </c>
      <c r="F30" t="s">
        <v>16</v>
      </c>
      <c r="G30" t="s">
        <v>601</v>
      </c>
      <c r="H30">
        <v>1.656362219310253</v>
      </c>
      <c r="I30">
        <v>3.232032411618857</v>
      </c>
      <c r="J30">
        <v>3.0772191853940791</v>
      </c>
      <c r="K30">
        <v>3.3372787518532681</v>
      </c>
      <c r="L30">
        <v>3.019626454708062</v>
      </c>
      <c r="M30">
        <v>7.0844445437466836</v>
      </c>
      <c r="N30">
        <v>7.7816353292530831</v>
      </c>
      <c r="O30">
        <v>5.34284295910079</v>
      </c>
      <c r="P30">
        <v>2.5816325299660732</v>
      </c>
      <c r="Q30">
        <v>1.530353523894189</v>
      </c>
      <c r="R30">
        <v>1.6125260779405739</v>
      </c>
      <c r="S30">
        <v>2.6334436915577339</v>
      </c>
      <c r="T30">
        <v>2.9362037073572949</v>
      </c>
      <c r="U30">
        <v>2.792841203859536</v>
      </c>
      <c r="V30">
        <v>2.1483046496731948</v>
      </c>
      <c r="W30" t="s">
        <v>149</v>
      </c>
      <c r="X30" t="s">
        <v>150</v>
      </c>
      <c r="Y30" t="s">
        <v>151</v>
      </c>
      <c r="Z30" t="s">
        <v>152</v>
      </c>
      <c r="AA30" t="s">
        <v>153</v>
      </c>
      <c r="AB30" t="s">
        <v>154</v>
      </c>
      <c r="AC30" t="s">
        <v>155</v>
      </c>
      <c r="AD30" t="s">
        <v>180</v>
      </c>
      <c r="AE30"/>
      <c r="AF30"/>
      <c r="AG30"/>
      <c r="AH30"/>
      <c r="AI30"/>
      <c r="AJ30"/>
      <c r="AK30"/>
      <c r="AL30"/>
      <c r="AM30"/>
      <c r="AN30"/>
      <c r="AO30"/>
      <c r="AP30"/>
      <c r="AQ30"/>
      <c r="AR30"/>
      <c r="AS30"/>
      <c r="AT30"/>
      <c r="AU30"/>
      <c r="AV30"/>
      <c r="AW30"/>
      <c r="AX30"/>
      <c r="AY30"/>
      <c r="AZ30"/>
      <c r="BA30"/>
      <c r="BB30"/>
      <c r="BC30"/>
      <c r="BD30"/>
      <c r="BE30"/>
      <c r="BF30"/>
      <c r="BG30"/>
      <c r="BH30"/>
      <c r="BI30"/>
    </row>
    <row r="31">
      <c r="A31" t="s">
        <v>578</v>
      </c>
      <c r="B31">
        <v>2002</v>
      </c>
      <c r="C31" t="s">
        <v>581</v>
      </c>
      <c r="D31">
        <v>126</v>
      </c>
      <c r="E31" t="s">
        <v>51</v>
      </c>
      <c r="F31" t="s">
        <v>22</v>
      </c>
      <c r="G31" t="s">
        <v>602</v>
      </c>
      <c r="H31">
        <v>43.886052887400879</v>
      </c>
      <c r="I31">
        <v>36.350561296576522</v>
      </c>
      <c r="J31">
        <v>31.06122878832279</v>
      </c>
      <c r="K31">
        <v>18.208114310841481</v>
      </c>
      <c r="L31">
        <v>3.8536145543259441</v>
      </c>
      <c r="M31">
        <v>24.278901389390342</v>
      </c>
      <c r="N31">
        <v>2.1220764231169942</v>
      </c>
      <c r="O31">
        <v>0</v>
      </c>
      <c r="P31">
        <v>0</v>
      </c>
      <c r="Q31">
        <v>0</v>
      </c>
      <c r="R31">
        <v>43.136992799631372</v>
      </c>
      <c r="S31">
        <v>40.180376816946172</v>
      </c>
      <c r="T31">
        <v>34.174610446743031</v>
      </c>
      <c r="U31">
        <v>31.112388998676622</v>
      </c>
      <c r="V31">
        <v>12.539356506921241</v>
      </c>
      <c r="W31" t="s">
        <v>149</v>
      </c>
      <c r="X31" t="s">
        <v>150</v>
      </c>
      <c r="Y31" t="s">
        <v>151</v>
      </c>
      <c r="Z31" t="s">
        <v>152</v>
      </c>
      <c r="AA31" t="s">
        <v>153</v>
      </c>
      <c r="AB31" t="s">
        <v>154</v>
      </c>
      <c r="AC31" t="s">
        <v>155</v>
      </c>
      <c r="AD31" t="s">
        <v>180</v>
      </c>
      <c r="AE31"/>
      <c r="AF31"/>
      <c r="AG31"/>
      <c r="AH31"/>
      <c r="AI31"/>
      <c r="AJ31"/>
      <c r="AK31"/>
      <c r="AL31"/>
      <c r="AM31"/>
      <c r="AN31"/>
      <c r="AO31"/>
      <c r="AP31"/>
      <c r="AQ31"/>
      <c r="AR31"/>
      <c r="AS31"/>
      <c r="AT31"/>
      <c r="AU31"/>
      <c r="AV31"/>
      <c r="AW31"/>
      <c r="AX31"/>
      <c r="AY31"/>
      <c r="AZ31"/>
      <c r="BA31"/>
      <c r="BB31"/>
      <c r="BC31"/>
      <c r="BD31"/>
      <c r="BE31"/>
      <c r="BF31"/>
      <c r="BG31"/>
      <c r="BH31"/>
      <c r="BI31"/>
    </row>
    <row r="32">
      <c r="A32" t="s">
        <v>578</v>
      </c>
      <c r="B32">
        <v>2002</v>
      </c>
      <c r="C32" t="s">
        <v>581</v>
      </c>
      <c r="D32">
        <v>127</v>
      </c>
      <c r="E32" t="s">
        <v>51</v>
      </c>
      <c r="F32" t="s">
        <v>19</v>
      </c>
      <c r="G32" t="s">
        <v>603</v>
      </c>
      <c r="H32">
        <v>37.088421283222893</v>
      </c>
      <c r="I32">
        <v>26.210338625387209</v>
      </c>
      <c r="J32">
        <v>15.5992106605253</v>
      </c>
      <c r="K32">
        <v>10.129079154806581</v>
      </c>
      <c r="L32">
        <v>1.836506240176665</v>
      </c>
      <c r="M32">
        <v>16.285652477487101</v>
      </c>
      <c r="N32">
        <v>3.331527473534122</v>
      </c>
      <c r="O32">
        <v>0</v>
      </c>
      <c r="P32">
        <v>0</v>
      </c>
      <c r="Q32">
        <v>0</v>
      </c>
      <c r="R32">
        <v>37.584701069916292</v>
      </c>
      <c r="S32">
        <v>28.83523373440827</v>
      </c>
      <c r="T32">
        <v>20.088298419269812</v>
      </c>
      <c r="U32">
        <v>13.10852136419741</v>
      </c>
      <c r="V32">
        <v>7.9020265953934201</v>
      </c>
      <c r="W32" t="s">
        <v>149</v>
      </c>
      <c r="X32" t="s">
        <v>150</v>
      </c>
      <c r="Y32" t="s">
        <v>151</v>
      </c>
      <c r="Z32" t="s">
        <v>152</v>
      </c>
      <c r="AA32" t="s">
        <v>153</v>
      </c>
      <c r="AB32" t="s">
        <v>154</v>
      </c>
      <c r="AC32" t="s">
        <v>155</v>
      </c>
      <c r="AD32" t="s">
        <v>180</v>
      </c>
      <c r="AE32"/>
      <c r="AF32"/>
      <c r="AG32"/>
      <c r="AH32"/>
      <c r="AI32"/>
      <c r="AJ32"/>
      <c r="AK32"/>
      <c r="AL32"/>
      <c r="AM32"/>
      <c r="AN32"/>
      <c r="AO32"/>
      <c r="AP32"/>
      <c r="AQ32"/>
      <c r="AR32"/>
      <c r="AS32"/>
      <c r="AT32"/>
      <c r="AU32"/>
      <c r="AV32"/>
      <c r="AW32"/>
      <c r="AX32"/>
      <c r="AY32"/>
      <c r="AZ32"/>
      <c r="BA32"/>
      <c r="BB32"/>
      <c r="BC32"/>
      <c r="BD32"/>
      <c r="BE32"/>
      <c r="BF32"/>
      <c r="BG32"/>
      <c r="BH32"/>
      <c r="BI32"/>
    </row>
    <row r="33">
      <c r="A33" t="s">
        <v>578</v>
      </c>
      <c r="B33">
        <v>2002</v>
      </c>
      <c r="C33" t="s">
        <v>581</v>
      </c>
      <c r="D33">
        <v>139</v>
      </c>
      <c r="E33" t="s">
        <v>51</v>
      </c>
      <c r="F33" t="s">
        <v>19</v>
      </c>
      <c r="G33" t="s">
        <v>180</v>
      </c>
      <c r="H33">
        <v>36.970679066729552</v>
      </c>
      <c r="I33">
        <v>26.199958900536739</v>
      </c>
      <c r="J33">
        <v>15.5992106605253</v>
      </c>
      <c r="K33">
        <v>10.129079154806581</v>
      </c>
      <c r="L33">
        <v>1.836506240176665</v>
      </c>
      <c r="M33">
        <v>16.242479429034979</v>
      </c>
      <c r="N33">
        <v>3.331527473534122</v>
      </c>
      <c r="O33">
        <v>0</v>
      </c>
      <c r="P33">
        <v>0</v>
      </c>
      <c r="Q33">
        <v>0</v>
      </c>
      <c r="R33">
        <v>37.460672759631777</v>
      </c>
      <c r="S33">
        <v>28.820962915780679</v>
      </c>
      <c r="T33">
        <v>20.088298419269812</v>
      </c>
      <c r="U33">
        <v>13.10852136419741</v>
      </c>
      <c r="V33">
        <v>7.9020265953934201</v>
      </c>
      <c r="W33" t="s">
        <v>149</v>
      </c>
      <c r="X33" t="s">
        <v>150</v>
      </c>
      <c r="Y33" t="s">
        <v>151</v>
      </c>
      <c r="Z33" t="s">
        <v>152</v>
      </c>
      <c r="AA33" t="s">
        <v>153</v>
      </c>
      <c r="AB33" t="s">
        <v>154</v>
      </c>
      <c r="AC33" t="s">
        <v>155</v>
      </c>
      <c r="AD33" t="s">
        <v>180</v>
      </c>
      <c r="AE33">
        <v>37.737085304469637</v>
      </c>
      <c r="AF33">
        <v>33.722790046708511</v>
      </c>
      <c r="AG33">
        <v>27.40746498532906</v>
      </c>
      <c r="AH33">
        <v>16.647137351195749</v>
      </c>
      <c r="AI33">
        <v>19.690901362820291</v>
      </c>
      <c r="AJ33">
        <v>0.61992216535331912</v>
      </c>
      <c r="AK33">
        <v>13.49068951641803</v>
      </c>
      <c r="AL33"/>
      <c r="AM33"/>
      <c r="AN33"/>
      <c r="AO33"/>
      <c r="AP33"/>
      <c r="AQ33"/>
      <c r="AR33"/>
      <c r="AS33"/>
      <c r="AT33"/>
      <c r="AU33"/>
      <c r="AV33"/>
      <c r="AW33"/>
      <c r="AX33"/>
      <c r="AY33"/>
      <c r="AZ33"/>
      <c r="BA33"/>
      <c r="BB33"/>
      <c r="BC33"/>
      <c r="BD33"/>
      <c r="BE33"/>
      <c r="BF33"/>
      <c r="BG33"/>
      <c r="BH33"/>
      <c r="BI33"/>
    </row>
    <row r="34">
      <c r="A34" t="s">
        <v>578</v>
      </c>
      <c r="B34">
        <v>2002</v>
      </c>
      <c r="C34" t="s">
        <v>581</v>
      </c>
      <c r="D34">
        <v>153</v>
      </c>
      <c r="E34" t="s">
        <v>63</v>
      </c>
      <c r="F34" t="s">
        <v>169</v>
      </c>
      <c r="G34" t="s">
        <v>180</v>
      </c>
      <c r="H34">
        <v>1.173460499071235</v>
      </c>
      <c r="I34">
        <v>3.8139758711251281</v>
      </c>
      <c r="J34">
        <v>9.3364525744125704</v>
      </c>
      <c r="K34">
        <v>24.882927464948601</v>
      </c>
      <c r="L34">
        <v>83.648261839443947</v>
      </c>
      <c r="M34">
        <v>42.722344556968842</v>
      </c>
      <c r="N34">
        <v>75.120876750195293</v>
      </c>
      <c r="O34">
        <v>90.042474861605228</v>
      </c>
      <c r="P34">
        <v>95.263485392673729</v>
      </c>
      <c r="Q34">
        <v>98.410435151644151</v>
      </c>
      <c r="R34">
        <v>0.65254837614412897</v>
      </c>
      <c r="S34">
        <v>1.9857063396620189</v>
      </c>
      <c r="T34">
        <v>4.8451118532779454</v>
      </c>
      <c r="U34">
        <v>10.049285001521181</v>
      </c>
      <c r="V34">
        <v>39.25050327307158</v>
      </c>
      <c r="W34" t="s">
        <v>149</v>
      </c>
      <c r="X34" t="s">
        <v>150</v>
      </c>
      <c r="Y34" t="s">
        <v>151</v>
      </c>
      <c r="Z34" t="s">
        <v>152</v>
      </c>
      <c r="AA34" t="s">
        <v>153</v>
      </c>
      <c r="AB34" t="s">
        <v>154</v>
      </c>
      <c r="AC34" t="s">
        <v>155</v>
      </c>
      <c r="AD34" t="s">
        <v>180</v>
      </c>
      <c r="AE34">
        <v>35.501097923691141</v>
      </c>
      <c r="AF34">
        <v>17.927302901137839</v>
      </c>
      <c r="AG34">
        <v>17.727044538488169</v>
      </c>
      <c r="AH34">
        <v>13.14982518081748</v>
      </c>
      <c r="AI34">
        <v>6.1057693276680656</v>
      </c>
      <c r="AJ34">
        <v>29.15746430417493</v>
      </c>
      <c r="AK34">
        <v>60.640143697547579</v>
      </c>
      <c r="AL34"/>
      <c r="AM34">
        <v>73.157010999999997</v>
      </c>
      <c r="AN34">
        <v>238.94155599999999</v>
      </c>
      <c r="AO34">
        <v>588.30633799999976</v>
      </c>
      <c r="AP34">
        <v>1541.4379939999999</v>
      </c>
      <c r="AQ34">
        <v>5238.1037229999956</v>
      </c>
      <c r="AR34">
        <v>510.56181800000007</v>
      </c>
      <c r="AS34">
        <v>905.21583099999987</v>
      </c>
      <c r="AT34">
        <v>1082.937537</v>
      </c>
      <c r="AU34">
        <v>1146.7989359999999</v>
      </c>
      <c r="AV34">
        <v>1179.670908000001</v>
      </c>
      <c r="AW34">
        <v>32.871116000000001</v>
      </c>
      <c r="AX34">
        <v>99.534491000000003</v>
      </c>
      <c r="AY34">
        <v>261.387742</v>
      </c>
      <c r="AZ34">
        <v>477.79148199999992</v>
      </c>
      <c r="BA34">
        <v>1983.1767610000011</v>
      </c>
      <c r="BB34">
        <v>1208.1119589999989</v>
      </c>
      <c r="BC34">
        <v>197.95576299999999</v>
      </c>
      <c r="BD34">
        <v>1068.463577</v>
      </c>
      <c r="BE34">
        <v>548.42865299999994</v>
      </c>
      <c r="BF34">
        <v>350.98777600000011</v>
      </c>
      <c r="BG34">
        <v>2079.4661500000011</v>
      </c>
      <c r="BH34">
        <v>2226.5327440000001</v>
      </c>
      <c r="BI34"/>
    </row>
    <row r="35">
      <c r="A35" t="s">
        <v>578</v>
      </c>
      <c r="B35">
        <v>2002</v>
      </c>
      <c r="C35" t="s">
        <v>581</v>
      </c>
      <c r="D35">
        <v>154</v>
      </c>
      <c r="E35" t="s">
        <v>63</v>
      </c>
      <c r="F35" t="s">
        <v>170</v>
      </c>
      <c r="G35" t="s">
        <v>180</v>
      </c>
      <c r="H35">
        <v>0.26923571956388059</v>
      </c>
      <c r="I35">
        <v>0.38892188647509068</v>
      </c>
      <c r="J35">
        <v>0.61565465048361523</v>
      </c>
      <c r="K35">
        <v>0.71904342857685666</v>
      </c>
      <c r="L35">
        <v>1.548530443992342</v>
      </c>
      <c r="M35">
        <v>3.765404642648162</v>
      </c>
      <c r="N35">
        <v>3.3942980343018672</v>
      </c>
      <c r="O35">
        <v>1.727952813252378</v>
      </c>
      <c r="P35">
        <v>2.0208811490316121</v>
      </c>
      <c r="Q35">
        <v>1.589564848355856</v>
      </c>
      <c r="R35">
        <v>0.16746336075191481</v>
      </c>
      <c r="S35">
        <v>0</v>
      </c>
      <c r="T35">
        <v>0.39110511137937942</v>
      </c>
      <c r="U35">
        <v>0.40063553896631782</v>
      </c>
      <c r="V35">
        <v>0.45141420100244889</v>
      </c>
      <c r="W35" t="s">
        <v>149</v>
      </c>
      <c r="X35" t="s">
        <v>150</v>
      </c>
      <c r="Y35" t="s">
        <v>151</v>
      </c>
      <c r="Z35" t="s">
        <v>152</v>
      </c>
      <c r="AA35" t="s">
        <v>153</v>
      </c>
      <c r="AB35" t="s">
        <v>154</v>
      </c>
      <c r="AC35" t="s">
        <v>155</v>
      </c>
      <c r="AD35" t="s">
        <v>180</v>
      </c>
      <c r="AE35">
        <v>0.85290636033948553</v>
      </c>
      <c r="AF35">
        <v>0.25438967095448289</v>
      </c>
      <c r="AG35">
        <v>0.68292273881216337</v>
      </c>
      <c r="AH35">
        <v>0.33360284239136301</v>
      </c>
      <c r="AI35">
        <v>0.18100480770721269</v>
      </c>
      <c r="AJ35">
        <v>1.313994939456363</v>
      </c>
      <c r="AK35">
        <v>0.82879534346497596</v>
      </c>
      <c r="AL35"/>
      <c r="AM35">
        <v>16.784953999999999</v>
      </c>
      <c r="AN35">
        <v>24.365545000000001</v>
      </c>
      <c r="AO35">
        <v>38.793484999999997</v>
      </c>
      <c r="AP35">
        <v>44.543024999999993</v>
      </c>
      <c r="AQ35">
        <v>96.969893999999996</v>
      </c>
      <c r="AR35">
        <v>44.999211999999993</v>
      </c>
      <c r="AS35">
        <v>40.901709999999987</v>
      </c>
      <c r="AT35">
        <v>20.782025000000001</v>
      </c>
      <c r="AU35">
        <v>24.327729999999999</v>
      </c>
      <c r="AV35">
        <v>19.054518000000002</v>
      </c>
      <c r="AW35">
        <v>8.435708</v>
      </c>
      <c r="AX35">
        <v>0</v>
      </c>
      <c r="AY35">
        <v>21.099633000000001</v>
      </c>
      <c r="AZ35">
        <v>19.048145999999999</v>
      </c>
      <c r="BA35">
        <v>22.808221</v>
      </c>
      <c r="BB35">
        <v>29.024633999999999</v>
      </c>
      <c r="BC35">
        <v>2.8090060000000001</v>
      </c>
      <c r="BD35">
        <v>41.161856999999998</v>
      </c>
      <c r="BE35">
        <v>13.913292</v>
      </c>
      <c r="BF35">
        <v>10.404991000000001</v>
      </c>
      <c r="BG35">
        <v>93.71212700000001</v>
      </c>
      <c r="BH35">
        <v>30.430996</v>
      </c>
      <c r="BI35"/>
    </row>
    <row r="36">
      <c r="A36" t="s">
        <v>578</v>
      </c>
      <c r="B36">
        <v>2002</v>
      </c>
      <c r="C36" t="s">
        <v>581</v>
      </c>
      <c r="D36">
        <v>155</v>
      </c>
      <c r="E36" t="s">
        <v>63</v>
      </c>
      <c r="F36" t="s">
        <v>171</v>
      </c>
      <c r="G36" t="s">
        <v>180</v>
      </c>
      <c r="H36">
        <v>58.23459084252498</v>
      </c>
      <c r="I36">
        <v>57.715323360345053</v>
      </c>
      <c r="J36">
        <v>55.804715927459903</v>
      </c>
      <c r="K36">
        <v>45.080624737595123</v>
      </c>
      <c r="L36">
        <v>8.0975614613379534</v>
      </c>
      <c r="M36">
        <v>31.13032212176628</v>
      </c>
      <c r="N36">
        <v>11.751793810475821</v>
      </c>
      <c r="O36">
        <v>4.5562939551209682</v>
      </c>
      <c r="P36">
        <v>0.23437829634819629</v>
      </c>
      <c r="Q36">
        <v>0</v>
      </c>
      <c r="R36">
        <v>58.7131262385168</v>
      </c>
      <c r="S36">
        <v>59.264308623285856</v>
      </c>
      <c r="T36">
        <v>58.378874792328347</v>
      </c>
      <c r="U36">
        <v>55.200666342656291</v>
      </c>
      <c r="V36">
        <v>35.405785510435713</v>
      </c>
      <c r="W36" t="s">
        <v>149</v>
      </c>
      <c r="X36" t="s">
        <v>150</v>
      </c>
      <c r="Y36" t="s">
        <v>151</v>
      </c>
      <c r="Z36" t="s">
        <v>152</v>
      </c>
      <c r="AA36" t="s">
        <v>153</v>
      </c>
      <c r="AB36" t="s">
        <v>154</v>
      </c>
      <c r="AC36" t="s">
        <v>155</v>
      </c>
      <c r="AD36" t="s">
        <v>180</v>
      </c>
      <c r="AE36">
        <v>20.2949723145191</v>
      </c>
      <c r="AF36">
        <v>42.1766753447139</v>
      </c>
      <c r="AG36">
        <v>52.135364446188461</v>
      </c>
      <c r="AH36">
        <v>46.566268875921168</v>
      </c>
      <c r="AI36">
        <v>53.364939709859293</v>
      </c>
      <c r="AJ36">
        <v>55.501862669642378</v>
      </c>
      <c r="AK36">
        <v>21.66811905550512</v>
      </c>
      <c r="AL36"/>
      <c r="AM36">
        <v>3630.5172660000021</v>
      </c>
      <c r="AN36">
        <v>3615.8039890000009</v>
      </c>
      <c r="AO36">
        <v>3516.353540999999</v>
      </c>
      <c r="AP36">
        <v>2792.637154999999</v>
      </c>
      <c r="AQ36">
        <v>507.07409700000022</v>
      </c>
      <c r="AR36">
        <v>372.02906400000001</v>
      </c>
      <c r="AS36">
        <v>141.61056500000001</v>
      </c>
      <c r="AT36">
        <v>54.798380000000002</v>
      </c>
      <c r="AU36">
        <v>2.821488</v>
      </c>
      <c r="AV36">
        <v>0</v>
      </c>
      <c r="AW36">
        <v>2957.5829989999952</v>
      </c>
      <c r="AX36">
        <v>2970.652143000003</v>
      </c>
      <c r="AY36">
        <v>3149.4674890000001</v>
      </c>
      <c r="AZ36">
        <v>2624.5059400000009</v>
      </c>
      <c r="BA36">
        <v>1788.9179800000011</v>
      </c>
      <c r="BB36">
        <v>690.64339400000051</v>
      </c>
      <c r="BC36">
        <v>465.72069399999998</v>
      </c>
      <c r="BD36">
        <v>3142.3590019999961</v>
      </c>
      <c r="BE36">
        <v>1942.1000480000021</v>
      </c>
      <c r="BF36">
        <v>3067.662812000005</v>
      </c>
      <c r="BG36">
        <v>3958.3087019999998</v>
      </c>
      <c r="BH36">
        <v>795.59139600000049</v>
      </c>
      <c r="BI36"/>
    </row>
    <row r="37">
      <c r="A37" t="s">
        <v>578</v>
      </c>
      <c r="B37">
        <v>2002</v>
      </c>
      <c r="C37" t="s">
        <v>581</v>
      </c>
      <c r="D37">
        <v>156</v>
      </c>
      <c r="E37" t="s">
        <v>63</v>
      </c>
      <c r="F37" t="s">
        <v>172</v>
      </c>
      <c r="G37" t="s">
        <v>180</v>
      </c>
      <c r="H37">
        <v>2.1881767447231719</v>
      </c>
      <c r="I37">
        <v>10.526634178515289</v>
      </c>
      <c r="J37">
        <v>18.189305762120672</v>
      </c>
      <c r="K37">
        <v>18.179714573037391</v>
      </c>
      <c r="L37">
        <v>4.7477381296757448</v>
      </c>
      <c r="M37">
        <v>5.9445397862525073</v>
      </c>
      <c r="N37">
        <v>6.4015039314929547</v>
      </c>
      <c r="O37">
        <v>3.6732783700213938</v>
      </c>
      <c r="P37">
        <v>2.4812551619464172</v>
      </c>
      <c r="Q37">
        <v>0</v>
      </c>
      <c r="R37">
        <v>1.587472918722552</v>
      </c>
      <c r="S37">
        <v>8.7408510523978791</v>
      </c>
      <c r="T37">
        <v>15.532417719075211</v>
      </c>
      <c r="U37">
        <v>20.274958143271942</v>
      </c>
      <c r="V37">
        <v>16.29409847795127</v>
      </c>
      <c r="W37" t="s">
        <v>149</v>
      </c>
      <c r="X37" t="s">
        <v>150</v>
      </c>
      <c r="Y37" t="s">
        <v>151</v>
      </c>
      <c r="Z37" t="s">
        <v>152</v>
      </c>
      <c r="AA37" t="s">
        <v>153</v>
      </c>
      <c r="AB37" t="s">
        <v>154</v>
      </c>
      <c r="AC37" t="s">
        <v>155</v>
      </c>
      <c r="AD37" t="s">
        <v>180</v>
      </c>
      <c r="AE37">
        <v>4.1430261550740486</v>
      </c>
      <c r="AF37">
        <v>4.2363038338176704</v>
      </c>
      <c r="AG37">
        <v>0.10827055759268631</v>
      </c>
      <c r="AH37">
        <v>23.30316574967425</v>
      </c>
      <c r="AI37">
        <v>20.598254173945492</v>
      </c>
      <c r="AJ37">
        <v>13.289793536055649</v>
      </c>
      <c r="AK37">
        <v>1.837515504291048</v>
      </c>
      <c r="AL37"/>
      <c r="AM37">
        <v>136.41743399999999</v>
      </c>
      <c r="AN37">
        <v>659.48250199999882</v>
      </c>
      <c r="AO37">
        <v>1146.140226</v>
      </c>
      <c r="AP37">
        <v>1126.1899470000001</v>
      </c>
      <c r="AQ37">
        <v>297.30617500000011</v>
      </c>
      <c r="AR37">
        <v>71.041397000000003</v>
      </c>
      <c r="AS37">
        <v>77.138912000000005</v>
      </c>
      <c r="AT37">
        <v>44.178384000000008</v>
      </c>
      <c r="AU37">
        <v>29.869795</v>
      </c>
      <c r="AV37">
        <v>0</v>
      </c>
      <c r="AW37">
        <v>79.966494999999981</v>
      </c>
      <c r="AX37">
        <v>438.13938800000011</v>
      </c>
      <c r="AY37">
        <v>837.95456499999909</v>
      </c>
      <c r="AZ37">
        <v>963.96930699999996</v>
      </c>
      <c r="BA37">
        <v>823.27804099999958</v>
      </c>
      <c r="BB37">
        <v>140.98830000000001</v>
      </c>
      <c r="BC37">
        <v>46.777853999999998</v>
      </c>
      <c r="BD37">
        <v>6.5258000000000003</v>
      </c>
      <c r="BE37">
        <v>971.88545299999817</v>
      </c>
      <c r="BF37">
        <v>1184.0826330000009</v>
      </c>
      <c r="BG37">
        <v>947.80792700000006</v>
      </c>
      <c r="BH37">
        <v>67.468316999999999</v>
      </c>
      <c r="BI37"/>
    </row>
    <row r="38">
      <c r="A38" t="s">
        <v>578</v>
      </c>
      <c r="B38">
        <v>2002</v>
      </c>
      <c r="C38" t="s">
        <v>581</v>
      </c>
      <c r="D38">
        <v>157</v>
      </c>
      <c r="E38" t="s">
        <v>63</v>
      </c>
      <c r="F38" t="s">
        <v>173</v>
      </c>
      <c r="G38" t="s">
        <v>180</v>
      </c>
      <c r="H38">
        <v>37.088421283222893</v>
      </c>
      <c r="I38">
        <v>26.210338625387209</v>
      </c>
      <c r="J38">
        <v>15.5992106605253</v>
      </c>
      <c r="K38">
        <v>10.129079154806581</v>
      </c>
      <c r="L38">
        <v>1.836506240176665</v>
      </c>
      <c r="M38">
        <v>16.285652477487101</v>
      </c>
      <c r="N38">
        <v>3.331527473534122</v>
      </c>
      <c r="O38">
        <v>0</v>
      </c>
      <c r="P38">
        <v>0</v>
      </c>
      <c r="Q38">
        <v>0</v>
      </c>
      <c r="R38">
        <v>37.584701069916292</v>
      </c>
      <c r="S38">
        <v>28.83523373440827</v>
      </c>
      <c r="T38">
        <v>20.088298419269812</v>
      </c>
      <c r="U38">
        <v>13.10852136419741</v>
      </c>
      <c r="V38">
        <v>7.9020265953934201</v>
      </c>
      <c r="W38" t="s">
        <v>149</v>
      </c>
      <c r="X38" t="s">
        <v>150</v>
      </c>
      <c r="Y38" t="s">
        <v>151</v>
      </c>
      <c r="Z38" t="s">
        <v>152</v>
      </c>
      <c r="AA38" t="s">
        <v>153</v>
      </c>
      <c r="AB38" t="s">
        <v>154</v>
      </c>
      <c r="AC38" t="s">
        <v>155</v>
      </c>
      <c r="AD38" t="s">
        <v>180</v>
      </c>
      <c r="AE38">
        <v>37.737085304469637</v>
      </c>
      <c r="AF38">
        <v>33.722790046708511</v>
      </c>
      <c r="AG38">
        <v>27.477558302632989</v>
      </c>
      <c r="AH38">
        <v>16.647137351195749</v>
      </c>
      <c r="AI38">
        <v>19.703731415442231</v>
      </c>
      <c r="AJ38">
        <v>0.61992216535331912</v>
      </c>
      <c r="AK38">
        <v>13.50236080822679</v>
      </c>
      <c r="AL38"/>
      <c r="AM38">
        <v>2312.2022820000011</v>
      </c>
      <c r="AN38">
        <v>1642.0500039999999</v>
      </c>
      <c r="AO38">
        <v>982.93376700000022</v>
      </c>
      <c r="AP38">
        <v>627.47228900000005</v>
      </c>
      <c r="AQ38">
        <v>115.00310899999999</v>
      </c>
      <c r="AR38">
        <v>194.62490700000009</v>
      </c>
      <c r="AS38">
        <v>40.145316999999999</v>
      </c>
      <c r="AT38">
        <v>0</v>
      </c>
      <c r="AU38">
        <v>0</v>
      </c>
      <c r="AV38">
        <v>0</v>
      </c>
      <c r="AW38">
        <v>1893.2712329999999</v>
      </c>
      <c r="AX38">
        <v>1445.380042</v>
      </c>
      <c r="AY38">
        <v>1083.738647000001</v>
      </c>
      <c r="AZ38">
        <v>623.24233500000003</v>
      </c>
      <c r="BA38">
        <v>399.25896999999992</v>
      </c>
      <c r="BB38">
        <v>1284.203214000001</v>
      </c>
      <c r="BC38">
        <v>372.37172099999992</v>
      </c>
      <c r="BD38">
        <v>1656.1570750000001</v>
      </c>
      <c r="BE38">
        <v>694.28809799999942</v>
      </c>
      <c r="BF38">
        <v>1132.661339999999</v>
      </c>
      <c r="BG38">
        <v>44.211908999999999</v>
      </c>
      <c r="BH38">
        <v>495.76809399999962</v>
      </c>
      <c r="BI38"/>
    </row>
    <row r="39">
      <c r="A39" t="s">
        <v>578</v>
      </c>
      <c r="B39">
        <v>2002</v>
      </c>
      <c r="C39" t="s">
        <v>581</v>
      </c>
      <c r="D39">
        <v>158</v>
      </c>
      <c r="E39" t="s">
        <v>63</v>
      </c>
      <c r="F39" t="s">
        <v>174</v>
      </c>
      <c r="G39" t="s">
        <v>180</v>
      </c>
      <c r="H39">
        <v>1.046114910893809</v>
      </c>
      <c r="I39">
        <v>1.344806078152051</v>
      </c>
      <c r="J39">
        <v>0.45466042499780113</v>
      </c>
      <c r="K39">
        <v>1.0086106410354809</v>
      </c>
      <c r="L39">
        <v>0.12140188537366391</v>
      </c>
      <c r="M39">
        <v>0.151736414877085</v>
      </c>
      <c r="N39">
        <v>0</v>
      </c>
      <c r="O39">
        <v>0</v>
      </c>
      <c r="P39">
        <v>0</v>
      </c>
      <c r="Q39">
        <v>0</v>
      </c>
      <c r="R39">
        <v>1.294688035948204</v>
      </c>
      <c r="S39">
        <v>1.173900250246003</v>
      </c>
      <c r="T39">
        <v>0.76419210466912757</v>
      </c>
      <c r="U39">
        <v>0.96593360938698292</v>
      </c>
      <c r="V39">
        <v>0.69617194214561628</v>
      </c>
      <c r="W39" t="s">
        <v>149</v>
      </c>
      <c r="X39" t="s">
        <v>150</v>
      </c>
      <c r="Y39" t="s">
        <v>151</v>
      </c>
      <c r="Z39" t="s">
        <v>152</v>
      </c>
      <c r="AA39" t="s">
        <v>153</v>
      </c>
      <c r="AB39" t="s">
        <v>154</v>
      </c>
      <c r="AC39" t="s">
        <v>155</v>
      </c>
      <c r="AD39" t="s">
        <v>180</v>
      </c>
      <c r="AE39">
        <v>1.4709119419066681</v>
      </c>
      <c r="AF39">
        <v>1.6825382026676221</v>
      </c>
      <c r="AG39">
        <v>1.868839416285353</v>
      </c>
      <c r="AH39">
        <v>0</v>
      </c>
      <c r="AI39">
        <v>0.046300565377642898</v>
      </c>
      <c r="AJ39">
        <v>0.1169623853172217</v>
      </c>
      <c r="AK39">
        <v>1.523065590964706</v>
      </c>
      <c r="AL39"/>
      <c r="AM39">
        <v>65.217909000000006</v>
      </c>
      <c r="AN39">
        <v>84.250679000000005</v>
      </c>
      <c r="AO39">
        <v>28.648955000000001</v>
      </c>
      <c r="AP39">
        <v>62.481023</v>
      </c>
      <c r="AQ39">
        <v>7.602258</v>
      </c>
      <c r="AR39">
        <v>1.813356</v>
      </c>
      <c r="AS39">
        <v>0</v>
      </c>
      <c r="AT39">
        <v>0</v>
      </c>
      <c r="AU39">
        <v>0</v>
      </c>
      <c r="AV39">
        <v>0</v>
      </c>
      <c r="AW39">
        <v>65.217909000000006</v>
      </c>
      <c r="AX39">
        <v>58.842318000000013</v>
      </c>
      <c r="AY39">
        <v>41.227210999999997</v>
      </c>
      <c r="AZ39">
        <v>45.925143000000013</v>
      </c>
      <c r="BA39">
        <v>35.174886999999998</v>
      </c>
      <c r="BB39">
        <v>50.055531000000002</v>
      </c>
      <c r="BC39">
        <v>18.57882</v>
      </c>
      <c r="BD39">
        <v>112.640708</v>
      </c>
      <c r="BE39">
        <v>0</v>
      </c>
      <c r="BF39">
        <v>2.6615700000000002</v>
      </c>
      <c r="BG39">
        <v>8.3415800000000004</v>
      </c>
      <c r="BH39">
        <v>55.922615</v>
      </c>
      <c r="BI39"/>
    </row>
    <row r="40">
      <c r="A40" t="s">
        <v>578</v>
      </c>
      <c r="B40">
        <v>2003</v>
      </c>
      <c r="C40" t="s">
        <v>582</v>
      </c>
      <c r="D40">
        <v>16</v>
      </c>
      <c r="E40" t="s">
        <v>13</v>
      </c>
      <c r="F40" t="s">
        <v>14</v>
      </c>
      <c r="G40" t="s">
        <v>591</v>
      </c>
      <c r="H40">
        <v>84.334844982181764</v>
      </c>
      <c r="I40">
        <v>93.216680995647053</v>
      </c>
      <c r="J40">
        <v>94.673810054561386</v>
      </c>
      <c r="K40">
        <v>96.403381228718558</v>
      </c>
      <c r="L40">
        <v>98.857620057516499</v>
      </c>
      <c r="M40">
        <v>95.390614065223417</v>
      </c>
      <c r="N40">
        <v>96.636277213035001</v>
      </c>
      <c r="O40">
        <v>99.625238124237526</v>
      </c>
      <c r="P40">
        <v>99.650706627443554</v>
      </c>
      <c r="Q40">
        <v>100</v>
      </c>
      <c r="R40">
        <v>83.953918722346003</v>
      </c>
      <c r="S40">
        <v>90.763483582423149</v>
      </c>
      <c r="T40">
        <v>95.92617030213205</v>
      </c>
      <c r="U40">
        <v>94.162208880935779</v>
      </c>
      <c r="V40">
        <v>97.695758268635316</v>
      </c>
      <c r="W40" t="s">
        <v>180</v>
      </c>
      <c r="X40" t="s">
        <v>180</v>
      </c>
      <c r="Y40" t="s">
        <v>180</v>
      </c>
      <c r="Z40" t="s">
        <v>180</v>
      </c>
      <c r="AA40" t="s">
        <v>180</v>
      </c>
      <c r="AB40" t="s">
        <v>180</v>
      </c>
      <c r="AC40" t="s">
        <v>180</v>
      </c>
      <c r="AD40" t="s">
        <v>180</v>
      </c>
      <c r="AE40"/>
      <c r="AF40"/>
      <c r="AG40"/>
      <c r="AH40"/>
      <c r="AI40"/>
      <c r="AJ40"/>
      <c r="AK40"/>
      <c r="AL40"/>
      <c r="AM40"/>
      <c r="AN40"/>
      <c r="AO40"/>
      <c r="AP40"/>
      <c r="AQ40"/>
      <c r="AR40"/>
      <c r="AS40"/>
      <c r="AT40"/>
      <c r="AU40"/>
      <c r="AV40"/>
      <c r="AW40"/>
      <c r="AX40"/>
      <c r="AY40"/>
      <c r="AZ40"/>
      <c r="BA40"/>
      <c r="BB40"/>
      <c r="BC40"/>
      <c r="BD40"/>
      <c r="BE40"/>
      <c r="BF40"/>
      <c r="BG40"/>
      <c r="BH40"/>
      <c r="BI40"/>
    </row>
    <row r="41">
      <c r="A41" t="s">
        <v>578</v>
      </c>
      <c r="B41">
        <v>2003</v>
      </c>
      <c r="C41" t="s">
        <v>582</v>
      </c>
      <c r="D41">
        <v>17</v>
      </c>
      <c r="E41" t="s">
        <v>13</v>
      </c>
      <c r="F41" t="s">
        <v>52</v>
      </c>
      <c r="G41" t="s">
        <v>180</v>
      </c>
      <c r="H41">
        <v>15.66515501781824</v>
      </c>
      <c r="I41">
        <v>6.7833190043529559</v>
      </c>
      <c r="J41">
        <v>5.3261899454386086</v>
      </c>
      <c r="K41">
        <v>3.5966187712814319</v>
      </c>
      <c r="L41">
        <v>1.1423799424835011</v>
      </c>
      <c r="M41">
        <v>4.609385934776574</v>
      </c>
      <c r="N41">
        <v>3.3637227869649982</v>
      </c>
      <c r="O41">
        <v>0.37476187576247649</v>
      </c>
      <c r="P41">
        <v>0.34929337255645238</v>
      </c>
      <c r="Q41">
        <v>0</v>
      </c>
      <c r="R41">
        <v>16.04608127765399</v>
      </c>
      <c r="S41">
        <v>9.2365164175768459</v>
      </c>
      <c r="T41">
        <v>4.0738296978679509</v>
      </c>
      <c r="U41">
        <v>5.8377911190642164</v>
      </c>
      <c r="V41">
        <v>2.3042417313646841</v>
      </c>
      <c r="W41" t="s">
        <v>180</v>
      </c>
      <c r="X41" t="s">
        <v>180</v>
      </c>
      <c r="Y41" t="s">
        <v>180</v>
      </c>
      <c r="Z41" t="s">
        <v>180</v>
      </c>
      <c r="AA41" t="s">
        <v>180</v>
      </c>
      <c r="AB41" t="s">
        <v>180</v>
      </c>
      <c r="AC41" t="s">
        <v>180</v>
      </c>
      <c r="AD41" t="s">
        <v>180</v>
      </c>
      <c r="AE41"/>
      <c r="AF41"/>
      <c r="AG41"/>
      <c r="AH41"/>
      <c r="AI41"/>
      <c r="AJ41"/>
      <c r="AK41"/>
      <c r="AL41"/>
      <c r="AM41"/>
      <c r="AN41"/>
      <c r="AO41"/>
      <c r="AP41"/>
      <c r="AQ41"/>
      <c r="AR41"/>
      <c r="AS41"/>
      <c r="AT41"/>
      <c r="AU41"/>
      <c r="AV41"/>
      <c r="AW41"/>
      <c r="AX41"/>
      <c r="AY41"/>
      <c r="AZ41"/>
      <c r="BA41"/>
      <c r="BB41"/>
      <c r="BC41"/>
      <c r="BD41"/>
      <c r="BE41"/>
      <c r="BF41"/>
      <c r="BG41"/>
      <c r="BH41"/>
      <c r="BI41"/>
    </row>
    <row r="42">
      <c r="A42" t="s">
        <v>578</v>
      </c>
      <c r="B42">
        <v>2003</v>
      </c>
      <c r="C42" t="s">
        <v>582</v>
      </c>
      <c r="D42">
        <v>18</v>
      </c>
      <c r="E42" t="s">
        <v>61</v>
      </c>
      <c r="F42" t="s">
        <v>15</v>
      </c>
      <c r="G42" t="s">
        <v>592</v>
      </c>
      <c r="H42">
        <v>83.951706594310522</v>
      </c>
      <c r="I42">
        <v>92.964464510856615</v>
      </c>
      <c r="J42">
        <v>94.673810054561386</v>
      </c>
      <c r="K42">
        <v>96.403381228718558</v>
      </c>
      <c r="L42">
        <v>98.717439878206235</v>
      </c>
      <c r="M42">
        <v>95.390614065223417</v>
      </c>
      <c r="N42">
        <v>96.636277213035015</v>
      </c>
      <c r="O42">
        <v>99.625238124237526</v>
      </c>
      <c r="P42">
        <v>99.650706627443554</v>
      </c>
      <c r="Q42">
        <v>98.300203653921798</v>
      </c>
      <c r="R42">
        <v>83.491581512119097</v>
      </c>
      <c r="S42">
        <v>90.457757128524193</v>
      </c>
      <c r="T42">
        <v>95.92617030213205</v>
      </c>
      <c r="U42">
        <v>94.162208880935779</v>
      </c>
      <c r="V42">
        <v>97.695758268635302</v>
      </c>
      <c r="W42" t="s">
        <v>180</v>
      </c>
      <c r="X42" t="s">
        <v>180</v>
      </c>
      <c r="Y42" t="s">
        <v>180</v>
      </c>
      <c r="Z42" t="s">
        <v>180</v>
      </c>
      <c r="AA42" t="s">
        <v>180</v>
      </c>
      <c r="AB42" t="s">
        <v>180</v>
      </c>
      <c r="AC42" t="s">
        <v>180</v>
      </c>
      <c r="AD42" t="s">
        <v>180</v>
      </c>
      <c r="AE42"/>
      <c r="AF42"/>
      <c r="AG42"/>
      <c r="AH42"/>
      <c r="AI42"/>
      <c r="AJ42"/>
      <c r="AK42"/>
      <c r="AL42"/>
      <c r="AM42"/>
      <c r="AN42"/>
      <c r="AO42"/>
      <c r="AP42"/>
      <c r="AQ42"/>
      <c r="AR42"/>
      <c r="AS42"/>
      <c r="AT42"/>
      <c r="AU42"/>
      <c r="AV42"/>
      <c r="AW42"/>
      <c r="AX42"/>
      <c r="AY42"/>
      <c r="AZ42"/>
      <c r="BA42"/>
      <c r="BB42"/>
      <c r="BC42"/>
      <c r="BD42"/>
      <c r="BE42"/>
      <c r="BF42"/>
      <c r="BG42"/>
      <c r="BH42"/>
      <c r="BI42"/>
    </row>
    <row r="43">
      <c r="A43" t="s">
        <v>578</v>
      </c>
      <c r="B43">
        <v>2003</v>
      </c>
      <c r="C43" t="s">
        <v>582</v>
      </c>
      <c r="D43">
        <v>19</v>
      </c>
      <c r="E43" t="s">
        <v>61</v>
      </c>
      <c r="F43" t="s">
        <v>16</v>
      </c>
      <c r="G43" t="s">
        <v>593</v>
      </c>
      <c r="H43">
        <v>0.38313838787123472</v>
      </c>
      <c r="I43">
        <v>0.25221648479043268</v>
      </c>
      <c r="J43">
        <v>0</v>
      </c>
      <c r="K43">
        <v>0</v>
      </c>
      <c r="L43">
        <v>0.14018017931025359</v>
      </c>
      <c r="M43">
        <v>0</v>
      </c>
      <c r="N43">
        <v>0</v>
      </c>
      <c r="O43">
        <v>0</v>
      </c>
      <c r="P43">
        <v>0</v>
      </c>
      <c r="Q43">
        <v>1.6997963460781991</v>
      </c>
      <c r="R43">
        <v>0.46233721022691038</v>
      </c>
      <c r="S43">
        <v>0.30572645389895758</v>
      </c>
      <c r="T43">
        <v>0</v>
      </c>
      <c r="U43">
        <v>0</v>
      </c>
      <c r="V43">
        <v>0</v>
      </c>
      <c r="W43" t="s">
        <v>180</v>
      </c>
      <c r="X43" t="s">
        <v>180</v>
      </c>
      <c r="Y43" t="s">
        <v>180</v>
      </c>
      <c r="Z43" t="s">
        <v>180</v>
      </c>
      <c r="AA43" t="s">
        <v>180</v>
      </c>
      <c r="AB43" t="s">
        <v>180</v>
      </c>
      <c r="AC43" t="s">
        <v>180</v>
      </c>
      <c r="AD43" t="s">
        <v>180</v>
      </c>
      <c r="AE43"/>
      <c r="AF43"/>
      <c r="AG43"/>
      <c r="AH43"/>
      <c r="AI43"/>
      <c r="AJ43"/>
      <c r="AK43"/>
      <c r="AL43"/>
      <c r="AM43"/>
      <c r="AN43"/>
      <c r="AO43"/>
      <c r="AP43"/>
      <c r="AQ43"/>
      <c r="AR43"/>
      <c r="AS43"/>
      <c r="AT43"/>
      <c r="AU43"/>
      <c r="AV43"/>
      <c r="AW43"/>
      <c r="AX43"/>
      <c r="AY43"/>
      <c r="AZ43"/>
      <c r="BA43"/>
      <c r="BB43"/>
      <c r="BC43"/>
      <c r="BD43"/>
      <c r="BE43"/>
      <c r="BF43"/>
      <c r="BG43"/>
      <c r="BH43"/>
      <c r="BI43"/>
    </row>
    <row r="44">
      <c r="A44" t="s">
        <v>578</v>
      </c>
      <c r="B44">
        <v>2003</v>
      </c>
      <c r="C44" t="s">
        <v>582</v>
      </c>
      <c r="D44">
        <v>20</v>
      </c>
      <c r="E44" t="s">
        <v>61</v>
      </c>
      <c r="F44" t="s">
        <v>22</v>
      </c>
      <c r="G44" t="s">
        <v>594</v>
      </c>
      <c r="H44">
        <v>12.315403057153601</v>
      </c>
      <c r="I44">
        <v>6.2896739076657218</v>
      </c>
      <c r="J44">
        <v>5.1774730801220423</v>
      </c>
      <c r="K44">
        <v>3.4676205098409452</v>
      </c>
      <c r="L44">
        <v>1.010426058012692</v>
      </c>
      <c r="M44">
        <v>2.857366960297882</v>
      </c>
      <c r="N44">
        <v>2.5589123423929929</v>
      </c>
      <c r="O44">
        <v>0.37476187576247361</v>
      </c>
      <c r="P44">
        <v>-0.74089526967637576</v>
      </c>
      <c r="Q44">
        <v>2.6645352590999998e-15</v>
      </c>
      <c r="R44">
        <v>12.30766710475333</v>
      </c>
      <c r="S44">
        <v>8.6603903431166742</v>
      </c>
      <c r="T44">
        <v>4.07382969786795</v>
      </c>
      <c r="U44">
        <v>5.6442563951907117</v>
      </c>
      <c r="V44">
        <v>2.3042417313646979</v>
      </c>
      <c r="W44" t="s">
        <v>180</v>
      </c>
      <c r="X44" t="s">
        <v>180</v>
      </c>
      <c r="Y44" t="s">
        <v>180</v>
      </c>
      <c r="Z44" t="s">
        <v>180</v>
      </c>
      <c r="AA44" t="s">
        <v>180</v>
      </c>
      <c r="AB44" t="s">
        <v>180</v>
      </c>
      <c r="AC44" t="s">
        <v>180</v>
      </c>
      <c r="AD44" t="s">
        <v>180</v>
      </c>
      <c r="AE44"/>
      <c r="AF44"/>
      <c r="AG44"/>
      <c r="AH44"/>
      <c r="AI44"/>
      <c r="AJ44"/>
      <c r="AK44"/>
      <c r="AL44"/>
      <c r="AM44"/>
      <c r="AN44"/>
      <c r="AO44"/>
      <c r="AP44"/>
      <c r="AQ44"/>
      <c r="AR44"/>
      <c r="AS44"/>
      <c r="AT44"/>
      <c r="AU44"/>
      <c r="AV44"/>
      <c r="AW44"/>
      <c r="AX44"/>
      <c r="AY44"/>
      <c r="AZ44"/>
      <c r="BA44"/>
      <c r="BB44"/>
      <c r="BC44"/>
      <c r="BD44"/>
      <c r="BE44"/>
      <c r="BF44"/>
      <c r="BG44"/>
      <c r="BH44"/>
      <c r="BI44"/>
    </row>
    <row r="45">
      <c r="A45" t="s">
        <v>578</v>
      </c>
      <c r="B45">
        <v>2003</v>
      </c>
      <c r="C45" t="s">
        <v>582</v>
      </c>
      <c r="D45">
        <v>21</v>
      </c>
      <c r="E45" t="s">
        <v>61</v>
      </c>
      <c r="F45" t="s">
        <v>17</v>
      </c>
      <c r="G45" t="s">
        <v>595</v>
      </c>
      <c r="H45">
        <v>3.3497519606646389</v>
      </c>
      <c r="I45">
        <v>0.49364509668723072</v>
      </c>
      <c r="J45">
        <v>0.14871686531657169</v>
      </c>
      <c r="K45">
        <v>0.12899826144049681</v>
      </c>
      <c r="L45">
        <v>0.13195388447081929</v>
      </c>
      <c r="M45">
        <v>1.7520189744787009</v>
      </c>
      <c r="N45">
        <v>0.80481044457199147</v>
      </c>
      <c r="O45">
        <v>0</v>
      </c>
      <c r="P45">
        <v>1.0901886422328211</v>
      </c>
      <c r="Q45">
        <v>0</v>
      </c>
      <c r="R45">
        <v>3.7384141729006641</v>
      </c>
      <c r="S45">
        <v>0.57612607446017539</v>
      </c>
      <c r="T45">
        <v>0</v>
      </c>
      <c r="U45">
        <v>0.19353472387350881</v>
      </c>
      <c r="V45">
        <v>0</v>
      </c>
      <c r="W45" t="s">
        <v>180</v>
      </c>
      <c r="X45" t="s">
        <v>180</v>
      </c>
      <c r="Y45" t="s">
        <v>180</v>
      </c>
      <c r="Z45" t="s">
        <v>180</v>
      </c>
      <c r="AA45" t="s">
        <v>180</v>
      </c>
      <c r="AB45" t="s">
        <v>180</v>
      </c>
      <c r="AC45" t="s">
        <v>180</v>
      </c>
      <c r="AD45" t="s">
        <v>180</v>
      </c>
      <c r="AE45"/>
      <c r="AF45"/>
      <c r="AG45"/>
      <c r="AH45"/>
      <c r="AI45"/>
      <c r="AJ45"/>
      <c r="AK45"/>
      <c r="AL45"/>
      <c r="AM45"/>
      <c r="AN45"/>
      <c r="AO45"/>
      <c r="AP45"/>
      <c r="AQ45"/>
      <c r="AR45"/>
      <c r="AS45"/>
      <c r="AT45"/>
      <c r="AU45"/>
      <c r="AV45"/>
      <c r="AW45"/>
      <c r="AX45"/>
      <c r="AY45"/>
      <c r="AZ45"/>
      <c r="BA45"/>
      <c r="BB45"/>
      <c r="BC45"/>
      <c r="BD45"/>
      <c r="BE45"/>
      <c r="BF45"/>
      <c r="BG45"/>
      <c r="BH45"/>
      <c r="BI45"/>
    </row>
    <row r="46">
      <c r="A46" t="s">
        <v>578</v>
      </c>
      <c r="B46">
        <v>2003</v>
      </c>
      <c r="C46" t="s">
        <v>582</v>
      </c>
      <c r="D46">
        <v>22</v>
      </c>
      <c r="E46" t="s">
        <v>55</v>
      </c>
      <c r="F46" t="s">
        <v>50</v>
      </c>
      <c r="G46" t="s">
        <v>180</v>
      </c>
      <c r="H46">
        <v>0.45430615062158941</v>
      </c>
      <c r="I46">
        <v>0.27057011909940287</v>
      </c>
      <c r="J46">
        <v>0</v>
      </c>
      <c r="K46">
        <v>0</v>
      </c>
      <c r="L46">
        <v>0.14180007492461899</v>
      </c>
      <c r="M46">
        <v>0</v>
      </c>
      <c r="N46">
        <v>0</v>
      </c>
      <c r="O46">
        <v>0</v>
      </c>
      <c r="P46">
        <v>0</v>
      </c>
      <c r="Q46">
        <v>1.6997963460781991</v>
      </c>
      <c r="R46">
        <v>0.55070354935540389</v>
      </c>
      <c r="S46">
        <v>0.33683860714901348</v>
      </c>
      <c r="T46">
        <v>0</v>
      </c>
      <c r="U46">
        <v>0</v>
      </c>
      <c r="V46">
        <v>0</v>
      </c>
      <c r="W46" t="s">
        <v>180</v>
      </c>
      <c r="X46" t="s">
        <v>180</v>
      </c>
      <c r="Y46" t="s">
        <v>180</v>
      </c>
      <c r="Z46" t="s">
        <v>180</v>
      </c>
      <c r="AA46" t="s">
        <v>180</v>
      </c>
      <c r="AB46" t="s">
        <v>180</v>
      </c>
      <c r="AC46" t="s">
        <v>180</v>
      </c>
      <c r="AD46" t="s">
        <v>180</v>
      </c>
      <c r="AE46"/>
      <c r="AF46"/>
      <c r="AG46"/>
      <c r="AH46"/>
      <c r="AI46"/>
      <c r="AJ46"/>
      <c r="AK46"/>
      <c r="AL46"/>
      <c r="AM46"/>
      <c r="AN46"/>
      <c r="AO46"/>
      <c r="AP46"/>
      <c r="AQ46"/>
      <c r="AR46"/>
      <c r="AS46"/>
      <c r="AT46"/>
      <c r="AU46"/>
      <c r="AV46"/>
      <c r="AW46"/>
      <c r="AX46"/>
      <c r="AY46"/>
      <c r="AZ46"/>
      <c r="BA46"/>
      <c r="BB46"/>
      <c r="BC46"/>
      <c r="BD46"/>
      <c r="BE46"/>
      <c r="BF46"/>
      <c r="BG46"/>
      <c r="BH46"/>
      <c r="BI46"/>
    </row>
    <row r="47">
      <c r="A47" t="s">
        <v>578</v>
      </c>
      <c r="B47">
        <v>2003</v>
      </c>
      <c r="C47" t="s">
        <v>582</v>
      </c>
      <c r="D47">
        <v>23</v>
      </c>
      <c r="E47" t="s">
        <v>55</v>
      </c>
      <c r="F47" t="s">
        <v>49</v>
      </c>
      <c r="G47" t="s">
        <v>180</v>
      </c>
      <c r="H47">
        <v>99.545693849378409</v>
      </c>
      <c r="I47">
        <v>99.729429880900597</v>
      </c>
      <c r="J47">
        <v>100</v>
      </c>
      <c r="K47">
        <v>100</v>
      </c>
      <c r="L47">
        <v>99.858199925075382</v>
      </c>
      <c r="M47">
        <v>100</v>
      </c>
      <c r="N47">
        <v>100</v>
      </c>
      <c r="O47">
        <v>100</v>
      </c>
      <c r="P47">
        <v>100</v>
      </c>
      <c r="Q47">
        <v>98.300203653921798</v>
      </c>
      <c r="R47">
        <v>99.449296450644596</v>
      </c>
      <c r="S47">
        <v>99.663161392850981</v>
      </c>
      <c r="T47">
        <v>100</v>
      </c>
      <c r="U47">
        <v>100</v>
      </c>
      <c r="V47">
        <v>100</v>
      </c>
      <c r="W47" t="s">
        <v>180</v>
      </c>
      <c r="X47" t="s">
        <v>180</v>
      </c>
      <c r="Y47" t="s">
        <v>180</v>
      </c>
      <c r="Z47" t="s">
        <v>180</v>
      </c>
      <c r="AA47" t="s">
        <v>180</v>
      </c>
      <c r="AB47" t="s">
        <v>180</v>
      </c>
      <c r="AC47" t="s">
        <v>180</v>
      </c>
      <c r="AD47" t="s">
        <v>180</v>
      </c>
      <c r="AE47"/>
      <c r="AF47"/>
      <c r="AG47"/>
      <c r="AH47"/>
      <c r="AI47"/>
      <c r="AJ47"/>
      <c r="AK47"/>
      <c r="AL47"/>
      <c r="AM47"/>
      <c r="AN47"/>
      <c r="AO47"/>
      <c r="AP47"/>
      <c r="AQ47"/>
      <c r="AR47"/>
      <c r="AS47"/>
      <c r="AT47"/>
      <c r="AU47"/>
      <c r="AV47"/>
      <c r="AW47"/>
      <c r="AX47"/>
      <c r="AY47"/>
      <c r="AZ47"/>
      <c r="BA47"/>
      <c r="BB47"/>
      <c r="BC47"/>
      <c r="BD47"/>
      <c r="BE47"/>
      <c r="BF47"/>
      <c r="BG47"/>
      <c r="BH47"/>
      <c r="BI47"/>
    </row>
    <row r="48">
      <c r="A48" t="s">
        <v>578</v>
      </c>
      <c r="B48">
        <v>2003</v>
      </c>
      <c r="C48" t="s">
        <v>582</v>
      </c>
      <c r="D48">
        <v>29</v>
      </c>
      <c r="E48" t="s">
        <v>58</v>
      </c>
      <c r="F48" t="s">
        <v>50</v>
      </c>
      <c r="G48" t="s">
        <v>596</v>
      </c>
      <c r="H48">
        <v>16.168841679934371</v>
      </c>
      <c r="I48">
        <v>11.63908073430885</v>
      </c>
      <c r="J48">
        <v>12.19713192967019</v>
      </c>
      <c r="K48">
        <v>23.172000005460699</v>
      </c>
      <c r="L48">
        <v>52.446126356792952</v>
      </c>
      <c r="M48">
        <v>23.310816083678461</v>
      </c>
      <c r="N48">
        <v>30.99422988861096</v>
      </c>
      <c r="O48">
        <v>45.075278755121737</v>
      </c>
      <c r="P48">
        <v>69.998134551427242</v>
      </c>
      <c r="Q48">
        <v>80.981254268443195</v>
      </c>
      <c r="R48">
        <v>16.031941072871881</v>
      </c>
      <c r="S48">
        <v>11.08089078877215</v>
      </c>
      <c r="T48">
        <v>8.5299035456844283</v>
      </c>
      <c r="U48">
        <v>17.955374139824439</v>
      </c>
      <c r="V48">
        <v>34.110485852930182</v>
      </c>
      <c r="W48" t="s">
        <v>180</v>
      </c>
      <c r="X48" t="s">
        <v>180</v>
      </c>
      <c r="Y48" t="s">
        <v>180</v>
      </c>
      <c r="Z48" t="s">
        <v>180</v>
      </c>
      <c r="AA48" t="s">
        <v>180</v>
      </c>
      <c r="AB48" t="s">
        <v>180</v>
      </c>
      <c r="AC48" t="s">
        <v>180</v>
      </c>
      <c r="AD48" t="s">
        <v>180</v>
      </c>
      <c r="AE48"/>
      <c r="AF48"/>
      <c r="AG48"/>
      <c r="AH48"/>
      <c r="AI48"/>
      <c r="AJ48"/>
      <c r="AK48"/>
      <c r="AL48"/>
      <c r="AM48"/>
      <c r="AN48"/>
      <c r="AO48"/>
      <c r="AP48"/>
      <c r="AQ48"/>
      <c r="AR48"/>
      <c r="AS48"/>
      <c r="AT48"/>
      <c r="AU48"/>
      <c r="AV48"/>
      <c r="AW48"/>
      <c r="AX48"/>
      <c r="AY48"/>
      <c r="AZ48"/>
      <c r="BA48"/>
      <c r="BB48"/>
      <c r="BC48"/>
      <c r="BD48"/>
      <c r="BE48"/>
      <c r="BF48"/>
      <c r="BG48"/>
      <c r="BH48"/>
      <c r="BI48"/>
    </row>
    <row r="49">
      <c r="A49" t="s">
        <v>578</v>
      </c>
      <c r="B49">
        <v>2003</v>
      </c>
      <c r="C49" t="s">
        <v>582</v>
      </c>
      <c r="D49">
        <v>30</v>
      </c>
      <c r="E49" t="s">
        <v>58</v>
      </c>
      <c r="F49" t="s">
        <v>49</v>
      </c>
      <c r="G49" t="s">
        <v>180</v>
      </c>
      <c r="H49">
        <v>83.83115832006564</v>
      </c>
      <c r="I49">
        <v>88.360919265691152</v>
      </c>
      <c r="J49">
        <v>87.802868070329808</v>
      </c>
      <c r="K49">
        <v>76.827999994539297</v>
      </c>
      <c r="L49">
        <v>47.553873643207048</v>
      </c>
      <c r="M49">
        <v>76.689183916321539</v>
      </c>
      <c r="N49">
        <v>69.005770111389026</v>
      </c>
      <c r="O49">
        <v>54.924721244878263</v>
      </c>
      <c r="P49">
        <v>30.001865448572769</v>
      </c>
      <c r="Q49">
        <v>19.018745731556809</v>
      </c>
      <c r="R49">
        <v>83.968058927128126</v>
      </c>
      <c r="S49">
        <v>88.919109211227848</v>
      </c>
      <c r="T49">
        <v>91.470096454315581</v>
      </c>
      <c r="U49">
        <v>82.044625860175557</v>
      </c>
      <c r="V49">
        <v>65.889514147069832</v>
      </c>
      <c r="W49" t="s">
        <v>180</v>
      </c>
      <c r="X49" t="s">
        <v>180</v>
      </c>
      <c r="Y49" t="s">
        <v>180</v>
      </c>
      <c r="Z49" t="s">
        <v>180</v>
      </c>
      <c r="AA49" t="s">
        <v>180</v>
      </c>
      <c r="AB49" t="s">
        <v>180</v>
      </c>
      <c r="AC49" t="s">
        <v>180</v>
      </c>
      <c r="AD49" t="s">
        <v>180</v>
      </c>
      <c r="AE49"/>
      <c r="AF49"/>
      <c r="AG49"/>
      <c r="AH49"/>
      <c r="AI49"/>
      <c r="AJ49"/>
      <c r="AK49"/>
      <c r="AL49"/>
      <c r="AM49"/>
      <c r="AN49"/>
      <c r="AO49"/>
      <c r="AP49"/>
      <c r="AQ49"/>
      <c r="AR49"/>
      <c r="AS49"/>
      <c r="AT49"/>
      <c r="AU49"/>
      <c r="AV49"/>
      <c r="AW49"/>
      <c r="AX49"/>
      <c r="AY49"/>
      <c r="AZ49"/>
      <c r="BA49"/>
      <c r="BB49"/>
      <c r="BC49"/>
      <c r="BD49"/>
      <c r="BE49"/>
      <c r="BF49"/>
      <c r="BG49"/>
      <c r="BH49"/>
      <c r="BI49"/>
    </row>
    <row r="50">
      <c r="A50" t="s">
        <v>578</v>
      </c>
      <c r="B50">
        <v>2003</v>
      </c>
      <c r="C50" t="s">
        <v>582</v>
      </c>
      <c r="D50">
        <v>31</v>
      </c>
      <c r="E50" t="s">
        <v>104</v>
      </c>
      <c r="F50" t="s">
        <v>50</v>
      </c>
      <c r="G50" t="s">
        <v>597</v>
      </c>
      <c r="H50">
        <v>10.318164122872121</v>
      </c>
      <c r="I50">
        <v>10.22557290778235</v>
      </c>
      <c r="J50">
        <v>10.69598377771478</v>
      </c>
      <c r="K50">
        <v>22.439883615147071</v>
      </c>
      <c r="L50">
        <v>51.956095435164777</v>
      </c>
      <c r="M50">
        <v>22.879568655861419</v>
      </c>
      <c r="N50">
        <v>29.833268689012431</v>
      </c>
      <c r="O50">
        <v>45.075278755121737</v>
      </c>
      <c r="P50">
        <v>67.709749805393116</v>
      </c>
      <c r="Q50">
        <v>80.40667530988101</v>
      </c>
      <c r="R50">
        <v>9.2717504899362204</v>
      </c>
      <c r="S50">
        <v>9.713430138282618</v>
      </c>
      <c r="T50">
        <v>6.8089883581849699</v>
      </c>
      <c r="U50">
        <v>16.662689070009979</v>
      </c>
      <c r="V50">
        <v>34.110485852930182</v>
      </c>
      <c r="W50" t="s">
        <v>180</v>
      </c>
      <c r="X50" t="s">
        <v>180</v>
      </c>
      <c r="Y50" t="s">
        <v>180</v>
      </c>
      <c r="Z50" t="s">
        <v>180</v>
      </c>
      <c r="AA50" t="s">
        <v>180</v>
      </c>
      <c r="AB50" t="s">
        <v>180</v>
      </c>
      <c r="AC50" t="s">
        <v>180</v>
      </c>
      <c r="AD50" t="s">
        <v>180</v>
      </c>
      <c r="AE50"/>
      <c r="AF50"/>
      <c r="AG50"/>
      <c r="AH50"/>
      <c r="AI50"/>
      <c r="AJ50"/>
      <c r="AK50"/>
      <c r="AL50"/>
      <c r="AM50"/>
      <c r="AN50"/>
      <c r="AO50"/>
      <c r="AP50"/>
      <c r="AQ50"/>
      <c r="AR50"/>
      <c r="AS50"/>
      <c r="AT50"/>
      <c r="AU50"/>
      <c r="AV50"/>
      <c r="AW50"/>
      <c r="AX50"/>
      <c r="AY50"/>
      <c r="AZ50"/>
      <c r="BA50"/>
      <c r="BB50"/>
      <c r="BC50"/>
      <c r="BD50"/>
      <c r="BE50"/>
      <c r="BF50"/>
      <c r="BG50"/>
      <c r="BH50"/>
      <c r="BI50"/>
    </row>
    <row r="51">
      <c r="A51" t="s">
        <v>578</v>
      </c>
      <c r="B51">
        <v>2003</v>
      </c>
      <c r="C51" t="s">
        <v>582</v>
      </c>
      <c r="D51">
        <v>32</v>
      </c>
      <c r="E51" t="s">
        <v>104</v>
      </c>
      <c r="F51" t="s">
        <v>49</v>
      </c>
      <c r="G51" t="s">
        <v>180</v>
      </c>
      <c r="H51">
        <v>89.681835877127881</v>
      </c>
      <c r="I51">
        <v>89.77442709221765</v>
      </c>
      <c r="J51">
        <v>89.304016222285227</v>
      </c>
      <c r="K51">
        <v>77.560116384852932</v>
      </c>
      <c r="L51">
        <v>48.043904564835209</v>
      </c>
      <c r="M51">
        <v>77.120431344138581</v>
      </c>
      <c r="N51">
        <v>70.166731310987572</v>
      </c>
      <c r="O51">
        <v>54.924721244878263</v>
      </c>
      <c r="P51">
        <v>32.290250194606877</v>
      </c>
      <c r="Q51">
        <v>19.59332469011898</v>
      </c>
      <c r="R51">
        <v>90.728249510063776</v>
      </c>
      <c r="S51">
        <v>90.286569861717382</v>
      </c>
      <c r="T51">
        <v>93.191011641815038</v>
      </c>
      <c r="U51">
        <v>83.337310929990011</v>
      </c>
      <c r="V51">
        <v>65.889514147069832</v>
      </c>
      <c r="W51" t="s">
        <v>180</v>
      </c>
      <c r="X51" t="s">
        <v>180</v>
      </c>
      <c r="Y51" t="s">
        <v>180</v>
      </c>
      <c r="Z51" t="s">
        <v>180</v>
      </c>
      <c r="AA51" t="s">
        <v>180</v>
      </c>
      <c r="AB51" t="s">
        <v>180</v>
      </c>
      <c r="AC51" t="s">
        <v>180</v>
      </c>
      <c r="AD51" t="s">
        <v>180</v>
      </c>
      <c r="AE51"/>
      <c r="AF51"/>
      <c r="AG51"/>
      <c r="AH51"/>
      <c r="AI51"/>
      <c r="AJ51"/>
      <c r="AK51"/>
      <c r="AL51"/>
      <c r="AM51"/>
      <c r="AN51"/>
      <c r="AO51"/>
      <c r="AP51"/>
      <c r="AQ51"/>
      <c r="AR51"/>
      <c r="AS51"/>
      <c r="AT51"/>
      <c r="AU51"/>
      <c r="AV51"/>
      <c r="AW51"/>
      <c r="AX51"/>
      <c r="AY51"/>
      <c r="AZ51"/>
      <c r="BA51"/>
      <c r="BB51"/>
      <c r="BC51"/>
      <c r="BD51"/>
      <c r="BE51"/>
      <c r="BF51"/>
      <c r="BG51"/>
      <c r="BH51"/>
      <c r="BI51"/>
    </row>
    <row r="52">
      <c r="A52" t="s">
        <v>578</v>
      </c>
      <c r="B52">
        <v>2003</v>
      </c>
      <c r="C52" t="s">
        <v>582</v>
      </c>
      <c r="D52">
        <v>41</v>
      </c>
      <c r="E52" t="s">
        <v>57</v>
      </c>
      <c r="F52" t="s">
        <v>50</v>
      </c>
      <c r="G52" t="s">
        <v>180</v>
      </c>
      <c r="H52">
        <v>0.87897767870398302</v>
      </c>
      <c r="I52">
        <v>0.25130539504221222</v>
      </c>
      <c r="J52">
        <v>0.29814345980090329</v>
      </c>
      <c r="K52">
        <v>0</v>
      </c>
      <c r="L52">
        <v>0.13854814590893269</v>
      </c>
      <c r="M52">
        <v>0</v>
      </c>
      <c r="N52">
        <v>0</v>
      </c>
      <c r="O52">
        <v>0</v>
      </c>
      <c r="P52">
        <v>0</v>
      </c>
      <c r="Q52">
        <v>1.6997963460781991</v>
      </c>
      <c r="R52">
        <v>1.061714757325914</v>
      </c>
      <c r="S52">
        <v>0.30341789975909389</v>
      </c>
      <c r="T52">
        <v>0.1710883036148432</v>
      </c>
      <c r="U52">
        <v>0.19353472387350881</v>
      </c>
      <c r="V52">
        <v>0</v>
      </c>
      <c r="W52" t="s">
        <v>180</v>
      </c>
      <c r="X52" t="s">
        <v>180</v>
      </c>
      <c r="Y52" t="s">
        <v>180</v>
      </c>
      <c r="Z52" t="s">
        <v>180</v>
      </c>
      <c r="AA52" t="s">
        <v>180</v>
      </c>
      <c r="AB52" t="s">
        <v>180</v>
      </c>
      <c r="AC52" t="s">
        <v>180</v>
      </c>
      <c r="AD52" t="s">
        <v>180</v>
      </c>
      <c r="AE52"/>
      <c r="AF52"/>
      <c r="AG52"/>
      <c r="AH52"/>
      <c r="AI52"/>
      <c r="AJ52"/>
      <c r="AK52"/>
      <c r="AL52"/>
      <c r="AM52"/>
      <c r="AN52"/>
      <c r="AO52"/>
      <c r="AP52"/>
      <c r="AQ52"/>
      <c r="AR52"/>
      <c r="AS52"/>
      <c r="AT52"/>
      <c r="AU52"/>
      <c r="AV52"/>
      <c r="AW52"/>
      <c r="AX52"/>
      <c r="AY52"/>
      <c r="AZ52"/>
      <c r="BA52"/>
      <c r="BB52"/>
      <c r="BC52"/>
      <c r="BD52"/>
      <c r="BE52"/>
      <c r="BF52"/>
      <c r="BG52"/>
      <c r="BH52"/>
      <c r="BI52"/>
    </row>
    <row r="53">
      <c r="A53" t="s">
        <v>578</v>
      </c>
      <c r="B53">
        <v>2003</v>
      </c>
      <c r="C53" t="s">
        <v>582</v>
      </c>
      <c r="D53">
        <v>42</v>
      </c>
      <c r="E53" t="s">
        <v>57</v>
      </c>
      <c r="F53" t="s">
        <v>49</v>
      </c>
      <c r="G53" t="s">
        <v>598</v>
      </c>
      <c r="H53">
        <v>99.12102232129601</v>
      </c>
      <c r="I53">
        <v>99.748694604957791</v>
      </c>
      <c r="J53">
        <v>99.701856540199103</v>
      </c>
      <c r="K53">
        <v>100</v>
      </c>
      <c r="L53">
        <v>99.861451854091072</v>
      </c>
      <c r="M53">
        <v>100</v>
      </c>
      <c r="N53">
        <v>100</v>
      </c>
      <c r="O53">
        <v>100</v>
      </c>
      <c r="P53">
        <v>100</v>
      </c>
      <c r="Q53">
        <v>98.300203653921798</v>
      </c>
      <c r="R53">
        <v>98.938285242674084</v>
      </c>
      <c r="S53">
        <v>99.696582100240903</v>
      </c>
      <c r="T53">
        <v>99.828911696385163</v>
      </c>
      <c r="U53">
        <v>99.806465276126488</v>
      </c>
      <c r="V53">
        <v>100</v>
      </c>
      <c r="W53" t="s">
        <v>180</v>
      </c>
      <c r="X53" t="s">
        <v>180</v>
      </c>
      <c r="Y53" t="s">
        <v>180</v>
      </c>
      <c r="Z53" t="s">
        <v>180</v>
      </c>
      <c r="AA53" t="s">
        <v>180</v>
      </c>
      <c r="AB53" t="s">
        <v>180</v>
      </c>
      <c r="AC53" t="s">
        <v>180</v>
      </c>
      <c r="AD53" t="s">
        <v>180</v>
      </c>
      <c r="AE53"/>
      <c r="AF53"/>
      <c r="AG53"/>
      <c r="AH53"/>
      <c r="AI53"/>
      <c r="AJ53"/>
      <c r="AK53"/>
      <c r="AL53"/>
      <c r="AM53"/>
      <c r="AN53"/>
      <c r="AO53"/>
      <c r="AP53"/>
      <c r="AQ53"/>
      <c r="AR53"/>
      <c r="AS53"/>
      <c r="AT53"/>
      <c r="AU53"/>
      <c r="AV53"/>
      <c r="AW53"/>
      <c r="AX53"/>
      <c r="AY53"/>
      <c r="AZ53"/>
      <c r="BA53"/>
      <c r="BB53"/>
      <c r="BC53"/>
      <c r="BD53"/>
      <c r="BE53"/>
      <c r="BF53"/>
      <c r="BG53"/>
      <c r="BH53"/>
      <c r="BI53"/>
    </row>
    <row r="54">
      <c r="A54" t="s">
        <v>578</v>
      </c>
      <c r="B54">
        <v>2003</v>
      </c>
      <c r="C54" t="s">
        <v>582</v>
      </c>
      <c r="D54">
        <v>58</v>
      </c>
      <c r="E54" t="s">
        <v>225</v>
      </c>
      <c r="F54" t="s">
        <v>226</v>
      </c>
      <c r="G54" t="s">
        <v>180</v>
      </c>
      <c r="H54">
        <v>10.318164122872121</v>
      </c>
      <c r="I54">
        <v>10.22557290778235</v>
      </c>
      <c r="J54">
        <v>10.70780030589005</v>
      </c>
      <c r="K54">
        <v>22.439883615147071</v>
      </c>
      <c r="L54">
        <v>52.011628446079193</v>
      </c>
      <c r="M54">
        <v>23.029398760994201</v>
      </c>
      <c r="N54">
        <v>29.833268689012431</v>
      </c>
      <c r="O54">
        <v>45.075278755121737</v>
      </c>
      <c r="P54">
        <v>67.709749805393116</v>
      </c>
      <c r="Q54">
        <v>80.40667530988101</v>
      </c>
      <c r="R54">
        <v>9.2717504899362204</v>
      </c>
      <c r="S54">
        <v>9.713430138282618</v>
      </c>
      <c r="T54">
        <v>6.8089883581849699</v>
      </c>
      <c r="U54">
        <v>16.662689070009979</v>
      </c>
      <c r="V54">
        <v>34.154496444371112</v>
      </c>
      <c r="W54" t="s">
        <v>180</v>
      </c>
      <c r="X54" t="s">
        <v>180</v>
      </c>
      <c r="Y54" t="s">
        <v>180</v>
      </c>
      <c r="Z54" t="s">
        <v>180</v>
      </c>
      <c r="AA54" t="s">
        <v>180</v>
      </c>
      <c r="AB54" t="s">
        <v>180</v>
      </c>
      <c r="AC54" t="s">
        <v>180</v>
      </c>
      <c r="AD54" t="s">
        <v>180</v>
      </c>
      <c r="AE54"/>
      <c r="AF54"/>
      <c r="AG54"/>
      <c r="AH54"/>
      <c r="AI54"/>
      <c r="AJ54"/>
      <c r="AK54"/>
      <c r="AL54"/>
      <c r="AM54"/>
      <c r="AN54"/>
      <c r="AO54"/>
      <c r="AP54"/>
      <c r="AQ54"/>
      <c r="AR54"/>
      <c r="AS54"/>
      <c r="AT54"/>
      <c r="AU54"/>
      <c r="AV54"/>
      <c r="AW54"/>
      <c r="AX54"/>
      <c r="AY54"/>
      <c r="AZ54"/>
      <c r="BA54"/>
      <c r="BB54"/>
      <c r="BC54"/>
      <c r="BD54"/>
      <c r="BE54"/>
      <c r="BF54"/>
      <c r="BG54"/>
      <c r="BH54"/>
      <c r="BI54"/>
    </row>
    <row r="55">
      <c r="A55" t="s">
        <v>578</v>
      </c>
      <c r="B55">
        <v>2003</v>
      </c>
      <c r="C55" t="s">
        <v>582</v>
      </c>
      <c r="D55">
        <v>59</v>
      </c>
      <c r="E55" t="s">
        <v>225</v>
      </c>
      <c r="F55" t="s">
        <v>227</v>
      </c>
      <c r="G55" t="s">
        <v>180</v>
      </c>
      <c r="H55">
        <v>5.850677557062248</v>
      </c>
      <c r="I55">
        <v>1.4135078265265</v>
      </c>
      <c r="J55">
        <v>1.502806565038443</v>
      </c>
      <c r="K55">
        <v>0.73211639031362785</v>
      </c>
      <c r="L55">
        <v>0.49055468871057251</v>
      </c>
      <c r="M55">
        <v>0.4340715128520285</v>
      </c>
      <c r="N55">
        <v>1.1609611995985341</v>
      </c>
      <c r="O55">
        <v>0</v>
      </c>
      <c r="P55">
        <v>2.2883847460341178</v>
      </c>
      <c r="Q55">
        <v>0.57457895856217467</v>
      </c>
      <c r="R55">
        <v>6.7601905829356559</v>
      </c>
      <c r="S55">
        <v>1.367460650489535</v>
      </c>
      <c r="T55">
        <v>1.7209151874994579</v>
      </c>
      <c r="U55">
        <v>1.292685069814455</v>
      </c>
      <c r="V55">
        <v>0</v>
      </c>
      <c r="W55" t="s">
        <v>180</v>
      </c>
      <c r="X55" t="s">
        <v>180</v>
      </c>
      <c r="Y55" t="s">
        <v>180</v>
      </c>
      <c r="Z55" t="s">
        <v>180</v>
      </c>
      <c r="AA55" t="s">
        <v>180</v>
      </c>
      <c r="AB55" t="s">
        <v>180</v>
      </c>
      <c r="AC55" t="s">
        <v>180</v>
      </c>
      <c r="AD55" t="s">
        <v>180</v>
      </c>
      <c r="AE55"/>
      <c r="AF55"/>
      <c r="AG55"/>
      <c r="AH55"/>
      <c r="AI55"/>
      <c r="AJ55"/>
      <c r="AK55"/>
      <c r="AL55"/>
      <c r="AM55"/>
      <c r="AN55"/>
      <c r="AO55"/>
      <c r="AP55"/>
      <c r="AQ55"/>
      <c r="AR55"/>
      <c r="AS55"/>
      <c r="AT55"/>
      <c r="AU55"/>
      <c r="AV55"/>
      <c r="AW55"/>
      <c r="AX55"/>
      <c r="AY55"/>
      <c r="AZ55"/>
      <c r="BA55"/>
      <c r="BB55"/>
      <c r="BC55"/>
      <c r="BD55"/>
      <c r="BE55"/>
      <c r="BF55"/>
      <c r="BG55"/>
      <c r="BH55"/>
      <c r="BI55"/>
    </row>
    <row r="56">
      <c r="A56" t="s">
        <v>578</v>
      </c>
      <c r="B56">
        <v>2003</v>
      </c>
      <c r="C56" t="s">
        <v>582</v>
      </c>
      <c r="D56">
        <v>60</v>
      </c>
      <c r="E56" t="s">
        <v>225</v>
      </c>
      <c r="F56" t="s">
        <v>228</v>
      </c>
      <c r="G56" t="s">
        <v>180</v>
      </c>
      <c r="H56">
        <v>34.086999264277097</v>
      </c>
      <c r="I56">
        <v>44.983502427156459</v>
      </c>
      <c r="J56">
        <v>40.315141590225757</v>
      </c>
      <c r="K56">
        <v>43.332879544381512</v>
      </c>
      <c r="L56">
        <v>30.95047196264067</v>
      </c>
      <c r="M56">
        <v>38.136557027343649</v>
      </c>
      <c r="N56">
        <v>42.707501491522947</v>
      </c>
      <c r="O56">
        <v>37.980622390854393</v>
      </c>
      <c r="P56">
        <v>18.65785035092917</v>
      </c>
      <c r="Q56">
        <v>15.70087299392635</v>
      </c>
      <c r="R56">
        <v>35.036797697706938</v>
      </c>
      <c r="S56">
        <v>41.243738666859286</v>
      </c>
      <c r="T56">
        <v>47.601752965950297</v>
      </c>
      <c r="U56">
        <v>36.233194430221353</v>
      </c>
      <c r="V56">
        <v>41.883678900589103</v>
      </c>
      <c r="W56" t="s">
        <v>180</v>
      </c>
      <c r="X56" t="s">
        <v>180</v>
      </c>
      <c r="Y56" t="s">
        <v>180</v>
      </c>
      <c r="Z56" t="s">
        <v>180</v>
      </c>
      <c r="AA56" t="s">
        <v>180</v>
      </c>
      <c r="AB56" t="s">
        <v>180</v>
      </c>
      <c r="AC56" t="s">
        <v>180</v>
      </c>
      <c r="AD56" t="s">
        <v>180</v>
      </c>
      <c r="AE56"/>
      <c r="AF56"/>
      <c r="AG56"/>
      <c r="AH56"/>
      <c r="AI56"/>
      <c r="AJ56"/>
      <c r="AK56"/>
      <c r="AL56"/>
      <c r="AM56"/>
      <c r="AN56"/>
      <c r="AO56"/>
      <c r="AP56"/>
      <c r="AQ56"/>
      <c r="AR56"/>
      <c r="AS56"/>
      <c r="AT56"/>
      <c r="AU56"/>
      <c r="AV56"/>
      <c r="AW56"/>
      <c r="AX56"/>
      <c r="AY56"/>
      <c r="AZ56"/>
      <c r="BA56"/>
      <c r="BB56"/>
      <c r="BC56"/>
      <c r="BD56"/>
      <c r="BE56"/>
      <c r="BF56"/>
      <c r="BG56"/>
      <c r="BH56"/>
      <c r="BI56"/>
    </row>
    <row r="57">
      <c r="A57" t="s">
        <v>578</v>
      </c>
      <c r="B57">
        <v>2003</v>
      </c>
      <c r="C57" t="s">
        <v>582</v>
      </c>
      <c r="D57">
        <v>61</v>
      </c>
      <c r="E57" t="s">
        <v>225</v>
      </c>
      <c r="F57" t="s">
        <v>229</v>
      </c>
      <c r="G57" t="s">
        <v>180</v>
      </c>
      <c r="H57">
        <v>13.73777181863117</v>
      </c>
      <c r="I57">
        <v>25.303806012154631</v>
      </c>
      <c r="J57">
        <v>30.362961360097259</v>
      </c>
      <c r="K57">
        <v>20.71351734909306</v>
      </c>
      <c r="L57">
        <v>12.83650730775739</v>
      </c>
      <c r="M57">
        <v>14.82696714314427</v>
      </c>
      <c r="N57">
        <v>21.50069121402186</v>
      </c>
      <c r="O57">
        <v>15.68713670186928</v>
      </c>
      <c r="P57">
        <v>9.9926007076024899</v>
      </c>
      <c r="Q57">
        <v>2.3657173266952869</v>
      </c>
      <c r="R57">
        <v>12.808148437239099</v>
      </c>
      <c r="S57">
        <v>26.498054791981929</v>
      </c>
      <c r="T57">
        <v>25.81501407723184</v>
      </c>
      <c r="U57">
        <v>29.178497898464109</v>
      </c>
      <c r="V57">
        <v>16.601013009504651</v>
      </c>
      <c r="W57" t="s">
        <v>180</v>
      </c>
      <c r="X57" t="s">
        <v>180</v>
      </c>
      <c r="Y57" t="s">
        <v>180</v>
      </c>
      <c r="Z57" t="s">
        <v>180</v>
      </c>
      <c r="AA57" t="s">
        <v>180</v>
      </c>
      <c r="AB57" t="s">
        <v>180</v>
      </c>
      <c r="AC57" t="s">
        <v>180</v>
      </c>
      <c r="AD57" t="s">
        <v>180</v>
      </c>
      <c r="AE57"/>
      <c r="AF57"/>
      <c r="AG57"/>
      <c r="AH57"/>
      <c r="AI57"/>
      <c r="AJ57"/>
      <c r="AK57"/>
      <c r="AL57"/>
      <c r="AM57"/>
      <c r="AN57"/>
      <c r="AO57"/>
      <c r="AP57"/>
      <c r="AQ57"/>
      <c r="AR57"/>
      <c r="AS57"/>
      <c r="AT57"/>
      <c r="AU57"/>
      <c r="AV57"/>
      <c r="AW57"/>
      <c r="AX57"/>
      <c r="AY57"/>
      <c r="AZ57"/>
      <c r="BA57"/>
      <c r="BB57"/>
      <c r="BC57"/>
      <c r="BD57"/>
      <c r="BE57"/>
      <c r="BF57"/>
      <c r="BG57"/>
      <c r="BH57"/>
      <c r="BI57"/>
    </row>
    <row r="58">
      <c r="A58" t="s">
        <v>578</v>
      </c>
      <c r="B58">
        <v>2003</v>
      </c>
      <c r="C58" t="s">
        <v>582</v>
      </c>
      <c r="D58">
        <v>62</v>
      </c>
      <c r="E58" t="s">
        <v>225</v>
      </c>
      <c r="F58" t="s">
        <v>230</v>
      </c>
      <c r="G58" t="s">
        <v>180</v>
      </c>
      <c r="H58">
        <v>12.66972952561011</v>
      </c>
      <c r="I58">
        <v>6.3445434268510654</v>
      </c>
      <c r="J58">
        <v>5.0901441662579137</v>
      </c>
      <c r="K58">
        <v>3.4980345150102119</v>
      </c>
      <c r="L58">
        <v>0.97692445507763825</v>
      </c>
      <c r="M58">
        <v>2.5629236080025728</v>
      </c>
      <c r="N58">
        <v>2.7955381017097118</v>
      </c>
      <c r="O58">
        <v>0.37476187576247649</v>
      </c>
      <c r="P58">
        <v>0</v>
      </c>
      <c r="Q58">
        <v>0</v>
      </c>
      <c r="R58">
        <v>12.69566918144613</v>
      </c>
      <c r="S58">
        <v>8.7224984472189924</v>
      </c>
      <c r="T58">
        <v>4.0738296978679509</v>
      </c>
      <c r="U58">
        <v>5.6793504171895357</v>
      </c>
      <c r="V58">
        <v>2.17819110513756</v>
      </c>
      <c r="W58" t="s">
        <v>180</v>
      </c>
      <c r="X58" t="s">
        <v>180</v>
      </c>
      <c r="Y58" t="s">
        <v>180</v>
      </c>
      <c r="Z58" t="s">
        <v>180</v>
      </c>
      <c r="AA58" t="s">
        <v>180</v>
      </c>
      <c r="AB58" t="s">
        <v>180</v>
      </c>
      <c r="AC58" t="s">
        <v>180</v>
      </c>
      <c r="AD58" t="s">
        <v>180</v>
      </c>
      <c r="AE58"/>
      <c r="AF58"/>
      <c r="AG58"/>
      <c r="AH58"/>
      <c r="AI58"/>
      <c r="AJ58"/>
      <c r="AK58"/>
      <c r="AL58"/>
      <c r="AM58"/>
      <c r="AN58"/>
      <c r="AO58"/>
      <c r="AP58"/>
      <c r="AQ58"/>
      <c r="AR58"/>
      <c r="AS58"/>
      <c r="AT58"/>
      <c r="AU58"/>
      <c r="AV58"/>
      <c r="AW58"/>
      <c r="AX58"/>
      <c r="AY58"/>
      <c r="AZ58"/>
      <c r="BA58"/>
      <c r="BB58"/>
      <c r="BC58"/>
      <c r="BD58"/>
      <c r="BE58"/>
      <c r="BF58"/>
      <c r="BG58"/>
      <c r="BH58"/>
      <c r="BI58"/>
    </row>
    <row r="59">
      <c r="A59" t="s">
        <v>578</v>
      </c>
      <c r="B59">
        <v>2003</v>
      </c>
      <c r="C59" t="s">
        <v>582</v>
      </c>
      <c r="D59">
        <v>63</v>
      </c>
      <c r="E59" t="s">
        <v>225</v>
      </c>
      <c r="F59" t="s">
        <v>231</v>
      </c>
      <c r="G59" t="s">
        <v>180</v>
      </c>
      <c r="H59">
        <v>5.3281546627614462</v>
      </c>
      <c r="I59">
        <v>7.8639270799345002</v>
      </c>
      <c r="J59">
        <v>9.4128843622609466</v>
      </c>
      <c r="K59">
        <v>7.2379996036821437</v>
      </c>
      <c r="L59">
        <v>1.7929012250636229</v>
      </c>
      <c r="M59">
        <v>8.5287298274203653</v>
      </c>
      <c r="N59">
        <v>1.4338546188792309</v>
      </c>
      <c r="O59">
        <v>0.88220027639211596</v>
      </c>
      <c r="P59">
        <v>1.002121017484654</v>
      </c>
      <c r="Q59">
        <v>0.95215541093516487</v>
      </c>
      <c r="R59">
        <v>4.8517094932887792</v>
      </c>
      <c r="S59">
        <v>7.0339065964390848</v>
      </c>
      <c r="T59">
        <v>11.744619286339651</v>
      </c>
      <c r="U59">
        <v>8.3667020583692349</v>
      </c>
      <c r="V59">
        <v>3.5301149408268491</v>
      </c>
      <c r="W59" t="s">
        <v>180</v>
      </c>
      <c r="X59" t="s">
        <v>180</v>
      </c>
      <c r="Y59" t="s">
        <v>180</v>
      </c>
      <c r="Z59" t="s">
        <v>180</v>
      </c>
      <c r="AA59" t="s">
        <v>180</v>
      </c>
      <c r="AB59" t="s">
        <v>180</v>
      </c>
      <c r="AC59" t="s">
        <v>180</v>
      </c>
      <c r="AD59" t="s">
        <v>180</v>
      </c>
      <c r="AE59"/>
      <c r="AF59"/>
      <c r="AG59"/>
      <c r="AH59"/>
      <c r="AI59"/>
      <c r="AJ59"/>
      <c r="AK59"/>
      <c r="AL59"/>
      <c r="AM59"/>
      <c r="AN59"/>
      <c r="AO59"/>
      <c r="AP59"/>
      <c r="AQ59"/>
      <c r="AR59"/>
      <c r="AS59"/>
      <c r="AT59"/>
      <c r="AU59"/>
      <c r="AV59"/>
      <c r="AW59"/>
      <c r="AX59"/>
      <c r="AY59"/>
      <c r="AZ59"/>
      <c r="BA59"/>
      <c r="BB59"/>
      <c r="BC59"/>
      <c r="BD59"/>
      <c r="BE59"/>
      <c r="BF59"/>
      <c r="BG59"/>
      <c r="BH59"/>
      <c r="BI59"/>
    </row>
    <row r="60">
      <c r="A60" t="s">
        <v>578</v>
      </c>
      <c r="B60">
        <v>2003</v>
      </c>
      <c r="C60" t="s">
        <v>582</v>
      </c>
      <c r="D60">
        <v>64</v>
      </c>
      <c r="E60" t="s">
        <v>225</v>
      </c>
      <c r="F60" t="s">
        <v>232</v>
      </c>
      <c r="G60" t="s">
        <v>180</v>
      </c>
      <c r="H60">
        <v>2.995425492208136</v>
      </c>
      <c r="I60">
        <v>0.43877557750188989</v>
      </c>
      <c r="J60">
        <v>0.13145364747783189</v>
      </c>
      <c r="K60">
        <v>0.098584256271219695</v>
      </c>
      <c r="L60">
        <v>0.059792018131580298</v>
      </c>
      <c r="M60">
        <v>1.4217833413853751</v>
      </c>
      <c r="N60">
        <v>0.56818468525528576</v>
      </c>
      <c r="O60">
        <v>0</v>
      </c>
      <c r="P60">
        <v>0.34929337255645238</v>
      </c>
      <c r="Q60">
        <v>0</v>
      </c>
      <c r="R60">
        <v>3.350412096207867</v>
      </c>
      <c r="S60">
        <v>0.51401797035785357</v>
      </c>
      <c r="T60">
        <v>0</v>
      </c>
      <c r="U60">
        <v>0.15844070187467879</v>
      </c>
      <c r="V60">
        <v>0</v>
      </c>
      <c r="W60" t="s">
        <v>180</v>
      </c>
      <c r="X60" t="s">
        <v>180</v>
      </c>
      <c r="Y60" t="s">
        <v>180</v>
      </c>
      <c r="Z60" t="s">
        <v>180</v>
      </c>
      <c r="AA60" t="s">
        <v>180</v>
      </c>
      <c r="AB60" t="s">
        <v>180</v>
      </c>
      <c r="AC60" t="s">
        <v>180</v>
      </c>
      <c r="AD60" t="s">
        <v>180</v>
      </c>
      <c r="AE60"/>
      <c r="AF60"/>
      <c r="AG60"/>
      <c r="AH60"/>
      <c r="AI60"/>
      <c r="AJ60"/>
      <c r="AK60"/>
      <c r="AL60"/>
      <c r="AM60"/>
      <c r="AN60"/>
      <c r="AO60"/>
      <c r="AP60"/>
      <c r="AQ60"/>
      <c r="AR60"/>
      <c r="AS60"/>
      <c r="AT60"/>
      <c r="AU60"/>
      <c r="AV60"/>
      <c r="AW60"/>
      <c r="AX60"/>
      <c r="AY60"/>
      <c r="AZ60"/>
      <c r="BA60"/>
      <c r="BB60"/>
      <c r="BC60"/>
      <c r="BD60"/>
      <c r="BE60"/>
      <c r="BF60"/>
      <c r="BG60"/>
      <c r="BH60"/>
      <c r="BI60"/>
    </row>
    <row r="61">
      <c r="A61" t="s">
        <v>578</v>
      </c>
      <c r="B61">
        <v>2003</v>
      </c>
      <c r="C61" t="s">
        <v>582</v>
      </c>
      <c r="D61">
        <v>65</v>
      </c>
      <c r="E61" t="s">
        <v>225</v>
      </c>
      <c r="F61" t="s">
        <v>233</v>
      </c>
      <c r="G61" t="s">
        <v>180</v>
      </c>
      <c r="H61">
        <v>15.01307755657767</v>
      </c>
      <c r="I61">
        <v>3.4263647420926069</v>
      </c>
      <c r="J61">
        <v>2.4768080027518029</v>
      </c>
      <c r="K61">
        <v>1.946984726101159</v>
      </c>
      <c r="L61">
        <v>0.88121989653934307</v>
      </c>
      <c r="M61">
        <v>11.05956877885753</v>
      </c>
      <c r="N61">
        <v>0</v>
      </c>
      <c r="O61">
        <v>0</v>
      </c>
      <c r="P61">
        <v>0</v>
      </c>
      <c r="Q61">
        <v>0</v>
      </c>
      <c r="R61">
        <v>15.225322021239309</v>
      </c>
      <c r="S61">
        <v>4.9068927383707059</v>
      </c>
      <c r="T61">
        <v>2.234880426925828</v>
      </c>
      <c r="U61">
        <v>2.4284403540566579</v>
      </c>
      <c r="V61">
        <v>1.6525055995707321</v>
      </c>
      <c r="W61" t="s">
        <v>180</v>
      </c>
      <c r="X61" t="s">
        <v>180</v>
      </c>
      <c r="Y61" t="s">
        <v>180</v>
      </c>
      <c r="Z61" t="s">
        <v>180</v>
      </c>
      <c r="AA61" t="s">
        <v>180</v>
      </c>
      <c r="AB61" t="s">
        <v>180</v>
      </c>
      <c r="AC61" t="s">
        <v>180</v>
      </c>
      <c r="AD61" t="s">
        <v>180</v>
      </c>
      <c r="AE61"/>
      <c r="AF61"/>
      <c r="AG61"/>
      <c r="AH61"/>
      <c r="AI61"/>
      <c r="AJ61"/>
      <c r="AK61"/>
      <c r="AL61"/>
      <c r="AM61"/>
      <c r="AN61"/>
      <c r="AO61"/>
      <c r="AP61"/>
      <c r="AQ61"/>
      <c r="AR61"/>
      <c r="AS61"/>
      <c r="AT61"/>
      <c r="AU61"/>
      <c r="AV61"/>
      <c r="AW61"/>
      <c r="AX61"/>
      <c r="AY61"/>
      <c r="AZ61"/>
      <c r="BA61"/>
      <c r="BB61"/>
      <c r="BC61"/>
      <c r="BD61"/>
      <c r="BE61"/>
      <c r="BF61"/>
      <c r="BG61"/>
      <c r="BH61"/>
      <c r="BI61"/>
    </row>
    <row r="62">
      <c r="A62" t="s">
        <v>578</v>
      </c>
      <c r="B62">
        <v>2003</v>
      </c>
      <c r="C62" t="s">
        <v>582</v>
      </c>
      <c r="D62">
        <v>122</v>
      </c>
      <c r="E62" t="s">
        <v>18</v>
      </c>
      <c r="F62" t="s">
        <v>14</v>
      </c>
      <c r="G62" t="s">
        <v>599</v>
      </c>
      <c r="H62">
        <v>24.356306400180671</v>
      </c>
      <c r="I62">
        <v>59.325283292598421</v>
      </c>
      <c r="J62">
        <v>71.023888155635248</v>
      </c>
      <c r="K62">
        <v>80.207810300576668</v>
      </c>
      <c r="L62">
        <v>95.283797425510144</v>
      </c>
      <c r="M62">
        <v>55.464615250414788</v>
      </c>
      <c r="N62">
        <v>91.599383045809844</v>
      </c>
      <c r="O62">
        <v>92.899864388563131</v>
      </c>
      <c r="P62">
        <v>98.638024787274887</v>
      </c>
      <c r="Q62">
        <v>100</v>
      </c>
      <c r="R62">
        <v>21.855317149666082</v>
      </c>
      <c r="S62">
        <v>55.826388220414742</v>
      </c>
      <c r="T62">
        <v>68.64447562132861</v>
      </c>
      <c r="U62">
        <v>72.87393472481611</v>
      </c>
      <c r="V62">
        <v>88.303931979457886</v>
      </c>
      <c r="W62" t="s">
        <v>180</v>
      </c>
      <c r="X62" t="s">
        <v>180</v>
      </c>
      <c r="Y62" t="s">
        <v>180</v>
      </c>
      <c r="Z62" t="s">
        <v>180</v>
      </c>
      <c r="AA62" t="s">
        <v>180</v>
      </c>
      <c r="AB62" t="s">
        <v>180</v>
      </c>
      <c r="AC62" t="s">
        <v>180</v>
      </c>
      <c r="AD62" t="s">
        <v>180</v>
      </c>
      <c r="AE62"/>
      <c r="AF62"/>
      <c r="AG62"/>
      <c r="AH62"/>
      <c r="AI62"/>
      <c r="AJ62"/>
      <c r="AK62"/>
      <c r="AL62"/>
      <c r="AM62">
        <v>808965.58813476563</v>
      </c>
      <c r="AN62">
        <v>1966567.0902099609</v>
      </c>
      <c r="AO62">
        <v>2358706.9064941411</v>
      </c>
      <c r="AP62">
        <v>2662665.3186035161</v>
      </c>
      <c r="AQ62">
        <v>3163785.188842773</v>
      </c>
      <c r="AR62">
        <v>312434.2861328125</v>
      </c>
      <c r="AS62">
        <v>527606.95373535156</v>
      </c>
      <c r="AT62">
        <v>530901.09899902344</v>
      </c>
      <c r="AU62">
        <v>560042.8017578125</v>
      </c>
      <c r="AV62">
        <v>570504.70629882813</v>
      </c>
      <c r="AW62">
        <v>600315.51892089844</v>
      </c>
      <c r="AX62">
        <v>1525874.68359375</v>
      </c>
      <c r="AY62">
        <v>1897842.0158691411</v>
      </c>
      <c r="AZ62">
        <v>2005709.862304688</v>
      </c>
      <c r="BA62">
        <v>2429458.164672852</v>
      </c>
      <c r="BB62"/>
      <c r="BC62"/>
      <c r="BD62"/>
      <c r="BE62"/>
      <c r="BF62"/>
      <c r="BG62"/>
      <c r="BH62"/>
      <c r="BI62"/>
    </row>
    <row r="63">
      <c r="A63" t="s">
        <v>578</v>
      </c>
      <c r="B63">
        <v>2003</v>
      </c>
      <c r="C63" t="s">
        <v>582</v>
      </c>
      <c r="D63">
        <v>123</v>
      </c>
      <c r="E63" t="s">
        <v>18</v>
      </c>
      <c r="F63" t="s">
        <v>52</v>
      </c>
      <c r="G63" t="s">
        <v>180</v>
      </c>
      <c r="H63">
        <v>75.643693599819329</v>
      </c>
      <c r="I63">
        <v>40.674716707401579</v>
      </c>
      <c r="J63">
        <v>28.976111844364748</v>
      </c>
      <c r="K63">
        <v>19.792189699423339</v>
      </c>
      <c r="L63">
        <v>4.7162025744898628</v>
      </c>
      <c r="M63">
        <v>44.535384749585212</v>
      </c>
      <c r="N63">
        <v>8.4006169541901521</v>
      </c>
      <c r="O63">
        <v>7.1001356114368672</v>
      </c>
      <c r="P63">
        <v>1.361975212725107</v>
      </c>
      <c r="Q63">
        <v>0</v>
      </c>
      <c r="R63">
        <v>78.144682850333908</v>
      </c>
      <c r="S63">
        <v>44.173611779585258</v>
      </c>
      <c r="T63">
        <v>31.35552437867139</v>
      </c>
      <c r="U63">
        <v>27.12606527518388</v>
      </c>
      <c r="V63">
        <v>11.696068020542119</v>
      </c>
      <c r="W63" t="s">
        <v>180</v>
      </c>
      <c r="X63" t="s">
        <v>180</v>
      </c>
      <c r="Y63" t="s">
        <v>180</v>
      </c>
      <c r="Z63" t="s">
        <v>180</v>
      </c>
      <c r="AA63" t="s">
        <v>180</v>
      </c>
      <c r="AB63" t="s">
        <v>180</v>
      </c>
      <c r="AC63" t="s">
        <v>180</v>
      </c>
      <c r="AD63" t="s">
        <v>180</v>
      </c>
      <c r="AE63"/>
      <c r="AF63"/>
      <c r="AG63"/>
      <c r="AH63"/>
      <c r="AI63"/>
      <c r="AJ63"/>
      <c r="AK63"/>
      <c r="AL63"/>
      <c r="AM63">
        <v>2512414.8167724609</v>
      </c>
      <c r="AN63">
        <v>1348321.572875977</v>
      </c>
      <c r="AO63">
        <v>962298.13525390625</v>
      </c>
      <c r="AP63">
        <v>657042.9599609375</v>
      </c>
      <c r="AQ63">
        <v>156595.89831542969</v>
      </c>
      <c r="AR63">
        <v>250869.51525878909</v>
      </c>
      <c r="AS63">
        <v>48387.049926757813</v>
      </c>
      <c r="AT63">
        <v>40575.622192382813</v>
      </c>
      <c r="AU63">
        <v>7732.9652099609384</v>
      </c>
      <c r="AV63">
        <v>0</v>
      </c>
      <c r="AW63">
        <v>2146455.5062255859</v>
      </c>
      <c r="AX63">
        <v>1207375.186645508</v>
      </c>
      <c r="AY63">
        <v>866899.06298828125</v>
      </c>
      <c r="AZ63">
        <v>746590.90185546875</v>
      </c>
      <c r="BA63">
        <v>321787.57287597662</v>
      </c>
      <c r="BB63"/>
      <c r="BC63"/>
      <c r="BD63"/>
      <c r="BE63"/>
      <c r="BF63"/>
      <c r="BG63"/>
      <c r="BH63"/>
      <c r="BI63"/>
    </row>
    <row r="64">
      <c r="A64" t="s">
        <v>578</v>
      </c>
      <c r="B64">
        <v>2003</v>
      </c>
      <c r="C64" t="s">
        <v>582</v>
      </c>
      <c r="D64">
        <v>124</v>
      </c>
      <c r="E64" t="s">
        <v>51</v>
      </c>
      <c r="F64" t="s">
        <v>15</v>
      </c>
      <c r="G64" t="s">
        <v>600</v>
      </c>
      <c r="H64">
        <v>21.835693090541291</v>
      </c>
      <c r="I64">
        <v>53.493081734143367</v>
      </c>
      <c r="J64">
        <v>66.909749188000262</v>
      </c>
      <c r="K64">
        <v>77.12231315917785</v>
      </c>
      <c r="L64">
        <v>91.018206521306652</v>
      </c>
      <c r="M64">
        <v>51.256913738946508</v>
      </c>
      <c r="N64">
        <v>84.211170747606218</v>
      </c>
      <c r="O64">
        <v>89.391198520592823</v>
      </c>
      <c r="P64">
        <v>92.071921511769148</v>
      </c>
      <c r="Q64">
        <v>95.163828609726181</v>
      </c>
      <c r="R64">
        <v>19.557949876032769</v>
      </c>
      <c r="S64">
        <v>49.491687538291259</v>
      </c>
      <c r="T64">
        <v>64.889105946552959</v>
      </c>
      <c r="U64">
        <v>69.878177832323416</v>
      </c>
      <c r="V64">
        <v>85.18792382272261</v>
      </c>
      <c r="W64" t="s">
        <v>180</v>
      </c>
      <c r="X64" t="s">
        <v>180</v>
      </c>
      <c r="Y64" t="s">
        <v>180</v>
      </c>
      <c r="Z64" t="s">
        <v>180</v>
      </c>
      <c r="AA64" t="s">
        <v>180</v>
      </c>
      <c r="AB64" t="s">
        <v>180</v>
      </c>
      <c r="AC64" t="s">
        <v>180</v>
      </c>
      <c r="AD64" t="s">
        <v>180</v>
      </c>
      <c r="AE64"/>
      <c r="AF64"/>
      <c r="AG64"/>
      <c r="AH64"/>
      <c r="AI64"/>
      <c r="AJ64"/>
      <c r="AK64"/>
      <c r="AL64"/>
      <c r="AM64">
        <v>709107.87426757813</v>
      </c>
      <c r="AN64">
        <v>1718376.305297852</v>
      </c>
      <c r="AO64">
        <v>2159855.4827880859</v>
      </c>
      <c r="AP64">
        <v>2495043.0720214839</v>
      </c>
      <c r="AQ64">
        <v>2926904.5999755859</v>
      </c>
      <c r="AR64">
        <v>284286.26123046881</v>
      </c>
      <c r="AS64">
        <v>473318.07702636719</v>
      </c>
      <c r="AT64">
        <v>495365.4521484375</v>
      </c>
      <c r="AU64">
        <v>512000.61926269531</v>
      </c>
      <c r="AV64">
        <v>522548.77465820313</v>
      </c>
      <c r="AW64">
        <v>521062.38391113281</v>
      </c>
      <c r="AX64">
        <v>1307580.8723144529</v>
      </c>
      <c r="AY64">
        <v>1752034.388671875</v>
      </c>
      <c r="AZ64">
        <v>1870664.426269531</v>
      </c>
      <c r="BA64">
        <v>2270426.0788574219</v>
      </c>
      <c r="BB64"/>
      <c r="BC64"/>
      <c r="BD64"/>
      <c r="BE64"/>
      <c r="BF64"/>
      <c r="BG64"/>
      <c r="BH64"/>
      <c r="BI64"/>
    </row>
    <row r="65">
      <c r="A65" t="s">
        <v>578</v>
      </c>
      <c r="B65">
        <v>2003</v>
      </c>
      <c r="C65" t="s">
        <v>582</v>
      </c>
      <c r="D65">
        <v>125</v>
      </c>
      <c r="E65" t="s">
        <v>51</v>
      </c>
      <c r="F65" t="s">
        <v>16</v>
      </c>
      <c r="G65" t="s">
        <v>601</v>
      </c>
      <c r="H65">
        <v>2.5206133096393808</v>
      </c>
      <c r="I65">
        <v>5.8322015584550524</v>
      </c>
      <c r="J65">
        <v>4.1141389676349807</v>
      </c>
      <c r="K65">
        <v>3.0854971413988168</v>
      </c>
      <c r="L65">
        <v>4.2655909042034992</v>
      </c>
      <c r="M65">
        <v>4.2077015114682892</v>
      </c>
      <c r="N65">
        <v>7.3882122982036318</v>
      </c>
      <c r="O65">
        <v>3.5086658679702909</v>
      </c>
      <c r="P65">
        <v>6.5661032755057356</v>
      </c>
      <c r="Q65">
        <v>4.8361713902738286</v>
      </c>
      <c r="R65">
        <v>2.2973672736333159</v>
      </c>
      <c r="S65">
        <v>6.3347006821234659</v>
      </c>
      <c r="T65">
        <v>3.75536967477565</v>
      </c>
      <c r="U65">
        <v>2.9957568924926852</v>
      </c>
      <c r="V65">
        <v>3.1160081567352722</v>
      </c>
      <c r="W65" t="s">
        <v>180</v>
      </c>
      <c r="X65" t="s">
        <v>180</v>
      </c>
      <c r="Y65" t="s">
        <v>180</v>
      </c>
      <c r="Z65" t="s">
        <v>180</v>
      </c>
      <c r="AA65" t="s">
        <v>180</v>
      </c>
      <c r="AB65" t="s">
        <v>180</v>
      </c>
      <c r="AC65" t="s">
        <v>180</v>
      </c>
      <c r="AD65" t="s">
        <v>180</v>
      </c>
      <c r="AE65"/>
      <c r="AF65"/>
      <c r="AG65"/>
      <c r="AH65"/>
      <c r="AI65"/>
      <c r="AJ65"/>
      <c r="AK65"/>
      <c r="AL65"/>
      <c r="AM65">
        <v>79880.3076171875</v>
      </c>
      <c r="AN65">
        <v>196037.86083984381</v>
      </c>
      <c r="AO65">
        <v>136239.06018066409</v>
      </c>
      <c r="AP65">
        <v>101533.37072753911</v>
      </c>
      <c r="AQ65">
        <v>137370.81579589841</v>
      </c>
      <c r="AR65">
        <v>23337.17822265625</v>
      </c>
      <c r="AS65">
        <v>41526.253662109382</v>
      </c>
      <c r="AT65">
        <v>19443.433837890629</v>
      </c>
      <c r="AU65">
        <v>36513.291870117188</v>
      </c>
      <c r="AV65">
        <v>26555.630126953129</v>
      </c>
      <c r="AW65">
        <v>59275.728759765632</v>
      </c>
      <c r="AX65">
        <v>172650.7517089844</v>
      </c>
      <c r="AY65">
        <v>105804.88427734379</v>
      </c>
      <c r="AZ65">
        <v>82420.297607421875</v>
      </c>
      <c r="BA65">
        <v>83533.965087890625</v>
      </c>
      <c r="BB65"/>
      <c r="BC65"/>
      <c r="BD65"/>
      <c r="BE65"/>
      <c r="BF65"/>
      <c r="BG65"/>
      <c r="BH65"/>
      <c r="BI65"/>
    </row>
    <row r="66">
      <c r="A66" t="s">
        <v>578</v>
      </c>
      <c r="B66">
        <v>2003</v>
      </c>
      <c r="C66" t="s">
        <v>582</v>
      </c>
      <c r="D66">
        <v>126</v>
      </c>
      <c r="E66" t="s">
        <v>51</v>
      </c>
      <c r="F66" t="s">
        <v>22</v>
      </c>
      <c r="G66" t="s">
        <v>602</v>
      </c>
      <c r="H66">
        <v>42.495348600567361</v>
      </c>
      <c r="I66">
        <v>24.90848692834518</v>
      </c>
      <c r="J66">
        <v>20.430382520820231</v>
      </c>
      <c r="K66">
        <v>14.494804601274129</v>
      </c>
      <c r="L66">
        <v>3.2283052440009699</v>
      </c>
      <c r="M66">
        <v>27.54025218055347</v>
      </c>
      <c r="N66">
        <v>7.0542684747032558</v>
      </c>
      <c r="O66">
        <v>5.0648545227860389</v>
      </c>
      <c r="P66">
        <v>0.23314215318571099</v>
      </c>
      <c r="Q66">
        <v>-9.7699626167000002e-15</v>
      </c>
      <c r="R66">
        <v>44.032014198940971</v>
      </c>
      <c r="S66">
        <v>25.693605287775689</v>
      </c>
      <c r="T66">
        <v>22.26577403138532</v>
      </c>
      <c r="U66">
        <v>18.86983245215788</v>
      </c>
      <c r="V66">
        <v>8.3322797860062714</v>
      </c>
      <c r="W66" t="s">
        <v>180</v>
      </c>
      <c r="X66" t="s">
        <v>180</v>
      </c>
      <c r="Y66" t="s">
        <v>180</v>
      </c>
      <c r="Z66" t="s">
        <v>180</v>
      </c>
      <c r="AA66" t="s">
        <v>180</v>
      </c>
      <c r="AB66" t="s">
        <v>180</v>
      </c>
      <c r="AC66" t="s">
        <v>180</v>
      </c>
      <c r="AD66" t="s">
        <v>180</v>
      </c>
      <c r="AE66"/>
      <c r="AF66"/>
      <c r="AG66"/>
      <c r="AH66"/>
      <c r="AI66"/>
      <c r="AJ66"/>
      <c r="AK66"/>
      <c r="AL66"/>
      <c r="AM66">
        <v>1418054.3609619141</v>
      </c>
      <c r="AN66">
        <v>833911.1591796875</v>
      </c>
      <c r="AO66">
        <v>683844.71667480469</v>
      </c>
      <c r="AP66">
        <v>484686.21057128912</v>
      </c>
      <c r="AQ66">
        <v>108672.64001464839</v>
      </c>
      <c r="AR66">
        <v>155952.8972167969</v>
      </c>
      <c r="AS66">
        <v>40803.992797851563</v>
      </c>
      <c r="AT66">
        <v>29271.986328125</v>
      </c>
      <c r="AU66">
        <v>1453.866577148438</v>
      </c>
      <c r="AV66">
        <v>0</v>
      </c>
      <c r="AW66">
        <v>1216273.434204102</v>
      </c>
      <c r="AX66">
        <v>710705.27355957031</v>
      </c>
      <c r="AY66">
        <v>619227.15063476563</v>
      </c>
      <c r="AZ66">
        <v>523699.39672851563</v>
      </c>
      <c r="BA66">
        <v>231781.08935546881</v>
      </c>
      <c r="BB66"/>
      <c r="BC66"/>
      <c r="BD66"/>
      <c r="BE66"/>
      <c r="BF66"/>
      <c r="BG66"/>
      <c r="BH66"/>
      <c r="BI66"/>
    </row>
    <row r="67">
      <c r="A67" t="s">
        <v>578</v>
      </c>
      <c r="B67">
        <v>2003</v>
      </c>
      <c r="C67" t="s">
        <v>582</v>
      </c>
      <c r="D67">
        <v>127</v>
      </c>
      <c r="E67" t="s">
        <v>51</v>
      </c>
      <c r="F67" t="s">
        <v>19</v>
      </c>
      <c r="G67" t="s">
        <v>603</v>
      </c>
      <c r="H67">
        <v>33.148344999251947</v>
      </c>
      <c r="I67">
        <v>15.76622977905639</v>
      </c>
      <c r="J67">
        <v>8.5457293235445313</v>
      </c>
      <c r="K67">
        <v>5.2973850981491992</v>
      </c>
      <c r="L67">
        <v>1.4878973304888781</v>
      </c>
      <c r="M67">
        <v>16.995132569031739</v>
      </c>
      <c r="N67">
        <v>1.3463484794868941</v>
      </c>
      <c r="O67">
        <v>2.0352810886508461</v>
      </c>
      <c r="P67">
        <v>1.1288330595394049</v>
      </c>
      <c r="Q67">
        <v>0</v>
      </c>
      <c r="R67">
        <v>34.112668651392951</v>
      </c>
      <c r="S67">
        <v>18.480006491809579</v>
      </c>
      <c r="T67">
        <v>9.0897503472860706</v>
      </c>
      <c r="U67">
        <v>8.2562328230260142</v>
      </c>
      <c r="V67">
        <v>3.3637882345358459</v>
      </c>
      <c r="W67" t="s">
        <v>180</v>
      </c>
      <c r="X67" t="s">
        <v>180</v>
      </c>
      <c r="Y67" t="s">
        <v>180</v>
      </c>
      <c r="Z67" t="s">
        <v>180</v>
      </c>
      <c r="AA67" t="s">
        <v>180</v>
      </c>
      <c r="AB67" t="s">
        <v>180</v>
      </c>
      <c r="AC67" t="s">
        <v>180</v>
      </c>
      <c r="AD67" t="s">
        <v>180</v>
      </c>
      <c r="AE67"/>
      <c r="AF67"/>
      <c r="AG67"/>
      <c r="AH67"/>
      <c r="AI67"/>
      <c r="AJ67"/>
      <c r="AK67"/>
      <c r="AL67"/>
      <c r="AM67">
        <v>1094360.4558105471</v>
      </c>
      <c r="AN67">
        <v>514410.41369628912</v>
      </c>
      <c r="AO67">
        <v>278453.41857910162</v>
      </c>
      <c r="AP67">
        <v>172356.74938964841</v>
      </c>
      <c r="AQ67">
        <v>47923.25830078125</v>
      </c>
      <c r="AR67">
        <v>94916.618041992188</v>
      </c>
      <c r="AS67">
        <v>7583.05712890625</v>
      </c>
      <c r="AT67">
        <v>11303.635864257811</v>
      </c>
      <c r="AU67">
        <v>6279.0986328125</v>
      </c>
      <c r="AV67">
        <v>0</v>
      </c>
      <c r="AW67">
        <v>930182.07202148438</v>
      </c>
      <c r="AX67">
        <v>496669.9130859375</v>
      </c>
      <c r="AY67">
        <v>247671.9123535156</v>
      </c>
      <c r="AZ67">
        <v>222891.5051269531</v>
      </c>
      <c r="BA67">
        <v>90006.483520507813</v>
      </c>
      <c r="BB67"/>
      <c r="BC67"/>
      <c r="BD67"/>
      <c r="BE67"/>
      <c r="BF67"/>
      <c r="BG67"/>
      <c r="BH67"/>
      <c r="BI67"/>
    </row>
    <row r="68">
      <c r="A68" t="s">
        <v>578</v>
      </c>
      <c r="B68">
        <v>2003</v>
      </c>
      <c r="C68" t="s">
        <v>582</v>
      </c>
      <c r="D68">
        <v>128</v>
      </c>
      <c r="E68" t="s">
        <v>168</v>
      </c>
      <c r="F68" t="s">
        <v>50</v>
      </c>
      <c r="G68" t="s">
        <v>604</v>
      </c>
      <c r="H68">
        <v>10.348914438113169</v>
      </c>
      <c r="I68">
        <v>9.8308869924649702</v>
      </c>
      <c r="J68">
        <v>5.7926129848307282</v>
      </c>
      <c r="K68">
        <v>3.8468786641051498</v>
      </c>
      <c r="L68">
        <v>4.4767221914493938</v>
      </c>
      <c r="M68">
        <v>7.5862808972371294</v>
      </c>
      <c r="N68">
        <v>8.0657882755702701</v>
      </c>
      <c r="O68">
        <v>3.7768256079416211</v>
      </c>
      <c r="P68">
        <v>6.656766789142778</v>
      </c>
      <c r="Q68">
        <v>4.8361713902738286</v>
      </c>
      <c r="R68">
        <v>10.511708697251359</v>
      </c>
      <c r="S68">
        <v>11.34714403717591</v>
      </c>
      <c r="T68">
        <v>5.4707529495772196</v>
      </c>
      <c r="U68">
        <v>4.1108757250519714</v>
      </c>
      <c r="V68">
        <v>3.528730926115665</v>
      </c>
      <c r="W68" t="s">
        <v>180</v>
      </c>
      <c r="X68" t="s">
        <v>180</v>
      </c>
      <c r="Y68" t="s">
        <v>180</v>
      </c>
      <c r="Z68" t="s">
        <v>180</v>
      </c>
      <c r="AA68" t="s">
        <v>180</v>
      </c>
      <c r="AB68" t="s">
        <v>180</v>
      </c>
      <c r="AC68" t="s">
        <v>180</v>
      </c>
      <c r="AD68" t="s">
        <v>180</v>
      </c>
      <c r="AE68"/>
      <c r="AF68"/>
      <c r="AG68"/>
      <c r="AH68"/>
      <c r="AI68"/>
      <c r="AJ68"/>
      <c r="AK68"/>
      <c r="AL68"/>
      <c r="AM68"/>
      <c r="AN68"/>
      <c r="AO68"/>
      <c r="AP68"/>
      <c r="AQ68"/>
      <c r="AR68"/>
      <c r="AS68"/>
      <c r="AT68"/>
      <c r="AU68"/>
      <c r="AV68"/>
      <c r="AW68"/>
      <c r="AX68"/>
      <c r="AY68"/>
      <c r="AZ68"/>
      <c r="BA68"/>
      <c r="BB68"/>
      <c r="BC68"/>
      <c r="BD68"/>
      <c r="BE68"/>
      <c r="BF68"/>
      <c r="BG68"/>
      <c r="BH68"/>
      <c r="BI68"/>
    </row>
    <row r="69">
      <c r="A69" t="s">
        <v>578</v>
      </c>
      <c r="B69">
        <v>2003</v>
      </c>
      <c r="C69" t="s">
        <v>582</v>
      </c>
      <c r="D69">
        <v>129</v>
      </c>
      <c r="E69" t="s">
        <v>168</v>
      </c>
      <c r="F69" t="s">
        <v>49</v>
      </c>
      <c r="G69" t="s">
        <v>180</v>
      </c>
      <c r="H69">
        <v>89.651085561886816</v>
      </c>
      <c r="I69">
        <v>90.169113007535032</v>
      </c>
      <c r="J69">
        <v>94.207387015169274</v>
      </c>
      <c r="K69">
        <v>96.153121335894852</v>
      </c>
      <c r="L69">
        <v>95.523277808550617</v>
      </c>
      <c r="M69">
        <v>92.413719102762869</v>
      </c>
      <c r="N69">
        <v>91.93421172442973</v>
      </c>
      <c r="O69">
        <v>96.223174392058368</v>
      </c>
      <c r="P69">
        <v>93.343233210857221</v>
      </c>
      <c r="Q69">
        <v>95.163828609726181</v>
      </c>
      <c r="R69">
        <v>89.48829130274865</v>
      </c>
      <c r="S69">
        <v>88.652855962824077</v>
      </c>
      <c r="T69">
        <v>94.529247050422782</v>
      </c>
      <c r="U69">
        <v>95.889124274948017</v>
      </c>
      <c r="V69">
        <v>96.471269073884329</v>
      </c>
      <c r="W69" t="s">
        <v>180</v>
      </c>
      <c r="X69" t="s">
        <v>180</v>
      </c>
      <c r="Y69" t="s">
        <v>180</v>
      </c>
      <c r="Z69" t="s">
        <v>180</v>
      </c>
      <c r="AA69" t="s">
        <v>180</v>
      </c>
      <c r="AB69" t="s">
        <v>180</v>
      </c>
      <c r="AC69" t="s">
        <v>180</v>
      </c>
      <c r="AD69" t="s">
        <v>180</v>
      </c>
      <c r="AE69"/>
      <c r="AF69"/>
      <c r="AG69"/>
      <c r="AH69"/>
      <c r="AI69"/>
      <c r="AJ69"/>
      <c r="AK69"/>
      <c r="AL69"/>
      <c r="AM69"/>
      <c r="AN69"/>
      <c r="AO69"/>
      <c r="AP69"/>
      <c r="AQ69"/>
      <c r="AR69"/>
      <c r="AS69"/>
      <c r="AT69"/>
      <c r="AU69"/>
      <c r="AV69"/>
      <c r="AW69"/>
      <c r="AX69"/>
      <c r="AY69"/>
      <c r="AZ69"/>
      <c r="BA69"/>
      <c r="BB69"/>
      <c r="BC69"/>
      <c r="BD69"/>
      <c r="BE69"/>
      <c r="BF69"/>
      <c r="BG69"/>
      <c r="BH69"/>
      <c r="BI69"/>
    </row>
    <row r="70">
      <c r="A70" t="s">
        <v>578</v>
      </c>
      <c r="B70">
        <v>2003</v>
      </c>
      <c r="C70" t="s">
        <v>582</v>
      </c>
      <c r="D70">
        <v>135</v>
      </c>
      <c r="E70" t="s">
        <v>46</v>
      </c>
      <c r="F70" t="s">
        <v>45</v>
      </c>
      <c r="G70" t="s">
        <v>605</v>
      </c>
      <c r="H70">
        <v>1.6946903448321391</v>
      </c>
      <c r="I70">
        <v>0.61979693610626674</v>
      </c>
      <c r="J70">
        <v>0.47593001857624079</v>
      </c>
      <c r="K70">
        <v>1.636611620247753</v>
      </c>
      <c r="L70">
        <v>2.5365319415053</v>
      </c>
      <c r="M70">
        <v>0</v>
      </c>
      <c r="N70">
        <v>3.2227780467781941</v>
      </c>
      <c r="O70">
        <v>4.1155013332906689</v>
      </c>
      <c r="P70">
        <v>3.292068880600608</v>
      </c>
      <c r="Q70">
        <v>5.0589111025872811</v>
      </c>
      <c r="R70">
        <v>1.970537935035046</v>
      </c>
      <c r="S70">
        <v>0.83075194165105215</v>
      </c>
      <c r="T70">
        <v>0.49352585015669592</v>
      </c>
      <c r="U70">
        <v>0.36015036116893367</v>
      </c>
      <c r="V70">
        <v>1.4962948947045169</v>
      </c>
      <c r="W70" t="s">
        <v>180</v>
      </c>
      <c r="X70" t="s">
        <v>180</v>
      </c>
      <c r="Y70" t="s">
        <v>180</v>
      </c>
      <c r="Z70" t="s">
        <v>180</v>
      </c>
      <c r="AA70" t="s">
        <v>180</v>
      </c>
      <c r="AB70" t="s">
        <v>180</v>
      </c>
      <c r="AC70" t="s">
        <v>180</v>
      </c>
      <c r="AD70" t="s">
        <v>180</v>
      </c>
      <c r="AE70"/>
      <c r="AF70"/>
      <c r="AG70"/>
      <c r="AH70"/>
      <c r="AI70"/>
      <c r="AJ70"/>
      <c r="AK70"/>
      <c r="AL70"/>
      <c r="AM70"/>
      <c r="AN70"/>
      <c r="AO70"/>
      <c r="AP70"/>
      <c r="AQ70"/>
      <c r="AR70"/>
      <c r="AS70"/>
      <c r="AT70"/>
      <c r="AU70"/>
      <c r="AV70"/>
      <c r="AW70"/>
      <c r="AX70"/>
      <c r="AY70"/>
      <c r="AZ70"/>
      <c r="BA70"/>
      <c r="BB70"/>
      <c r="BC70"/>
      <c r="BD70"/>
      <c r="BE70"/>
      <c r="BF70"/>
      <c r="BG70"/>
      <c r="BH70"/>
      <c r="BI70"/>
    </row>
    <row r="71">
      <c r="A71" t="s">
        <v>578</v>
      </c>
      <c r="B71">
        <v>2003</v>
      </c>
      <c r="C71" t="s">
        <v>582</v>
      </c>
      <c r="D71">
        <v>136</v>
      </c>
      <c r="E71" t="s">
        <v>46</v>
      </c>
      <c r="F71" t="s">
        <v>44</v>
      </c>
      <c r="G71" t="s">
        <v>606</v>
      </c>
      <c r="H71">
        <v>1.7366152576721861</v>
      </c>
      <c r="I71">
        <v>8.3001471594190406</v>
      </c>
      <c r="J71">
        <v>14.395113065303541</v>
      </c>
      <c r="K71">
        <v>28.442207460534139</v>
      </c>
      <c r="L71">
        <v>71.181614774662989</v>
      </c>
      <c r="M71">
        <v>14.099512665120219</v>
      </c>
      <c r="N71">
        <v>35.80445685631004</v>
      </c>
      <c r="O71">
        <v>58.28007225318914</v>
      </c>
      <c r="P71">
        <v>76.015016814033828</v>
      </c>
      <c r="Q71">
        <v>85.043415849614803</v>
      </c>
      <c r="R71">
        <v>0.69173529907217934</v>
      </c>
      <c r="S71">
        <v>6.9315215478032126</v>
      </c>
      <c r="T71">
        <v>10.711360263859561</v>
      </c>
      <c r="U71">
        <v>21.354177035725119</v>
      </c>
      <c r="V71">
        <v>54.185269499359322</v>
      </c>
      <c r="W71" t="s">
        <v>180</v>
      </c>
      <c r="X71" t="s">
        <v>180</v>
      </c>
      <c r="Y71" t="s">
        <v>180</v>
      </c>
      <c r="Z71" t="s">
        <v>180</v>
      </c>
      <c r="AA71" t="s">
        <v>180</v>
      </c>
      <c r="AB71" t="s">
        <v>180</v>
      </c>
      <c r="AC71" t="s">
        <v>180</v>
      </c>
      <c r="AD71" t="s">
        <v>180</v>
      </c>
      <c r="AE71"/>
      <c r="AF71"/>
      <c r="AG71"/>
      <c r="AH71"/>
      <c r="AI71"/>
      <c r="AJ71"/>
      <c r="AK71"/>
      <c r="AL71"/>
      <c r="AM71"/>
      <c r="AN71"/>
      <c r="AO71"/>
      <c r="AP71"/>
      <c r="AQ71"/>
      <c r="AR71"/>
      <c r="AS71"/>
      <c r="AT71"/>
      <c r="AU71"/>
      <c r="AV71"/>
      <c r="AW71"/>
      <c r="AX71"/>
      <c r="AY71"/>
      <c r="AZ71"/>
      <c r="BA71"/>
      <c r="BB71"/>
      <c r="BC71"/>
      <c r="BD71"/>
      <c r="BE71"/>
      <c r="BF71"/>
      <c r="BG71"/>
      <c r="BH71"/>
      <c r="BI71"/>
    </row>
    <row r="72">
      <c r="A72" t="s">
        <v>578</v>
      </c>
      <c r="B72">
        <v>2003</v>
      </c>
      <c r="C72" t="s">
        <v>582</v>
      </c>
      <c r="D72">
        <v>137</v>
      </c>
      <c r="E72" t="s">
        <v>46</v>
      </c>
      <c r="F72" t="s">
        <v>43</v>
      </c>
      <c r="G72" t="s">
        <v>607</v>
      </c>
      <c r="H72">
        <v>20.925000797676351</v>
      </c>
      <c r="I72">
        <v>50.405339197073118</v>
      </c>
      <c r="J72">
        <v>56.152845071755458</v>
      </c>
      <c r="K72">
        <v>50.12899121979477</v>
      </c>
      <c r="L72">
        <v>21.56565070934186</v>
      </c>
      <c r="M72">
        <v>41.365102585294579</v>
      </c>
      <c r="N72">
        <v>52.572148142721609</v>
      </c>
      <c r="O72">
        <v>30.504290802083322</v>
      </c>
      <c r="P72">
        <v>19.33093909264046</v>
      </c>
      <c r="Q72">
        <v>9.8976730477979231</v>
      </c>
      <c r="R72">
        <v>19.19304391555886</v>
      </c>
      <c r="S72">
        <v>48.064114730960469</v>
      </c>
      <c r="T72">
        <v>57.439589507312363</v>
      </c>
      <c r="U72">
        <v>51.15960732792206</v>
      </c>
      <c r="V72">
        <v>32.622367585394038</v>
      </c>
      <c r="W72" t="s">
        <v>180</v>
      </c>
      <c r="X72" t="s">
        <v>180</v>
      </c>
      <c r="Y72" t="s">
        <v>180</v>
      </c>
      <c r="Z72" t="s">
        <v>180</v>
      </c>
      <c r="AA72" t="s">
        <v>180</v>
      </c>
      <c r="AB72" t="s">
        <v>180</v>
      </c>
      <c r="AC72" t="s">
        <v>180</v>
      </c>
      <c r="AD72" t="s">
        <v>180</v>
      </c>
      <c r="AE72"/>
      <c r="AF72"/>
      <c r="AG72"/>
      <c r="AH72"/>
      <c r="AI72"/>
      <c r="AJ72"/>
      <c r="AK72"/>
      <c r="AL72"/>
      <c r="AM72"/>
      <c r="AN72"/>
      <c r="AO72"/>
      <c r="AP72"/>
      <c r="AQ72"/>
      <c r="AR72"/>
      <c r="AS72"/>
      <c r="AT72"/>
      <c r="AU72"/>
      <c r="AV72"/>
      <c r="AW72"/>
      <c r="AX72"/>
      <c r="AY72"/>
      <c r="AZ72"/>
      <c r="BA72"/>
      <c r="BB72"/>
      <c r="BC72"/>
      <c r="BD72"/>
      <c r="BE72"/>
      <c r="BF72"/>
      <c r="BG72"/>
      <c r="BH72"/>
      <c r="BI72"/>
    </row>
    <row r="73">
      <c r="A73" t="s">
        <v>578</v>
      </c>
      <c r="B73">
        <v>2003</v>
      </c>
      <c r="C73" t="s">
        <v>582</v>
      </c>
      <c r="D73">
        <v>138</v>
      </c>
      <c r="E73" t="s">
        <v>46</v>
      </c>
      <c r="F73" t="s">
        <v>42</v>
      </c>
      <c r="G73" t="s">
        <v>180</v>
      </c>
      <c r="H73">
        <v>42.694728940617189</v>
      </c>
      <c r="I73">
        <v>25.156535978598221</v>
      </c>
      <c r="J73">
        <v>20.591498901033152</v>
      </c>
      <c r="K73">
        <v>14.60026514079372</v>
      </c>
      <c r="L73">
        <v>3.2728966092159468</v>
      </c>
      <c r="M73">
        <v>27.685397618749679</v>
      </c>
      <c r="N73">
        <v>7.0841002750764863</v>
      </c>
      <c r="O73">
        <v>5.122166003034943</v>
      </c>
      <c r="P73">
        <v>0.25606351340298711</v>
      </c>
      <c r="Q73">
        <v>0</v>
      </c>
      <c r="R73">
        <v>44.280117383983189</v>
      </c>
      <c r="S73">
        <v>26.002206431911699</v>
      </c>
      <c r="T73">
        <v>22.397292656810819</v>
      </c>
      <c r="U73">
        <v>19.02769506690591</v>
      </c>
      <c r="V73">
        <v>8.4245869495456223</v>
      </c>
      <c r="W73" t="s">
        <v>180</v>
      </c>
      <c r="X73" t="s">
        <v>180</v>
      </c>
      <c r="Y73" t="s">
        <v>180</v>
      </c>
      <c r="Z73" t="s">
        <v>180</v>
      </c>
      <c r="AA73" t="s">
        <v>180</v>
      </c>
      <c r="AB73" t="s">
        <v>180</v>
      </c>
      <c r="AC73" t="s">
        <v>180</v>
      </c>
      <c r="AD73" t="s">
        <v>180</v>
      </c>
      <c r="AE73"/>
      <c r="AF73"/>
      <c r="AG73"/>
      <c r="AH73"/>
      <c r="AI73"/>
      <c r="AJ73"/>
      <c r="AK73"/>
      <c r="AL73"/>
      <c r="AM73"/>
      <c r="AN73"/>
      <c r="AO73"/>
      <c r="AP73"/>
      <c r="AQ73"/>
      <c r="AR73"/>
      <c r="AS73"/>
      <c r="AT73"/>
      <c r="AU73"/>
      <c r="AV73"/>
      <c r="AW73"/>
      <c r="AX73"/>
      <c r="AY73"/>
      <c r="AZ73"/>
      <c r="BA73"/>
      <c r="BB73"/>
      <c r="BC73"/>
      <c r="BD73"/>
      <c r="BE73"/>
      <c r="BF73"/>
      <c r="BG73"/>
      <c r="BH73"/>
      <c r="BI73"/>
    </row>
    <row r="74">
      <c r="A74" t="s">
        <v>578</v>
      </c>
      <c r="B74">
        <v>2003</v>
      </c>
      <c r="C74" t="s">
        <v>582</v>
      </c>
      <c r="D74">
        <v>139</v>
      </c>
      <c r="E74" t="s">
        <v>46</v>
      </c>
      <c r="F74" t="s">
        <v>19</v>
      </c>
      <c r="G74" t="s">
        <v>180</v>
      </c>
      <c r="H74">
        <v>32.948964659202133</v>
      </c>
      <c r="I74">
        <v>15.518180728803349</v>
      </c>
      <c r="J74">
        <v>8.3846129433315948</v>
      </c>
      <c r="K74">
        <v>5.1919245586296201</v>
      </c>
      <c r="L74">
        <v>1.443305965273916</v>
      </c>
      <c r="M74">
        <v>16.84998713083553</v>
      </c>
      <c r="N74">
        <v>1.316516679113666</v>
      </c>
      <c r="O74">
        <v>1.977969608401924</v>
      </c>
      <c r="P74">
        <v>1.105911699322119</v>
      </c>
      <c r="Q74">
        <v>0</v>
      </c>
      <c r="R74">
        <v>33.864565466350733</v>
      </c>
      <c r="S74">
        <v>18.17140534767357</v>
      </c>
      <c r="T74">
        <v>8.9582317218605674</v>
      </c>
      <c r="U74">
        <v>8.0983702082779754</v>
      </c>
      <c r="V74">
        <v>3.271481070996495</v>
      </c>
      <c r="W74" t="s">
        <v>180</v>
      </c>
      <c r="X74" t="s">
        <v>180</v>
      </c>
      <c r="Y74" t="s">
        <v>180</v>
      </c>
      <c r="Z74" t="s">
        <v>180</v>
      </c>
      <c r="AA74" t="s">
        <v>180</v>
      </c>
      <c r="AB74" t="s">
        <v>180</v>
      </c>
      <c r="AC74" t="s">
        <v>180</v>
      </c>
      <c r="AD74" t="s">
        <v>180</v>
      </c>
      <c r="AE74"/>
      <c r="AF74"/>
      <c r="AG74"/>
      <c r="AH74"/>
      <c r="AI74"/>
      <c r="AJ74"/>
      <c r="AK74"/>
      <c r="AL74"/>
      <c r="AM74"/>
      <c r="AN74"/>
      <c r="AO74"/>
      <c r="AP74"/>
      <c r="AQ74"/>
      <c r="AR74"/>
      <c r="AS74"/>
      <c r="AT74"/>
      <c r="AU74"/>
      <c r="AV74"/>
      <c r="AW74"/>
      <c r="AX74"/>
      <c r="AY74"/>
      <c r="AZ74"/>
      <c r="BA74"/>
      <c r="BB74"/>
      <c r="BC74"/>
      <c r="BD74"/>
      <c r="BE74"/>
      <c r="BF74"/>
      <c r="BG74"/>
      <c r="BH74"/>
      <c r="BI74"/>
    </row>
    <row r="75">
      <c r="A75" t="s">
        <v>578</v>
      </c>
      <c r="B75">
        <v>2003</v>
      </c>
      <c r="C75" t="s">
        <v>582</v>
      </c>
      <c r="D75">
        <v>148</v>
      </c>
      <c r="E75" t="s">
        <v>109</v>
      </c>
      <c r="F75" t="s">
        <v>50</v>
      </c>
      <c r="G75" t="s">
        <v>180</v>
      </c>
      <c r="H75">
        <v>2.5419715488516368</v>
      </c>
      <c r="I75">
        <v>5.9138595821600157</v>
      </c>
      <c r="J75">
        <v>4.1023442743391074</v>
      </c>
      <c r="K75">
        <v>3.0585028022837388</v>
      </c>
      <c r="L75">
        <v>4.1372002848464984</v>
      </c>
      <c r="M75">
        <v>4.1429115452449334</v>
      </c>
      <c r="N75">
        <v>7.2094940916207131</v>
      </c>
      <c r="O75">
        <v>3.4023142355396812</v>
      </c>
      <c r="P75">
        <v>6.4309352378876108</v>
      </c>
      <c r="Q75">
        <v>4.6547609219972657</v>
      </c>
      <c r="R75">
        <v>2.3235998006440819</v>
      </c>
      <c r="S75">
        <v>6.3166837978801844</v>
      </c>
      <c r="T75">
        <v>3.8269364565982968</v>
      </c>
      <c r="U75">
        <v>2.9945963275772951</v>
      </c>
      <c r="V75">
        <v>3.0362233350450789</v>
      </c>
      <c r="W75" t="s">
        <v>180</v>
      </c>
      <c r="X75" t="s">
        <v>180</v>
      </c>
      <c r="Y75" t="s">
        <v>180</v>
      </c>
      <c r="Z75" t="s">
        <v>180</v>
      </c>
      <c r="AA75" t="s">
        <v>180</v>
      </c>
      <c r="AB75" t="s">
        <v>180</v>
      </c>
      <c r="AC75" t="s">
        <v>180</v>
      </c>
      <c r="AD75" t="s">
        <v>180</v>
      </c>
      <c r="AE75"/>
      <c r="AF75"/>
      <c r="AG75"/>
      <c r="AH75"/>
      <c r="AI75"/>
      <c r="AJ75"/>
      <c r="AK75"/>
      <c r="AL75"/>
      <c r="AM75"/>
      <c r="AN75"/>
      <c r="AO75"/>
      <c r="AP75"/>
      <c r="AQ75"/>
      <c r="AR75"/>
      <c r="AS75"/>
      <c r="AT75"/>
      <c r="AU75"/>
      <c r="AV75"/>
      <c r="AW75"/>
      <c r="AX75"/>
      <c r="AY75"/>
      <c r="AZ75"/>
      <c r="BA75"/>
      <c r="BB75"/>
      <c r="BC75"/>
      <c r="BD75"/>
      <c r="BE75"/>
      <c r="BF75"/>
      <c r="BG75"/>
      <c r="BH75"/>
      <c r="BI75"/>
    </row>
    <row r="76">
      <c r="A76" t="s">
        <v>578</v>
      </c>
      <c r="B76">
        <v>2003</v>
      </c>
      <c r="C76" t="s">
        <v>582</v>
      </c>
      <c r="D76">
        <v>149</v>
      </c>
      <c r="E76" t="s">
        <v>109</v>
      </c>
      <c r="F76" t="s">
        <v>49</v>
      </c>
      <c r="G76" t="s">
        <v>180</v>
      </c>
      <c r="H76">
        <v>22.02071629684179</v>
      </c>
      <c r="I76">
        <v>54.242050934284549</v>
      </c>
      <c r="J76">
        <v>66.717927770108304</v>
      </c>
      <c r="K76">
        <v>76.447586922415141</v>
      </c>
      <c r="L76">
        <v>88.278636747628127</v>
      </c>
      <c r="M76">
        <v>50.46766248126854</v>
      </c>
      <c r="N76">
        <v>82.174132719622179</v>
      </c>
      <c r="O76">
        <v>86.681650149407119</v>
      </c>
      <c r="P76">
        <v>90.176553676648226</v>
      </c>
      <c r="Q76">
        <v>91.594121641565238</v>
      </c>
      <c r="R76">
        <v>19.78127265697707</v>
      </c>
      <c r="S76">
        <v>49.350925401273741</v>
      </c>
      <c r="T76">
        <v>66.125709767246335</v>
      </c>
      <c r="U76">
        <v>69.851106823408529</v>
      </c>
      <c r="V76">
        <v>83.006702538798024</v>
      </c>
      <c r="W76" t="s">
        <v>180</v>
      </c>
      <c r="X76" t="s">
        <v>180</v>
      </c>
      <c r="Y76" t="s">
        <v>180</v>
      </c>
      <c r="Z76" t="s">
        <v>180</v>
      </c>
      <c r="AA76" t="s">
        <v>180</v>
      </c>
      <c r="AB76" t="s">
        <v>180</v>
      </c>
      <c r="AC76" t="s">
        <v>180</v>
      </c>
      <c r="AD76" t="s">
        <v>180</v>
      </c>
      <c r="AE76"/>
      <c r="AF76"/>
      <c r="AG76"/>
      <c r="AH76"/>
      <c r="AI76"/>
      <c r="AJ76"/>
      <c r="AK76"/>
      <c r="AL76"/>
      <c r="AM76"/>
      <c r="AN76"/>
      <c r="AO76"/>
      <c r="AP76"/>
      <c r="AQ76"/>
      <c r="AR76"/>
      <c r="AS76"/>
      <c r="AT76"/>
      <c r="AU76"/>
      <c r="AV76"/>
      <c r="AW76"/>
      <c r="AX76"/>
      <c r="AY76"/>
      <c r="AZ76"/>
      <c r="BA76"/>
      <c r="BB76"/>
      <c r="BC76"/>
      <c r="BD76"/>
      <c r="BE76"/>
      <c r="BF76"/>
      <c r="BG76"/>
      <c r="BH76"/>
      <c r="BI76"/>
    </row>
    <row r="77">
      <c r="A77" t="s">
        <v>578</v>
      </c>
      <c r="B77">
        <v>2003</v>
      </c>
      <c r="C77" t="s">
        <v>582</v>
      </c>
      <c r="D77">
        <v>150</v>
      </c>
      <c r="E77" t="s">
        <v>109</v>
      </c>
      <c r="F77" t="s">
        <v>111</v>
      </c>
      <c r="G77" t="s">
        <v>180</v>
      </c>
      <c r="H77">
        <v>75.437312154306568</v>
      </c>
      <c r="I77">
        <v>39.844089483555443</v>
      </c>
      <c r="J77">
        <v>29.17972795555259</v>
      </c>
      <c r="K77">
        <v>20.493910275301111</v>
      </c>
      <c r="L77">
        <v>7.584162967525371</v>
      </c>
      <c r="M77">
        <v>45.389425973486532</v>
      </c>
      <c r="N77">
        <v>10.616373188757111</v>
      </c>
      <c r="O77">
        <v>9.9160356150532003</v>
      </c>
      <c r="P77">
        <v>3.392511085464172</v>
      </c>
      <c r="Q77">
        <v>3.751117436437498</v>
      </c>
      <c r="R77">
        <v>77.895127542378845</v>
      </c>
      <c r="S77">
        <v>44.332390800846071</v>
      </c>
      <c r="T77">
        <v>30.047353776155369</v>
      </c>
      <c r="U77">
        <v>27.15429684901418</v>
      </c>
      <c r="V77">
        <v>13.95707412615689</v>
      </c>
      <c r="W77" t="s">
        <v>180</v>
      </c>
      <c r="X77" t="s">
        <v>180</v>
      </c>
      <c r="Y77" t="s">
        <v>180</v>
      </c>
      <c r="Z77" t="s">
        <v>180</v>
      </c>
      <c r="AA77" t="s">
        <v>180</v>
      </c>
      <c r="AB77" t="s">
        <v>180</v>
      </c>
      <c r="AC77" t="s">
        <v>180</v>
      </c>
      <c r="AD77" t="s">
        <v>180</v>
      </c>
      <c r="AE77"/>
      <c r="AF77"/>
      <c r="AG77"/>
      <c r="AH77"/>
      <c r="AI77"/>
      <c r="AJ77"/>
      <c r="AK77"/>
      <c r="AL77"/>
      <c r="AM77"/>
      <c r="AN77"/>
      <c r="AO77"/>
      <c r="AP77"/>
      <c r="AQ77"/>
      <c r="AR77"/>
      <c r="AS77"/>
      <c r="AT77"/>
      <c r="AU77"/>
      <c r="AV77"/>
      <c r="AW77"/>
      <c r="AX77"/>
      <c r="AY77"/>
      <c r="AZ77"/>
      <c r="BA77"/>
      <c r="BB77"/>
      <c r="BC77"/>
      <c r="BD77"/>
      <c r="BE77"/>
      <c r="BF77"/>
      <c r="BG77"/>
      <c r="BH77"/>
      <c r="BI77"/>
    </row>
    <row r="78">
      <c r="A78" t="s">
        <v>578</v>
      </c>
      <c r="B78">
        <v>2003</v>
      </c>
      <c r="C78" t="s">
        <v>582</v>
      </c>
      <c r="D78">
        <v>151</v>
      </c>
      <c r="E78" t="s">
        <v>110</v>
      </c>
      <c r="F78" t="s">
        <v>50</v>
      </c>
      <c r="G78" t="s">
        <v>180</v>
      </c>
      <c r="H78">
        <v>84.738755619580047</v>
      </c>
      <c r="I78">
        <v>98.269119572328592</v>
      </c>
      <c r="J78">
        <v>97.216936847234365</v>
      </c>
      <c r="K78">
        <v>95.848148991532128</v>
      </c>
      <c r="L78">
        <v>97.30653009113324</v>
      </c>
      <c r="M78">
        <v>83.852200894569719</v>
      </c>
      <c r="N78">
        <v>95.212927768843997</v>
      </c>
      <c r="O78">
        <v>97.024416527550102</v>
      </c>
      <c r="P78">
        <v>95.41849988109405</v>
      </c>
      <c r="Q78">
        <v>97.802214795082875</v>
      </c>
      <c r="R78">
        <v>74.493637910597002</v>
      </c>
      <c r="S78">
        <v>99.001369100552239</v>
      </c>
      <c r="T78">
        <v>97.759299305456324</v>
      </c>
      <c r="U78">
        <v>98.729683742334572</v>
      </c>
      <c r="V78">
        <v>96.967187222583775</v>
      </c>
      <c r="W78" t="s">
        <v>180</v>
      </c>
      <c r="X78" t="s">
        <v>180</v>
      </c>
      <c r="Y78" t="s">
        <v>180</v>
      </c>
      <c r="Z78" t="s">
        <v>180</v>
      </c>
      <c r="AA78" t="s">
        <v>180</v>
      </c>
      <c r="AB78" t="s">
        <v>180</v>
      </c>
      <c r="AC78" t="s">
        <v>180</v>
      </c>
      <c r="AD78" t="s">
        <v>180</v>
      </c>
      <c r="AE78"/>
      <c r="AF78"/>
      <c r="AG78"/>
      <c r="AH78"/>
      <c r="AI78"/>
      <c r="AJ78"/>
      <c r="AK78"/>
      <c r="AL78"/>
      <c r="AM78"/>
      <c r="AN78"/>
      <c r="AO78"/>
      <c r="AP78"/>
      <c r="AQ78"/>
      <c r="AR78"/>
      <c r="AS78"/>
      <c r="AT78"/>
      <c r="AU78"/>
      <c r="AV78"/>
      <c r="AW78"/>
      <c r="AX78"/>
      <c r="AY78"/>
      <c r="AZ78"/>
      <c r="BA78"/>
      <c r="BB78"/>
      <c r="BC78"/>
      <c r="BD78"/>
      <c r="BE78"/>
      <c r="BF78"/>
      <c r="BG78"/>
      <c r="BH78"/>
      <c r="BI78"/>
    </row>
    <row r="79">
      <c r="A79" t="s">
        <v>578</v>
      </c>
      <c r="B79">
        <v>2003</v>
      </c>
      <c r="C79" t="s">
        <v>582</v>
      </c>
      <c r="D79">
        <v>152</v>
      </c>
      <c r="E79" t="s">
        <v>110</v>
      </c>
      <c r="F79" t="s">
        <v>49</v>
      </c>
      <c r="G79" t="s">
        <v>180</v>
      </c>
      <c r="H79">
        <v>15.261244380419949</v>
      </c>
      <c r="I79">
        <v>1.7308804276714089</v>
      </c>
      <c r="J79">
        <v>2.7830631527656329</v>
      </c>
      <c r="K79">
        <v>4.1518510084678741</v>
      </c>
      <c r="L79">
        <v>2.693469908866764</v>
      </c>
      <c r="M79">
        <v>16.147799105430281</v>
      </c>
      <c r="N79">
        <v>4.7870722311560119</v>
      </c>
      <c r="O79">
        <v>2.9755834724499111</v>
      </c>
      <c r="P79">
        <v>4.5815001189059439</v>
      </c>
      <c r="Q79">
        <v>2.19778520491713</v>
      </c>
      <c r="R79">
        <v>25.506362089402991</v>
      </c>
      <c r="S79">
        <v>0.9986308994477654</v>
      </c>
      <c r="T79">
        <v>2.24070069454367</v>
      </c>
      <c r="U79">
        <v>1.270316257665427</v>
      </c>
      <c r="V79">
        <v>3.0328127774162259</v>
      </c>
      <c r="W79" t="s">
        <v>180</v>
      </c>
      <c r="X79" t="s">
        <v>180</v>
      </c>
      <c r="Y79" t="s">
        <v>180</v>
      </c>
      <c r="Z79" t="s">
        <v>180</v>
      </c>
      <c r="AA79" t="s">
        <v>180</v>
      </c>
      <c r="AB79" t="s">
        <v>180</v>
      </c>
      <c r="AC79" t="s">
        <v>180</v>
      </c>
      <c r="AD79" t="s">
        <v>180</v>
      </c>
      <c r="AE79"/>
      <c r="AF79"/>
      <c r="AG79"/>
      <c r="AH79"/>
      <c r="AI79"/>
      <c r="AJ79"/>
      <c r="AK79"/>
      <c r="AL79"/>
      <c r="AM79"/>
      <c r="AN79"/>
      <c r="AO79"/>
      <c r="AP79"/>
      <c r="AQ79"/>
      <c r="AR79"/>
      <c r="AS79"/>
      <c r="AT79"/>
      <c r="AU79"/>
      <c r="AV79"/>
      <c r="AW79"/>
      <c r="AX79"/>
      <c r="AY79"/>
      <c r="AZ79"/>
      <c r="BA79"/>
      <c r="BB79"/>
      <c r="BC79"/>
      <c r="BD79"/>
      <c r="BE79"/>
      <c r="BF79"/>
      <c r="BG79"/>
      <c r="BH79"/>
      <c r="BI79"/>
    </row>
    <row r="80">
      <c r="A80" t="s">
        <v>578</v>
      </c>
      <c r="B80">
        <v>2003</v>
      </c>
      <c r="C80" t="s">
        <v>582</v>
      </c>
      <c r="D80">
        <v>153</v>
      </c>
      <c r="E80" t="s">
        <v>234</v>
      </c>
      <c r="F80" t="s">
        <v>235</v>
      </c>
      <c r="G80" t="s">
        <v>180</v>
      </c>
      <c r="H80">
        <v>1.6946903448321391</v>
      </c>
      <c r="I80">
        <v>0.61979693610626674</v>
      </c>
      <c r="J80">
        <v>0.47645580849803221</v>
      </c>
      <c r="K80">
        <v>1.636611620247753</v>
      </c>
      <c r="L80">
        <v>2.5365319415053</v>
      </c>
      <c r="M80">
        <v>0</v>
      </c>
      <c r="N80">
        <v>3.2227780467781941</v>
      </c>
      <c r="O80">
        <v>4.1155013332906689</v>
      </c>
      <c r="P80">
        <v>3.292068880600608</v>
      </c>
      <c r="Q80">
        <v>5.0589111025872811</v>
      </c>
      <c r="R80">
        <v>1.970537935035046</v>
      </c>
      <c r="S80">
        <v>0.83075194165105215</v>
      </c>
      <c r="T80">
        <v>0.49352585015669592</v>
      </c>
      <c r="U80">
        <v>0.36015036116893367</v>
      </c>
      <c r="V80">
        <v>1.4962948947045169</v>
      </c>
      <c r="W80" t="s">
        <v>180</v>
      </c>
      <c r="X80" t="s">
        <v>180</v>
      </c>
      <c r="Y80" t="s">
        <v>180</v>
      </c>
      <c r="Z80" t="s">
        <v>180</v>
      </c>
      <c r="AA80" t="s">
        <v>180</v>
      </c>
      <c r="AB80" t="s">
        <v>180</v>
      </c>
      <c r="AC80" t="s">
        <v>180</v>
      </c>
      <c r="AD80" t="s">
        <v>180</v>
      </c>
      <c r="AE80"/>
      <c r="AF80"/>
      <c r="AG80"/>
      <c r="AH80"/>
      <c r="AI80"/>
      <c r="AJ80"/>
      <c r="AK80"/>
      <c r="AL80"/>
      <c r="AM80">
        <v>56287.113037109382</v>
      </c>
      <c r="AN80">
        <v>20545.578369140629</v>
      </c>
      <c r="AO80">
        <v>15805.65991210938</v>
      </c>
      <c r="AP80">
        <v>54330.7314453125</v>
      </c>
      <c r="AQ80">
        <v>84222.52685546875</v>
      </c>
      <c r="AR80">
        <v>0</v>
      </c>
      <c r="AS80">
        <v>18563.00830078125</v>
      </c>
      <c r="AT80">
        <v>23519.132080078129</v>
      </c>
      <c r="AU80">
        <v>18691.5693359375</v>
      </c>
      <c r="AV80">
        <v>28861.325927734379</v>
      </c>
      <c r="AW80">
        <v>54126.1650390625</v>
      </c>
      <c r="AX80">
        <v>22706.5263671875</v>
      </c>
      <c r="AY80">
        <v>13644.7119140625</v>
      </c>
      <c r="AZ80">
        <v>9912.421142578125</v>
      </c>
      <c r="BA80">
        <v>41166.74951171875</v>
      </c>
      <c r="BB80"/>
      <c r="BC80"/>
      <c r="BD80"/>
      <c r="BE80"/>
      <c r="BF80"/>
      <c r="BG80"/>
      <c r="BH80"/>
      <c r="BI80"/>
    </row>
    <row r="81">
      <c r="A81" t="s">
        <v>578</v>
      </c>
      <c r="B81">
        <v>2003</v>
      </c>
      <c r="C81" t="s">
        <v>582</v>
      </c>
      <c r="D81">
        <v>154</v>
      </c>
      <c r="E81" t="s">
        <v>234</v>
      </c>
      <c r="F81" t="s">
        <v>236</v>
      </c>
      <c r="G81" t="s">
        <v>180</v>
      </c>
      <c r="H81">
        <v>1.7366152576721861</v>
      </c>
      <c r="I81">
        <v>8.3001471594190406</v>
      </c>
      <c r="J81">
        <v>14.41101625501077</v>
      </c>
      <c r="K81">
        <v>28.442207460534139</v>
      </c>
      <c r="L81">
        <v>71.181614774662989</v>
      </c>
      <c r="M81">
        <v>14.19184532648771</v>
      </c>
      <c r="N81">
        <v>35.80445685631004</v>
      </c>
      <c r="O81">
        <v>58.28007225318914</v>
      </c>
      <c r="P81">
        <v>76.015016814033828</v>
      </c>
      <c r="Q81">
        <v>85.043415849614803</v>
      </c>
      <c r="R81">
        <v>0.69173529907217934</v>
      </c>
      <c r="S81">
        <v>6.9315215478032126</v>
      </c>
      <c r="T81">
        <v>10.711360263859561</v>
      </c>
      <c r="U81">
        <v>21.354177035725119</v>
      </c>
      <c r="V81">
        <v>54.185269499359322</v>
      </c>
      <c r="W81" t="s">
        <v>180</v>
      </c>
      <c r="X81" t="s">
        <v>180</v>
      </c>
      <c r="Y81" t="s">
        <v>180</v>
      </c>
      <c r="Z81" t="s">
        <v>180</v>
      </c>
      <c r="AA81" t="s">
        <v>180</v>
      </c>
      <c r="AB81" t="s">
        <v>180</v>
      </c>
      <c r="AC81" t="s">
        <v>180</v>
      </c>
      <c r="AD81" t="s">
        <v>180</v>
      </c>
      <c r="AE81"/>
      <c r="AF81"/>
      <c r="AG81"/>
      <c r="AH81"/>
      <c r="AI81"/>
      <c r="AJ81"/>
      <c r="AK81"/>
      <c r="AL81"/>
      <c r="AM81">
        <v>57679.598876953132</v>
      </c>
      <c r="AN81">
        <v>275140.63720703131</v>
      </c>
      <c r="AO81">
        <v>478062.4306640625</v>
      </c>
      <c r="AP81">
        <v>944198.31567382813</v>
      </c>
      <c r="AQ81">
        <v>2363500.8745117192</v>
      </c>
      <c r="AR81">
        <v>79423.0908203125</v>
      </c>
      <c r="AS81">
        <v>206231.52453613281</v>
      </c>
      <c r="AT81">
        <v>333057.04602050781</v>
      </c>
      <c r="AU81">
        <v>431594.8447265625</v>
      </c>
      <c r="AV81">
        <v>485176.68981933588</v>
      </c>
      <c r="AW81">
        <v>19000.384765625</v>
      </c>
      <c r="AX81">
        <v>189455.8037109375</v>
      </c>
      <c r="AY81">
        <v>296141.37731933588</v>
      </c>
      <c r="AZ81">
        <v>587731.177734375</v>
      </c>
      <c r="BA81">
        <v>1490769.917480469</v>
      </c>
      <c r="BB81"/>
      <c r="BC81"/>
      <c r="BD81"/>
      <c r="BE81"/>
      <c r="BF81"/>
      <c r="BG81"/>
      <c r="BH81"/>
      <c r="BI81"/>
    </row>
    <row r="82">
      <c r="A82" t="s">
        <v>578</v>
      </c>
      <c r="B82">
        <v>2003</v>
      </c>
      <c r="C82" t="s">
        <v>582</v>
      </c>
      <c r="D82">
        <v>155</v>
      </c>
      <c r="E82" t="s">
        <v>234</v>
      </c>
      <c r="F82" t="s">
        <v>237</v>
      </c>
      <c r="G82" t="s">
        <v>180</v>
      </c>
      <c r="H82">
        <v>1.474882563190983</v>
      </c>
      <c r="I82">
        <v>3.921724711571644</v>
      </c>
      <c r="J82">
        <v>7.7494287310098944</v>
      </c>
      <c r="K82">
        <v>15.156177804267809</v>
      </c>
      <c r="L82">
        <v>14.317564884084151</v>
      </c>
      <c r="M82">
        <v>13.95628921884259</v>
      </c>
      <c r="N82">
        <v>33.529545241106113</v>
      </c>
      <c r="O82">
        <v>22.371242006338392</v>
      </c>
      <c r="P82">
        <v>15.561620600617919</v>
      </c>
      <c r="Q82">
        <v>8.3328685035458623</v>
      </c>
      <c r="R82">
        <v>0.52852453858779669</v>
      </c>
      <c r="S82">
        <v>1.9810123176489081</v>
      </c>
      <c r="T82">
        <v>6.7770173966580431</v>
      </c>
      <c r="U82">
        <v>7.3426442590986643</v>
      </c>
      <c r="V82">
        <v>15.32050778860687</v>
      </c>
      <c r="W82" t="s">
        <v>180</v>
      </c>
      <c r="X82" t="s">
        <v>180</v>
      </c>
      <c r="Y82" t="s">
        <v>180</v>
      </c>
      <c r="Z82" t="s">
        <v>180</v>
      </c>
      <c r="AA82" t="s">
        <v>180</v>
      </c>
      <c r="AB82" t="s">
        <v>180</v>
      </c>
      <c r="AC82" t="s">
        <v>180</v>
      </c>
      <c r="AD82" t="s">
        <v>180</v>
      </c>
      <c r="AE82"/>
      <c r="AF82"/>
      <c r="AG82"/>
      <c r="AH82"/>
      <c r="AI82"/>
      <c r="AJ82"/>
      <c r="AK82"/>
      <c r="AL82"/>
      <c r="AM82">
        <v>48986.46044921875</v>
      </c>
      <c r="AN82">
        <v>130000.8078613281</v>
      </c>
      <c r="AO82">
        <v>257074.91198730469</v>
      </c>
      <c r="AP82">
        <v>503140.88928222662</v>
      </c>
      <c r="AQ82">
        <v>475397.71655273438</v>
      </c>
      <c r="AR82">
        <v>78104.8271484375</v>
      </c>
      <c r="AS82">
        <v>193128.17004394531</v>
      </c>
      <c r="AT82">
        <v>127846.4403076172</v>
      </c>
      <c r="AU82">
        <v>88355.110717773438</v>
      </c>
      <c r="AV82">
        <v>47539.406982421882</v>
      </c>
      <c r="AW82">
        <v>14517.35888671875</v>
      </c>
      <c r="AX82">
        <v>54146.0166015625</v>
      </c>
      <c r="AY82">
        <v>187366.98388671881</v>
      </c>
      <c r="AZ82">
        <v>202091.6540527344</v>
      </c>
      <c r="BA82">
        <v>421504.81750488281</v>
      </c>
      <c r="BB82"/>
      <c r="BC82"/>
      <c r="BD82"/>
      <c r="BE82"/>
      <c r="BF82"/>
      <c r="BG82"/>
      <c r="BH82"/>
      <c r="BI82"/>
    </row>
    <row r="83">
      <c r="A83" t="s">
        <v>578</v>
      </c>
      <c r="B83">
        <v>2003</v>
      </c>
      <c r="C83" t="s">
        <v>582</v>
      </c>
      <c r="D83">
        <v>156</v>
      </c>
      <c r="E83" t="s">
        <v>234</v>
      </c>
      <c r="F83" t="s">
        <v>238</v>
      </c>
      <c r="G83" t="s">
        <v>180</v>
      </c>
      <c r="H83">
        <v>19.45011823448537</v>
      </c>
      <c r="I83">
        <v>46.483614485501477</v>
      </c>
      <c r="J83">
        <v>48.465451931833023</v>
      </c>
      <c r="K83">
        <v>34.972813415526957</v>
      </c>
      <c r="L83">
        <v>7.2480858252577089</v>
      </c>
      <c r="M83">
        <v>27.679698616187459</v>
      </c>
      <c r="N83">
        <v>19.04260290161551</v>
      </c>
      <c r="O83">
        <v>8.1330487957449371</v>
      </c>
      <c r="P83">
        <v>3.7693184920225349</v>
      </c>
      <c r="Q83">
        <v>1.5648045442520611</v>
      </c>
      <c r="R83">
        <v>18.664519376971061</v>
      </c>
      <c r="S83">
        <v>46.083102413311558</v>
      </c>
      <c r="T83">
        <v>50.662572110654317</v>
      </c>
      <c r="U83">
        <v>43.816963068823412</v>
      </c>
      <c r="V83">
        <v>17.30185979678717</v>
      </c>
      <c r="W83" t="s">
        <v>180</v>
      </c>
      <c r="X83" t="s">
        <v>180</v>
      </c>
      <c r="Y83" t="s">
        <v>180</v>
      </c>
      <c r="Z83" t="s">
        <v>180</v>
      </c>
      <c r="AA83" t="s">
        <v>180</v>
      </c>
      <c r="AB83" t="s">
        <v>180</v>
      </c>
      <c r="AC83" t="s">
        <v>180</v>
      </c>
      <c r="AD83" t="s">
        <v>180</v>
      </c>
      <c r="AE83"/>
      <c r="AF83"/>
      <c r="AG83"/>
      <c r="AH83"/>
      <c r="AI83"/>
      <c r="AJ83"/>
      <c r="AK83"/>
      <c r="AL83"/>
      <c r="AM83">
        <v>646012.41577148438</v>
      </c>
      <c r="AN83">
        <v>1540880.0667724609</v>
      </c>
      <c r="AO83">
        <v>1607763.9039306641</v>
      </c>
      <c r="AP83">
        <v>1160995.382202148</v>
      </c>
      <c r="AQ83">
        <v>240664.07092285159</v>
      </c>
      <c r="AR83">
        <v>154906.3681640625</v>
      </c>
      <c r="AS83">
        <v>109684.2508544922</v>
      </c>
      <c r="AT83">
        <v>46478.480590820313</v>
      </c>
      <c r="AU83">
        <v>21401.276977539059</v>
      </c>
      <c r="AV83">
        <v>8927.2835693359375</v>
      </c>
      <c r="AW83">
        <v>512671.61022949219</v>
      </c>
      <c r="AX83">
        <v>1259566.336914063</v>
      </c>
      <c r="AY83">
        <v>1400688.942749023</v>
      </c>
      <c r="AZ83">
        <v>1205974.609375</v>
      </c>
      <c r="BA83">
        <v>476016.68017578131</v>
      </c>
      <c r="BB83"/>
      <c r="BC83"/>
      <c r="BD83"/>
      <c r="BE83"/>
      <c r="BF83"/>
      <c r="BG83"/>
      <c r="BH83"/>
      <c r="BI83"/>
    </row>
    <row r="84">
      <c r="A84" t="s">
        <v>578</v>
      </c>
      <c r="B84">
        <v>2003</v>
      </c>
      <c r="C84" t="s">
        <v>582</v>
      </c>
      <c r="D84">
        <v>157</v>
      </c>
      <c r="E84" t="s">
        <v>234</v>
      </c>
      <c r="F84" t="s">
        <v>239</v>
      </c>
      <c r="G84" t="s">
        <v>180</v>
      </c>
      <c r="H84">
        <v>14.70509620753915</v>
      </c>
      <c r="I84">
        <v>10.864055540366969</v>
      </c>
      <c r="J84">
        <v>11.505577756829981</v>
      </c>
      <c r="K84">
        <v>5.3789290928824718</v>
      </c>
      <c r="L84">
        <v>1.300479974430834</v>
      </c>
      <c r="M84">
        <v>6.6726001159606936</v>
      </c>
      <c r="N84">
        <v>4.0305931495659486</v>
      </c>
      <c r="O84">
        <v>1.219163606792153</v>
      </c>
      <c r="P84">
        <v>0.25606351340298711</v>
      </c>
      <c r="Q84">
        <v>0</v>
      </c>
      <c r="R84">
        <v>16.361098401143721</v>
      </c>
      <c r="S84">
        <v>10.1724670879471</v>
      </c>
      <c r="T84">
        <v>11.002302903315311</v>
      </c>
      <c r="U84">
        <v>9.8297568412296901</v>
      </c>
      <c r="V84">
        <v>2.937515412568291</v>
      </c>
      <c r="W84" t="s">
        <v>180</v>
      </c>
      <c r="X84" t="s">
        <v>180</v>
      </c>
      <c r="Y84" t="s">
        <v>180</v>
      </c>
      <c r="Z84" t="s">
        <v>180</v>
      </c>
      <c r="AA84" t="s">
        <v>180</v>
      </c>
      <c r="AB84" t="s">
        <v>180</v>
      </c>
      <c r="AC84" t="s">
        <v>180</v>
      </c>
      <c r="AD84" t="s">
        <v>180</v>
      </c>
      <c r="AE84"/>
      <c r="AF84"/>
      <c r="AG84"/>
      <c r="AH84"/>
      <c r="AI84"/>
      <c r="AJ84"/>
      <c r="AK84"/>
      <c r="AL84"/>
      <c r="AM84">
        <v>488412.18395996088</v>
      </c>
      <c r="AN84">
        <v>360131.34545898438</v>
      </c>
      <c r="AO84">
        <v>381679.15234375</v>
      </c>
      <c r="AP84">
        <v>178564.75439453131</v>
      </c>
      <c r="AQ84">
        <v>43180.89111328125</v>
      </c>
      <c r="AR84">
        <v>37342.467651367188</v>
      </c>
      <c r="AS84">
        <v>23215.974853515629</v>
      </c>
      <c r="AT84">
        <v>6967.2362060546884</v>
      </c>
      <c r="AU84">
        <v>1453.866577148438</v>
      </c>
      <c r="AV84">
        <v>0</v>
      </c>
      <c r="AW84">
        <v>449401.91027832031</v>
      </c>
      <c r="AX84">
        <v>278038.94348144531</v>
      </c>
      <c r="AY84">
        <v>304185.18798828131</v>
      </c>
      <c r="AZ84">
        <v>270544.47265625</v>
      </c>
      <c r="BA84">
        <v>80818.267578125</v>
      </c>
      <c r="BB84"/>
      <c r="BC84"/>
      <c r="BD84"/>
      <c r="BE84"/>
      <c r="BF84"/>
      <c r="BG84"/>
      <c r="BH84"/>
      <c r="BI84"/>
    </row>
    <row r="85">
      <c r="A85" t="s">
        <v>578</v>
      </c>
      <c r="B85">
        <v>2003</v>
      </c>
      <c r="C85" t="s">
        <v>582</v>
      </c>
      <c r="D85">
        <v>158</v>
      </c>
      <c r="E85" t="s">
        <v>234</v>
      </c>
      <c r="F85" t="s">
        <v>240</v>
      </c>
      <c r="G85" t="s">
        <v>180</v>
      </c>
      <c r="H85">
        <v>3.3071845453495281</v>
      </c>
      <c r="I85">
        <v>6.3168793764437314</v>
      </c>
      <c r="J85">
        <v>4.7260505690561709</v>
      </c>
      <c r="K85">
        <v>5.4715872229392479</v>
      </c>
      <c r="L85">
        <v>0.46277503244278018</v>
      </c>
      <c r="M85">
        <v>0.89130288220319742</v>
      </c>
      <c r="N85">
        <v>3.0535071255105382</v>
      </c>
      <c r="O85">
        <v>2.491383097599158</v>
      </c>
      <c r="P85">
        <v>0</v>
      </c>
      <c r="Q85">
        <v>0</v>
      </c>
      <c r="R85">
        <v>2.9353876320588141</v>
      </c>
      <c r="S85">
        <v>5.8470795223358651</v>
      </c>
      <c r="T85">
        <v>6.4750409208272002</v>
      </c>
      <c r="U85">
        <v>5.8717272330944796</v>
      </c>
      <c r="V85">
        <v>2.0043411281263981</v>
      </c>
      <c r="W85" t="s">
        <v>180</v>
      </c>
      <c r="X85" t="s">
        <v>180</v>
      </c>
      <c r="Y85" t="s">
        <v>180</v>
      </c>
      <c r="Z85" t="s">
        <v>180</v>
      </c>
      <c r="AA85" t="s">
        <v>180</v>
      </c>
      <c r="AB85" t="s">
        <v>180</v>
      </c>
      <c r="AC85" t="s">
        <v>180</v>
      </c>
      <c r="AD85" t="s">
        <v>180</v>
      </c>
      <c r="AE85"/>
      <c r="AF85"/>
      <c r="AG85"/>
      <c r="AH85"/>
      <c r="AI85"/>
      <c r="AJ85"/>
      <c r="AK85"/>
      <c r="AL85"/>
      <c r="AM85">
        <v>109844.1794433594</v>
      </c>
      <c r="AN85">
        <v>209397.5183105469</v>
      </c>
      <c r="AO85">
        <v>156779.173828125</v>
      </c>
      <c r="AP85">
        <v>181640.73400878909</v>
      </c>
      <c r="AQ85">
        <v>15365.894653320311</v>
      </c>
      <c r="AR85">
        <v>4988.077880859375</v>
      </c>
      <c r="AS85">
        <v>17588.017944335941</v>
      </c>
      <c r="AT85">
        <v>14237.674438476561</v>
      </c>
      <c r="AU85">
        <v>0</v>
      </c>
      <c r="AV85">
        <v>0</v>
      </c>
      <c r="AW85">
        <v>80628.376953125</v>
      </c>
      <c r="AX85">
        <v>159815.29345703131</v>
      </c>
      <c r="AY85">
        <v>179018.1162109375</v>
      </c>
      <c r="AZ85">
        <v>161607.5935058594</v>
      </c>
      <c r="BA85">
        <v>55144.349853515632</v>
      </c>
      <c r="BB85"/>
      <c r="BC85"/>
      <c r="BD85"/>
      <c r="BE85"/>
      <c r="BF85"/>
      <c r="BG85"/>
      <c r="BH85"/>
      <c r="BI85"/>
    </row>
    <row r="86">
      <c r="A86" t="s">
        <v>578</v>
      </c>
      <c r="B86">
        <v>2003</v>
      </c>
      <c r="C86" t="s">
        <v>582</v>
      </c>
      <c r="D86">
        <v>159</v>
      </c>
      <c r="E86" t="s">
        <v>234</v>
      </c>
      <c r="F86" t="s">
        <v>241</v>
      </c>
      <c r="G86" t="s">
        <v>180</v>
      </c>
      <c r="H86">
        <v>32.948964659202133</v>
      </c>
      <c r="I86">
        <v>15.518180728803349</v>
      </c>
      <c r="J86">
        <v>8.3938759543030663</v>
      </c>
      <c r="K86">
        <v>5.1919245586296201</v>
      </c>
      <c r="L86">
        <v>1.443305965273916</v>
      </c>
      <c r="M86">
        <v>16.960331664916261</v>
      </c>
      <c r="N86">
        <v>1.316516679113666</v>
      </c>
      <c r="O86">
        <v>1.977969608401924</v>
      </c>
      <c r="P86">
        <v>1.105911699322119</v>
      </c>
      <c r="Q86">
        <v>0</v>
      </c>
      <c r="R86">
        <v>33.864565466350733</v>
      </c>
      <c r="S86">
        <v>18.17140534767357</v>
      </c>
      <c r="T86">
        <v>8.9582317218605674</v>
      </c>
      <c r="U86">
        <v>8.0983702082779754</v>
      </c>
      <c r="V86">
        <v>3.271481070996495</v>
      </c>
      <c r="W86" t="s">
        <v>180</v>
      </c>
      <c r="X86" t="s">
        <v>180</v>
      </c>
      <c r="Y86" t="s">
        <v>180</v>
      </c>
      <c r="Z86" t="s">
        <v>180</v>
      </c>
      <c r="AA86" t="s">
        <v>180</v>
      </c>
      <c r="AB86" t="s">
        <v>180</v>
      </c>
      <c r="AC86" t="s">
        <v>180</v>
      </c>
      <c r="AD86" t="s">
        <v>180</v>
      </c>
      <c r="AE86"/>
      <c r="AF86"/>
      <c r="AG86"/>
      <c r="AH86"/>
      <c r="AI86"/>
      <c r="AJ86"/>
      <c r="AK86"/>
      <c r="AL86"/>
      <c r="AM86">
        <v>1094360.4558105471</v>
      </c>
      <c r="AN86">
        <v>514410.41369628912</v>
      </c>
      <c r="AO86">
        <v>278453.41857910162</v>
      </c>
      <c r="AP86">
        <v>172356.74938964841</v>
      </c>
      <c r="AQ86">
        <v>47923.25830078125</v>
      </c>
      <c r="AR86">
        <v>94916.618041992188</v>
      </c>
      <c r="AS86">
        <v>7583.05712890625</v>
      </c>
      <c r="AT86">
        <v>11303.635864257811</v>
      </c>
      <c r="AU86">
        <v>6279.0986328125</v>
      </c>
      <c r="AV86">
        <v>0</v>
      </c>
      <c r="AW86">
        <v>930182.07202148438</v>
      </c>
      <c r="AX86">
        <v>496669.9130859375</v>
      </c>
      <c r="AY86">
        <v>247671.9123535156</v>
      </c>
      <c r="AZ86">
        <v>222891.5051269531</v>
      </c>
      <c r="BA86">
        <v>90006.483520507813</v>
      </c>
      <c r="BB86"/>
      <c r="BC86"/>
      <c r="BD86"/>
      <c r="BE86"/>
      <c r="BF86"/>
      <c r="BG86"/>
      <c r="BH86"/>
      <c r="BI86"/>
    </row>
    <row r="87">
      <c r="A87" t="s">
        <v>578</v>
      </c>
      <c r="B87">
        <v>2003</v>
      </c>
      <c r="C87" t="s">
        <v>582</v>
      </c>
      <c r="D87">
        <v>160</v>
      </c>
      <c r="E87" t="s">
        <v>234</v>
      </c>
      <c r="F87" t="s">
        <v>47</v>
      </c>
      <c r="G87" t="s">
        <v>180</v>
      </c>
      <c r="H87">
        <v>24.682448187728511</v>
      </c>
      <c r="I87">
        <v>7.9756010617875228</v>
      </c>
      <c r="J87">
        <v>4.2721429934590569</v>
      </c>
      <c r="K87">
        <v>3.749748824971999</v>
      </c>
      <c r="L87">
        <v>1.5096416023423329</v>
      </c>
      <c r="M87">
        <v>19.64793217540209</v>
      </c>
      <c r="N87">
        <v>0</v>
      </c>
      <c r="O87">
        <v>1.4116192986436309</v>
      </c>
      <c r="P87">
        <v>0</v>
      </c>
      <c r="Q87">
        <v>0</v>
      </c>
      <c r="R87">
        <v>24.983631350780659</v>
      </c>
      <c r="S87">
        <v>9.9826598216287277</v>
      </c>
      <c r="T87">
        <v>4.9199488326683074</v>
      </c>
      <c r="U87">
        <v>3.326210992581736</v>
      </c>
      <c r="V87">
        <v>3.482730408850931</v>
      </c>
      <c r="W87" t="s">
        <v>180</v>
      </c>
      <c r="X87" t="s">
        <v>180</v>
      </c>
      <c r="Y87" t="s">
        <v>180</v>
      </c>
      <c r="Z87" t="s">
        <v>180</v>
      </c>
      <c r="AA87" t="s">
        <v>180</v>
      </c>
      <c r="AB87" t="s">
        <v>180</v>
      </c>
      <c r="AC87" t="s">
        <v>180</v>
      </c>
      <c r="AD87" t="s">
        <v>180</v>
      </c>
      <c r="AE87"/>
      <c r="AF87"/>
      <c r="AG87"/>
      <c r="AH87"/>
      <c r="AI87"/>
      <c r="AJ87"/>
      <c r="AK87"/>
      <c r="AL87"/>
      <c r="AM87">
        <v>819797.99755859375</v>
      </c>
      <c r="AN87">
        <v>264382.29541015631</v>
      </c>
      <c r="AO87">
        <v>141721.51550292969</v>
      </c>
      <c r="AP87">
        <v>124480.72216796879</v>
      </c>
      <c r="AQ87">
        <v>50125.854248046882</v>
      </c>
      <c r="AR87">
        <v>109957.4766845703</v>
      </c>
      <c r="AS87">
        <v>0</v>
      </c>
      <c r="AT87">
        <v>8067.07568359375</v>
      </c>
      <c r="AU87">
        <v>0</v>
      </c>
      <c r="AV87">
        <v>0</v>
      </c>
      <c r="AW87">
        <v>686243.14697265625</v>
      </c>
      <c r="AX87">
        <v>272851.03662109381</v>
      </c>
      <c r="AY87">
        <v>136023.8464355469</v>
      </c>
      <c r="AZ87">
        <v>91547.33056640625</v>
      </c>
      <c r="BA87">
        <v>95818.471923828125</v>
      </c>
      <c r="BB87"/>
      <c r="BC87"/>
      <c r="BD87"/>
      <c r="BE87"/>
      <c r="BF87"/>
      <c r="BG87"/>
      <c r="BH87"/>
      <c r="BI87"/>
    </row>
    <row r="88">
      <c r="A88" t="s">
        <v>578</v>
      </c>
      <c r="B88">
        <v>2005</v>
      </c>
      <c r="C88" t="s">
        <v>583</v>
      </c>
      <c r="D88">
        <v>16</v>
      </c>
      <c r="E88" t="s">
        <v>13</v>
      </c>
      <c r="F88" t="s">
        <v>14</v>
      </c>
      <c r="G88" t="s">
        <v>591</v>
      </c>
      <c r="H88">
        <v>67.150172581144986</v>
      </c>
      <c r="I88">
        <v>80.755815987559956</v>
      </c>
      <c r="J88">
        <v>90.134284620360077</v>
      </c>
      <c r="K88">
        <v>94.43654490181504</v>
      </c>
      <c r="L88">
        <v>97.602538318174865</v>
      </c>
      <c r="M88">
        <v>92.762473984119637</v>
      </c>
      <c r="N88">
        <v>98.155284852976109</v>
      </c>
      <c r="O88">
        <v>99.470130431835429</v>
      </c>
      <c r="P88">
        <v>97.634235158934445</v>
      </c>
      <c r="Q88">
        <v>100</v>
      </c>
      <c r="R88">
        <v>64.966461630041351</v>
      </c>
      <c r="S88">
        <v>76.719105173997576</v>
      </c>
      <c r="T88">
        <v>87.273308734466838</v>
      </c>
      <c r="U88">
        <v>91.707345877332727</v>
      </c>
      <c r="V88">
        <v>94.39442673194641</v>
      </c>
      <c r="W88" t="s">
        <v>395</v>
      </c>
      <c r="X88" t="s">
        <v>396</v>
      </c>
      <c r="Y88" t="s">
        <v>397</v>
      </c>
      <c r="Z88" t="s">
        <v>180</v>
      </c>
      <c r="AA88" t="s">
        <v>180</v>
      </c>
      <c r="AB88" t="s">
        <v>180</v>
      </c>
      <c r="AC88" t="s">
        <v>180</v>
      </c>
      <c r="AD88" t="s">
        <v>180</v>
      </c>
      <c r="AE88"/>
      <c r="AF88"/>
      <c r="AG88"/>
      <c r="AH88"/>
      <c r="AI88"/>
      <c r="AJ88"/>
      <c r="AK88"/>
      <c r="AL88"/>
      <c r="AM88"/>
      <c r="AN88"/>
      <c r="AO88"/>
      <c r="AP88"/>
      <c r="AQ88"/>
      <c r="AR88"/>
      <c r="AS88"/>
      <c r="AT88"/>
      <c r="AU88"/>
      <c r="AV88"/>
      <c r="AW88"/>
      <c r="AX88"/>
      <c r="AY88"/>
      <c r="AZ88"/>
      <c r="BA88"/>
      <c r="BB88"/>
      <c r="BC88"/>
      <c r="BD88"/>
      <c r="BE88"/>
      <c r="BF88"/>
      <c r="BG88"/>
      <c r="BH88"/>
      <c r="BI88"/>
    </row>
    <row r="89">
      <c r="A89" t="s">
        <v>578</v>
      </c>
      <c r="B89">
        <v>2005</v>
      </c>
      <c r="C89" t="s">
        <v>583</v>
      </c>
      <c r="D89">
        <v>17</v>
      </c>
      <c r="E89" t="s">
        <v>13</v>
      </c>
      <c r="F89" t="s">
        <v>52</v>
      </c>
      <c r="G89" t="s">
        <v>180</v>
      </c>
      <c r="H89">
        <v>32.849827418855007</v>
      </c>
      <c r="I89">
        <v>19.244184012440041</v>
      </c>
      <c r="J89">
        <v>9.8657153796399228</v>
      </c>
      <c r="K89">
        <v>5.56345509818496</v>
      </c>
      <c r="L89">
        <v>2.3974616818251349</v>
      </c>
      <c r="M89">
        <v>7.2375260158803627</v>
      </c>
      <c r="N89">
        <v>1.8447151470238909</v>
      </c>
      <c r="O89">
        <v>0.52986956816457109</v>
      </c>
      <c r="P89">
        <v>2.365764841065555</v>
      </c>
      <c r="Q89">
        <v>0</v>
      </c>
      <c r="R89">
        <v>35.033538369958649</v>
      </c>
      <c r="S89">
        <v>23.28089482600242</v>
      </c>
      <c r="T89">
        <v>12.726691265533161</v>
      </c>
      <c r="U89">
        <v>8.2926541226672725</v>
      </c>
      <c r="V89">
        <v>5.6055732680535897</v>
      </c>
      <c r="W89" t="s">
        <v>395</v>
      </c>
      <c r="X89" t="s">
        <v>396</v>
      </c>
      <c r="Y89" t="s">
        <v>397</v>
      </c>
      <c r="Z89" t="s">
        <v>180</v>
      </c>
      <c r="AA89" t="s">
        <v>180</v>
      </c>
      <c r="AB89" t="s">
        <v>180</v>
      </c>
      <c r="AC89" t="s">
        <v>180</v>
      </c>
      <c r="AD89" t="s">
        <v>180</v>
      </c>
      <c r="AE89"/>
      <c r="AF89"/>
      <c r="AG89"/>
      <c r="AH89"/>
      <c r="AI89"/>
      <c r="AJ89"/>
      <c r="AK89"/>
      <c r="AL89"/>
      <c r="AM89"/>
      <c r="AN89"/>
      <c r="AO89"/>
      <c r="AP89"/>
      <c r="AQ89"/>
      <c r="AR89"/>
      <c r="AS89"/>
      <c r="AT89"/>
      <c r="AU89"/>
      <c r="AV89"/>
      <c r="AW89"/>
      <c r="AX89"/>
      <c r="AY89"/>
      <c r="AZ89"/>
      <c r="BA89"/>
      <c r="BB89"/>
      <c r="BC89"/>
      <c r="BD89"/>
      <c r="BE89"/>
      <c r="BF89"/>
      <c r="BG89"/>
      <c r="BH89"/>
      <c r="BI89"/>
    </row>
    <row r="90">
      <c r="A90" t="s">
        <v>578</v>
      </c>
      <c r="B90">
        <v>2005</v>
      </c>
      <c r="C90" t="s">
        <v>583</v>
      </c>
      <c r="D90">
        <v>18</v>
      </c>
      <c r="E90" t="s">
        <v>61</v>
      </c>
      <c r="F90" t="s">
        <v>15</v>
      </c>
      <c r="G90" t="s">
        <v>592</v>
      </c>
      <c r="H90">
        <v>66.710659705730393</v>
      </c>
      <c r="I90">
        <v>80.733994410483618</v>
      </c>
      <c r="J90">
        <v>90.017703640608488</v>
      </c>
      <c r="K90">
        <v>94.436544901815026</v>
      </c>
      <c r="L90">
        <v>97.402540985300533</v>
      </c>
      <c r="M90">
        <v>92.374760888932087</v>
      </c>
      <c r="N90">
        <v>98.155284852976109</v>
      </c>
      <c r="O90">
        <v>99.203252671885309</v>
      </c>
      <c r="P90">
        <v>97.108882305338867</v>
      </c>
      <c r="Q90">
        <v>100</v>
      </c>
      <c r="R90">
        <v>64.371538241989569</v>
      </c>
      <c r="S90">
        <v>76.69020524915878</v>
      </c>
      <c r="T90">
        <v>87.273308734466852</v>
      </c>
      <c r="U90">
        <v>91.684377863094866</v>
      </c>
      <c r="V90">
        <v>94.39442673194641</v>
      </c>
      <c r="W90" t="s">
        <v>395</v>
      </c>
      <c r="X90" t="s">
        <v>396</v>
      </c>
      <c r="Y90" t="s">
        <v>397</v>
      </c>
      <c r="Z90" t="s">
        <v>180</v>
      </c>
      <c r="AA90" t="s">
        <v>180</v>
      </c>
      <c r="AB90" t="s">
        <v>180</v>
      </c>
      <c r="AC90" t="s">
        <v>180</v>
      </c>
      <c r="AD90" t="s">
        <v>180</v>
      </c>
      <c r="AE90"/>
      <c r="AF90"/>
      <c r="AG90"/>
      <c r="AH90"/>
      <c r="AI90"/>
      <c r="AJ90"/>
      <c r="AK90"/>
      <c r="AL90"/>
      <c r="AM90"/>
      <c r="AN90"/>
      <c r="AO90"/>
      <c r="AP90"/>
      <c r="AQ90"/>
      <c r="AR90"/>
      <c r="AS90"/>
      <c r="AT90"/>
      <c r="AU90"/>
      <c r="AV90"/>
      <c r="AW90"/>
      <c r="AX90"/>
      <c r="AY90"/>
      <c r="AZ90"/>
      <c r="BA90"/>
      <c r="BB90"/>
      <c r="BC90"/>
      <c r="BD90"/>
      <c r="BE90"/>
      <c r="BF90"/>
      <c r="BG90"/>
      <c r="BH90"/>
      <c r="BI90"/>
    </row>
    <row r="91">
      <c r="A91" t="s">
        <v>578</v>
      </c>
      <c r="B91">
        <v>2005</v>
      </c>
      <c r="C91" t="s">
        <v>583</v>
      </c>
      <c r="D91">
        <v>19</v>
      </c>
      <c r="E91" t="s">
        <v>61</v>
      </c>
      <c r="F91" t="s">
        <v>16</v>
      </c>
      <c r="G91" t="s">
        <v>593</v>
      </c>
      <c r="H91">
        <v>0.43951287541457201</v>
      </c>
      <c r="I91">
        <v>0.021821577076333001</v>
      </c>
      <c r="J91">
        <v>0.1165809797515933</v>
      </c>
      <c r="K91">
        <v>0</v>
      </c>
      <c r="L91">
        <v>0.1999973328743625</v>
      </c>
      <c r="M91">
        <v>0.38771309518755909</v>
      </c>
      <c r="N91">
        <v>0</v>
      </c>
      <c r="O91">
        <v>0.26687775995011898</v>
      </c>
      <c r="P91">
        <v>0.52535285359557071</v>
      </c>
      <c r="Q91">
        <v>0</v>
      </c>
      <c r="R91">
        <v>0.59492338805181111</v>
      </c>
      <c r="S91">
        <v>0.028899924838792002</v>
      </c>
      <c r="T91">
        <v>0</v>
      </c>
      <c r="U91">
        <v>0.022968014237860601</v>
      </c>
      <c r="V91">
        <v>0</v>
      </c>
      <c r="W91" t="s">
        <v>395</v>
      </c>
      <c r="X91" t="s">
        <v>396</v>
      </c>
      <c r="Y91" t="s">
        <v>397</v>
      </c>
      <c r="Z91" t="s">
        <v>180</v>
      </c>
      <c r="AA91" t="s">
        <v>180</v>
      </c>
      <c r="AB91" t="s">
        <v>180</v>
      </c>
      <c r="AC91" t="s">
        <v>180</v>
      </c>
      <c r="AD91" t="s">
        <v>180</v>
      </c>
      <c r="AE91"/>
      <c r="AF91"/>
      <c r="AG91"/>
      <c r="AH91"/>
      <c r="AI91"/>
      <c r="AJ91"/>
      <c r="AK91"/>
      <c r="AL91"/>
      <c r="AM91"/>
      <c r="AN91"/>
      <c r="AO91"/>
      <c r="AP91"/>
      <c r="AQ91"/>
      <c r="AR91"/>
      <c r="AS91"/>
      <c r="AT91"/>
      <c r="AU91"/>
      <c r="AV91"/>
      <c r="AW91"/>
      <c r="AX91"/>
      <c r="AY91"/>
      <c r="AZ91"/>
      <c r="BA91"/>
      <c r="BB91"/>
      <c r="BC91"/>
      <c r="BD91"/>
      <c r="BE91"/>
      <c r="BF91"/>
      <c r="BG91"/>
      <c r="BH91"/>
      <c r="BI91"/>
    </row>
    <row r="92">
      <c r="A92" t="s">
        <v>578</v>
      </c>
      <c r="B92">
        <v>2005</v>
      </c>
      <c r="C92" t="s">
        <v>583</v>
      </c>
      <c r="D92">
        <v>20</v>
      </c>
      <c r="E92" t="s">
        <v>61</v>
      </c>
      <c r="F92" t="s">
        <v>22</v>
      </c>
      <c r="G92" t="s">
        <v>594</v>
      </c>
      <c r="H92">
        <v>19.508528211215729</v>
      </c>
      <c r="I92">
        <v>8.558397836930812</v>
      </c>
      <c r="J92">
        <v>6.2460137860485823</v>
      </c>
      <c r="K92">
        <v>2.6749047389551239</v>
      </c>
      <c r="L92">
        <v>1.672864639705802</v>
      </c>
      <c r="M92">
        <v>3.5708048626259421</v>
      </c>
      <c r="N92">
        <v>1.5621587444847229</v>
      </c>
      <c r="O92">
        <v>0.52986956816457176</v>
      </c>
      <c r="P92">
        <v>1.875474049005921</v>
      </c>
      <c r="Q92">
        <v>-4.2632564145599997e-14</v>
      </c>
      <c r="R92">
        <v>21.32253561728238</v>
      </c>
      <c r="S92">
        <v>10.49412385000543</v>
      </c>
      <c r="T92">
        <v>6.8166074361521334</v>
      </c>
      <c r="U92">
        <v>5.2921848796229689</v>
      </c>
      <c r="V92">
        <v>3.2744803077252862</v>
      </c>
      <c r="W92" t="s">
        <v>395</v>
      </c>
      <c r="X92" t="s">
        <v>396</v>
      </c>
      <c r="Y92" t="s">
        <v>397</v>
      </c>
      <c r="Z92" t="s">
        <v>180</v>
      </c>
      <c r="AA92" t="s">
        <v>180</v>
      </c>
      <c r="AB92" t="s">
        <v>180</v>
      </c>
      <c r="AC92" t="s">
        <v>180</v>
      </c>
      <c r="AD92" t="s">
        <v>180</v>
      </c>
      <c r="AE92"/>
      <c r="AF92"/>
      <c r="AG92"/>
      <c r="AH92"/>
      <c r="AI92"/>
      <c r="AJ92"/>
      <c r="AK92"/>
      <c r="AL92"/>
      <c r="AM92"/>
      <c r="AN92"/>
      <c r="AO92"/>
      <c r="AP92"/>
      <c r="AQ92"/>
      <c r="AR92"/>
      <c r="AS92"/>
      <c r="AT92"/>
      <c r="AU92"/>
      <c r="AV92"/>
      <c r="AW92"/>
      <c r="AX92"/>
      <c r="AY92"/>
      <c r="AZ92"/>
      <c r="BA92"/>
      <c r="BB92"/>
      <c r="BC92"/>
      <c r="BD92"/>
      <c r="BE92"/>
      <c r="BF92"/>
      <c r="BG92"/>
      <c r="BH92"/>
      <c r="BI92"/>
    </row>
    <row r="93">
      <c r="A93" t="s">
        <v>578</v>
      </c>
      <c r="B93">
        <v>2005</v>
      </c>
      <c r="C93" t="s">
        <v>583</v>
      </c>
      <c r="D93">
        <v>21</v>
      </c>
      <c r="E93" t="s">
        <v>61</v>
      </c>
      <c r="F93" t="s">
        <v>17</v>
      </c>
      <c r="G93" t="s">
        <v>595</v>
      </c>
      <c r="H93">
        <v>13.34129920763931</v>
      </c>
      <c r="I93">
        <v>10.685786175509239</v>
      </c>
      <c r="J93">
        <v>3.619701593591337</v>
      </c>
      <c r="K93">
        <v>2.8885503592298498</v>
      </c>
      <c r="L93">
        <v>0.72459704211930265</v>
      </c>
      <c r="M93">
        <v>3.6667211532544122</v>
      </c>
      <c r="N93">
        <v>0.28255640253916781</v>
      </c>
      <c r="O93">
        <v>0</v>
      </c>
      <c r="P93">
        <v>0.49029079205964182</v>
      </c>
      <c r="Q93">
        <v>0</v>
      </c>
      <c r="R93">
        <v>13.711002752676251</v>
      </c>
      <c r="S93">
        <v>12.786770975996999</v>
      </c>
      <c r="T93">
        <v>5.9100838293810147</v>
      </c>
      <c r="U93">
        <v>3.0004692430443032</v>
      </c>
      <c r="V93">
        <v>2.3310929603283039</v>
      </c>
      <c r="W93" t="s">
        <v>395</v>
      </c>
      <c r="X93" t="s">
        <v>396</v>
      </c>
      <c r="Y93" t="s">
        <v>397</v>
      </c>
      <c r="Z93" t="s">
        <v>180</v>
      </c>
      <c r="AA93" t="s">
        <v>180</v>
      </c>
      <c r="AB93" t="s">
        <v>180</v>
      </c>
      <c r="AC93" t="s">
        <v>180</v>
      </c>
      <c r="AD93" t="s">
        <v>180</v>
      </c>
      <c r="AE93"/>
      <c r="AF93"/>
      <c r="AG93"/>
      <c r="AH93"/>
      <c r="AI93"/>
      <c r="AJ93"/>
      <c r="AK93"/>
      <c r="AL93"/>
      <c r="AM93"/>
      <c r="AN93"/>
      <c r="AO93"/>
      <c r="AP93"/>
      <c r="AQ93"/>
      <c r="AR93"/>
      <c r="AS93"/>
      <c r="AT93"/>
      <c r="AU93"/>
      <c r="AV93"/>
      <c r="AW93"/>
      <c r="AX93"/>
      <c r="AY93"/>
      <c r="AZ93"/>
      <c r="BA93"/>
      <c r="BB93"/>
      <c r="BC93"/>
      <c r="BD93"/>
      <c r="BE93"/>
      <c r="BF93"/>
      <c r="BG93"/>
      <c r="BH93"/>
      <c r="BI93"/>
    </row>
    <row r="94">
      <c r="A94" t="s">
        <v>578</v>
      </c>
      <c r="B94">
        <v>2005</v>
      </c>
      <c r="C94" t="s">
        <v>583</v>
      </c>
      <c r="D94">
        <v>29</v>
      </c>
      <c r="E94" t="s">
        <v>58</v>
      </c>
      <c r="F94" t="s">
        <v>50</v>
      </c>
      <c r="G94" t="s">
        <v>596</v>
      </c>
      <c r="H94">
        <v>7.7342146720376954</v>
      </c>
      <c r="I94">
        <v>11.66743722141198</v>
      </c>
      <c r="J94">
        <v>9.5131454815123462</v>
      </c>
      <c r="K94">
        <v>24.356023108571939</v>
      </c>
      <c r="L94">
        <v>52.97599579938673</v>
      </c>
      <c r="M94">
        <v>40.902901749721821</v>
      </c>
      <c r="N94">
        <v>55.51214143082273</v>
      </c>
      <c r="O94">
        <v>68.688988780936384</v>
      </c>
      <c r="P94">
        <v>75.158499662897555</v>
      </c>
      <c r="Q94">
        <v>78.16681257968618</v>
      </c>
      <c r="R94">
        <v>5.8465099086130987</v>
      </c>
      <c r="S94">
        <v>10.34307213181706</v>
      </c>
      <c r="T94">
        <v>7.574121689415815</v>
      </c>
      <c r="U94">
        <v>10.636530484543689</v>
      </c>
      <c r="V94">
        <v>20.590043015195018</v>
      </c>
      <c r="W94" t="s">
        <v>395</v>
      </c>
      <c r="X94" t="s">
        <v>396</v>
      </c>
      <c r="Y94" t="s">
        <v>397</v>
      </c>
      <c r="Z94" t="s">
        <v>180</v>
      </c>
      <c r="AA94" t="s">
        <v>180</v>
      </c>
      <c r="AB94" t="s">
        <v>180</v>
      </c>
      <c r="AC94" t="s">
        <v>180</v>
      </c>
      <c r="AD94" t="s">
        <v>180</v>
      </c>
      <c r="AE94">
        <v>12.93714852677955</v>
      </c>
      <c r="AF94">
        <v>19.514862767471602</v>
      </c>
      <c r="AG94">
        <v>29.3177472541188</v>
      </c>
      <c r="AH94"/>
      <c r="AI94"/>
      <c r="AJ94"/>
      <c r="AK94"/>
      <c r="AL94"/>
      <c r="AM94"/>
      <c r="AN94"/>
      <c r="AO94"/>
      <c r="AP94"/>
      <c r="AQ94"/>
      <c r="AR94"/>
      <c r="AS94"/>
      <c r="AT94"/>
      <c r="AU94"/>
      <c r="AV94"/>
      <c r="AW94"/>
      <c r="AX94"/>
      <c r="AY94"/>
      <c r="AZ94"/>
      <c r="BA94"/>
      <c r="BB94"/>
      <c r="BC94"/>
      <c r="BD94"/>
      <c r="BE94"/>
      <c r="BF94"/>
      <c r="BG94"/>
      <c r="BH94"/>
      <c r="BI94"/>
    </row>
    <row r="95">
      <c r="A95" t="s">
        <v>578</v>
      </c>
      <c r="B95">
        <v>2005</v>
      </c>
      <c r="C95" t="s">
        <v>583</v>
      </c>
      <c r="D95">
        <v>30</v>
      </c>
      <c r="E95" t="s">
        <v>58</v>
      </c>
      <c r="F95" t="s">
        <v>49</v>
      </c>
      <c r="G95" t="s">
        <v>180</v>
      </c>
      <c r="H95">
        <v>92.265785327962305</v>
      </c>
      <c r="I95">
        <v>88.332562778588027</v>
      </c>
      <c r="J95">
        <v>90.486854518487661</v>
      </c>
      <c r="K95">
        <v>75.643976891428053</v>
      </c>
      <c r="L95">
        <v>47.02400420061327</v>
      </c>
      <c r="M95">
        <v>59.097098250278179</v>
      </c>
      <c r="N95">
        <v>44.48785856917727</v>
      </c>
      <c r="O95">
        <v>31.311011219063619</v>
      </c>
      <c r="P95">
        <v>24.841500337102449</v>
      </c>
      <c r="Q95">
        <v>21.83318742031382</v>
      </c>
      <c r="R95">
        <v>94.1534900913869</v>
      </c>
      <c r="S95">
        <v>89.656927868182947</v>
      </c>
      <c r="T95">
        <v>92.425878310584181</v>
      </c>
      <c r="U95">
        <v>89.363469515456302</v>
      </c>
      <c r="V95">
        <v>79.409956984804978</v>
      </c>
      <c r="W95" t="s">
        <v>395</v>
      </c>
      <c r="X95" t="s">
        <v>396</v>
      </c>
      <c r="Y95" t="s">
        <v>397</v>
      </c>
      <c r="Z95" t="s">
        <v>180</v>
      </c>
      <c r="AA95" t="s">
        <v>180</v>
      </c>
      <c r="AB95" t="s">
        <v>180</v>
      </c>
      <c r="AC95" t="s">
        <v>180</v>
      </c>
      <c r="AD95" t="s">
        <v>180</v>
      </c>
      <c r="AE95">
        <v>87.062851473220448</v>
      </c>
      <c r="AF95">
        <v>80.485137232528402</v>
      </c>
      <c r="AG95">
        <v>70.6822527458812</v>
      </c>
      <c r="AH95"/>
      <c r="AI95"/>
      <c r="AJ95"/>
      <c r="AK95"/>
      <c r="AL95"/>
      <c r="AM95"/>
      <c r="AN95"/>
      <c r="AO95"/>
      <c r="AP95"/>
      <c r="AQ95"/>
      <c r="AR95"/>
      <c r="AS95"/>
      <c r="AT95"/>
      <c r="AU95"/>
      <c r="AV95"/>
      <c r="AW95"/>
      <c r="AX95"/>
      <c r="AY95"/>
      <c r="AZ95"/>
      <c r="BA95"/>
      <c r="BB95"/>
      <c r="BC95"/>
      <c r="BD95"/>
      <c r="BE95"/>
      <c r="BF95"/>
      <c r="BG95"/>
      <c r="BH95"/>
      <c r="BI95"/>
    </row>
    <row r="96">
      <c r="A96" t="s">
        <v>578</v>
      </c>
      <c r="B96">
        <v>2005</v>
      </c>
      <c r="C96" t="s">
        <v>583</v>
      </c>
      <c r="D96">
        <v>31</v>
      </c>
      <c r="E96" t="s">
        <v>104</v>
      </c>
      <c r="F96" t="s">
        <v>50</v>
      </c>
      <c r="G96" t="s">
        <v>597</v>
      </c>
      <c r="H96">
        <v>5.7942966077900211</v>
      </c>
      <c r="I96">
        <v>10.900749803248839</v>
      </c>
      <c r="J96">
        <v>8.9069110856999831</v>
      </c>
      <c r="K96">
        <v>22.81105349700583</v>
      </c>
      <c r="L96">
        <v>51.055480688763048</v>
      </c>
      <c r="M96">
        <v>35.48789886925416</v>
      </c>
      <c r="N96">
        <v>52.16306504302635</v>
      </c>
      <c r="O96">
        <v>65.507537817918248</v>
      </c>
      <c r="P96">
        <v>72.225454994204796</v>
      </c>
      <c r="Q96">
        <v>76.344035301747525</v>
      </c>
      <c r="R96">
        <v>4.2510781070391097</v>
      </c>
      <c r="S96">
        <v>9.4352123804058259</v>
      </c>
      <c r="T96">
        <v>7.3400418210161256</v>
      </c>
      <c r="U96">
        <v>9.5506021824107066</v>
      </c>
      <c r="V96">
        <v>20.03152199151932</v>
      </c>
      <c r="W96" t="s">
        <v>395</v>
      </c>
      <c r="X96" t="s">
        <v>396</v>
      </c>
      <c r="Y96" t="s">
        <v>397</v>
      </c>
      <c r="Z96" t="s">
        <v>180</v>
      </c>
      <c r="AA96" t="s">
        <v>180</v>
      </c>
      <c r="AB96" t="s">
        <v>180</v>
      </c>
      <c r="AC96" t="s">
        <v>180</v>
      </c>
      <c r="AD96" t="s">
        <v>180</v>
      </c>
      <c r="AE96">
        <v>11.69243223153291</v>
      </c>
      <c r="AF96">
        <v>17.75822288007814</v>
      </c>
      <c r="AG96">
        <v>28.307697134646261</v>
      </c>
      <c r="AH96"/>
      <c r="AI96"/>
      <c r="AJ96"/>
      <c r="AK96"/>
      <c r="AL96"/>
      <c r="AM96"/>
      <c r="AN96"/>
      <c r="AO96"/>
      <c r="AP96"/>
      <c r="AQ96"/>
      <c r="AR96"/>
      <c r="AS96"/>
      <c r="AT96"/>
      <c r="AU96"/>
      <c r="AV96"/>
      <c r="AW96"/>
      <c r="AX96"/>
      <c r="AY96"/>
      <c r="AZ96"/>
      <c r="BA96"/>
      <c r="BB96"/>
      <c r="BC96"/>
      <c r="BD96"/>
      <c r="BE96"/>
      <c r="BF96"/>
      <c r="BG96"/>
      <c r="BH96"/>
      <c r="BI96"/>
    </row>
    <row r="97">
      <c r="A97" t="s">
        <v>578</v>
      </c>
      <c r="B97">
        <v>2005</v>
      </c>
      <c r="C97" t="s">
        <v>583</v>
      </c>
      <c r="D97">
        <v>32</v>
      </c>
      <c r="E97" t="s">
        <v>104</v>
      </c>
      <c r="F97" t="s">
        <v>49</v>
      </c>
      <c r="G97" t="s">
        <v>180</v>
      </c>
      <c r="H97">
        <v>94.205703392209983</v>
      </c>
      <c r="I97">
        <v>89.099250196751171</v>
      </c>
      <c r="J97">
        <v>91.093088914300012</v>
      </c>
      <c r="K97">
        <v>77.18894650299417</v>
      </c>
      <c r="L97">
        <v>48.944519311236952</v>
      </c>
      <c r="M97">
        <v>64.512101130745833</v>
      </c>
      <c r="N97">
        <v>47.83693495697365</v>
      </c>
      <c r="O97">
        <v>34.492462182081752</v>
      </c>
      <c r="P97">
        <v>27.774545005795201</v>
      </c>
      <c r="Q97">
        <v>23.655964698252479</v>
      </c>
      <c r="R97">
        <v>95.748921892960894</v>
      </c>
      <c r="S97">
        <v>90.564787619594171</v>
      </c>
      <c r="T97">
        <v>92.659958178983871</v>
      </c>
      <c r="U97">
        <v>90.449397817589301</v>
      </c>
      <c r="V97">
        <v>79.968478008480687</v>
      </c>
      <c r="W97" t="s">
        <v>395</v>
      </c>
      <c r="X97" t="s">
        <v>396</v>
      </c>
      <c r="Y97" t="s">
        <v>397</v>
      </c>
      <c r="Z97" t="s">
        <v>180</v>
      </c>
      <c r="AA97" t="s">
        <v>180</v>
      </c>
      <c r="AB97" t="s">
        <v>180</v>
      </c>
      <c r="AC97" t="s">
        <v>180</v>
      </c>
      <c r="AD97" t="s">
        <v>180</v>
      </c>
      <c r="AE97">
        <v>88.307567768467095</v>
      </c>
      <c r="AF97">
        <v>82.241777119921863</v>
      </c>
      <c r="AG97">
        <v>71.692302865353739</v>
      </c>
      <c r="AH97"/>
      <c r="AI97"/>
      <c r="AJ97"/>
      <c r="AK97"/>
      <c r="AL97"/>
      <c r="AM97"/>
      <c r="AN97"/>
      <c r="AO97"/>
      <c r="AP97"/>
      <c r="AQ97"/>
      <c r="AR97"/>
      <c r="AS97"/>
      <c r="AT97"/>
      <c r="AU97"/>
      <c r="AV97"/>
      <c r="AW97"/>
      <c r="AX97"/>
      <c r="AY97"/>
      <c r="AZ97"/>
      <c r="BA97"/>
      <c r="BB97"/>
      <c r="BC97"/>
      <c r="BD97"/>
      <c r="BE97"/>
      <c r="BF97"/>
      <c r="BG97"/>
      <c r="BH97"/>
      <c r="BI97"/>
    </row>
    <row r="98">
      <c r="A98" t="s">
        <v>578</v>
      </c>
      <c r="B98">
        <v>2005</v>
      </c>
      <c r="C98" t="s">
        <v>583</v>
      </c>
      <c r="D98">
        <v>58</v>
      </c>
      <c r="E98" t="s">
        <v>157</v>
      </c>
      <c r="F98" t="s">
        <v>398</v>
      </c>
      <c r="G98" t="s">
        <v>180</v>
      </c>
      <c r="H98">
        <v>5.7942966077900211</v>
      </c>
      <c r="I98">
        <v>10.900749803248839</v>
      </c>
      <c r="J98">
        <v>8.9069110856999831</v>
      </c>
      <c r="K98">
        <v>22.81105349700583</v>
      </c>
      <c r="L98">
        <v>51.055480688763048</v>
      </c>
      <c r="M98">
        <v>35.48789886925416</v>
      </c>
      <c r="N98">
        <v>52.16306504302635</v>
      </c>
      <c r="O98">
        <v>65.507537817918248</v>
      </c>
      <c r="P98">
        <v>72.225454994204796</v>
      </c>
      <c r="Q98">
        <v>76.344035301747525</v>
      </c>
      <c r="R98">
        <v>4.2510781070391097</v>
      </c>
      <c r="S98">
        <v>9.4352123804058259</v>
      </c>
      <c r="T98">
        <v>7.3400418210161256</v>
      </c>
      <c r="U98">
        <v>9.5506021824107066</v>
      </c>
      <c r="V98">
        <v>20.03152199151932</v>
      </c>
      <c r="W98" t="s">
        <v>395</v>
      </c>
      <c r="X98" t="s">
        <v>396</v>
      </c>
      <c r="Y98" t="s">
        <v>397</v>
      </c>
      <c r="Z98" t="s">
        <v>180</v>
      </c>
      <c r="AA98" t="s">
        <v>180</v>
      </c>
      <c r="AB98" t="s">
        <v>180</v>
      </c>
      <c r="AC98" t="s">
        <v>180</v>
      </c>
      <c r="AD98" t="s">
        <v>180</v>
      </c>
      <c r="AE98">
        <v>11.69243223153291</v>
      </c>
      <c r="AF98">
        <v>17.75822288007814</v>
      </c>
      <c r="AG98">
        <v>28.307697134646261</v>
      </c>
      <c r="AH98"/>
      <c r="AI98"/>
      <c r="AJ98"/>
      <c r="AK98"/>
      <c r="AL98"/>
      <c r="AM98"/>
      <c r="AN98"/>
      <c r="AO98"/>
      <c r="AP98"/>
      <c r="AQ98"/>
      <c r="AR98"/>
      <c r="AS98"/>
      <c r="AT98"/>
      <c r="AU98"/>
      <c r="AV98"/>
      <c r="AW98"/>
      <c r="AX98"/>
      <c r="AY98"/>
      <c r="AZ98"/>
      <c r="BA98"/>
      <c r="BB98"/>
      <c r="BC98"/>
      <c r="BD98"/>
      <c r="BE98"/>
      <c r="BF98"/>
      <c r="BG98"/>
      <c r="BH98"/>
      <c r="BI98"/>
    </row>
    <row r="99">
      <c r="A99" t="s">
        <v>578</v>
      </c>
      <c r="B99">
        <v>2005</v>
      </c>
      <c r="C99" t="s">
        <v>583</v>
      </c>
      <c r="D99">
        <v>59</v>
      </c>
      <c r="E99" t="s">
        <v>157</v>
      </c>
      <c r="F99" t="s">
        <v>399</v>
      </c>
      <c r="G99" t="s">
        <v>180</v>
      </c>
      <c r="H99">
        <v>1.939918064247673</v>
      </c>
      <c r="I99">
        <v>0.7666874181631399</v>
      </c>
      <c r="J99">
        <v>0.60623439581236271</v>
      </c>
      <c r="K99">
        <v>1.544969611566114</v>
      </c>
      <c r="L99">
        <v>1.9205151106236731</v>
      </c>
      <c r="M99">
        <v>5.4150028804676618</v>
      </c>
      <c r="N99">
        <v>3.3490763877963778</v>
      </c>
      <c r="O99">
        <v>3.1814509630181398</v>
      </c>
      <c r="P99">
        <v>2.9330446686927658</v>
      </c>
      <c r="Q99">
        <v>1.8227772779386531</v>
      </c>
      <c r="R99">
        <v>1.595431801573989</v>
      </c>
      <c r="S99">
        <v>0.90785975141123265</v>
      </c>
      <c r="T99">
        <v>0.23407986839968981</v>
      </c>
      <c r="U99">
        <v>1.085928302132984</v>
      </c>
      <c r="V99">
        <v>0.55852102367570433</v>
      </c>
      <c r="W99" t="s">
        <v>395</v>
      </c>
      <c r="X99" t="s">
        <v>396</v>
      </c>
      <c r="Y99" t="s">
        <v>397</v>
      </c>
      <c r="Z99" t="s">
        <v>180</v>
      </c>
      <c r="AA99" t="s">
        <v>180</v>
      </c>
      <c r="AB99" t="s">
        <v>180</v>
      </c>
      <c r="AC99" t="s">
        <v>180</v>
      </c>
      <c r="AD99" t="s">
        <v>180</v>
      </c>
      <c r="AE99">
        <v>1.2447162952466431</v>
      </c>
      <c r="AF99">
        <v>1.756639887393459</v>
      </c>
      <c r="AG99">
        <v>1.0100501194725351</v>
      </c>
      <c r="AH99"/>
      <c r="AI99"/>
      <c r="AJ99"/>
      <c r="AK99"/>
      <c r="AL99"/>
      <c r="AM99"/>
      <c r="AN99"/>
      <c r="AO99"/>
      <c r="AP99"/>
      <c r="AQ99"/>
      <c r="AR99"/>
      <c r="AS99"/>
      <c r="AT99"/>
      <c r="AU99"/>
      <c r="AV99"/>
      <c r="AW99"/>
      <c r="AX99"/>
      <c r="AY99"/>
      <c r="AZ99"/>
      <c r="BA99"/>
      <c r="BB99"/>
      <c r="BC99"/>
      <c r="BD99"/>
      <c r="BE99"/>
      <c r="BF99"/>
      <c r="BG99"/>
      <c r="BH99"/>
      <c r="BI99"/>
    </row>
    <row r="100">
      <c r="A100" t="s">
        <v>578</v>
      </c>
      <c r="B100">
        <v>2005</v>
      </c>
      <c r="C100" t="s">
        <v>583</v>
      </c>
      <c r="D100">
        <v>60</v>
      </c>
      <c r="E100" t="s">
        <v>157</v>
      </c>
      <c r="F100" t="s">
        <v>400</v>
      </c>
      <c r="G100" t="s">
        <v>180</v>
      </c>
      <c r="H100">
        <v>35.138336876796522</v>
      </c>
      <c r="I100">
        <v>59.433587067657832</v>
      </c>
      <c r="J100">
        <v>66.506076803580768</v>
      </c>
      <c r="K100">
        <v>56.102043644561377</v>
      </c>
      <c r="L100">
        <v>38.26033206319677</v>
      </c>
      <c r="M100">
        <v>43.874851484436903</v>
      </c>
      <c r="N100">
        <v>36.262981766179088</v>
      </c>
      <c r="O100">
        <v>27.89887189784039</v>
      </c>
      <c r="P100">
        <v>21.777223513381958</v>
      </c>
      <c r="Q100">
        <v>21.036616349252171</v>
      </c>
      <c r="R100">
        <v>33.121100186719971</v>
      </c>
      <c r="S100">
        <v>55.40564882748037</v>
      </c>
      <c r="T100">
        <v>66.03299335516283</v>
      </c>
      <c r="U100">
        <v>65.501295891485682</v>
      </c>
      <c r="V100">
        <v>60.637743587634937</v>
      </c>
      <c r="W100" t="s">
        <v>395</v>
      </c>
      <c r="X100" t="s">
        <v>396</v>
      </c>
      <c r="Y100" t="s">
        <v>397</v>
      </c>
      <c r="Z100" t="s">
        <v>180</v>
      </c>
      <c r="AA100" t="s">
        <v>180</v>
      </c>
      <c r="AB100" t="s">
        <v>180</v>
      </c>
      <c r="AC100" t="s">
        <v>180</v>
      </c>
      <c r="AD100" t="s">
        <v>180</v>
      </c>
      <c r="AE100">
        <v>72.246506660241891</v>
      </c>
      <c r="AF100">
        <v>44.6710847063136</v>
      </c>
      <c r="AG100">
        <v>42.126557096694263</v>
      </c>
      <c r="AH100"/>
      <c r="AI100"/>
      <c r="AJ100"/>
      <c r="AK100"/>
      <c r="AL100"/>
      <c r="AM100"/>
      <c r="AN100"/>
      <c r="AO100"/>
      <c r="AP100"/>
      <c r="AQ100"/>
      <c r="AR100"/>
      <c r="AS100"/>
      <c r="AT100"/>
      <c r="AU100"/>
      <c r="AV100"/>
      <c r="AW100"/>
      <c r="AX100"/>
      <c r="AY100"/>
      <c r="AZ100"/>
      <c r="BA100"/>
      <c r="BB100"/>
      <c r="BC100"/>
      <c r="BD100"/>
      <c r="BE100"/>
      <c r="BF100"/>
      <c r="BG100"/>
      <c r="BH100"/>
      <c r="BI100"/>
    </row>
    <row r="101">
      <c r="A101" t="s">
        <v>578</v>
      </c>
      <c r="B101">
        <v>2005</v>
      </c>
      <c r="C101" t="s">
        <v>583</v>
      </c>
      <c r="D101">
        <v>61</v>
      </c>
      <c r="E101" t="s">
        <v>157</v>
      </c>
      <c r="F101" t="s">
        <v>161</v>
      </c>
      <c r="G101" t="s">
        <v>180</v>
      </c>
      <c r="H101">
        <v>3.2461997213810432</v>
      </c>
      <c r="I101">
        <v>2.953161634487615</v>
      </c>
      <c r="J101">
        <v>2.5823059563725699</v>
      </c>
      <c r="K101">
        <v>1.4372831381191289</v>
      </c>
      <c r="L101">
        <v>0.49362765185136331</v>
      </c>
      <c r="M101">
        <v>1.893828587636069</v>
      </c>
      <c r="N101">
        <v>1.1846223473192641</v>
      </c>
      <c r="O101">
        <v>0.1413671223891394</v>
      </c>
      <c r="P101">
        <v>0.1469739386177</v>
      </c>
      <c r="Q101">
        <v>0.13341966522167931</v>
      </c>
      <c r="R101">
        <v>3.3855802054192141</v>
      </c>
      <c r="S101">
        <v>2.7009416950729168</v>
      </c>
      <c r="T101">
        <v>2.7510351147459131</v>
      </c>
      <c r="U101">
        <v>2.5192745838590849</v>
      </c>
      <c r="V101">
        <v>1.099080444804271</v>
      </c>
      <c r="W101" t="s">
        <v>395</v>
      </c>
      <c r="X101" t="s">
        <v>396</v>
      </c>
      <c r="Y101" t="s">
        <v>397</v>
      </c>
      <c r="Z101" t="s">
        <v>180</v>
      </c>
      <c r="AA101" t="s">
        <v>180</v>
      </c>
      <c r="AB101" t="s">
        <v>180</v>
      </c>
      <c r="AC101" t="s">
        <v>180</v>
      </c>
      <c r="AD101" t="s">
        <v>180</v>
      </c>
      <c r="AE101">
        <v>3.0698455801386499</v>
      </c>
      <c r="AF101">
        <v>2.5054738456189751</v>
      </c>
      <c r="AG101">
        <v>1.0611778967654659</v>
      </c>
      <c r="AH101"/>
      <c r="AI101"/>
      <c r="AJ101"/>
      <c r="AK101"/>
      <c r="AL101"/>
      <c r="AM101"/>
      <c r="AN101"/>
      <c r="AO101"/>
      <c r="AP101"/>
      <c r="AQ101"/>
      <c r="AR101"/>
      <c r="AS101"/>
      <c r="AT101"/>
      <c r="AU101"/>
      <c r="AV101"/>
      <c r="AW101"/>
      <c r="AX101"/>
      <c r="AY101"/>
      <c r="AZ101"/>
      <c r="BA101"/>
      <c r="BB101"/>
      <c r="BC101"/>
      <c r="BD101"/>
      <c r="BE101"/>
      <c r="BF101"/>
      <c r="BG101"/>
      <c r="BH101"/>
      <c r="BI101"/>
    </row>
    <row r="102">
      <c r="A102" t="s">
        <v>578</v>
      </c>
      <c r="B102">
        <v>2005</v>
      </c>
      <c r="C102" t="s">
        <v>583</v>
      </c>
      <c r="D102">
        <v>62</v>
      </c>
      <c r="E102" t="s">
        <v>157</v>
      </c>
      <c r="F102" t="s">
        <v>162</v>
      </c>
      <c r="G102" t="s">
        <v>180</v>
      </c>
      <c r="H102">
        <v>34.076108133684727</v>
      </c>
      <c r="I102">
        <v>3.4551501703557559</v>
      </c>
      <c r="J102">
        <v>0.42441917436470439</v>
      </c>
      <c r="K102">
        <v>0.39536300556331588</v>
      </c>
      <c r="L102">
        <v>0.2146140166328083</v>
      </c>
      <c r="M102">
        <v>0.52083385897865597</v>
      </c>
      <c r="N102">
        <v>0</v>
      </c>
      <c r="O102">
        <v>0.12680380732109081</v>
      </c>
      <c r="P102">
        <v>0</v>
      </c>
      <c r="Q102">
        <v>0</v>
      </c>
      <c r="R102">
        <v>38.047358252870239</v>
      </c>
      <c r="S102">
        <v>7.61468339249266</v>
      </c>
      <c r="T102">
        <v>1.21800529410623</v>
      </c>
      <c r="U102">
        <v>0.29622690391164519</v>
      </c>
      <c r="V102">
        <v>0.55461032805523314</v>
      </c>
      <c r="W102" t="s">
        <v>395</v>
      </c>
      <c r="X102" t="s">
        <v>396</v>
      </c>
      <c r="Y102" t="s">
        <v>397</v>
      </c>
      <c r="Z102" t="s">
        <v>180</v>
      </c>
      <c r="AA102" t="s">
        <v>180</v>
      </c>
      <c r="AB102" t="s">
        <v>180</v>
      </c>
      <c r="AC102" t="s">
        <v>180</v>
      </c>
      <c r="AD102" t="s">
        <v>180</v>
      </c>
      <c r="AE102">
        <v>7.3629918029240047</v>
      </c>
      <c r="AF102">
        <v>14.89649437842664</v>
      </c>
      <c r="AG102">
        <v>0.29820261200821307</v>
      </c>
      <c r="AH102"/>
      <c r="AI102"/>
      <c r="AJ102"/>
      <c r="AK102"/>
      <c r="AL102"/>
      <c r="AM102"/>
      <c r="AN102"/>
      <c r="AO102"/>
      <c r="AP102"/>
      <c r="AQ102"/>
      <c r="AR102"/>
      <c r="AS102"/>
      <c r="AT102"/>
      <c r="AU102"/>
      <c r="AV102"/>
      <c r="AW102"/>
      <c r="AX102"/>
      <c r="AY102"/>
      <c r="AZ102"/>
      <c r="BA102"/>
      <c r="BB102"/>
      <c r="BC102"/>
      <c r="BD102"/>
      <c r="BE102"/>
      <c r="BF102"/>
      <c r="BG102"/>
      <c r="BH102"/>
      <c r="BI102"/>
    </row>
    <row r="103">
      <c r="A103" t="s">
        <v>578</v>
      </c>
      <c r="B103">
        <v>2005</v>
      </c>
      <c r="C103" t="s">
        <v>583</v>
      </c>
      <c r="D103">
        <v>63</v>
      </c>
      <c r="E103" t="s">
        <v>157</v>
      </c>
      <c r="F103" t="s">
        <v>163</v>
      </c>
      <c r="G103" t="s">
        <v>180</v>
      </c>
      <c r="H103">
        <v>12.78836573685156</v>
      </c>
      <c r="I103">
        <v>10.50963519805253</v>
      </c>
      <c r="J103">
        <v>3.533417284756486</v>
      </c>
      <c r="K103">
        <v>2.8885503592298498</v>
      </c>
      <c r="L103">
        <v>0.72459704211930265</v>
      </c>
      <c r="M103">
        <v>3.155378689749782</v>
      </c>
      <c r="N103">
        <v>0.28255640253916781</v>
      </c>
      <c r="O103">
        <v>0</v>
      </c>
      <c r="P103">
        <v>0.49029079205964182</v>
      </c>
      <c r="Q103">
        <v>0</v>
      </c>
      <c r="R103">
        <v>13.148244763256841</v>
      </c>
      <c r="S103">
        <v>12.66263287117282</v>
      </c>
      <c r="T103">
        <v>5.7086229741458032</v>
      </c>
      <c r="U103">
        <v>3.0004692430443032</v>
      </c>
      <c r="V103">
        <v>2.3310929603283039</v>
      </c>
      <c r="W103" t="s">
        <v>395</v>
      </c>
      <c r="X103" t="s">
        <v>396</v>
      </c>
      <c r="Y103" t="s">
        <v>397</v>
      </c>
      <c r="Z103" t="s">
        <v>180</v>
      </c>
      <c r="AA103" t="s">
        <v>180</v>
      </c>
      <c r="AB103" t="s">
        <v>180</v>
      </c>
      <c r="AC103" t="s">
        <v>180</v>
      </c>
      <c r="AD103" t="s">
        <v>180</v>
      </c>
      <c r="AE103">
        <v>0.5481973399078055</v>
      </c>
      <c r="AF103">
        <v>0.15084110361462841</v>
      </c>
      <c r="AG103">
        <v>16.577913929347041</v>
      </c>
      <c r="AH103"/>
      <c r="AI103"/>
      <c r="AJ103"/>
      <c r="AK103"/>
      <c r="AL103"/>
      <c r="AM103"/>
      <c r="AN103"/>
      <c r="AO103"/>
      <c r="AP103"/>
      <c r="AQ103"/>
      <c r="AR103"/>
      <c r="AS103"/>
      <c r="AT103"/>
      <c r="AU103"/>
      <c r="AV103"/>
      <c r="AW103"/>
      <c r="AX103"/>
      <c r="AY103"/>
      <c r="AZ103"/>
      <c r="BA103"/>
      <c r="BB103"/>
      <c r="BC103"/>
      <c r="BD103"/>
      <c r="BE103"/>
      <c r="BF103"/>
      <c r="BG103"/>
      <c r="BH103"/>
      <c r="BI103"/>
    </row>
    <row r="104">
      <c r="A104" t="s">
        <v>578</v>
      </c>
      <c r="B104">
        <v>2005</v>
      </c>
      <c r="C104" t="s">
        <v>583</v>
      </c>
      <c r="D104">
        <v>64</v>
      </c>
      <c r="E104" t="s">
        <v>157</v>
      </c>
      <c r="F104" t="s">
        <v>164</v>
      </c>
      <c r="G104" t="s">
        <v>180</v>
      </c>
      <c r="H104">
        <v>0.52897537749376122</v>
      </c>
      <c r="I104">
        <v>0.069233696910341605</v>
      </c>
      <c r="J104">
        <v>0.086284308834850901</v>
      </c>
      <c r="K104">
        <v>0</v>
      </c>
      <c r="L104">
        <v>0</v>
      </c>
      <c r="M104">
        <v>0.5113424635046302</v>
      </c>
      <c r="N104">
        <v>0</v>
      </c>
      <c r="O104">
        <v>0</v>
      </c>
      <c r="P104">
        <v>0</v>
      </c>
      <c r="Q104">
        <v>0</v>
      </c>
      <c r="R104">
        <v>0.53301085646523749</v>
      </c>
      <c r="S104">
        <v>0.0077908877938378</v>
      </c>
      <c r="T104">
        <v>0.18503453056890129</v>
      </c>
      <c r="U104">
        <v>0</v>
      </c>
      <c r="V104">
        <v>0</v>
      </c>
      <c r="W104" t="s">
        <v>395</v>
      </c>
      <c r="X104" t="s">
        <v>396</v>
      </c>
      <c r="Y104" t="s">
        <v>397</v>
      </c>
      <c r="Z104" t="s">
        <v>180</v>
      </c>
      <c r="AA104" t="s">
        <v>180</v>
      </c>
      <c r="AB104" t="s">
        <v>180</v>
      </c>
      <c r="AC104" t="s">
        <v>180</v>
      </c>
      <c r="AD104" t="s">
        <v>180</v>
      </c>
      <c r="AE104">
        <v>0</v>
      </c>
      <c r="AF104">
        <v>0.044978161571763799</v>
      </c>
      <c r="AG104">
        <v>0.33754392412385031</v>
      </c>
      <c r="AH104"/>
      <c r="AI104"/>
      <c r="AJ104"/>
      <c r="AK104"/>
      <c r="AL104"/>
      <c r="AM104"/>
      <c r="AN104"/>
      <c r="AO104"/>
      <c r="AP104"/>
      <c r="AQ104"/>
      <c r="AR104"/>
      <c r="AS104"/>
      <c r="AT104"/>
      <c r="AU104"/>
      <c r="AV104"/>
      <c r="AW104"/>
      <c r="AX104"/>
      <c r="AY104"/>
      <c r="AZ104"/>
      <c r="BA104"/>
      <c r="BB104"/>
      <c r="BC104"/>
      <c r="BD104"/>
      <c r="BE104"/>
      <c r="BF104"/>
      <c r="BG104"/>
      <c r="BH104"/>
      <c r="BI104"/>
    </row>
    <row r="105">
      <c r="A105" t="s">
        <v>578</v>
      </c>
      <c r="B105">
        <v>2005</v>
      </c>
      <c r="C105" t="s">
        <v>583</v>
      </c>
      <c r="D105">
        <v>65</v>
      </c>
      <c r="E105" t="s">
        <v>157</v>
      </c>
      <c r="F105" t="s">
        <v>165</v>
      </c>
      <c r="G105" t="s">
        <v>180</v>
      </c>
      <c r="H105">
        <v>0.023958093293992001</v>
      </c>
      <c r="I105">
        <v>0.1069172805463629</v>
      </c>
      <c r="J105">
        <v>0</v>
      </c>
      <c r="K105">
        <v>0</v>
      </c>
      <c r="L105">
        <v>0</v>
      </c>
      <c r="M105">
        <v>0</v>
      </c>
      <c r="N105">
        <v>0</v>
      </c>
      <c r="O105">
        <v>0</v>
      </c>
      <c r="P105">
        <v>0</v>
      </c>
      <c r="Q105">
        <v>0</v>
      </c>
      <c r="R105">
        <v>0.0297471329541724</v>
      </c>
      <c r="S105">
        <v>0.11634721703034059</v>
      </c>
      <c r="T105">
        <v>0.016426324666309802</v>
      </c>
      <c r="U105">
        <v>0</v>
      </c>
      <c r="V105">
        <v>0</v>
      </c>
      <c r="W105" t="s">
        <v>395</v>
      </c>
      <c r="X105" t="s">
        <v>396</v>
      </c>
      <c r="Y105" t="s">
        <v>397</v>
      </c>
      <c r="Z105" t="s">
        <v>180</v>
      </c>
      <c r="AA105" t="s">
        <v>180</v>
      </c>
      <c r="AB105" t="s">
        <v>180</v>
      </c>
      <c r="AC105" t="s">
        <v>180</v>
      </c>
      <c r="AD105" t="s">
        <v>180</v>
      </c>
      <c r="AE105">
        <v>0.047974190147470799</v>
      </c>
      <c r="AF105">
        <v>0.035394917154589998</v>
      </c>
      <c r="AG105">
        <v>0</v>
      </c>
      <c r="AH105"/>
      <c r="AI105"/>
      <c r="AJ105"/>
      <c r="AK105"/>
      <c r="AL105"/>
      <c r="AM105"/>
      <c r="AN105"/>
      <c r="AO105"/>
      <c r="AP105"/>
      <c r="AQ105"/>
      <c r="AR105"/>
      <c r="AS105"/>
      <c r="AT105"/>
      <c r="AU105"/>
      <c r="AV105"/>
      <c r="AW105"/>
      <c r="AX105"/>
      <c r="AY105"/>
      <c r="AZ105"/>
      <c r="BA105"/>
      <c r="BB105"/>
      <c r="BC105"/>
      <c r="BD105"/>
      <c r="BE105"/>
      <c r="BF105"/>
      <c r="BG105"/>
      <c r="BH105"/>
      <c r="BI105"/>
    </row>
    <row r="106">
      <c r="A106" t="s">
        <v>578</v>
      </c>
      <c r="B106">
        <v>2005</v>
      </c>
      <c r="C106" t="s">
        <v>583</v>
      </c>
      <c r="D106">
        <v>66</v>
      </c>
      <c r="E106" t="s">
        <v>157</v>
      </c>
      <c r="F106" t="s">
        <v>166</v>
      </c>
      <c r="G106" t="s">
        <v>180</v>
      </c>
      <c r="H106">
        <v>5.4184272343557476</v>
      </c>
      <c r="I106">
        <v>10.677042628090369</v>
      </c>
      <c r="J106">
        <v>15.833069372559139</v>
      </c>
      <c r="K106">
        <v>14.460795672866171</v>
      </c>
      <c r="L106">
        <v>6.6994195170862678</v>
      </c>
      <c r="M106">
        <v>5.959715903252726</v>
      </c>
      <c r="N106">
        <v>5.8112050627836664</v>
      </c>
      <c r="O106">
        <v>3.1439683915129231</v>
      </c>
      <c r="P106">
        <v>2.427012093043206</v>
      </c>
      <c r="Q106">
        <v>0.29960036515255872</v>
      </c>
      <c r="R106">
        <v>5.1981799469585637</v>
      </c>
      <c r="S106">
        <v>9.9425260458412357</v>
      </c>
      <c r="T106">
        <v>15.136216281870601</v>
      </c>
      <c r="U106">
        <v>17.28398171412967</v>
      </c>
      <c r="V106">
        <v>14.091948994489369</v>
      </c>
      <c r="W106" t="s">
        <v>395</v>
      </c>
      <c r="X106" t="s">
        <v>396</v>
      </c>
      <c r="Y106" t="s">
        <v>397</v>
      </c>
      <c r="Z106" t="s">
        <v>180</v>
      </c>
      <c r="AA106" t="s">
        <v>180</v>
      </c>
      <c r="AB106" t="s">
        <v>180</v>
      </c>
      <c r="AC106" t="s">
        <v>180</v>
      </c>
      <c r="AD106" t="s">
        <v>180</v>
      </c>
      <c r="AE106">
        <v>2.840976049262077</v>
      </c>
      <c r="AF106">
        <v>18.116026870219368</v>
      </c>
      <c r="AG106">
        <v>8.4180288053775634</v>
      </c>
      <c r="AH106"/>
      <c r="AI106"/>
      <c r="AJ106"/>
      <c r="AK106"/>
      <c r="AL106"/>
      <c r="AM106"/>
      <c r="AN106"/>
      <c r="AO106"/>
      <c r="AP106"/>
      <c r="AQ106"/>
      <c r="AR106"/>
      <c r="AS106"/>
      <c r="AT106"/>
      <c r="AU106"/>
      <c r="AV106"/>
      <c r="AW106"/>
      <c r="AX106"/>
      <c r="AY106"/>
      <c r="AZ106"/>
      <c r="BA106"/>
      <c r="BB106"/>
      <c r="BC106"/>
      <c r="BD106"/>
      <c r="BE106"/>
      <c r="BF106"/>
      <c r="BG106"/>
      <c r="BH106"/>
      <c r="BI106"/>
    </row>
    <row r="107">
      <c r="A107" t="s">
        <v>578</v>
      </c>
      <c r="B107">
        <v>2005</v>
      </c>
      <c r="C107" t="s">
        <v>583</v>
      </c>
      <c r="D107">
        <v>67</v>
      </c>
      <c r="E107" t="s">
        <v>157</v>
      </c>
      <c r="F107" t="s">
        <v>167</v>
      </c>
      <c r="G107" t="s">
        <v>180</v>
      </c>
      <c r="H107">
        <v>0.71869611118133458</v>
      </c>
      <c r="I107">
        <v>0.84528337371339701</v>
      </c>
      <c r="J107">
        <v>1.246766248851116</v>
      </c>
      <c r="K107">
        <v>0.3599410710879839</v>
      </c>
      <c r="L107">
        <v>0.30233881076182662</v>
      </c>
      <c r="M107">
        <v>3.181147262719326</v>
      </c>
      <c r="N107">
        <v>0.94649299035600332</v>
      </c>
      <c r="O107">
        <v>0</v>
      </c>
      <c r="P107">
        <v>0</v>
      </c>
      <c r="Q107">
        <v>0.1389524237295765</v>
      </c>
      <c r="R107">
        <v>0.38674906503911471</v>
      </c>
      <c r="S107">
        <v>0.84076752509288089</v>
      </c>
      <c r="T107">
        <v>1.0969884709808051</v>
      </c>
      <c r="U107">
        <v>0.61445279031526012</v>
      </c>
      <c r="V107">
        <v>0.34148695043805111</v>
      </c>
      <c r="W107" t="s">
        <v>395</v>
      </c>
      <c r="X107" t="s">
        <v>396</v>
      </c>
      <c r="Y107" t="s">
        <v>397</v>
      </c>
      <c r="Z107" t="s">
        <v>180</v>
      </c>
      <c r="AA107" t="s">
        <v>180</v>
      </c>
      <c r="AB107" t="s">
        <v>180</v>
      </c>
      <c r="AC107" t="s">
        <v>180</v>
      </c>
      <c r="AD107" t="s">
        <v>180</v>
      </c>
      <c r="AE107">
        <v>0.19597917278852359</v>
      </c>
      <c r="AF107">
        <v>0.0344951907154235</v>
      </c>
      <c r="AG107">
        <v>1.773087148730397</v>
      </c>
      <c r="AH107"/>
      <c r="AI107"/>
      <c r="AJ107"/>
      <c r="AK107"/>
      <c r="AL107"/>
      <c r="AM107"/>
      <c r="AN107"/>
      <c r="AO107"/>
      <c r="AP107"/>
      <c r="AQ107"/>
      <c r="AR107"/>
      <c r="AS107"/>
      <c r="AT107"/>
      <c r="AU107"/>
      <c r="AV107"/>
      <c r="AW107"/>
      <c r="AX107"/>
      <c r="AY107"/>
      <c r="AZ107"/>
      <c r="BA107"/>
      <c r="BB107"/>
      <c r="BC107"/>
      <c r="BD107"/>
      <c r="BE107"/>
      <c r="BF107"/>
      <c r="BG107"/>
      <c r="BH107"/>
      <c r="BI107"/>
    </row>
    <row r="108">
      <c r="A108" t="s">
        <v>578</v>
      </c>
      <c r="B108">
        <v>2005</v>
      </c>
      <c r="C108" t="s">
        <v>583</v>
      </c>
      <c r="D108">
        <v>68</v>
      </c>
      <c r="E108" t="s">
        <v>157</v>
      </c>
      <c r="F108" t="s">
        <v>312</v>
      </c>
      <c r="G108" t="s">
        <v>180</v>
      </c>
      <c r="H108">
        <v>0</v>
      </c>
      <c r="I108">
        <v>0</v>
      </c>
      <c r="J108">
        <v>0.27451536916759439</v>
      </c>
      <c r="K108">
        <v>0</v>
      </c>
      <c r="L108">
        <v>0.32907509896470322</v>
      </c>
      <c r="M108">
        <v>0</v>
      </c>
      <c r="N108">
        <v>0</v>
      </c>
      <c r="O108">
        <v>0</v>
      </c>
      <c r="P108">
        <v>0</v>
      </c>
      <c r="Q108">
        <v>0.22459861695785749</v>
      </c>
      <c r="R108">
        <v>0</v>
      </c>
      <c r="S108">
        <v>0</v>
      </c>
      <c r="T108">
        <v>0.19312637344461189</v>
      </c>
      <c r="U108">
        <v>0.14776838871060921</v>
      </c>
      <c r="V108">
        <v>0.3539937190545937</v>
      </c>
      <c r="W108" t="s">
        <v>395</v>
      </c>
      <c r="X108" t="s">
        <v>396</v>
      </c>
      <c r="Y108" t="s">
        <v>397</v>
      </c>
      <c r="Z108" t="s">
        <v>180</v>
      </c>
      <c r="AA108" t="s">
        <v>180</v>
      </c>
      <c r="AB108" t="s">
        <v>180</v>
      </c>
      <c r="AC108" t="s">
        <v>180</v>
      </c>
      <c r="AD108" t="s">
        <v>180</v>
      </c>
      <c r="AE108">
        <v>0.42191488404661021</v>
      </c>
      <c r="AF108">
        <v>0.0059892563158941998</v>
      </c>
      <c r="AG108">
        <v>0.018199004197517899</v>
      </c>
      <c r="AH108"/>
      <c r="AI108"/>
      <c r="AJ108"/>
      <c r="AK108"/>
      <c r="AL108"/>
      <c r="AM108"/>
      <c r="AN108"/>
      <c r="AO108"/>
      <c r="AP108"/>
      <c r="AQ108"/>
      <c r="AR108"/>
      <c r="AS108"/>
      <c r="AT108"/>
      <c r="AU108"/>
      <c r="AV108"/>
      <c r="AW108"/>
      <c r="AX108"/>
      <c r="AY108"/>
      <c r="AZ108"/>
      <c r="BA108"/>
      <c r="BB108"/>
      <c r="BC108"/>
      <c r="BD108"/>
      <c r="BE108"/>
      <c r="BF108"/>
      <c r="BG108"/>
      <c r="BH108"/>
      <c r="BI108"/>
    </row>
    <row r="109">
      <c r="A109" t="s">
        <v>578</v>
      </c>
      <c r="B109">
        <v>2005</v>
      </c>
      <c r="C109" t="s">
        <v>583</v>
      </c>
      <c r="D109">
        <v>69</v>
      </c>
      <c r="E109" t="s">
        <v>157</v>
      </c>
      <c r="F109" t="s">
        <v>47</v>
      </c>
      <c r="G109" t="s">
        <v>180</v>
      </c>
      <c r="H109">
        <v>0.32671804292396173</v>
      </c>
      <c r="I109">
        <v>0.282551728773829</v>
      </c>
      <c r="J109">
        <v>0</v>
      </c>
      <c r="K109">
        <v>0</v>
      </c>
      <c r="L109">
        <v>0</v>
      </c>
      <c r="M109">
        <v>0</v>
      </c>
      <c r="N109">
        <v>0</v>
      </c>
      <c r="O109">
        <v>0</v>
      </c>
      <c r="P109">
        <v>0</v>
      </c>
      <c r="Q109">
        <v>0</v>
      </c>
      <c r="R109">
        <v>0.30351968170341048</v>
      </c>
      <c r="S109">
        <v>0.36558940620598762</v>
      </c>
      <c r="T109">
        <v>0.087429590892151798</v>
      </c>
      <c r="U109">
        <v>0</v>
      </c>
      <c r="V109">
        <v>0</v>
      </c>
      <c r="W109" t="s">
        <v>395</v>
      </c>
      <c r="X109" t="s">
        <v>396</v>
      </c>
      <c r="Y109" t="s">
        <v>397</v>
      </c>
      <c r="Z109" t="s">
        <v>180</v>
      </c>
      <c r="AA109" t="s">
        <v>180</v>
      </c>
      <c r="AB109" t="s">
        <v>180</v>
      </c>
      <c r="AC109" t="s">
        <v>180</v>
      </c>
      <c r="AD109" t="s">
        <v>180</v>
      </c>
      <c r="AE109">
        <v>0.32846579376336738</v>
      </c>
      <c r="AF109">
        <v>0.024358802577618702</v>
      </c>
      <c r="AG109">
        <v>0.071542328637625593</v>
      </c>
      <c r="AH109"/>
      <c r="AI109"/>
      <c r="AJ109"/>
      <c r="AK109"/>
      <c r="AL109"/>
      <c r="AM109"/>
      <c r="AN109"/>
      <c r="AO109"/>
      <c r="AP109"/>
      <c r="AQ109"/>
      <c r="AR109"/>
      <c r="AS109"/>
      <c r="AT109"/>
      <c r="AU109"/>
      <c r="AV109"/>
      <c r="AW109"/>
      <c r="AX109"/>
      <c r="AY109"/>
      <c r="AZ109"/>
      <c r="BA109"/>
      <c r="BB109"/>
      <c r="BC109"/>
      <c r="BD109"/>
      <c r="BE109"/>
      <c r="BF109"/>
      <c r="BG109"/>
      <c r="BH109"/>
      <c r="BI109"/>
    </row>
    <row r="110">
      <c r="A110" t="s">
        <v>578</v>
      </c>
      <c r="B110">
        <v>2005</v>
      </c>
      <c r="C110" t="s">
        <v>583</v>
      </c>
      <c r="D110">
        <v>122</v>
      </c>
      <c r="E110" t="s">
        <v>18</v>
      </c>
      <c r="F110" t="s">
        <v>14</v>
      </c>
      <c r="G110" t="s">
        <v>599</v>
      </c>
      <c r="H110">
        <v>15.83998062615451</v>
      </c>
      <c r="I110">
        <v>39.041863423295418</v>
      </c>
      <c r="J110">
        <v>57.942372153768638</v>
      </c>
      <c r="K110">
        <v>80.969197405765954</v>
      </c>
      <c r="L110">
        <v>94.267503062686657</v>
      </c>
      <c r="M110">
        <v>63.876635252605148</v>
      </c>
      <c r="N110">
        <v>94.710979883526647</v>
      </c>
      <c r="O110">
        <v>99.445766276426482</v>
      </c>
      <c r="P110">
        <v>100</v>
      </c>
      <c r="Q110">
        <v>100</v>
      </c>
      <c r="R110">
        <v>15.91579284181876</v>
      </c>
      <c r="S110">
        <v>28.958824537536579</v>
      </c>
      <c r="T110">
        <v>49.09520075087309</v>
      </c>
      <c r="U110">
        <v>62.064466527855338</v>
      </c>
      <c r="V110">
        <v>87.935414313568387</v>
      </c>
      <c r="W110" t="s">
        <v>395</v>
      </c>
      <c r="X110" t="s">
        <v>396</v>
      </c>
      <c r="Y110" t="s">
        <v>397</v>
      </c>
      <c r="Z110" t="s">
        <v>180</v>
      </c>
      <c r="AA110" t="s">
        <v>180</v>
      </c>
      <c r="AB110" t="s">
        <v>180</v>
      </c>
      <c r="AC110" t="s">
        <v>180</v>
      </c>
      <c r="AD110" t="s">
        <v>180</v>
      </c>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c r="A111" t="s">
        <v>578</v>
      </c>
      <c r="B111">
        <v>2005</v>
      </c>
      <c r="C111" t="s">
        <v>583</v>
      </c>
      <c r="D111">
        <v>123</v>
      </c>
      <c r="E111" t="s">
        <v>18</v>
      </c>
      <c r="F111" t="s">
        <v>52</v>
      </c>
      <c r="G111" t="s">
        <v>180</v>
      </c>
      <c r="H111">
        <v>84.1600193738455</v>
      </c>
      <c r="I111">
        <v>60.958136576704582</v>
      </c>
      <c r="J111">
        <v>42.057627846231362</v>
      </c>
      <c r="K111">
        <v>19.03080259423405</v>
      </c>
      <c r="L111">
        <v>5.7324969373133428</v>
      </c>
      <c r="M111">
        <v>36.123364747394852</v>
      </c>
      <c r="N111">
        <v>5.2890201164733526</v>
      </c>
      <c r="O111">
        <v>0.55423372357351752</v>
      </c>
      <c r="P111">
        <v>0</v>
      </c>
      <c r="Q111">
        <v>0</v>
      </c>
      <c r="R111">
        <v>84.084207158181243</v>
      </c>
      <c r="S111">
        <v>71.041175462463428</v>
      </c>
      <c r="T111">
        <v>50.90479924912691</v>
      </c>
      <c r="U111">
        <v>37.935533472144662</v>
      </c>
      <c r="V111">
        <v>12.064585686431609</v>
      </c>
      <c r="W111" t="s">
        <v>395</v>
      </c>
      <c r="X111" t="s">
        <v>396</v>
      </c>
      <c r="Y111" t="s">
        <v>397</v>
      </c>
      <c r="Z111" t="s">
        <v>180</v>
      </c>
      <c r="AA111" t="s">
        <v>180</v>
      </c>
      <c r="AB111" t="s">
        <v>180</v>
      </c>
      <c r="AC111" t="s">
        <v>180</v>
      </c>
      <c r="AD111" t="s">
        <v>180</v>
      </c>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c r="A112" t="s">
        <v>578</v>
      </c>
      <c r="B112">
        <v>2005</v>
      </c>
      <c r="C112" t="s">
        <v>583</v>
      </c>
      <c r="D112">
        <v>124</v>
      </c>
      <c r="E112" t="s">
        <v>51</v>
      </c>
      <c r="F112" t="s">
        <v>15</v>
      </c>
      <c r="G112" t="s">
        <v>600</v>
      </c>
      <c r="H112">
        <v>14.46095196229188</v>
      </c>
      <c r="I112">
        <v>35.671468095120488</v>
      </c>
      <c r="J112">
        <v>54.599611594880443</v>
      </c>
      <c r="K112">
        <v>77.198527582398924</v>
      </c>
      <c r="L112">
        <v>91.249233413044664</v>
      </c>
      <c r="M112">
        <v>56.262820441244187</v>
      </c>
      <c r="N112">
        <v>86.915798496346028</v>
      </c>
      <c r="O112">
        <v>94.132535154802667</v>
      </c>
      <c r="P112">
        <v>97.418367470033985</v>
      </c>
      <c r="Q112">
        <v>98.469646476105851</v>
      </c>
      <c r="R112">
        <v>14.58452282074609</v>
      </c>
      <c r="S112">
        <v>26.497538865934001</v>
      </c>
      <c r="T112">
        <v>45.943415036388849</v>
      </c>
      <c r="U112">
        <v>58.956918510449484</v>
      </c>
      <c r="V112">
        <v>85.560912759780464</v>
      </c>
      <c r="W112" t="s">
        <v>395</v>
      </c>
      <c r="X112" t="s">
        <v>396</v>
      </c>
      <c r="Y112" t="s">
        <v>397</v>
      </c>
      <c r="Z112" t="s">
        <v>180</v>
      </c>
      <c r="AA112" t="s">
        <v>180</v>
      </c>
      <c r="AB112" t="s">
        <v>180</v>
      </c>
      <c r="AC112" t="s">
        <v>180</v>
      </c>
      <c r="AD112" t="s">
        <v>180</v>
      </c>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c r="A113" t="s">
        <v>578</v>
      </c>
      <c r="B113">
        <v>2005</v>
      </c>
      <c r="C113" t="s">
        <v>583</v>
      </c>
      <c r="D113">
        <v>125</v>
      </c>
      <c r="E113" t="s">
        <v>51</v>
      </c>
      <c r="F113" t="s">
        <v>16</v>
      </c>
      <c r="G113" t="s">
        <v>601</v>
      </c>
      <c r="H113">
        <v>1.379028663862631</v>
      </c>
      <c r="I113">
        <v>3.3703953281749421</v>
      </c>
      <c r="J113">
        <v>3.3427605588882181</v>
      </c>
      <c r="K113">
        <v>3.7706698233671019</v>
      </c>
      <c r="L113">
        <v>3.0182696496420651</v>
      </c>
      <c r="M113">
        <v>7.6138148113609709</v>
      </c>
      <c r="N113">
        <v>7.7951813871805919</v>
      </c>
      <c r="O113">
        <v>5.3132311216238826</v>
      </c>
      <c r="P113">
        <v>2.581632529966075</v>
      </c>
      <c r="Q113">
        <v>1.530353523894189</v>
      </c>
      <c r="R113">
        <v>1.3312700210726709</v>
      </c>
      <c r="S113">
        <v>2.4612856716024938</v>
      </c>
      <c r="T113">
        <v>3.1517857144842329</v>
      </c>
      <c r="U113">
        <v>3.1075480174058749</v>
      </c>
      <c r="V113">
        <v>2.3745015537879981</v>
      </c>
      <c r="W113" t="s">
        <v>395</v>
      </c>
      <c r="X113" t="s">
        <v>396</v>
      </c>
      <c r="Y113" t="s">
        <v>397</v>
      </c>
      <c r="Z113" t="s">
        <v>180</v>
      </c>
      <c r="AA113" t="s">
        <v>180</v>
      </c>
      <c r="AB113" t="s">
        <v>180</v>
      </c>
      <c r="AC113" t="s">
        <v>180</v>
      </c>
      <c r="AD113" t="s">
        <v>180</v>
      </c>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c r="A114" t="s">
        <v>578</v>
      </c>
      <c r="B114">
        <v>2005</v>
      </c>
      <c r="C114" t="s">
        <v>583</v>
      </c>
      <c r="D114">
        <v>126</v>
      </c>
      <c r="E114" t="s">
        <v>51</v>
      </c>
      <c r="F114" t="s">
        <v>22</v>
      </c>
      <c r="G114" t="s">
        <v>602</v>
      </c>
      <c r="H114">
        <v>36.127323534749237</v>
      </c>
      <c r="I114">
        <v>36.078951216012968</v>
      </c>
      <c r="J114">
        <v>31.14467059369203</v>
      </c>
      <c r="K114">
        <v>14.388772688013541</v>
      </c>
      <c r="L114">
        <v>4.9392563641469041</v>
      </c>
      <c r="M114">
        <v>21.921715442164789</v>
      </c>
      <c r="N114">
        <v>1.9400004380112861</v>
      </c>
      <c r="O114">
        <v>-5.7731597280499999e-14</v>
      </c>
      <c r="P114">
        <v>-5.9507954119899997e-14</v>
      </c>
      <c r="Q114">
        <v>-3.9301895071700003e-14</v>
      </c>
      <c r="R114">
        <v>34.918873677448389</v>
      </c>
      <c r="S114">
        <v>39.21654807306335</v>
      </c>
      <c r="T114">
        <v>34.633806257119687</v>
      </c>
      <c r="U114">
        <v>32.004849030971577</v>
      </c>
      <c r="V114">
        <v>8.8034090500324496</v>
      </c>
      <c r="W114" t="s">
        <v>395</v>
      </c>
      <c r="X114" t="s">
        <v>396</v>
      </c>
      <c r="Y114" t="s">
        <v>397</v>
      </c>
      <c r="Z114" t="s">
        <v>180</v>
      </c>
      <c r="AA114" t="s">
        <v>180</v>
      </c>
      <c r="AB114" t="s">
        <v>180</v>
      </c>
      <c r="AC114" t="s">
        <v>180</v>
      </c>
      <c r="AD114" t="s">
        <v>180</v>
      </c>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c r="A115" t="s">
        <v>578</v>
      </c>
      <c r="B115">
        <v>2005</v>
      </c>
      <c r="C115" t="s">
        <v>583</v>
      </c>
      <c r="D115">
        <v>127</v>
      </c>
      <c r="E115" t="s">
        <v>51</v>
      </c>
      <c r="F115" t="s">
        <v>19</v>
      </c>
      <c r="G115" t="s">
        <v>603</v>
      </c>
      <c r="H115">
        <v>48.032695839096249</v>
      </c>
      <c r="I115">
        <v>24.87918536069159</v>
      </c>
      <c r="J115">
        <v>10.912957252539311</v>
      </c>
      <c r="K115">
        <v>4.6420299062204329</v>
      </c>
      <c r="L115">
        <v>0.79324057316636754</v>
      </c>
      <c r="M115">
        <v>14.20164930523004</v>
      </c>
      <c r="N115">
        <v>3.3490196784620938</v>
      </c>
      <c r="O115">
        <v>0.55423372357350775</v>
      </c>
      <c r="P115">
        <v>0</v>
      </c>
      <c r="Q115">
        <v>0</v>
      </c>
      <c r="R115">
        <v>49.165333480732848</v>
      </c>
      <c r="S115">
        <v>31.82462738940016</v>
      </c>
      <c r="T115">
        <v>16.270992992007219</v>
      </c>
      <c r="U115">
        <v>5.9306844411730664</v>
      </c>
      <c r="V115">
        <v>3.2611766363990888</v>
      </c>
      <c r="W115" t="s">
        <v>395</v>
      </c>
      <c r="X115" t="s">
        <v>396</v>
      </c>
      <c r="Y115" t="s">
        <v>397</v>
      </c>
      <c r="Z115" t="s">
        <v>180</v>
      </c>
      <c r="AA115" t="s">
        <v>180</v>
      </c>
      <c r="AB115" t="s">
        <v>180</v>
      </c>
      <c r="AC115" t="s">
        <v>180</v>
      </c>
      <c r="AD115" t="s">
        <v>180</v>
      </c>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c r="A116" t="s">
        <v>578</v>
      </c>
      <c r="B116">
        <v>2005</v>
      </c>
      <c r="C116" t="s">
        <v>583</v>
      </c>
      <c r="D116">
        <v>139</v>
      </c>
      <c r="E116" t="s">
        <v>51</v>
      </c>
      <c r="F116" t="s">
        <v>19</v>
      </c>
      <c r="G116" t="s">
        <v>180</v>
      </c>
      <c r="H116">
        <v>48.032695839096249</v>
      </c>
      <c r="I116">
        <v>24.87303833912328</v>
      </c>
      <c r="J116">
        <v>10.912957252539311</v>
      </c>
      <c r="K116">
        <v>4.6420299062204329</v>
      </c>
      <c r="L116">
        <v>0.79324057316636754</v>
      </c>
      <c r="M116">
        <v>14.20164930523004</v>
      </c>
      <c r="N116">
        <v>3.3490196784620938</v>
      </c>
      <c r="O116">
        <v>0.55423372357350775</v>
      </c>
      <c r="P116">
        <v>0</v>
      </c>
      <c r="Q116">
        <v>0</v>
      </c>
      <c r="R116">
        <v>49.165333480732848</v>
      </c>
      <c r="S116">
        <v>31.814859944068029</v>
      </c>
      <c r="T116">
        <v>16.270992992007219</v>
      </c>
      <c r="U116">
        <v>5.9306844411730664</v>
      </c>
      <c r="V116">
        <v>3.2611766363990888</v>
      </c>
      <c r="W116" t="s">
        <v>395</v>
      </c>
      <c r="X116" t="s">
        <v>396</v>
      </c>
      <c r="Y116" t="s">
        <v>397</v>
      </c>
      <c r="Z116" t="s">
        <v>180</v>
      </c>
      <c r="AA116" t="s">
        <v>180</v>
      </c>
      <c r="AB116" t="s">
        <v>180</v>
      </c>
      <c r="AC116" t="s">
        <v>180</v>
      </c>
      <c r="AD116" t="s">
        <v>180</v>
      </c>
      <c r="AE116">
        <v>23.437571036173129</v>
      </c>
      <c r="AF116">
        <v>13.67487647628219</v>
      </c>
      <c r="AG116">
        <v>18.136650152118229</v>
      </c>
      <c r="AH116"/>
      <c r="AI116"/>
      <c r="AJ116"/>
      <c r="AK116"/>
      <c r="AL116"/>
      <c r="AM116"/>
      <c r="AN116"/>
      <c r="AO116"/>
      <c r="AP116"/>
      <c r="AQ116"/>
      <c r="AR116"/>
      <c r="AS116"/>
      <c r="AT116"/>
      <c r="AU116"/>
      <c r="AV116"/>
      <c r="AW116"/>
      <c r="AX116"/>
      <c r="AY116"/>
      <c r="AZ116"/>
      <c r="BA116"/>
      <c r="BB116"/>
      <c r="BC116"/>
      <c r="BD116"/>
      <c r="BE116"/>
      <c r="BF116"/>
      <c r="BG116"/>
      <c r="BH116"/>
      <c r="BI116"/>
    </row>
    <row r="117">
      <c r="A117" t="s">
        <v>578</v>
      </c>
      <c r="B117">
        <v>2005</v>
      </c>
      <c r="C117" t="s">
        <v>583</v>
      </c>
      <c r="D117">
        <v>151</v>
      </c>
      <c r="E117" t="s">
        <v>110</v>
      </c>
      <c r="F117" t="s">
        <v>50</v>
      </c>
      <c r="G117" t="s">
        <v>180</v>
      </c>
      <c r="H117">
        <v>19.757715541757609</v>
      </c>
      <c r="I117">
        <v>12.79269954486603</v>
      </c>
      <c r="J117">
        <v>6.8284660555355456</v>
      </c>
      <c r="K117">
        <v>5.689424025204838</v>
      </c>
      <c r="L117">
        <v>3.651760050924258</v>
      </c>
      <c r="M117">
        <v>11.592117104248951</v>
      </c>
      <c r="N117">
        <v>5.6552430896062562</v>
      </c>
      <c r="O117">
        <v>3.9776387294849949</v>
      </c>
      <c r="P117">
        <v>2.6316494894649858</v>
      </c>
      <c r="Q117">
        <v>1.2487981986991039</v>
      </c>
      <c r="R117">
        <v>18.9843604523797</v>
      </c>
      <c r="S117">
        <v>15.247748833397591</v>
      </c>
      <c r="T117">
        <v>8.1198577451695684</v>
      </c>
      <c r="U117">
        <v>7.0367156120259429</v>
      </c>
      <c r="V117">
        <v>4.5354094699765346</v>
      </c>
      <c r="W117" t="s">
        <v>395</v>
      </c>
      <c r="X117" t="s">
        <v>396</v>
      </c>
      <c r="Y117" t="s">
        <v>397</v>
      </c>
      <c r="Z117" t="s">
        <v>180</v>
      </c>
      <c r="AA117" t="s">
        <v>180</v>
      </c>
      <c r="AB117" t="s">
        <v>180</v>
      </c>
      <c r="AC117" t="s">
        <v>180</v>
      </c>
      <c r="AD117" t="s">
        <v>180</v>
      </c>
      <c r="AE117">
        <v>2.7979447246674201</v>
      </c>
      <c r="AF117">
        <v>5.3450297740700394</v>
      </c>
      <c r="AG117">
        <v>16.109070978340991</v>
      </c>
      <c r="AH117"/>
      <c r="AI117"/>
      <c r="AJ117"/>
      <c r="AK117"/>
      <c r="AL117"/>
      <c r="AM117"/>
      <c r="AN117"/>
      <c r="AO117"/>
      <c r="AP117"/>
      <c r="AQ117"/>
      <c r="AR117"/>
      <c r="AS117"/>
      <c r="AT117"/>
      <c r="AU117"/>
      <c r="AV117"/>
      <c r="AW117"/>
      <c r="AX117"/>
      <c r="AY117"/>
      <c r="AZ117"/>
      <c r="BA117"/>
      <c r="BB117"/>
      <c r="BC117"/>
      <c r="BD117"/>
      <c r="BE117"/>
      <c r="BF117"/>
      <c r="BG117"/>
      <c r="BH117"/>
      <c r="BI117"/>
    </row>
    <row r="118">
      <c r="A118" t="s">
        <v>578</v>
      </c>
      <c r="B118">
        <v>2005</v>
      </c>
      <c r="C118" t="s">
        <v>583</v>
      </c>
      <c r="D118">
        <v>152</v>
      </c>
      <c r="E118" t="s">
        <v>110</v>
      </c>
      <c r="F118" t="s">
        <v>49</v>
      </c>
      <c r="G118" t="s">
        <v>180</v>
      </c>
      <c r="H118">
        <v>79.141413545178523</v>
      </c>
      <c r="I118">
        <v>86.172470718766874</v>
      </c>
      <c r="J118">
        <v>92.8927363776166</v>
      </c>
      <c r="K118">
        <v>93.83676959087262</v>
      </c>
      <c r="L118">
        <v>95.916899562172574</v>
      </c>
      <c r="M118">
        <v>88.020363536237298</v>
      </c>
      <c r="N118">
        <v>93.673614847012701</v>
      </c>
      <c r="O118">
        <v>95.035091939059129</v>
      </c>
      <c r="P118">
        <v>96.769842941615096</v>
      </c>
      <c r="Q118">
        <v>98.751201801300908</v>
      </c>
      <c r="R118">
        <v>79.850505943255996</v>
      </c>
      <c r="S118">
        <v>83.606503482935679</v>
      </c>
      <c r="T118">
        <v>91.247642130459354</v>
      </c>
      <c r="U118">
        <v>92.544970775074219</v>
      </c>
      <c r="V118">
        <v>95.298266880083361</v>
      </c>
      <c r="W118" t="s">
        <v>395</v>
      </c>
      <c r="X118" t="s">
        <v>396</v>
      </c>
      <c r="Y118" t="s">
        <v>397</v>
      </c>
      <c r="Z118" t="s">
        <v>180</v>
      </c>
      <c r="AA118" t="s">
        <v>180</v>
      </c>
      <c r="AB118" t="s">
        <v>180</v>
      </c>
      <c r="AC118" t="s">
        <v>180</v>
      </c>
      <c r="AD118" t="s">
        <v>180</v>
      </c>
      <c r="AE118">
        <v>96.681056580438295</v>
      </c>
      <c r="AF118">
        <v>93.960003890898619</v>
      </c>
      <c r="AG118">
        <v>83.333794867952875</v>
      </c>
      <c r="AH118"/>
      <c r="AI118"/>
      <c r="AJ118"/>
      <c r="AK118"/>
      <c r="AL118"/>
      <c r="AM118"/>
      <c r="AN118"/>
      <c r="AO118"/>
      <c r="AP118"/>
      <c r="AQ118"/>
      <c r="AR118"/>
      <c r="AS118"/>
      <c r="AT118"/>
      <c r="AU118"/>
      <c r="AV118"/>
      <c r="AW118"/>
      <c r="AX118"/>
      <c r="AY118"/>
      <c r="AZ118"/>
      <c r="BA118"/>
      <c r="BB118"/>
      <c r="BC118"/>
      <c r="BD118"/>
      <c r="BE118"/>
      <c r="BF118"/>
      <c r="BG118"/>
      <c r="BH118"/>
      <c r="BI118"/>
    </row>
    <row r="119">
      <c r="A119" t="s">
        <v>578</v>
      </c>
      <c r="B119">
        <v>2005</v>
      </c>
      <c r="C119" t="s">
        <v>583</v>
      </c>
      <c r="D119">
        <v>153</v>
      </c>
      <c r="E119" t="s">
        <v>63</v>
      </c>
      <c r="F119" t="s">
        <v>401</v>
      </c>
      <c r="G119" t="s">
        <v>180</v>
      </c>
      <c r="H119">
        <v>1.3367878626151961</v>
      </c>
      <c r="I119">
        <v>7.9587711454059562</v>
      </c>
      <c r="J119">
        <v>17.75019369780631</v>
      </c>
      <c r="K119">
        <v>43.471393769403051</v>
      </c>
      <c r="L119">
        <v>82.773416702545646</v>
      </c>
      <c r="M119">
        <v>44.304439238091433</v>
      </c>
      <c r="N119">
        <v>79.647467023877155</v>
      </c>
      <c r="O119">
        <v>86.054792523299739</v>
      </c>
      <c r="P119">
        <v>96.274139407524615</v>
      </c>
      <c r="Q119">
        <v>97.585693085119431</v>
      </c>
      <c r="R119">
        <v>1.0853718656528011</v>
      </c>
      <c r="S119">
        <v>3.2782694613046401</v>
      </c>
      <c r="T119">
        <v>10.758319084573809</v>
      </c>
      <c r="U119">
        <v>21.390841898079241</v>
      </c>
      <c r="V119">
        <v>56.232351846437517</v>
      </c>
      <c r="W119" t="s">
        <v>395</v>
      </c>
      <c r="X119" t="s">
        <v>396</v>
      </c>
      <c r="Y119" t="s">
        <v>397</v>
      </c>
      <c r="Z119" t="s">
        <v>180</v>
      </c>
      <c r="AA119" t="s">
        <v>180</v>
      </c>
      <c r="AB119" t="s">
        <v>180</v>
      </c>
      <c r="AC119" t="s">
        <v>180</v>
      </c>
      <c r="AD119" t="s">
        <v>180</v>
      </c>
      <c r="AE119">
        <v>27.803825661135491</v>
      </c>
      <c r="AF119">
        <v>27.465269090134971</v>
      </c>
      <c r="AG119">
        <v>36.208519092093923</v>
      </c>
      <c r="AH119"/>
      <c r="AI119"/>
      <c r="AJ119"/>
      <c r="AK119"/>
      <c r="AL119"/>
      <c r="AM119">
        <v>72.354546999999968</v>
      </c>
      <c r="AN119">
        <v>430.45957300000009</v>
      </c>
      <c r="AO119">
        <v>960.94149000000095</v>
      </c>
      <c r="AP119">
        <v>2352.4679930000011</v>
      </c>
      <c r="AQ119">
        <v>4479.7842530000207</v>
      </c>
      <c r="AR119">
        <v>467.52282499999978</v>
      </c>
      <c r="AS119">
        <v>835.66918000000078</v>
      </c>
      <c r="AT119">
        <v>907.38185800000031</v>
      </c>
      <c r="AU119">
        <v>1014.243838</v>
      </c>
      <c r="AV119">
        <v>1026.9080449999999</v>
      </c>
      <c r="AW119">
        <v>47.313930999999997</v>
      </c>
      <c r="AX119">
        <v>142.73021700000001</v>
      </c>
      <c r="AY119">
        <v>469.63660299999992</v>
      </c>
      <c r="AZ119">
        <v>930.91999000000021</v>
      </c>
      <c r="BA119">
        <v>2453.6813689999958</v>
      </c>
      <c r="BB119">
        <v>1997.260027</v>
      </c>
      <c r="BC119">
        <v>2820.0746980000131</v>
      </c>
      <c r="BD119">
        <v>3478.673131</v>
      </c>
      <c r="BE119"/>
      <c r="BF119"/>
      <c r="BG119"/>
      <c r="BH119"/>
      <c r="BI119"/>
    </row>
    <row r="120">
      <c r="A120" t="s">
        <v>578</v>
      </c>
      <c r="B120">
        <v>2005</v>
      </c>
      <c r="C120" t="s">
        <v>583</v>
      </c>
      <c r="D120">
        <v>154</v>
      </c>
      <c r="E120" t="s">
        <v>63</v>
      </c>
      <c r="F120" t="s">
        <v>402</v>
      </c>
      <c r="G120" t="s">
        <v>180</v>
      </c>
      <c r="H120">
        <v>1.5207368808816879</v>
      </c>
      <c r="I120">
        <v>7.6773009725258179</v>
      </c>
      <c r="J120">
        <v>14.5510155480483</v>
      </c>
      <c r="K120">
        <v>14.1729960702199</v>
      </c>
      <c r="L120">
        <v>5.7169298267323603</v>
      </c>
      <c r="M120">
        <v>13.20919321907482</v>
      </c>
      <c r="N120">
        <v>6.2600335193720626</v>
      </c>
      <c r="O120">
        <v>8.5619943670691701</v>
      </c>
      <c r="P120">
        <v>0.99529165957155763</v>
      </c>
      <c r="Q120">
        <v>1.5633393495279639</v>
      </c>
      <c r="R120">
        <v>0.75112760928098787</v>
      </c>
      <c r="S120">
        <v>5.3136233605548204</v>
      </c>
      <c r="T120">
        <v>12.454156272571771</v>
      </c>
      <c r="U120">
        <v>14.074934044166209</v>
      </c>
      <c r="V120">
        <v>14.18824512448237</v>
      </c>
      <c r="W120" t="s">
        <v>395</v>
      </c>
      <c r="X120" t="s">
        <v>396</v>
      </c>
      <c r="Y120" t="s">
        <v>397</v>
      </c>
      <c r="Z120" t="s">
        <v>180</v>
      </c>
      <c r="AA120" t="s">
        <v>180</v>
      </c>
      <c r="AB120" t="s">
        <v>180</v>
      </c>
      <c r="AC120" t="s">
        <v>180</v>
      </c>
      <c r="AD120" t="s">
        <v>180</v>
      </c>
      <c r="AE120">
        <v>9.8232920885915629</v>
      </c>
      <c r="AF120">
        <v>13.65780262929397</v>
      </c>
      <c r="AG120">
        <v>2.6404491621724868</v>
      </c>
      <c r="AH120"/>
      <c r="AI120"/>
      <c r="AJ120"/>
      <c r="AK120"/>
      <c r="AL120"/>
      <c r="AM120">
        <v>82.310911999999988</v>
      </c>
      <c r="AN120">
        <v>415.23592499999972</v>
      </c>
      <c r="AO120">
        <v>787.74771700000031</v>
      </c>
      <c r="AP120">
        <v>766.97609</v>
      </c>
      <c r="AQ120">
        <v>309.40624700000001</v>
      </c>
      <c r="AR120">
        <v>139.39008000000001</v>
      </c>
      <c r="AS120">
        <v>65.680896999999987</v>
      </c>
      <c r="AT120">
        <v>90.279670999999993</v>
      </c>
      <c r="AU120">
        <v>10.485353999999999</v>
      </c>
      <c r="AV120">
        <v>16.451241</v>
      </c>
      <c r="AW120">
        <v>32.743432000000013</v>
      </c>
      <c r="AX120">
        <v>231.34602699999999</v>
      </c>
      <c r="AY120">
        <v>543.66556700000046</v>
      </c>
      <c r="AZ120">
        <v>612.53491199999962</v>
      </c>
      <c r="BA120">
        <v>619.09970999999985</v>
      </c>
      <c r="BB120">
        <v>705.64636899999971</v>
      </c>
      <c r="BC120">
        <v>1402.3537689999989</v>
      </c>
      <c r="BD120">
        <v>253.67675299999999</v>
      </c>
      <c r="BE120"/>
      <c r="BF120"/>
      <c r="BG120"/>
      <c r="BH120"/>
      <c r="BI120"/>
    </row>
    <row r="121">
      <c r="A121" t="s">
        <v>578</v>
      </c>
      <c r="B121">
        <v>2005</v>
      </c>
      <c r="C121" t="s">
        <v>583</v>
      </c>
      <c r="D121">
        <v>155</v>
      </c>
      <c r="E121" t="s">
        <v>63</v>
      </c>
      <c r="F121" t="s">
        <v>403</v>
      </c>
      <c r="G121" t="s">
        <v>180</v>
      </c>
      <c r="H121">
        <v>49.109779417407289</v>
      </c>
      <c r="I121">
        <v>59.484742521376688</v>
      </c>
      <c r="J121">
        <v>56.785833501605708</v>
      </c>
      <c r="K121">
        <v>37.713580254156362</v>
      </c>
      <c r="L121">
        <v>10.716412897555641</v>
      </c>
      <c r="M121">
        <v>28.284718237603609</v>
      </c>
      <c r="N121">
        <v>10.74347977828868</v>
      </c>
      <c r="O121">
        <v>4.828979386057564</v>
      </c>
      <c r="P121">
        <v>2.7305689329038469</v>
      </c>
      <c r="Q121">
        <v>0.85096756535261897</v>
      </c>
      <c r="R121">
        <v>48.99816704433335</v>
      </c>
      <c r="S121">
        <v>59.583479788740568</v>
      </c>
      <c r="T121">
        <v>60.51653165084727</v>
      </c>
      <c r="U121">
        <v>58.603539616581507</v>
      </c>
      <c r="V121">
        <v>26.318226392680721</v>
      </c>
      <c r="W121" t="s">
        <v>395</v>
      </c>
      <c r="X121" t="s">
        <v>396</v>
      </c>
      <c r="Y121" t="s">
        <v>397</v>
      </c>
      <c r="Z121" t="s">
        <v>180</v>
      </c>
      <c r="AA121" t="s">
        <v>180</v>
      </c>
      <c r="AB121" t="s">
        <v>180</v>
      </c>
      <c r="AC121" t="s">
        <v>180</v>
      </c>
      <c r="AD121" t="s">
        <v>180</v>
      </c>
      <c r="AE121">
        <v>38.935311214099613</v>
      </c>
      <c r="AF121">
        <v>45.200271603825072</v>
      </c>
      <c r="AG121">
        <v>43.014381593616143</v>
      </c>
      <c r="AH121"/>
      <c r="AI121"/>
      <c r="AJ121"/>
      <c r="AK121"/>
      <c r="AL121"/>
      <c r="AM121">
        <v>2658.1000190000041</v>
      </c>
      <c r="AN121">
        <v>3217.302822000001</v>
      </c>
      <c r="AO121">
        <v>3074.2122810000001</v>
      </c>
      <c r="AP121">
        <v>2040.882124</v>
      </c>
      <c r="AQ121">
        <v>579.98352200000022</v>
      </c>
      <c r="AR121">
        <v>298.47463599999998</v>
      </c>
      <c r="AS121">
        <v>112.72166300000001</v>
      </c>
      <c r="AT121">
        <v>50.917887999999998</v>
      </c>
      <c r="AU121">
        <v>28.766424000000001</v>
      </c>
      <c r="AV121">
        <v>8.9548519999999989</v>
      </c>
      <c r="AW121">
        <v>2135.9461840000022</v>
      </c>
      <c r="AX121">
        <v>2594.162286000007</v>
      </c>
      <c r="AY121">
        <v>2641.7489690000011</v>
      </c>
      <c r="AZ121">
        <v>2550.400156000002</v>
      </c>
      <c r="BA121">
        <v>1148.38771</v>
      </c>
      <c r="BB121">
        <v>2796.8791659999988</v>
      </c>
      <c r="BC121">
        <v>4641.0665730000001</v>
      </c>
      <c r="BD121">
        <v>4132.5350290000006</v>
      </c>
      <c r="BE121"/>
      <c r="BF121"/>
      <c r="BG121"/>
      <c r="BH121"/>
      <c r="BI121"/>
    </row>
    <row r="122">
      <c r="A122" t="s">
        <v>578</v>
      </c>
      <c r="B122">
        <v>2005</v>
      </c>
      <c r="C122" t="s">
        <v>583</v>
      </c>
      <c r="D122">
        <v>156</v>
      </c>
      <c r="E122" t="s">
        <v>63</v>
      </c>
      <c r="F122" t="s">
        <v>404</v>
      </c>
      <c r="G122" t="s">
        <v>180</v>
      </c>
      <c r="H122">
        <v>48.032695839096249</v>
      </c>
      <c r="I122">
        <v>24.87918536069159</v>
      </c>
      <c r="J122">
        <v>10.912957252539311</v>
      </c>
      <c r="K122">
        <v>4.6420299062204329</v>
      </c>
      <c r="L122">
        <v>0.79324057316636754</v>
      </c>
      <c r="M122">
        <v>14.20164930523004</v>
      </c>
      <c r="N122">
        <v>3.3490196784620938</v>
      </c>
      <c r="O122">
        <v>0.55423372357350775</v>
      </c>
      <c r="P122">
        <v>0</v>
      </c>
      <c r="Q122">
        <v>0</v>
      </c>
      <c r="R122">
        <v>49.165333480732848</v>
      </c>
      <c r="S122">
        <v>31.82462738940016</v>
      </c>
      <c r="T122">
        <v>16.270992992007219</v>
      </c>
      <c r="U122">
        <v>5.9306844411730664</v>
      </c>
      <c r="V122">
        <v>3.2611766363990888</v>
      </c>
      <c r="W122" t="s">
        <v>395</v>
      </c>
      <c r="X122" t="s">
        <v>396</v>
      </c>
      <c r="Y122" t="s">
        <v>397</v>
      </c>
      <c r="Z122" t="s">
        <v>180</v>
      </c>
      <c r="AA122" t="s">
        <v>180</v>
      </c>
      <c r="AB122" t="s">
        <v>180</v>
      </c>
      <c r="AC122" t="s">
        <v>180</v>
      </c>
      <c r="AD122" t="s">
        <v>180</v>
      </c>
      <c r="AE122">
        <v>23.437571036173129</v>
      </c>
      <c r="AF122">
        <v>13.676656676746139</v>
      </c>
      <c r="AG122">
        <v>18.136650152118229</v>
      </c>
      <c r="AH122"/>
      <c r="AI122"/>
      <c r="AJ122"/>
      <c r="AK122"/>
      <c r="AL122"/>
      <c r="AM122">
        <v>2599.8021420000032</v>
      </c>
      <c r="AN122">
        <v>1345.6202360000009</v>
      </c>
      <c r="AO122">
        <v>590.79430800000023</v>
      </c>
      <c r="AP122">
        <v>251.204892</v>
      </c>
      <c r="AQ122">
        <v>42.931013</v>
      </c>
      <c r="AR122">
        <v>149.862978</v>
      </c>
      <c r="AS122">
        <v>35.138249000000002</v>
      </c>
      <c r="AT122">
        <v>5.8439700000000014</v>
      </c>
      <c r="AU122">
        <v>0</v>
      </c>
      <c r="AV122">
        <v>0</v>
      </c>
      <c r="AW122">
        <v>2143.2333650000041</v>
      </c>
      <c r="AX122">
        <v>1385.589570000001</v>
      </c>
      <c r="AY122">
        <v>710.28325300000097</v>
      </c>
      <c r="AZ122">
        <v>258.10076700000002</v>
      </c>
      <c r="BA122">
        <v>142.30043900000001</v>
      </c>
      <c r="BB122">
        <v>1683.6144900000011</v>
      </c>
      <c r="BC122">
        <v>1404.289662000002</v>
      </c>
      <c r="BD122">
        <v>1742.448439</v>
      </c>
      <c r="BE122"/>
      <c r="BF122"/>
      <c r="BG122"/>
      <c r="BH122"/>
      <c r="BI122"/>
    </row>
    <row r="123">
      <c r="A123" t="s">
        <v>578</v>
      </c>
      <c r="B123">
        <v>2006</v>
      </c>
      <c r="C123" t="s">
        <v>584</v>
      </c>
      <c r="D123">
        <v>16</v>
      </c>
      <c r="E123" t="s">
        <v>13</v>
      </c>
      <c r="F123" t="s">
        <v>14</v>
      </c>
      <c r="G123" t="s">
        <v>591</v>
      </c>
      <c r="H123">
        <v>74.221621441880202</v>
      </c>
      <c r="I123">
        <v>86.638327423379195</v>
      </c>
      <c r="J123">
        <v>92.137543238099468</v>
      </c>
      <c r="K123">
        <v>95.686040832254392</v>
      </c>
      <c r="L123">
        <v>99.179819249836598</v>
      </c>
      <c r="M123">
        <v>96.277763781649767</v>
      </c>
      <c r="N123">
        <v>99.457746647791907</v>
      </c>
      <c r="O123">
        <v>99.846703197060876</v>
      </c>
      <c r="P123">
        <v>99.56235437718361</v>
      </c>
      <c r="Q123">
        <v>100</v>
      </c>
      <c r="R123">
        <v>70.940206512478809</v>
      </c>
      <c r="S123">
        <v>83.238452904706719</v>
      </c>
      <c r="T123">
        <v>89.592033864658305</v>
      </c>
      <c r="U123">
        <v>93.531876529334795</v>
      </c>
      <c r="V123">
        <v>94.607257178074761</v>
      </c>
      <c r="W123" t="s">
        <v>150</v>
      </c>
      <c r="X123" t="s">
        <v>293</v>
      </c>
      <c r="Y123" t="s">
        <v>294</v>
      </c>
      <c r="Z123" t="s">
        <v>295</v>
      </c>
      <c r="AA123" t="s">
        <v>296</v>
      </c>
      <c r="AB123" t="s">
        <v>297</v>
      </c>
      <c r="AC123" t="s">
        <v>298</v>
      </c>
      <c r="AD123" t="s">
        <v>299</v>
      </c>
      <c r="AE123">
        <v>83.343640486497691</v>
      </c>
      <c r="AF123">
        <v>79.304531085353076</v>
      </c>
      <c r="AG123">
        <v>91.935115375828232</v>
      </c>
      <c r="AH123">
        <v>84.411764705882291</v>
      </c>
      <c r="AI123">
        <v>72.667318026380258</v>
      </c>
      <c r="AJ123">
        <v>98.855534709193265</v>
      </c>
      <c r="AK123">
        <v>89.310051107325208</v>
      </c>
      <c r="AL123">
        <v>96.561181434599192</v>
      </c>
      <c r="AM123"/>
      <c r="AN123"/>
      <c r="AO123"/>
      <c r="AP123"/>
      <c r="AQ123"/>
      <c r="AR123"/>
      <c r="AS123"/>
      <c r="AT123"/>
      <c r="AU123"/>
      <c r="AV123"/>
      <c r="AW123"/>
      <c r="AX123"/>
      <c r="AY123"/>
      <c r="AZ123"/>
      <c r="BA123"/>
      <c r="BB123"/>
      <c r="BC123"/>
      <c r="BD123"/>
      <c r="BE123"/>
      <c r="BF123"/>
      <c r="BG123"/>
      <c r="BH123"/>
      <c r="BI123"/>
    </row>
    <row r="124">
      <c r="A124" t="s">
        <v>578</v>
      </c>
      <c r="B124">
        <v>2006</v>
      </c>
      <c r="C124" t="s">
        <v>584</v>
      </c>
      <c r="D124">
        <v>17</v>
      </c>
      <c r="E124" t="s">
        <v>13</v>
      </c>
      <c r="F124" t="s">
        <v>52</v>
      </c>
      <c r="G124" t="s">
        <v>180</v>
      </c>
      <c r="H124">
        <v>25.778378558119751</v>
      </c>
      <c r="I124">
        <v>13.361672576620871</v>
      </c>
      <c r="J124">
        <v>7.8624567619005603</v>
      </c>
      <c r="K124">
        <v>4.313959167745705</v>
      </c>
      <c r="L124">
        <v>0.82018075016341929</v>
      </c>
      <c r="M124">
        <v>3.722236218350286</v>
      </c>
      <c r="N124">
        <v>0.54225335220810167</v>
      </c>
      <c r="O124">
        <v>0.15329680293911691</v>
      </c>
      <c r="P124">
        <v>0.43764562281638048</v>
      </c>
      <c r="Q124">
        <v>0</v>
      </c>
      <c r="R124">
        <v>29.059793487521169</v>
      </c>
      <c r="S124">
        <v>16.761547095293391</v>
      </c>
      <c r="T124">
        <v>10.407966135341789</v>
      </c>
      <c r="U124">
        <v>6.468123470665307</v>
      </c>
      <c r="V124">
        <v>5.3927428219252542</v>
      </c>
      <c r="W124" t="s">
        <v>150</v>
      </c>
      <c r="X124" t="s">
        <v>293</v>
      </c>
      <c r="Y124" t="s">
        <v>294</v>
      </c>
      <c r="Z124" t="s">
        <v>295</v>
      </c>
      <c r="AA124" t="s">
        <v>296</v>
      </c>
      <c r="AB124" t="s">
        <v>297</v>
      </c>
      <c r="AC124" t="s">
        <v>298</v>
      </c>
      <c r="AD124" t="s">
        <v>299</v>
      </c>
      <c r="AE124">
        <v>16.656359513502341</v>
      </c>
      <c r="AF124">
        <v>20.695468914647101</v>
      </c>
      <c r="AG124">
        <v>8.0648846241718246</v>
      </c>
      <c r="AH124">
        <v>15.58823529411772</v>
      </c>
      <c r="AI124">
        <v>27.332681973620101</v>
      </c>
      <c r="AJ124">
        <v>1.144465290806759</v>
      </c>
      <c r="AK124">
        <v>10.689948892674609</v>
      </c>
      <c r="AL124">
        <v>3.4388185654008891</v>
      </c>
      <c r="AM124"/>
      <c r="AN124"/>
      <c r="AO124"/>
      <c r="AP124"/>
      <c r="AQ124"/>
      <c r="AR124"/>
      <c r="AS124"/>
      <c r="AT124"/>
      <c r="AU124"/>
      <c r="AV124"/>
      <c r="AW124"/>
      <c r="AX124"/>
      <c r="AY124"/>
      <c r="AZ124"/>
      <c r="BA124"/>
      <c r="BB124"/>
      <c r="BC124"/>
      <c r="BD124"/>
      <c r="BE124"/>
      <c r="BF124"/>
      <c r="BG124"/>
      <c r="BH124"/>
      <c r="BI124"/>
    </row>
    <row r="125">
      <c r="A125" t="s">
        <v>578</v>
      </c>
      <c r="B125">
        <v>2006</v>
      </c>
      <c r="C125" t="s">
        <v>584</v>
      </c>
      <c r="D125">
        <v>18</v>
      </c>
      <c r="E125" t="s">
        <v>61</v>
      </c>
      <c r="F125" t="s">
        <v>15</v>
      </c>
      <c r="G125" t="s">
        <v>592</v>
      </c>
      <c r="H125">
        <v>73.716635962560275</v>
      </c>
      <c r="I125">
        <v>86.613043473317944</v>
      </c>
      <c r="J125">
        <v>92.018371214847221</v>
      </c>
      <c r="K125">
        <v>95.686040832254392</v>
      </c>
      <c r="L125">
        <v>98.976589911064039</v>
      </c>
      <c r="M125">
        <v>95.875358065304695</v>
      </c>
      <c r="N125">
        <v>99.457746647791907</v>
      </c>
      <c r="O125">
        <v>99.578815094653123</v>
      </c>
      <c r="P125">
        <v>99.026626649121823</v>
      </c>
      <c r="Q125">
        <v>100</v>
      </c>
      <c r="R125">
        <v>70.261733820758579</v>
      </c>
      <c r="S125">
        <v>83.203950923356643</v>
      </c>
      <c r="T125">
        <v>89.592033864658305</v>
      </c>
      <c r="U125">
        <v>93.508451563196388</v>
      </c>
      <c r="V125">
        <v>94.607257178074761</v>
      </c>
      <c r="W125" t="s">
        <v>150</v>
      </c>
      <c r="X125" t="s">
        <v>293</v>
      </c>
      <c r="Y125" t="s">
        <v>294</v>
      </c>
      <c r="Z125" t="s">
        <v>295</v>
      </c>
      <c r="AA125" t="s">
        <v>296</v>
      </c>
      <c r="AB125" t="s">
        <v>297</v>
      </c>
      <c r="AC125" t="s">
        <v>298</v>
      </c>
      <c r="AD125" t="s">
        <v>299</v>
      </c>
      <c r="AE125">
        <v>83.323026180169094</v>
      </c>
      <c r="AF125">
        <v>79.199157007376257</v>
      </c>
      <c r="AG125">
        <v>91.811527904849086</v>
      </c>
      <c r="AH125">
        <v>84.304812834224535</v>
      </c>
      <c r="AI125">
        <v>71.540342298288707</v>
      </c>
      <c r="AJ125">
        <v>98.855534709193265</v>
      </c>
      <c r="AK125">
        <v>89.054514480408685</v>
      </c>
      <c r="AL125">
        <v>96.181434599156162</v>
      </c>
      <c r="AM125"/>
      <c r="AN125"/>
      <c r="AO125"/>
      <c r="AP125"/>
      <c r="AQ125"/>
      <c r="AR125"/>
      <c r="AS125"/>
      <c r="AT125"/>
      <c r="AU125"/>
      <c r="AV125"/>
      <c r="AW125"/>
      <c r="AX125"/>
      <c r="AY125"/>
      <c r="AZ125"/>
      <c r="BA125"/>
      <c r="BB125"/>
      <c r="BC125"/>
      <c r="BD125"/>
      <c r="BE125"/>
      <c r="BF125"/>
      <c r="BG125"/>
      <c r="BH125"/>
      <c r="BI125"/>
    </row>
    <row r="126">
      <c r="A126" t="s">
        <v>578</v>
      </c>
      <c r="B126">
        <v>2006</v>
      </c>
      <c r="C126" t="s">
        <v>584</v>
      </c>
      <c r="D126">
        <v>19</v>
      </c>
      <c r="E126" t="s">
        <v>61</v>
      </c>
      <c r="F126" t="s">
        <v>16</v>
      </c>
      <c r="G126" t="s">
        <v>593</v>
      </c>
      <c r="H126">
        <v>0.4856706676371097</v>
      </c>
      <c r="I126">
        <v>0.0234106242081757</v>
      </c>
      <c r="J126">
        <v>0.1191720232522495</v>
      </c>
      <c r="K126">
        <v>0</v>
      </c>
      <c r="L126">
        <v>0.20322933877258609</v>
      </c>
      <c r="M126">
        <v>0.40240571634506478</v>
      </c>
      <c r="N126">
        <v>0</v>
      </c>
      <c r="O126">
        <v>0.26788810240775218</v>
      </c>
      <c r="P126">
        <v>0.53572772806179403</v>
      </c>
      <c r="Q126">
        <v>0</v>
      </c>
      <c r="R126">
        <v>0.64936072488902918</v>
      </c>
      <c r="S126">
        <v>0.031354563730313097</v>
      </c>
      <c r="T126">
        <v>0</v>
      </c>
      <c r="U126">
        <v>0.023424966138405699</v>
      </c>
      <c r="V126">
        <v>0</v>
      </c>
      <c r="W126" t="s">
        <v>150</v>
      </c>
      <c r="X126" t="s">
        <v>293</v>
      </c>
      <c r="Y126" t="s">
        <v>294</v>
      </c>
      <c r="Z126" t="s">
        <v>295</v>
      </c>
      <c r="AA126" t="s">
        <v>296</v>
      </c>
      <c r="AB126" t="s">
        <v>297</v>
      </c>
      <c r="AC126" t="s">
        <v>298</v>
      </c>
      <c r="AD126" t="s">
        <v>299</v>
      </c>
      <c r="AE126">
        <v>0.020614306328592</v>
      </c>
      <c r="AF126">
        <v>0.1053740779768181</v>
      </c>
      <c r="AG126">
        <v>0.11436413540713659</v>
      </c>
      <c r="AH126">
        <v>0.1069518716577544</v>
      </c>
      <c r="AI126">
        <v>1.100244498777512</v>
      </c>
      <c r="AJ126">
        <v>0</v>
      </c>
      <c r="AK126">
        <v>0.25553662691652462</v>
      </c>
      <c r="AL126">
        <v>0.37974683544304288</v>
      </c>
      <c r="AM126"/>
      <c r="AN126"/>
      <c r="AO126"/>
      <c r="AP126"/>
      <c r="AQ126"/>
      <c r="AR126"/>
      <c r="AS126"/>
      <c r="AT126"/>
      <c r="AU126"/>
      <c r="AV126"/>
      <c r="AW126"/>
      <c r="AX126"/>
      <c r="AY126"/>
      <c r="AZ126"/>
      <c r="BA126"/>
      <c r="BB126"/>
      <c r="BC126"/>
      <c r="BD126"/>
      <c r="BE126"/>
      <c r="BF126"/>
      <c r="BG126"/>
      <c r="BH126"/>
      <c r="BI126"/>
    </row>
    <row r="127">
      <c r="A127" t="s">
        <v>578</v>
      </c>
      <c r="B127">
        <v>2006</v>
      </c>
      <c r="C127" t="s">
        <v>584</v>
      </c>
      <c r="D127">
        <v>20</v>
      </c>
      <c r="E127" t="s">
        <v>61</v>
      </c>
      <c r="F127" t="s">
        <v>22</v>
      </c>
      <c r="G127" t="s">
        <v>594</v>
      </c>
      <c r="H127">
        <v>16.166481839645972</v>
      </c>
      <c r="I127">
        <v>5.3869320870238822</v>
      </c>
      <c r="J127">
        <v>2.6082940427630148</v>
      </c>
      <c r="K127">
        <v>0.99017911991053709</v>
      </c>
      <c r="L127">
        <v>0.34643889912123321</v>
      </c>
      <c r="M127">
        <v>3.2047398970294649</v>
      </c>
      <c r="N127">
        <v>0.54225335220810167</v>
      </c>
      <c r="O127">
        <v>0.15329680293911691</v>
      </c>
      <c r="P127">
        <v>0.43764562281638048</v>
      </c>
      <c r="Q127">
        <v>0</v>
      </c>
      <c r="R127">
        <v>19.248685395560379</v>
      </c>
      <c r="S127">
        <v>7.1412370299217738</v>
      </c>
      <c r="T127">
        <v>3.1640100316932589</v>
      </c>
      <c r="U127">
        <v>1.96149628386793</v>
      </c>
      <c r="V127">
        <v>1.1223455635505379</v>
      </c>
      <c r="W127" t="s">
        <v>150</v>
      </c>
      <c r="X127" t="s">
        <v>293</v>
      </c>
      <c r="Y127" t="s">
        <v>294</v>
      </c>
      <c r="Z127" t="s">
        <v>295</v>
      </c>
      <c r="AA127" t="s">
        <v>296</v>
      </c>
      <c r="AB127" t="s">
        <v>297</v>
      </c>
      <c r="AC127" t="s">
        <v>298</v>
      </c>
      <c r="AD127" t="s">
        <v>299</v>
      </c>
      <c r="AE127">
        <v>11.6058544629973</v>
      </c>
      <c r="AF127">
        <v>0.42149631190727233</v>
      </c>
      <c r="AG127">
        <v>7.4336688014638792</v>
      </c>
      <c r="AH127">
        <v>14.438502673796849</v>
      </c>
      <c r="AI127">
        <v>20.855745721271521</v>
      </c>
      <c r="AJ127">
        <v>0.11257035647279599</v>
      </c>
      <c r="AK127">
        <v>8.15587734241908</v>
      </c>
      <c r="AL127">
        <v>2.9746835443038369</v>
      </c>
      <c r="AM127"/>
      <c r="AN127"/>
      <c r="AO127"/>
      <c r="AP127"/>
      <c r="AQ127"/>
      <c r="AR127"/>
      <c r="AS127"/>
      <c r="AT127"/>
      <c r="AU127"/>
      <c r="AV127"/>
      <c r="AW127"/>
      <c r="AX127"/>
      <c r="AY127"/>
      <c r="AZ127"/>
      <c r="BA127"/>
      <c r="BB127"/>
      <c r="BC127"/>
      <c r="BD127"/>
      <c r="BE127"/>
      <c r="BF127"/>
      <c r="BG127"/>
      <c r="BH127"/>
      <c r="BI127"/>
    </row>
    <row r="128">
      <c r="A128" t="s">
        <v>578</v>
      </c>
      <c r="B128">
        <v>2006</v>
      </c>
      <c r="C128" t="s">
        <v>584</v>
      </c>
      <c r="D128">
        <v>21</v>
      </c>
      <c r="E128" t="s">
        <v>61</v>
      </c>
      <c r="F128" t="s">
        <v>17</v>
      </c>
      <c r="G128" t="s">
        <v>595</v>
      </c>
      <c r="H128">
        <v>9.6312115301566212</v>
      </c>
      <c r="I128">
        <v>7.976613815450051</v>
      </c>
      <c r="J128">
        <v>5.2541627191375468</v>
      </c>
      <c r="K128">
        <v>3.3237800478351689</v>
      </c>
      <c r="L128">
        <v>0.4737418510421863</v>
      </c>
      <c r="M128">
        <v>0.51749632132082046</v>
      </c>
      <c r="N128">
        <v>0</v>
      </c>
      <c r="O128">
        <v>0</v>
      </c>
      <c r="P128">
        <v>0</v>
      </c>
      <c r="Q128">
        <v>0</v>
      </c>
      <c r="R128">
        <v>9.8402200587920952</v>
      </c>
      <c r="S128">
        <v>9.6234574829913413</v>
      </c>
      <c r="T128">
        <v>7.2439561036485296</v>
      </c>
      <c r="U128">
        <v>4.5066271867973766</v>
      </c>
      <c r="V128">
        <v>4.2703972583747172</v>
      </c>
      <c r="W128" t="s">
        <v>150</v>
      </c>
      <c r="X128" t="s">
        <v>293</v>
      </c>
      <c r="Y128" t="s">
        <v>294</v>
      </c>
      <c r="Z128" t="s">
        <v>295</v>
      </c>
      <c r="AA128" t="s">
        <v>296</v>
      </c>
      <c r="AB128" t="s">
        <v>297</v>
      </c>
      <c r="AC128" t="s">
        <v>298</v>
      </c>
      <c r="AD128" t="s">
        <v>299</v>
      </c>
      <c r="AE128">
        <v>5.0505050505050386</v>
      </c>
      <c r="AF128">
        <v>20.273972602739828</v>
      </c>
      <c r="AG128">
        <v>0.64043915827996489</v>
      </c>
      <c r="AH128">
        <v>1.14973262032086</v>
      </c>
      <c r="AI128">
        <v>6.5036674816626272</v>
      </c>
      <c r="AJ128">
        <v>1.0318949343339641</v>
      </c>
      <c r="AK128">
        <v>2.5340715502555362</v>
      </c>
      <c r="AL128">
        <v>0.4641350210970524</v>
      </c>
      <c r="AM128"/>
      <c r="AN128"/>
      <c r="AO128"/>
      <c r="AP128"/>
      <c r="AQ128"/>
      <c r="AR128"/>
      <c r="AS128"/>
      <c r="AT128"/>
      <c r="AU128"/>
      <c r="AV128"/>
      <c r="AW128"/>
      <c r="AX128"/>
      <c r="AY128"/>
      <c r="AZ128"/>
      <c r="BA128"/>
      <c r="BB128"/>
      <c r="BC128"/>
      <c r="BD128"/>
      <c r="BE128"/>
      <c r="BF128"/>
      <c r="BG128"/>
      <c r="BH128"/>
      <c r="BI128"/>
    </row>
    <row r="129">
      <c r="A129" t="s">
        <v>578</v>
      </c>
      <c r="B129">
        <v>2006</v>
      </c>
      <c r="C129" t="s">
        <v>584</v>
      </c>
      <c r="D129">
        <v>22</v>
      </c>
      <c r="E129" t="s">
        <v>55</v>
      </c>
      <c r="F129" t="s">
        <v>50</v>
      </c>
      <c r="G129" t="s">
        <v>180</v>
      </c>
      <c r="H129">
        <v>0.65452233184279596</v>
      </c>
      <c r="I129">
        <v>0.027021678636365402</v>
      </c>
      <c r="J129">
        <v>0.12934143788085201</v>
      </c>
      <c r="K129">
        <v>0</v>
      </c>
      <c r="L129">
        <v>0.20490997090914831</v>
      </c>
      <c r="M129">
        <v>0.41796329758726919</v>
      </c>
      <c r="N129">
        <v>0</v>
      </c>
      <c r="O129">
        <v>0.26829939680535969</v>
      </c>
      <c r="P129">
        <v>0.53808262310896593</v>
      </c>
      <c r="Q129">
        <v>0</v>
      </c>
      <c r="R129">
        <v>0.91573924933709283</v>
      </c>
      <c r="S129">
        <v>0.037669788735475301</v>
      </c>
      <c r="T129">
        <v>0</v>
      </c>
      <c r="U129">
        <v>0.0250449012760466</v>
      </c>
      <c r="V129">
        <v>0</v>
      </c>
      <c r="W129" t="s">
        <v>150</v>
      </c>
      <c r="X129" t="s">
        <v>293</v>
      </c>
      <c r="Y129" t="s">
        <v>294</v>
      </c>
      <c r="Z129" t="s">
        <v>295</v>
      </c>
      <c r="AA129" t="s">
        <v>296</v>
      </c>
      <c r="AB129" t="s">
        <v>297</v>
      </c>
      <c r="AC129" t="s">
        <v>298</v>
      </c>
      <c r="AD129" t="s">
        <v>299</v>
      </c>
      <c r="AE129">
        <v>0.024734108335394401</v>
      </c>
      <c r="AF129">
        <v>0.13287270794578829</v>
      </c>
      <c r="AG129">
        <v>0.1244090569793483</v>
      </c>
      <c r="AH129">
        <v>0.12670256572695651</v>
      </c>
      <c r="AI129">
        <v>1.5146415348367599</v>
      </c>
      <c r="AJ129">
        <v>0</v>
      </c>
      <c r="AK129">
        <v>0.2861230329041492</v>
      </c>
      <c r="AL129">
        <v>0.3932707013327556</v>
      </c>
      <c r="AM129"/>
      <c r="AN129"/>
      <c r="AO129"/>
      <c r="AP129"/>
      <c r="AQ129"/>
      <c r="AR129"/>
      <c r="AS129"/>
      <c r="AT129"/>
      <c r="AU129"/>
      <c r="AV129"/>
      <c r="AW129"/>
      <c r="AX129"/>
      <c r="AY129"/>
      <c r="AZ129"/>
      <c r="BA129"/>
      <c r="BB129"/>
      <c r="BC129"/>
      <c r="BD129"/>
      <c r="BE129"/>
      <c r="BF129"/>
      <c r="BG129"/>
      <c r="BH129"/>
      <c r="BI129"/>
    </row>
    <row r="130">
      <c r="A130" t="s">
        <v>578</v>
      </c>
      <c r="B130">
        <v>2006</v>
      </c>
      <c r="C130" t="s">
        <v>584</v>
      </c>
      <c r="D130">
        <v>23</v>
      </c>
      <c r="E130" t="s">
        <v>55</v>
      </c>
      <c r="F130" t="s">
        <v>49</v>
      </c>
      <c r="G130" t="s">
        <v>180</v>
      </c>
      <c r="H130">
        <v>99.345477668157173</v>
      </c>
      <c r="I130">
        <v>99.972978321363627</v>
      </c>
      <c r="J130">
        <v>99.870658562119146</v>
      </c>
      <c r="K130">
        <v>100</v>
      </c>
      <c r="L130">
        <v>99.795090029090872</v>
      </c>
      <c r="M130">
        <v>99.582036702412736</v>
      </c>
      <c r="N130">
        <v>100</v>
      </c>
      <c r="O130">
        <v>99.731700603194639</v>
      </c>
      <c r="P130">
        <v>99.461917376891023</v>
      </c>
      <c r="Q130">
        <v>100</v>
      </c>
      <c r="R130">
        <v>99.084260750662949</v>
      </c>
      <c r="S130">
        <v>99.962330211264515</v>
      </c>
      <c r="T130">
        <v>100</v>
      </c>
      <c r="U130">
        <v>99.974955098723953</v>
      </c>
      <c r="V130">
        <v>100</v>
      </c>
      <c r="W130" t="s">
        <v>150</v>
      </c>
      <c r="X130" t="s">
        <v>293</v>
      </c>
      <c r="Y130" t="s">
        <v>294</v>
      </c>
      <c r="Z130" t="s">
        <v>295</v>
      </c>
      <c r="AA130" t="s">
        <v>296</v>
      </c>
      <c r="AB130" t="s">
        <v>297</v>
      </c>
      <c r="AC130" t="s">
        <v>298</v>
      </c>
      <c r="AD130" t="s">
        <v>299</v>
      </c>
      <c r="AE130">
        <v>99.975265891664606</v>
      </c>
      <c r="AF130">
        <v>99.867127292054221</v>
      </c>
      <c r="AG130">
        <v>99.875590943020626</v>
      </c>
      <c r="AH130">
        <v>99.873297434273042</v>
      </c>
      <c r="AI130">
        <v>98.485358465163259</v>
      </c>
      <c r="AJ130">
        <v>100</v>
      </c>
      <c r="AK130">
        <v>99.713876967095857</v>
      </c>
      <c r="AL130">
        <v>99.606729298667247</v>
      </c>
      <c r="AM130"/>
      <c r="AN130"/>
      <c r="AO130"/>
      <c r="AP130"/>
      <c r="AQ130"/>
      <c r="AR130"/>
      <c r="AS130"/>
      <c r="AT130"/>
      <c r="AU130"/>
      <c r="AV130"/>
      <c r="AW130"/>
      <c r="AX130"/>
      <c r="AY130"/>
      <c r="AZ130"/>
      <c r="BA130"/>
      <c r="BB130"/>
      <c r="BC130"/>
      <c r="BD130"/>
      <c r="BE130"/>
      <c r="BF130"/>
      <c r="BG130"/>
      <c r="BH130"/>
      <c r="BI130"/>
    </row>
    <row r="131">
      <c r="A131" t="s">
        <v>578</v>
      </c>
      <c r="B131">
        <v>2006</v>
      </c>
      <c r="C131" t="s">
        <v>584</v>
      </c>
      <c r="D131">
        <v>24</v>
      </c>
      <c r="E131" t="s">
        <v>48</v>
      </c>
      <c r="F131" t="s">
        <v>60</v>
      </c>
      <c r="G131" t="s">
        <v>180</v>
      </c>
      <c r="H131">
        <v>80.13401332569093</v>
      </c>
      <c r="I131">
        <v>87.604950625400491</v>
      </c>
      <c r="J131">
        <v>90.998658290419357</v>
      </c>
      <c r="K131">
        <v>95.351171297054478</v>
      </c>
      <c r="L131">
        <v>95.683371061935574</v>
      </c>
      <c r="M131">
        <v>92.198147604425458</v>
      </c>
      <c r="N131">
        <v>95.828414710457949</v>
      </c>
      <c r="O131">
        <v>98.110324352862165</v>
      </c>
      <c r="P131">
        <v>91.44564332121125</v>
      </c>
      <c r="Q131">
        <v>100</v>
      </c>
      <c r="R131">
        <v>78.595110540071062</v>
      </c>
      <c r="S131">
        <v>85.420023613619961</v>
      </c>
      <c r="T131">
        <v>90.245643672185309</v>
      </c>
      <c r="U131">
        <v>92.310494294737666</v>
      </c>
      <c r="V131">
        <v>94.696066150075154</v>
      </c>
      <c r="W131" t="s">
        <v>150</v>
      </c>
      <c r="X131" t="s">
        <v>293</v>
      </c>
      <c r="Y131" t="s">
        <v>294</v>
      </c>
      <c r="Z131" t="s">
        <v>295</v>
      </c>
      <c r="AA131" t="s">
        <v>296</v>
      </c>
      <c r="AB131" t="s">
        <v>297</v>
      </c>
      <c r="AC131" t="s">
        <v>298</v>
      </c>
      <c r="AD131" t="s">
        <v>299</v>
      </c>
      <c r="AE131">
        <v>87.912659214972734</v>
      </c>
      <c r="AF131">
        <v>63.636363636363647</v>
      </c>
      <c r="AG131">
        <v>86.437613019891501</v>
      </c>
      <c r="AH131">
        <v>87.025468524747737</v>
      </c>
      <c r="AI131">
        <v>78.147100424328158</v>
      </c>
      <c r="AJ131">
        <v>98.675496688741731</v>
      </c>
      <c r="AK131">
        <v>87.648456057007053</v>
      </c>
      <c r="AL131">
        <v>87.277829747427489</v>
      </c>
      <c r="AM131"/>
      <c r="AN131"/>
      <c r="AO131"/>
      <c r="AP131"/>
      <c r="AQ131"/>
      <c r="AR131"/>
      <c r="AS131"/>
      <c r="AT131"/>
      <c r="AU131"/>
      <c r="AV131"/>
      <c r="AW131"/>
      <c r="AX131"/>
      <c r="AY131"/>
      <c r="AZ131"/>
      <c r="BA131"/>
      <c r="BB131"/>
      <c r="BC131"/>
      <c r="BD131"/>
      <c r="BE131"/>
      <c r="BF131"/>
      <c r="BG131"/>
      <c r="BH131"/>
      <c r="BI131"/>
    </row>
    <row r="132">
      <c r="A132" t="s">
        <v>578</v>
      </c>
      <c r="B132">
        <v>2006</v>
      </c>
      <c r="C132" t="s">
        <v>584</v>
      </c>
      <c r="D132">
        <v>25</v>
      </c>
      <c r="E132" t="s">
        <v>48</v>
      </c>
      <c r="F132" t="s">
        <v>59</v>
      </c>
      <c r="G132" t="s">
        <v>180</v>
      </c>
      <c r="H132">
        <v>66.086669295196813</v>
      </c>
      <c r="I132">
        <v>84.284972387674046</v>
      </c>
      <c r="J132">
        <v>93.607175679002722</v>
      </c>
      <c r="K132">
        <v>100</v>
      </c>
      <c r="L132">
        <v>100</v>
      </c>
      <c r="M132">
        <v>100</v>
      </c>
      <c r="N132">
        <v>100</v>
      </c>
      <c r="O132">
        <v>100</v>
      </c>
      <c r="P132">
        <v>100</v>
      </c>
      <c r="Q132">
        <v>100</v>
      </c>
      <c r="R132">
        <v>65.293776076672145</v>
      </c>
      <c r="S132">
        <v>78.244568010352182</v>
      </c>
      <c r="T132">
        <v>98.379431372336853</v>
      </c>
      <c r="U132">
        <v>79.158127991061207</v>
      </c>
      <c r="V132">
        <v>100</v>
      </c>
      <c r="W132" t="s">
        <v>150</v>
      </c>
      <c r="X132" t="s">
        <v>293</v>
      </c>
      <c r="Y132" t="s">
        <v>294</v>
      </c>
      <c r="Z132" t="s">
        <v>295</v>
      </c>
      <c r="AA132" t="s">
        <v>296</v>
      </c>
      <c r="AB132" t="s">
        <v>297</v>
      </c>
      <c r="AC132" t="s">
        <v>298</v>
      </c>
      <c r="AD132" t="s">
        <v>299</v>
      </c>
      <c r="AE132">
        <v>72.000000000000014</v>
      </c>
      <c r="AF132"/>
      <c r="AG132">
        <v>75.490196078431367</v>
      </c>
      <c r="AH132">
        <v>65.026595744680833</v>
      </c>
      <c r="AI132">
        <v>72.649572649572676</v>
      </c>
      <c r="AJ132"/>
      <c r="AK132">
        <v>0</v>
      </c>
      <c r="AL132"/>
      <c r="AM132"/>
      <c r="AN132"/>
      <c r="AO132"/>
      <c r="AP132"/>
      <c r="AQ132"/>
      <c r="AR132"/>
      <c r="AS132"/>
      <c r="AT132"/>
      <c r="AU132"/>
      <c r="AV132"/>
      <c r="AW132"/>
      <c r="AX132"/>
      <c r="AY132"/>
      <c r="AZ132"/>
      <c r="BA132"/>
      <c r="BB132"/>
      <c r="BC132"/>
      <c r="BD132"/>
      <c r="BE132"/>
      <c r="BF132"/>
      <c r="BG132"/>
      <c r="BH132"/>
      <c r="BI132"/>
    </row>
    <row r="133">
      <c r="A133" t="s">
        <v>578</v>
      </c>
      <c r="B133">
        <v>2006</v>
      </c>
      <c r="C133" t="s">
        <v>584</v>
      </c>
      <c r="D133">
        <v>29</v>
      </c>
      <c r="E133" t="s">
        <v>58</v>
      </c>
      <c r="F133" t="s">
        <v>50</v>
      </c>
      <c r="G133" t="s">
        <v>596</v>
      </c>
      <c r="H133">
        <v>2.8417872791547421</v>
      </c>
      <c r="I133">
        <v>6.4958170534301614</v>
      </c>
      <c r="J133">
        <v>7.7030936849135072</v>
      </c>
      <c r="K133">
        <v>16.286066540534389</v>
      </c>
      <c r="L133">
        <v>63.983190319884521</v>
      </c>
      <c r="M133">
        <v>17.67577307239338</v>
      </c>
      <c r="N133">
        <v>48.943607345952763</v>
      </c>
      <c r="O133">
        <v>66.753009065308603</v>
      </c>
      <c r="P133">
        <v>77.18865695387268</v>
      </c>
      <c r="Q133">
        <v>86.401122222897897</v>
      </c>
      <c r="R133">
        <v>1.924759430290379</v>
      </c>
      <c r="S133">
        <v>5.4947264691435693</v>
      </c>
      <c r="T133">
        <v>7.2590879488158686</v>
      </c>
      <c r="U133">
        <v>6.8957149770365156</v>
      </c>
      <c r="V133">
        <v>8.3284102044684811</v>
      </c>
      <c r="W133" t="s">
        <v>150</v>
      </c>
      <c r="X133" t="s">
        <v>293</v>
      </c>
      <c r="Y133" t="s">
        <v>294</v>
      </c>
      <c r="Z133" t="s">
        <v>295</v>
      </c>
      <c r="AA133" t="s">
        <v>296</v>
      </c>
      <c r="AB133" t="s">
        <v>297</v>
      </c>
      <c r="AC133" t="s">
        <v>298</v>
      </c>
      <c r="AD133" t="s">
        <v>299</v>
      </c>
      <c r="AE133">
        <v>6.7408781694495818</v>
      </c>
      <c r="AF133">
        <v>22.571127502634489</v>
      </c>
      <c r="AG133">
        <v>9.4356865432945138</v>
      </c>
      <c r="AH133">
        <v>8.0748663101604539</v>
      </c>
      <c r="AI133">
        <v>7.3033707865168971</v>
      </c>
      <c r="AJ133">
        <v>17.223264540337802</v>
      </c>
      <c r="AK133">
        <v>15.05536626916523</v>
      </c>
      <c r="AL133">
        <v>43.059071729958163</v>
      </c>
      <c r="AM133"/>
      <c r="AN133"/>
      <c r="AO133"/>
      <c r="AP133"/>
      <c r="AQ133"/>
      <c r="AR133"/>
      <c r="AS133"/>
      <c r="AT133"/>
      <c r="AU133"/>
      <c r="AV133"/>
      <c r="AW133"/>
      <c r="AX133"/>
      <c r="AY133"/>
      <c r="AZ133"/>
      <c r="BA133"/>
      <c r="BB133"/>
      <c r="BC133"/>
      <c r="BD133"/>
      <c r="BE133"/>
      <c r="BF133"/>
      <c r="BG133"/>
      <c r="BH133"/>
      <c r="BI133"/>
    </row>
    <row r="134">
      <c r="A134" t="s">
        <v>578</v>
      </c>
      <c r="B134">
        <v>2006</v>
      </c>
      <c r="C134" t="s">
        <v>584</v>
      </c>
      <c r="D134">
        <v>30</v>
      </c>
      <c r="E134" t="s">
        <v>58</v>
      </c>
      <c r="F134" t="s">
        <v>49</v>
      </c>
      <c r="G134" t="s">
        <v>180</v>
      </c>
      <c r="H134">
        <v>97.158212720845256</v>
      </c>
      <c r="I134">
        <v>93.504182946569898</v>
      </c>
      <c r="J134">
        <v>92.296906315086531</v>
      </c>
      <c r="K134">
        <v>83.713933459466119</v>
      </c>
      <c r="L134">
        <v>36.016809680116062</v>
      </c>
      <c r="M134">
        <v>82.324226927606688</v>
      </c>
      <c r="N134">
        <v>51.056392654047308</v>
      </c>
      <c r="O134">
        <v>33.246990934691681</v>
      </c>
      <c r="P134">
        <v>22.811343046127529</v>
      </c>
      <c r="Q134">
        <v>13.59887777710219</v>
      </c>
      <c r="R134">
        <v>98.075240569709607</v>
      </c>
      <c r="S134">
        <v>94.505273530856428</v>
      </c>
      <c r="T134">
        <v>92.740912051184225</v>
      </c>
      <c r="U134">
        <v>93.104285022963623</v>
      </c>
      <c r="V134">
        <v>91.671589795531574</v>
      </c>
      <c r="W134" t="s">
        <v>150</v>
      </c>
      <c r="X134" t="s">
        <v>293</v>
      </c>
      <c r="Y134" t="s">
        <v>294</v>
      </c>
      <c r="Z134" t="s">
        <v>295</v>
      </c>
      <c r="AA134" t="s">
        <v>296</v>
      </c>
      <c r="AB134" t="s">
        <v>297</v>
      </c>
      <c r="AC134" t="s">
        <v>298</v>
      </c>
      <c r="AD134" t="s">
        <v>299</v>
      </c>
      <c r="AE134">
        <v>93.259121830550328</v>
      </c>
      <c r="AF134">
        <v>77.428872497365759</v>
      </c>
      <c r="AG134">
        <v>90.564313456705548</v>
      </c>
      <c r="AH134">
        <v>91.925133689839484</v>
      </c>
      <c r="AI134">
        <v>92.696629213483163</v>
      </c>
      <c r="AJ134">
        <v>82.776735459662362</v>
      </c>
      <c r="AK134">
        <v>84.944633730834511</v>
      </c>
      <c r="AL134">
        <v>56.940928270042669</v>
      </c>
      <c r="AM134"/>
      <c r="AN134"/>
      <c r="AO134"/>
      <c r="AP134"/>
      <c r="AQ134"/>
      <c r="AR134"/>
      <c r="AS134"/>
      <c r="AT134"/>
      <c r="AU134"/>
      <c r="AV134"/>
      <c r="AW134"/>
      <c r="AX134"/>
      <c r="AY134"/>
      <c r="AZ134"/>
      <c r="BA134"/>
      <c r="BB134"/>
      <c r="BC134"/>
      <c r="BD134"/>
      <c r="BE134"/>
      <c r="BF134"/>
      <c r="BG134"/>
      <c r="BH134"/>
      <c r="BI134"/>
    </row>
    <row r="135">
      <c r="A135" t="s">
        <v>578</v>
      </c>
      <c r="B135">
        <v>2006</v>
      </c>
      <c r="C135" t="s">
        <v>584</v>
      </c>
      <c r="D135">
        <v>31</v>
      </c>
      <c r="E135" t="s">
        <v>104</v>
      </c>
      <c r="F135" t="s">
        <v>50</v>
      </c>
      <c r="G135" t="s">
        <v>597</v>
      </c>
      <c r="H135">
        <v>2.443357455948596</v>
      </c>
      <c r="I135">
        <v>6.0319209469558954</v>
      </c>
      <c r="J135">
        <v>7.2544945562968808</v>
      </c>
      <c r="K135">
        <v>15.856876111054881</v>
      </c>
      <c r="L135">
        <v>63.714698281049763</v>
      </c>
      <c r="M135">
        <v>16.589920740096339</v>
      </c>
      <c r="N135">
        <v>48.446989418240079</v>
      </c>
      <c r="O135">
        <v>66.485120962900851</v>
      </c>
      <c r="P135">
        <v>77.18865695387268</v>
      </c>
      <c r="Q135">
        <v>85.931142443153121</v>
      </c>
      <c r="R135">
        <v>1.5249409093394011</v>
      </c>
      <c r="S135">
        <v>5.1892861887701356</v>
      </c>
      <c r="T135">
        <v>6.6384736100725039</v>
      </c>
      <c r="U135">
        <v>6.468821861258232</v>
      </c>
      <c r="V135">
        <v>8.1775824143088709</v>
      </c>
      <c r="W135" t="s">
        <v>150</v>
      </c>
      <c r="X135" t="s">
        <v>293</v>
      </c>
      <c r="Y135" t="s">
        <v>294</v>
      </c>
      <c r="Z135" t="s">
        <v>295</v>
      </c>
      <c r="AA135" t="s">
        <v>296</v>
      </c>
      <c r="AB135" t="s">
        <v>297</v>
      </c>
      <c r="AC135" t="s">
        <v>298</v>
      </c>
      <c r="AD135" t="s">
        <v>299</v>
      </c>
      <c r="AE135">
        <v>6.266749123891965</v>
      </c>
      <c r="AF135">
        <v>22.149631190727209</v>
      </c>
      <c r="AG135">
        <v>9.3214530500342896</v>
      </c>
      <c r="AH135">
        <v>6.7914438502674024</v>
      </c>
      <c r="AI135">
        <v>6.7904250122130332</v>
      </c>
      <c r="AJ135">
        <v>17.223264540337802</v>
      </c>
      <c r="AK135">
        <v>14.757240204429291</v>
      </c>
      <c r="AL135">
        <v>42.531645569620594</v>
      </c>
      <c r="AM135"/>
      <c r="AN135"/>
      <c r="AO135"/>
      <c r="AP135"/>
      <c r="AQ135"/>
      <c r="AR135"/>
      <c r="AS135"/>
      <c r="AT135"/>
      <c r="AU135"/>
      <c r="AV135"/>
      <c r="AW135"/>
      <c r="AX135"/>
      <c r="AY135"/>
      <c r="AZ135"/>
      <c r="BA135"/>
      <c r="BB135"/>
      <c r="BC135"/>
      <c r="BD135"/>
      <c r="BE135"/>
      <c r="BF135"/>
      <c r="BG135"/>
      <c r="BH135"/>
      <c r="BI135"/>
    </row>
    <row r="136">
      <c r="A136" t="s">
        <v>578</v>
      </c>
      <c r="B136">
        <v>2006</v>
      </c>
      <c r="C136" t="s">
        <v>584</v>
      </c>
      <c r="D136">
        <v>32</v>
      </c>
      <c r="E136" t="s">
        <v>104</v>
      </c>
      <c r="F136" t="s">
        <v>49</v>
      </c>
      <c r="G136" t="s">
        <v>180</v>
      </c>
      <c r="H136">
        <v>97.5566425440514</v>
      </c>
      <c r="I136">
        <v>93.968079053044136</v>
      </c>
      <c r="J136">
        <v>92.745505443703152</v>
      </c>
      <c r="K136">
        <v>84.14312388894561</v>
      </c>
      <c r="L136">
        <v>36.285301718950848</v>
      </c>
      <c r="M136">
        <v>83.410079259903739</v>
      </c>
      <c r="N136">
        <v>51.553010581760013</v>
      </c>
      <c r="O136">
        <v>33.514879037099433</v>
      </c>
      <c r="P136">
        <v>22.811343046127529</v>
      </c>
      <c r="Q136">
        <v>14.06885755684697</v>
      </c>
      <c r="R136">
        <v>98.475059090660565</v>
      </c>
      <c r="S136">
        <v>94.81071381122986</v>
      </c>
      <c r="T136">
        <v>93.361526389927562</v>
      </c>
      <c r="U136">
        <v>93.531178138741893</v>
      </c>
      <c r="V136">
        <v>91.82241758569117</v>
      </c>
      <c r="W136" t="s">
        <v>150</v>
      </c>
      <c r="X136" t="s">
        <v>293</v>
      </c>
      <c r="Y136" t="s">
        <v>294</v>
      </c>
      <c r="Z136" t="s">
        <v>295</v>
      </c>
      <c r="AA136" t="s">
        <v>296</v>
      </c>
      <c r="AB136" t="s">
        <v>297</v>
      </c>
      <c r="AC136" t="s">
        <v>298</v>
      </c>
      <c r="AD136" t="s">
        <v>299</v>
      </c>
      <c r="AE136">
        <v>93.733250876107959</v>
      </c>
      <c r="AF136">
        <v>77.850368809273007</v>
      </c>
      <c r="AG136">
        <v>90.678546949965764</v>
      </c>
      <c r="AH136">
        <v>93.208556149732559</v>
      </c>
      <c r="AI136">
        <v>93.209574987787022</v>
      </c>
      <c r="AJ136">
        <v>82.776735459662362</v>
      </c>
      <c r="AK136">
        <v>85.242759795570464</v>
      </c>
      <c r="AL136">
        <v>57.468354430380217</v>
      </c>
      <c r="AM136"/>
      <c r="AN136"/>
      <c r="AO136"/>
      <c r="AP136"/>
      <c r="AQ136"/>
      <c r="AR136"/>
      <c r="AS136"/>
      <c r="AT136"/>
      <c r="AU136"/>
      <c r="AV136"/>
      <c r="AW136"/>
      <c r="AX136"/>
      <c r="AY136"/>
      <c r="AZ136"/>
      <c r="BA136"/>
      <c r="BB136"/>
      <c r="BC136"/>
      <c r="BD136"/>
      <c r="BE136"/>
      <c r="BF136"/>
      <c r="BG136"/>
      <c r="BH136"/>
      <c r="BI136"/>
    </row>
    <row r="137">
      <c r="A137" t="s">
        <v>578</v>
      </c>
      <c r="B137">
        <v>2006</v>
      </c>
      <c r="C137" t="s">
        <v>584</v>
      </c>
      <c r="D137">
        <v>35</v>
      </c>
      <c r="E137" t="s">
        <v>56</v>
      </c>
      <c r="F137" t="s">
        <v>50</v>
      </c>
      <c r="G137" t="s">
        <v>180</v>
      </c>
      <c r="H137">
        <v>72.549058767012383</v>
      </c>
      <c r="I137">
        <v>88.7150134878557</v>
      </c>
      <c r="J137">
        <v>93.867906770286453</v>
      </c>
      <c r="K137">
        <v>95.754591443940498</v>
      </c>
      <c r="L137">
        <v>97.382983560229718</v>
      </c>
      <c r="M137">
        <v>90.670126364057651</v>
      </c>
      <c r="N137">
        <v>95.449269622778047</v>
      </c>
      <c r="O137">
        <v>97.46656454588252</v>
      </c>
      <c r="P137">
        <v>96.998032007757104</v>
      </c>
      <c r="Q137">
        <v>98.796102483840599</v>
      </c>
      <c r="R137">
        <v>69.559740254968489</v>
      </c>
      <c r="S137">
        <v>85.392236312595116</v>
      </c>
      <c r="T137">
        <v>91.795304840705029</v>
      </c>
      <c r="U137">
        <v>94.808628266849794</v>
      </c>
      <c r="V137">
        <v>96.218543802304467</v>
      </c>
      <c r="W137" t="s">
        <v>150</v>
      </c>
      <c r="X137" t="s">
        <v>293</v>
      </c>
      <c r="Y137" t="s">
        <v>294</v>
      </c>
      <c r="Z137" t="s">
        <v>295</v>
      </c>
      <c r="AA137" t="s">
        <v>296</v>
      </c>
      <c r="AB137" t="s">
        <v>297</v>
      </c>
      <c r="AC137" t="s">
        <v>298</v>
      </c>
      <c r="AD137" t="s">
        <v>299</v>
      </c>
      <c r="AE137">
        <v>86.044114615543165</v>
      </c>
      <c r="AF137">
        <v>83.224446786090695</v>
      </c>
      <c r="AG137">
        <v>90.610006854009583</v>
      </c>
      <c r="AH137">
        <v>84.83957219251333</v>
      </c>
      <c r="AI137">
        <v>67.220322423058363</v>
      </c>
      <c r="AJ137">
        <v>97.204502814258944</v>
      </c>
      <c r="AK137">
        <v>90.140545144803923</v>
      </c>
      <c r="AL137">
        <v>94.915611814346065</v>
      </c>
      <c r="AM137"/>
      <c r="AN137"/>
      <c r="AO137"/>
      <c r="AP137"/>
      <c r="AQ137"/>
      <c r="AR137"/>
      <c r="AS137"/>
      <c r="AT137"/>
      <c r="AU137"/>
      <c r="AV137"/>
      <c r="AW137"/>
      <c r="AX137"/>
      <c r="AY137"/>
      <c r="AZ137"/>
      <c r="BA137"/>
      <c r="BB137"/>
      <c r="BC137"/>
      <c r="BD137"/>
      <c r="BE137"/>
      <c r="BF137"/>
      <c r="BG137"/>
      <c r="BH137"/>
      <c r="BI137"/>
    </row>
    <row r="138">
      <c r="A138" t="s">
        <v>578</v>
      </c>
      <c r="B138">
        <v>2006</v>
      </c>
      <c r="C138" t="s">
        <v>584</v>
      </c>
      <c r="D138">
        <v>36</v>
      </c>
      <c r="E138" t="s">
        <v>56</v>
      </c>
      <c r="F138" t="s">
        <v>49</v>
      </c>
      <c r="G138" t="s">
        <v>180</v>
      </c>
      <c r="H138">
        <v>27.450941232987471</v>
      </c>
      <c r="I138">
        <v>11.284986512144441</v>
      </c>
      <c r="J138">
        <v>6.1320932297136297</v>
      </c>
      <c r="K138">
        <v>4.2454085560596244</v>
      </c>
      <c r="L138">
        <v>2.6170164397703362</v>
      </c>
      <c r="M138">
        <v>9.3298736359424517</v>
      </c>
      <c r="N138">
        <v>4.550730377221992</v>
      </c>
      <c r="O138">
        <v>2.5334354541175039</v>
      </c>
      <c r="P138">
        <v>3.0019679922429132</v>
      </c>
      <c r="Q138">
        <v>1.203897516159411</v>
      </c>
      <c r="R138">
        <v>30.440259745031621</v>
      </c>
      <c r="S138">
        <v>14.60776368740501</v>
      </c>
      <c r="T138">
        <v>8.2046951592950439</v>
      </c>
      <c r="U138">
        <v>5.191371733150266</v>
      </c>
      <c r="V138">
        <v>3.7814561976955718</v>
      </c>
      <c r="W138" t="s">
        <v>150</v>
      </c>
      <c r="X138" t="s">
        <v>293</v>
      </c>
      <c r="Y138" t="s">
        <v>294</v>
      </c>
      <c r="Z138" t="s">
        <v>295</v>
      </c>
      <c r="AA138" t="s">
        <v>296</v>
      </c>
      <c r="AB138" t="s">
        <v>297</v>
      </c>
      <c r="AC138" t="s">
        <v>298</v>
      </c>
      <c r="AD138" t="s">
        <v>299</v>
      </c>
      <c r="AE138">
        <v>13.95588538445678</v>
      </c>
      <c r="AF138">
        <v>16.775553213909461</v>
      </c>
      <c r="AG138">
        <v>9.3899931459904238</v>
      </c>
      <c r="AH138">
        <v>15.1604278074867</v>
      </c>
      <c r="AI138">
        <v>32.779677576942063</v>
      </c>
      <c r="AJ138">
        <v>2.7954971857411008</v>
      </c>
      <c r="AK138">
        <v>9.8594548551959029</v>
      </c>
      <c r="AL138">
        <v>5.0843881856540758</v>
      </c>
      <c r="AM138"/>
      <c r="AN138"/>
      <c r="AO138"/>
      <c r="AP138"/>
      <c r="AQ138"/>
      <c r="AR138"/>
      <c r="AS138"/>
      <c r="AT138"/>
      <c r="AU138"/>
      <c r="AV138"/>
      <c r="AW138"/>
      <c r="AX138"/>
      <c r="AY138"/>
      <c r="AZ138"/>
      <c r="BA138"/>
      <c r="BB138"/>
      <c r="BC138"/>
      <c r="BD138"/>
      <c r="BE138"/>
      <c r="BF138"/>
      <c r="BG138"/>
      <c r="BH138"/>
      <c r="BI138"/>
    </row>
    <row r="139">
      <c r="A139" t="s">
        <v>578</v>
      </c>
      <c r="B139">
        <v>2006</v>
      </c>
      <c r="C139" t="s">
        <v>584</v>
      </c>
      <c r="D139">
        <v>37</v>
      </c>
      <c r="E139" t="s">
        <v>156</v>
      </c>
      <c r="F139" t="s">
        <v>50</v>
      </c>
      <c r="G139" t="s">
        <v>608</v>
      </c>
      <c r="H139">
        <v>80.666363798972725</v>
      </c>
      <c r="I139">
        <v>93.829843342519126</v>
      </c>
      <c r="J139">
        <v>96.442359466556567</v>
      </c>
      <c r="K139">
        <v>97.72204918828244</v>
      </c>
      <c r="L139">
        <v>97.699427216002732</v>
      </c>
      <c r="M139">
        <v>90.667401136843139</v>
      </c>
      <c r="N139">
        <v>95.536645800269056</v>
      </c>
      <c r="O139">
        <v>97.462674907635758</v>
      </c>
      <c r="P139">
        <v>97.040545572900712</v>
      </c>
      <c r="Q139">
        <v>98.796102483840599</v>
      </c>
      <c r="R139">
        <v>77.525500920977066</v>
      </c>
      <c r="S139">
        <v>92.072591563464243</v>
      </c>
      <c r="T139">
        <v>95.52816407852518</v>
      </c>
      <c r="U139">
        <v>97.644212594020019</v>
      </c>
      <c r="V139">
        <v>98.78214074661787</v>
      </c>
      <c r="W139" t="s">
        <v>150</v>
      </c>
      <c r="X139" t="s">
        <v>293</v>
      </c>
      <c r="Y139" t="s">
        <v>294</v>
      </c>
      <c r="Z139" t="s">
        <v>295</v>
      </c>
      <c r="AA139" t="s">
        <v>296</v>
      </c>
      <c r="AB139" t="s">
        <v>297</v>
      </c>
      <c r="AC139" t="s">
        <v>298</v>
      </c>
      <c r="AD139" t="s">
        <v>299</v>
      </c>
      <c r="AE139">
        <v>92.604501607717026</v>
      </c>
      <c r="AF139">
        <v>95.163433430773409</v>
      </c>
      <c r="AG139">
        <v>91.674950298210717</v>
      </c>
      <c r="AH139">
        <v>87.67817548305365</v>
      </c>
      <c r="AI139">
        <v>75.058823529411981</v>
      </c>
      <c r="AJ139">
        <v>98.21598026190928</v>
      </c>
      <c r="AK139">
        <v>93.15689079637572</v>
      </c>
      <c r="AL139">
        <v>95.302599956303354</v>
      </c>
      <c r="AM139"/>
      <c r="AN139"/>
      <c r="AO139"/>
      <c r="AP139"/>
      <c r="AQ139"/>
      <c r="AR139"/>
      <c r="AS139"/>
      <c r="AT139"/>
      <c r="AU139"/>
      <c r="AV139"/>
      <c r="AW139"/>
      <c r="AX139"/>
      <c r="AY139"/>
      <c r="AZ139"/>
      <c r="BA139"/>
      <c r="BB139"/>
      <c r="BC139"/>
      <c r="BD139"/>
      <c r="BE139"/>
      <c r="BF139"/>
      <c r="BG139"/>
      <c r="BH139"/>
      <c r="BI139"/>
    </row>
    <row r="140">
      <c r="A140" t="s">
        <v>578</v>
      </c>
      <c r="B140">
        <v>2006</v>
      </c>
      <c r="C140" t="s">
        <v>584</v>
      </c>
      <c r="D140">
        <v>38</v>
      </c>
      <c r="E140" t="s">
        <v>156</v>
      </c>
      <c r="F140" t="s">
        <v>49</v>
      </c>
      <c r="G140" t="s">
        <v>180</v>
      </c>
      <c r="H140">
        <v>19.333636201027439</v>
      </c>
      <c r="I140">
        <v>6.1701566574809368</v>
      </c>
      <c r="J140">
        <v>3.5576405334434762</v>
      </c>
      <c r="K140">
        <v>2.2779508117176608</v>
      </c>
      <c r="L140">
        <v>2.3005727839973269</v>
      </c>
      <c r="M140">
        <v>9.3325988631569317</v>
      </c>
      <c r="N140">
        <v>4.4633541997309516</v>
      </c>
      <c r="O140">
        <v>2.537325092364271</v>
      </c>
      <c r="P140">
        <v>2.9594544270993128</v>
      </c>
      <c r="Q140">
        <v>1.203897516159411</v>
      </c>
      <c r="R140">
        <v>22.474499079023179</v>
      </c>
      <c r="S140">
        <v>7.9274084365358348</v>
      </c>
      <c r="T140">
        <v>4.4718359214748569</v>
      </c>
      <c r="U140">
        <v>2.3557874059799699</v>
      </c>
      <c r="V140">
        <v>1.217859253382134</v>
      </c>
      <c r="W140" t="s">
        <v>150</v>
      </c>
      <c r="X140" t="s">
        <v>293</v>
      </c>
      <c r="Y140" t="s">
        <v>294</v>
      </c>
      <c r="Z140" t="s">
        <v>295</v>
      </c>
      <c r="AA140" t="s">
        <v>296</v>
      </c>
      <c r="AB140" t="s">
        <v>297</v>
      </c>
      <c r="AC140" t="s">
        <v>298</v>
      </c>
      <c r="AD140" t="s">
        <v>299</v>
      </c>
      <c r="AE140">
        <v>7.3954983922829403</v>
      </c>
      <c r="AF140">
        <v>4.836566569226691</v>
      </c>
      <c r="AG140">
        <v>8.3250497017892791</v>
      </c>
      <c r="AH140">
        <v>12.321824516946521</v>
      </c>
      <c r="AI140">
        <v>24.941176470588299</v>
      </c>
      <c r="AJ140">
        <v>1.7840197380907279</v>
      </c>
      <c r="AK140">
        <v>6.8431092036242376</v>
      </c>
      <c r="AL140">
        <v>4.6974000436968044</v>
      </c>
      <c r="AM140"/>
      <c r="AN140"/>
      <c r="AO140"/>
      <c r="AP140"/>
      <c r="AQ140"/>
      <c r="AR140"/>
      <c r="AS140"/>
      <c r="AT140"/>
      <c r="AU140"/>
      <c r="AV140"/>
      <c r="AW140"/>
      <c r="AX140"/>
      <c r="AY140"/>
      <c r="AZ140"/>
      <c r="BA140"/>
      <c r="BB140"/>
      <c r="BC140"/>
      <c r="BD140"/>
      <c r="BE140"/>
      <c r="BF140"/>
      <c r="BG140"/>
      <c r="BH140"/>
      <c r="BI140"/>
    </row>
    <row r="141">
      <c r="A141" t="s">
        <v>578</v>
      </c>
      <c r="B141">
        <v>2006</v>
      </c>
      <c r="C141" t="s">
        <v>584</v>
      </c>
      <c r="D141">
        <v>41</v>
      </c>
      <c r="E141" t="s">
        <v>57</v>
      </c>
      <c r="F141" t="s">
        <v>50</v>
      </c>
      <c r="G141" t="s">
        <v>180</v>
      </c>
      <c r="H141">
        <v>1.4858773619329011</v>
      </c>
      <c r="I141">
        <v>0.0234106242081757</v>
      </c>
      <c r="J141">
        <v>0.40246519576344419</v>
      </c>
      <c r="K141">
        <v>0</v>
      </c>
      <c r="L141">
        <v>0.20322933877258609</v>
      </c>
      <c r="M141">
        <v>0.40240571634506478</v>
      </c>
      <c r="N141">
        <v>0</v>
      </c>
      <c r="O141">
        <v>0.26788810240775218</v>
      </c>
      <c r="P141">
        <v>0.53572772806179403</v>
      </c>
      <c r="Q141">
        <v>0</v>
      </c>
      <c r="R141">
        <v>1.8807733779040181</v>
      </c>
      <c r="S141">
        <v>0.13732702765540039</v>
      </c>
      <c r="T141">
        <v>0.15531072298033549</v>
      </c>
      <c r="U141">
        <v>0.2465922771034588</v>
      </c>
      <c r="V141">
        <v>0</v>
      </c>
      <c r="W141" t="s">
        <v>150</v>
      </c>
      <c r="X141" t="s">
        <v>293</v>
      </c>
      <c r="Y141" t="s">
        <v>294</v>
      </c>
      <c r="Z141" t="s">
        <v>295</v>
      </c>
      <c r="AA141" t="s">
        <v>296</v>
      </c>
      <c r="AB141" t="s">
        <v>297</v>
      </c>
      <c r="AC141" t="s">
        <v>298</v>
      </c>
      <c r="AD141" t="s">
        <v>299</v>
      </c>
      <c r="AE141">
        <v>0.22675736961451201</v>
      </c>
      <c r="AF141">
        <v>0.56902002107481764</v>
      </c>
      <c r="AG141">
        <v>0.25160109789570051</v>
      </c>
      <c r="AH141">
        <v>0.1069518716577544</v>
      </c>
      <c r="AI141">
        <v>1.8092909535452411</v>
      </c>
      <c r="AJ141">
        <v>0</v>
      </c>
      <c r="AK141">
        <v>1.5119250425894371</v>
      </c>
      <c r="AL141">
        <v>0.37974683544304288</v>
      </c>
      <c r="AM141"/>
      <c r="AN141"/>
      <c r="AO141"/>
      <c r="AP141"/>
      <c r="AQ141"/>
      <c r="AR141"/>
      <c r="AS141"/>
      <c r="AT141"/>
      <c r="AU141"/>
      <c r="AV141"/>
      <c r="AW141"/>
      <c r="AX141"/>
      <c r="AY141"/>
      <c r="AZ141"/>
      <c r="BA141"/>
      <c r="BB141"/>
      <c r="BC141"/>
      <c r="BD141"/>
      <c r="BE141"/>
      <c r="BF141"/>
      <c r="BG141"/>
      <c r="BH141"/>
      <c r="BI141"/>
    </row>
    <row r="142">
      <c r="A142" t="s">
        <v>578</v>
      </c>
      <c r="B142">
        <v>2006</v>
      </c>
      <c r="C142" t="s">
        <v>584</v>
      </c>
      <c r="D142">
        <v>42</v>
      </c>
      <c r="E142" t="s">
        <v>57</v>
      </c>
      <c r="F142" t="s">
        <v>49</v>
      </c>
      <c r="G142" t="s">
        <v>598</v>
      </c>
      <c r="H142">
        <v>98.514122638067107</v>
      </c>
      <c r="I142">
        <v>99.976589375791818</v>
      </c>
      <c r="J142">
        <v>99.59753480423656</v>
      </c>
      <c r="K142">
        <v>100</v>
      </c>
      <c r="L142">
        <v>99.796770661227427</v>
      </c>
      <c r="M142">
        <v>99.597594283654928</v>
      </c>
      <c r="N142">
        <v>100</v>
      </c>
      <c r="O142">
        <v>99.732111897592247</v>
      </c>
      <c r="P142">
        <v>99.464272271938199</v>
      </c>
      <c r="Q142">
        <v>100</v>
      </c>
      <c r="R142">
        <v>98.119226622095965</v>
      </c>
      <c r="S142">
        <v>99.862672972344598</v>
      </c>
      <c r="T142">
        <v>99.844689277019668</v>
      </c>
      <c r="U142">
        <v>99.753407722896554</v>
      </c>
      <c r="V142">
        <v>100</v>
      </c>
      <c r="W142" t="s">
        <v>150</v>
      </c>
      <c r="X142" t="s">
        <v>293</v>
      </c>
      <c r="Y142" t="s">
        <v>294</v>
      </c>
      <c r="Z142" t="s">
        <v>295</v>
      </c>
      <c r="AA142" t="s">
        <v>296</v>
      </c>
      <c r="AB142" t="s">
        <v>297</v>
      </c>
      <c r="AC142" t="s">
        <v>298</v>
      </c>
      <c r="AD142" t="s">
        <v>299</v>
      </c>
      <c r="AE142">
        <v>99.773242630385511</v>
      </c>
      <c r="AF142">
        <v>99.430979978925208</v>
      </c>
      <c r="AG142">
        <v>99.74839890210427</v>
      </c>
      <c r="AH142">
        <v>99.893048128342258</v>
      </c>
      <c r="AI142">
        <v>98.190709046454757</v>
      </c>
      <c r="AJ142">
        <v>100</v>
      </c>
      <c r="AK142">
        <v>98.488074957410518</v>
      </c>
      <c r="AL142">
        <v>99.620253164556971</v>
      </c>
      <c r="AM142"/>
      <c r="AN142"/>
      <c r="AO142"/>
      <c r="AP142"/>
      <c r="AQ142"/>
      <c r="AR142"/>
      <c r="AS142"/>
      <c r="AT142"/>
      <c r="AU142"/>
      <c r="AV142"/>
      <c r="AW142"/>
      <c r="AX142"/>
      <c r="AY142"/>
      <c r="AZ142"/>
      <c r="BA142"/>
      <c r="BB142"/>
      <c r="BC142"/>
      <c r="BD142"/>
      <c r="BE142"/>
      <c r="BF142"/>
      <c r="BG142"/>
      <c r="BH142"/>
      <c r="BI142"/>
    </row>
    <row r="143">
      <c r="A143" t="s">
        <v>578</v>
      </c>
      <c r="B143">
        <v>2006</v>
      </c>
      <c r="C143" t="s">
        <v>584</v>
      </c>
      <c r="D143">
        <v>58</v>
      </c>
      <c r="E143" t="s">
        <v>300</v>
      </c>
      <c r="F143" t="s">
        <v>301</v>
      </c>
      <c r="G143" t="s">
        <v>180</v>
      </c>
      <c r="H143">
        <v>1.760419239341636</v>
      </c>
      <c r="I143">
        <v>3.8611156761612411</v>
      </c>
      <c r="J143">
        <v>4.732960969199997</v>
      </c>
      <c r="K143">
        <v>13.72366316257926</v>
      </c>
      <c r="L143">
        <v>61.636768042109253</v>
      </c>
      <c r="M143">
        <v>12.847863401597859</v>
      </c>
      <c r="N143">
        <v>46.042708236478717</v>
      </c>
      <c r="O143">
        <v>65.562423146580045</v>
      </c>
      <c r="P143">
        <v>74.498442078099842</v>
      </c>
      <c r="Q143">
        <v>83.582653370470084</v>
      </c>
      <c r="R143">
        <v>1.0785899696059009</v>
      </c>
      <c r="S143">
        <v>3.008920294360951</v>
      </c>
      <c r="T143">
        <v>3.995586243670509</v>
      </c>
      <c r="U143">
        <v>4.7335933715200342</v>
      </c>
      <c r="V143">
        <v>6.4454802604180124</v>
      </c>
      <c r="W143" t="s">
        <v>150</v>
      </c>
      <c r="X143" t="s">
        <v>293</v>
      </c>
      <c r="Y143" t="s">
        <v>294</v>
      </c>
      <c r="Z143" t="s">
        <v>295</v>
      </c>
      <c r="AA143" t="s">
        <v>296</v>
      </c>
      <c r="AB143" t="s">
        <v>297</v>
      </c>
      <c r="AC143" t="s">
        <v>298</v>
      </c>
      <c r="AD143" t="s">
        <v>299</v>
      </c>
      <c r="AE143">
        <v>6.0193774479488624</v>
      </c>
      <c r="AF143">
        <v>18.12434141201275</v>
      </c>
      <c r="AG143">
        <v>8.1791181174320471</v>
      </c>
      <c r="AH143">
        <v>5.2941176470588438</v>
      </c>
      <c r="AI143">
        <v>4.3478260869565437</v>
      </c>
      <c r="AJ143">
        <v>16.435272045028231</v>
      </c>
      <c r="AK143">
        <v>13.053662691652461</v>
      </c>
      <c r="AL143">
        <v>40.37974683544337</v>
      </c>
      <c r="AM143"/>
      <c r="AN143"/>
      <c r="AO143"/>
      <c r="AP143"/>
      <c r="AQ143"/>
      <c r="AR143"/>
      <c r="AS143"/>
      <c r="AT143"/>
      <c r="AU143"/>
      <c r="AV143"/>
      <c r="AW143"/>
      <c r="AX143"/>
      <c r="AY143"/>
      <c r="AZ143"/>
      <c r="BA143"/>
      <c r="BB143"/>
      <c r="BC143"/>
      <c r="BD143"/>
      <c r="BE143"/>
      <c r="BF143"/>
      <c r="BG143"/>
      <c r="BH143"/>
      <c r="BI143"/>
    </row>
    <row r="144">
      <c r="A144" t="s">
        <v>578</v>
      </c>
      <c r="B144">
        <v>2006</v>
      </c>
      <c r="C144" t="s">
        <v>584</v>
      </c>
      <c r="D144">
        <v>59</v>
      </c>
      <c r="E144" t="s">
        <v>300</v>
      </c>
      <c r="F144" t="s">
        <v>302</v>
      </c>
      <c r="G144" t="s">
        <v>180</v>
      </c>
      <c r="H144">
        <v>0.68293821660696064</v>
      </c>
      <c r="I144">
        <v>2.0837437930928382</v>
      </c>
      <c r="J144">
        <v>2.521533587096882</v>
      </c>
      <c r="K144">
        <v>1.7005716791680829</v>
      </c>
      <c r="L144">
        <v>1.389982286081265</v>
      </c>
      <c r="M144">
        <v>3.7420573384984892</v>
      </c>
      <c r="N144">
        <v>2.4042811817613718</v>
      </c>
      <c r="O144">
        <v>0.92269781632079095</v>
      </c>
      <c r="P144">
        <v>1.7812150038755941</v>
      </c>
      <c r="Q144">
        <v>1.6261386091863841</v>
      </c>
      <c r="R144">
        <v>0.44635093973349949</v>
      </c>
      <c r="S144">
        <v>2.1803658944091842</v>
      </c>
      <c r="T144">
        <v>2.5264391393987151</v>
      </c>
      <c r="U144">
        <v>1.5412814886250199</v>
      </c>
      <c r="V144">
        <v>0.9780368186791375</v>
      </c>
      <c r="W144" t="s">
        <v>150</v>
      </c>
      <c r="X144" t="s">
        <v>293</v>
      </c>
      <c r="Y144" t="s">
        <v>294</v>
      </c>
      <c r="Z144" t="s">
        <v>295</v>
      </c>
      <c r="AA144" t="s">
        <v>296</v>
      </c>
      <c r="AB144" t="s">
        <v>297</v>
      </c>
      <c r="AC144" t="s">
        <v>298</v>
      </c>
      <c r="AD144" t="s">
        <v>299</v>
      </c>
      <c r="AE144">
        <v>0.164914450628736</v>
      </c>
      <c r="AF144">
        <v>3.5405690200210871</v>
      </c>
      <c r="AG144">
        <v>1.1423349326022421</v>
      </c>
      <c r="AH144">
        <v>1.390374331550807</v>
      </c>
      <c r="AI144">
        <v>2.4425989252564859</v>
      </c>
      <c r="AJ144">
        <v>0.78799249530957216</v>
      </c>
      <c r="AK144">
        <v>1.70357751277683</v>
      </c>
      <c r="AL144">
        <v>1.371308016877655</v>
      </c>
      <c r="AM144"/>
      <c r="AN144"/>
      <c r="AO144"/>
      <c r="AP144"/>
      <c r="AQ144"/>
      <c r="AR144"/>
      <c r="AS144"/>
      <c r="AT144"/>
      <c r="AU144"/>
      <c r="AV144"/>
      <c r="AW144"/>
      <c r="AX144"/>
      <c r="AY144"/>
      <c r="AZ144"/>
      <c r="BA144"/>
      <c r="BB144"/>
      <c r="BC144"/>
      <c r="BD144"/>
      <c r="BE144"/>
      <c r="BF144"/>
      <c r="BG144"/>
      <c r="BH144"/>
      <c r="BI144"/>
    </row>
    <row r="145">
      <c r="A145" t="s">
        <v>578</v>
      </c>
      <c r="B145">
        <v>2006</v>
      </c>
      <c r="C145" t="s">
        <v>584</v>
      </c>
      <c r="D145">
        <v>60</v>
      </c>
      <c r="E145" t="s">
        <v>300</v>
      </c>
      <c r="F145" t="s">
        <v>303</v>
      </c>
      <c r="G145" t="s">
        <v>180</v>
      </c>
      <c r="H145">
        <v>0.39842982320614662</v>
      </c>
      <c r="I145">
        <v>0.4638961064742656</v>
      </c>
      <c r="J145">
        <v>0.44859912861662538</v>
      </c>
      <c r="K145">
        <v>0.42919042947951302</v>
      </c>
      <c r="L145">
        <v>0.26849203883477801</v>
      </c>
      <c r="M145">
        <v>1.085852332297033</v>
      </c>
      <c r="N145">
        <v>0.49661792771268942</v>
      </c>
      <c r="O145">
        <v>0.26788810240775218</v>
      </c>
      <c r="P145">
        <v>0</v>
      </c>
      <c r="Q145">
        <v>0.46997977974478422</v>
      </c>
      <c r="R145">
        <v>0.39981852095097742</v>
      </c>
      <c r="S145">
        <v>0.30544028037343229</v>
      </c>
      <c r="T145">
        <v>0.62061433874336491</v>
      </c>
      <c r="U145">
        <v>0.42689311577828343</v>
      </c>
      <c r="V145">
        <v>0.15082779015961181</v>
      </c>
      <c r="W145" t="s">
        <v>150</v>
      </c>
      <c r="X145" t="s">
        <v>293</v>
      </c>
      <c r="Y145" t="s">
        <v>294</v>
      </c>
      <c r="Z145" t="s">
        <v>295</v>
      </c>
      <c r="AA145" t="s">
        <v>296</v>
      </c>
      <c r="AB145" t="s">
        <v>297</v>
      </c>
      <c r="AC145" t="s">
        <v>298</v>
      </c>
      <c r="AD145" t="s">
        <v>299</v>
      </c>
      <c r="AE145">
        <v>0.47412904555761598</v>
      </c>
      <c r="AF145">
        <v>0.42149631190727233</v>
      </c>
      <c r="AG145">
        <v>0.11423349326022419</v>
      </c>
      <c r="AH145">
        <v>1.283422459893053</v>
      </c>
      <c r="AI145">
        <v>0.51294577430386212</v>
      </c>
      <c r="AJ145">
        <v>0</v>
      </c>
      <c r="AK145">
        <v>0.29812606473594538</v>
      </c>
      <c r="AL145">
        <v>0.52742616033755951</v>
      </c>
      <c r="AM145"/>
      <c r="AN145"/>
      <c r="AO145"/>
      <c r="AP145"/>
      <c r="AQ145"/>
      <c r="AR145"/>
      <c r="AS145"/>
      <c r="AT145"/>
      <c r="AU145"/>
      <c r="AV145"/>
      <c r="AW145"/>
      <c r="AX145"/>
      <c r="AY145"/>
      <c r="AZ145"/>
      <c r="BA145"/>
      <c r="BB145"/>
      <c r="BC145"/>
      <c r="BD145"/>
      <c r="BE145"/>
      <c r="BF145"/>
      <c r="BG145"/>
      <c r="BH145"/>
      <c r="BI145"/>
    </row>
    <row r="146">
      <c r="A146" t="s">
        <v>578</v>
      </c>
      <c r="B146">
        <v>2006</v>
      </c>
      <c r="C146" t="s">
        <v>584</v>
      </c>
      <c r="D146">
        <v>61</v>
      </c>
      <c r="E146" t="s">
        <v>300</v>
      </c>
      <c r="F146" t="s">
        <v>304</v>
      </c>
      <c r="G146" t="s">
        <v>180</v>
      </c>
      <c r="H146">
        <v>11.42051695213647</v>
      </c>
      <c r="I146">
        <v>25.48597980108789</v>
      </c>
      <c r="J146">
        <v>29.991405192217812</v>
      </c>
      <c r="K146">
        <v>33.66259951317798</v>
      </c>
      <c r="L146">
        <v>18.62868182207049</v>
      </c>
      <c r="M146">
        <v>26.992459007212009</v>
      </c>
      <c r="N146">
        <v>21.680681370305379</v>
      </c>
      <c r="O146">
        <v>17.70201766652163</v>
      </c>
      <c r="P146">
        <v>12.387010644527519</v>
      </c>
      <c r="Q146">
        <v>9.8063347097343385</v>
      </c>
      <c r="R146">
        <v>7.7632176116164304</v>
      </c>
      <c r="S146">
        <v>22.29770788413148</v>
      </c>
      <c r="T146">
        <v>28.698916822787961</v>
      </c>
      <c r="U146">
        <v>32.95049001761187</v>
      </c>
      <c r="V146">
        <v>37.83024109627852</v>
      </c>
      <c r="W146" t="s">
        <v>150</v>
      </c>
      <c r="X146" t="s">
        <v>293</v>
      </c>
      <c r="Y146" t="s">
        <v>294</v>
      </c>
      <c r="Z146" t="s">
        <v>295</v>
      </c>
      <c r="AA146" t="s">
        <v>296</v>
      </c>
      <c r="AB146" t="s">
        <v>297</v>
      </c>
      <c r="AC146" t="s">
        <v>298</v>
      </c>
      <c r="AD146" t="s">
        <v>299</v>
      </c>
      <c r="AE146">
        <v>1.1544011544011521</v>
      </c>
      <c r="AF146">
        <v>28.830347734457469</v>
      </c>
      <c r="AG146">
        <v>24.674434544208442</v>
      </c>
      <c r="AH146">
        <v>9.7326203208556432</v>
      </c>
      <c r="AI146">
        <v>0</v>
      </c>
      <c r="AJ146">
        <v>31.350844277673691</v>
      </c>
      <c r="AK146">
        <v>18.88841567291314</v>
      </c>
      <c r="AL146">
        <v>29.51476793248974</v>
      </c>
      <c r="AM146"/>
      <c r="AN146"/>
      <c r="AO146"/>
      <c r="AP146"/>
      <c r="AQ146"/>
      <c r="AR146"/>
      <c r="AS146"/>
      <c r="AT146"/>
      <c r="AU146"/>
      <c r="AV146"/>
      <c r="AW146"/>
      <c r="AX146"/>
      <c r="AY146"/>
      <c r="AZ146"/>
      <c r="BA146"/>
      <c r="BB146"/>
      <c r="BC146"/>
      <c r="BD146"/>
      <c r="BE146"/>
      <c r="BF146"/>
      <c r="BG146"/>
      <c r="BH146"/>
      <c r="BI146"/>
    </row>
    <row r="147">
      <c r="A147" t="s">
        <v>578</v>
      </c>
      <c r="B147">
        <v>2006</v>
      </c>
      <c r="C147" t="s">
        <v>584</v>
      </c>
      <c r="D147">
        <v>62</v>
      </c>
      <c r="E147" t="s">
        <v>300</v>
      </c>
      <c r="F147" t="s">
        <v>305</v>
      </c>
      <c r="G147" t="s">
        <v>180</v>
      </c>
      <c r="H147">
        <v>37.257335043009398</v>
      </c>
      <c r="I147">
        <v>36.069902681449257</v>
      </c>
      <c r="J147">
        <v>25.90746425458946</v>
      </c>
      <c r="K147">
        <v>19.316484264063629</v>
      </c>
      <c r="L147">
        <v>7.6792428097304128</v>
      </c>
      <c r="M147">
        <v>35.604206401657109</v>
      </c>
      <c r="N147">
        <v>12.456482489715169</v>
      </c>
      <c r="O147">
        <v>7.9590373519358497</v>
      </c>
      <c r="P147">
        <v>4.6784097306102543</v>
      </c>
      <c r="Q147">
        <v>1.215210278203446</v>
      </c>
      <c r="R147">
        <v>37.236009154519607</v>
      </c>
      <c r="S147">
        <v>38.845700179776529</v>
      </c>
      <c r="T147">
        <v>29.012675985154761</v>
      </c>
      <c r="U147">
        <v>22.81609972316971</v>
      </c>
      <c r="V147">
        <v>20.038279649873679</v>
      </c>
      <c r="W147" t="s">
        <v>150</v>
      </c>
      <c r="X147" t="s">
        <v>293</v>
      </c>
      <c r="Y147" t="s">
        <v>294</v>
      </c>
      <c r="Z147" t="s">
        <v>295</v>
      </c>
      <c r="AA147" t="s">
        <v>296</v>
      </c>
      <c r="AB147" t="s">
        <v>297</v>
      </c>
      <c r="AC147" t="s">
        <v>298</v>
      </c>
      <c r="AD147" t="s">
        <v>299</v>
      </c>
      <c r="AE147">
        <v>69.717584003298299</v>
      </c>
      <c r="AF147">
        <v>0.73761854583772657</v>
      </c>
      <c r="AG147">
        <v>43.682887822709723</v>
      </c>
      <c r="AH147">
        <v>48.422459893048348</v>
      </c>
      <c r="AI147">
        <v>26.990718124084179</v>
      </c>
      <c r="AJ147">
        <v>8.3864915572233034</v>
      </c>
      <c r="AK147">
        <v>55.004258943781572</v>
      </c>
      <c r="AL147">
        <v>19.68354430379771</v>
      </c>
      <c r="AM147"/>
      <c r="AN147"/>
      <c r="AO147"/>
      <c r="AP147"/>
      <c r="AQ147"/>
      <c r="AR147"/>
      <c r="AS147"/>
      <c r="AT147"/>
      <c r="AU147"/>
      <c r="AV147"/>
      <c r="AW147"/>
      <c r="AX147"/>
      <c r="AY147"/>
      <c r="AZ147"/>
      <c r="BA147"/>
      <c r="BB147"/>
      <c r="BC147"/>
      <c r="BD147"/>
      <c r="BE147"/>
      <c r="BF147"/>
      <c r="BG147"/>
      <c r="BH147"/>
      <c r="BI147"/>
    </row>
    <row r="148">
      <c r="A148" t="s">
        <v>578</v>
      </c>
      <c r="B148">
        <v>2006</v>
      </c>
      <c r="C148" t="s">
        <v>584</v>
      </c>
      <c r="D148">
        <v>63</v>
      </c>
      <c r="E148" t="s">
        <v>300</v>
      </c>
      <c r="F148" t="s">
        <v>306</v>
      </c>
      <c r="G148" t="s">
        <v>180</v>
      </c>
      <c r="H148">
        <v>9.23644892807833</v>
      </c>
      <c r="I148">
        <v>5.1034584402120817</v>
      </c>
      <c r="J148">
        <v>2.5626964503152259</v>
      </c>
      <c r="K148">
        <v>0.94177161397437681</v>
      </c>
      <c r="L148">
        <v>0.34643889912123321</v>
      </c>
      <c r="M148">
        <v>3.0128453794874939</v>
      </c>
      <c r="N148">
        <v>0.54225335220810167</v>
      </c>
      <c r="O148">
        <v>0.15329680293911691</v>
      </c>
      <c r="P148">
        <v>0.43764562281638048</v>
      </c>
      <c r="Q148">
        <v>0</v>
      </c>
      <c r="R148">
        <v>10.14099546911425</v>
      </c>
      <c r="S148">
        <v>6.6304054643604076</v>
      </c>
      <c r="T148">
        <v>3.1358852135912638</v>
      </c>
      <c r="U148">
        <v>1.9005913719080749</v>
      </c>
      <c r="V148">
        <v>1.1223455635505379</v>
      </c>
      <c r="W148" t="s">
        <v>150</v>
      </c>
      <c r="X148" t="s">
        <v>293</v>
      </c>
      <c r="Y148" t="s">
        <v>294</v>
      </c>
      <c r="Z148" t="s">
        <v>295</v>
      </c>
      <c r="AA148" t="s">
        <v>296</v>
      </c>
      <c r="AB148" t="s">
        <v>297</v>
      </c>
      <c r="AC148" t="s">
        <v>298</v>
      </c>
      <c r="AD148" t="s">
        <v>299</v>
      </c>
      <c r="AE148">
        <v>9.5856524427952792</v>
      </c>
      <c r="AF148">
        <v>0.42149631190727233</v>
      </c>
      <c r="AG148">
        <v>6.8540095956134506</v>
      </c>
      <c r="AH148">
        <v>7.2192513368984201</v>
      </c>
      <c r="AI148">
        <v>7.5476306790425367</v>
      </c>
      <c r="AJ148">
        <v>0.11257035647279599</v>
      </c>
      <c r="AK148">
        <v>7.7512776831345818</v>
      </c>
      <c r="AL148">
        <v>2.8691983122363252</v>
      </c>
      <c r="AM148"/>
      <c r="AN148"/>
      <c r="AO148"/>
      <c r="AP148"/>
      <c r="AQ148"/>
      <c r="AR148"/>
      <c r="AS148"/>
      <c r="AT148"/>
      <c r="AU148"/>
      <c r="AV148"/>
      <c r="AW148"/>
      <c r="AX148"/>
      <c r="AY148"/>
      <c r="AZ148"/>
      <c r="BA148"/>
      <c r="BB148"/>
      <c r="BC148"/>
      <c r="BD148"/>
      <c r="BE148"/>
      <c r="BF148"/>
      <c r="BG148"/>
      <c r="BH148"/>
      <c r="BI148"/>
    </row>
    <row r="149">
      <c r="A149" t="s">
        <v>578</v>
      </c>
      <c r="B149">
        <v>2006</v>
      </c>
      <c r="C149" t="s">
        <v>584</v>
      </c>
      <c r="D149">
        <v>64</v>
      </c>
      <c r="E149" t="s">
        <v>300</v>
      </c>
      <c r="F149" t="s">
        <v>307</v>
      </c>
      <c r="G149" t="s">
        <v>180</v>
      </c>
      <c r="H149">
        <v>12.907427902252969</v>
      </c>
      <c r="I149">
        <v>1.5163142758084009</v>
      </c>
      <c r="J149">
        <v>0.66766449889459045</v>
      </c>
      <c r="K149">
        <v>0.021019529471748899</v>
      </c>
      <c r="L149">
        <v>0</v>
      </c>
      <c r="M149">
        <v>0.18053647210337809</v>
      </c>
      <c r="N149">
        <v>0.041842074472500199</v>
      </c>
      <c r="O149">
        <v>0</v>
      </c>
      <c r="P149">
        <v>0</v>
      </c>
      <c r="Q149">
        <v>0</v>
      </c>
      <c r="R149">
        <v>16.358219433973758</v>
      </c>
      <c r="S149">
        <v>1.832410984217185</v>
      </c>
      <c r="T149">
        <v>1.707365899285892</v>
      </c>
      <c r="U149">
        <v>0.2313188956411783</v>
      </c>
      <c r="V149">
        <v>0</v>
      </c>
      <c r="W149" t="s">
        <v>150</v>
      </c>
      <c r="X149" t="s">
        <v>293</v>
      </c>
      <c r="Y149" t="s">
        <v>294</v>
      </c>
      <c r="Z149" t="s">
        <v>295</v>
      </c>
      <c r="AA149" t="s">
        <v>296</v>
      </c>
      <c r="AB149" t="s">
        <v>297</v>
      </c>
      <c r="AC149" t="s">
        <v>298</v>
      </c>
      <c r="AD149" t="s">
        <v>299</v>
      </c>
      <c r="AE149">
        <v>5.194805194805185</v>
      </c>
      <c r="AF149">
        <v>0</v>
      </c>
      <c r="AG149">
        <v>1.7591957962074529</v>
      </c>
      <c r="AH149">
        <v>13.07486631016047</v>
      </c>
      <c r="AI149">
        <v>35.295554469956272</v>
      </c>
      <c r="AJ149">
        <v>0</v>
      </c>
      <c r="AK149">
        <v>0</v>
      </c>
      <c r="AL149">
        <v>0</v>
      </c>
      <c r="AM149"/>
      <c r="AN149"/>
      <c r="AO149"/>
      <c r="AP149"/>
      <c r="AQ149"/>
      <c r="AR149"/>
      <c r="AS149"/>
      <c r="AT149"/>
      <c r="AU149"/>
      <c r="AV149"/>
      <c r="AW149"/>
      <c r="AX149"/>
      <c r="AY149"/>
      <c r="AZ149"/>
      <c r="BA149"/>
      <c r="BB149"/>
      <c r="BC149"/>
      <c r="BD149"/>
      <c r="BE149"/>
      <c r="BF149"/>
      <c r="BG149"/>
      <c r="BH149"/>
      <c r="BI149"/>
    </row>
    <row r="150">
      <c r="A150" t="s">
        <v>578</v>
      </c>
      <c r="B150">
        <v>2006</v>
      </c>
      <c r="C150" t="s">
        <v>584</v>
      </c>
      <c r="D150">
        <v>65</v>
      </c>
      <c r="E150" t="s">
        <v>300</v>
      </c>
      <c r="F150" t="s">
        <v>308</v>
      </c>
      <c r="G150" t="s">
        <v>180</v>
      </c>
      <c r="H150">
        <v>6.6236334145125948</v>
      </c>
      <c r="I150">
        <v>0.28271849700193802</v>
      </c>
      <c r="J150">
        <v>0.045597592447789499</v>
      </c>
      <c r="K150">
        <v>0</v>
      </c>
      <c r="L150">
        <v>0</v>
      </c>
      <c r="M150">
        <v>0</v>
      </c>
      <c r="N150">
        <v>0</v>
      </c>
      <c r="O150">
        <v>0</v>
      </c>
      <c r="P150">
        <v>0</v>
      </c>
      <c r="Q150">
        <v>0</v>
      </c>
      <c r="R150">
        <v>8.6950404889397035</v>
      </c>
      <c r="S150">
        <v>0.50949086381237696</v>
      </c>
      <c r="T150">
        <v>0.028124818101994201</v>
      </c>
      <c r="U150">
        <v>0.060904911959854903</v>
      </c>
      <c r="V150">
        <v>0</v>
      </c>
      <c r="W150" t="s">
        <v>150</v>
      </c>
      <c r="X150" t="s">
        <v>293</v>
      </c>
      <c r="Y150" t="s">
        <v>294</v>
      </c>
      <c r="Z150" t="s">
        <v>295</v>
      </c>
      <c r="AA150" t="s">
        <v>296</v>
      </c>
      <c r="AB150" t="s">
        <v>297</v>
      </c>
      <c r="AC150" t="s">
        <v>298</v>
      </c>
      <c r="AD150" t="s">
        <v>299</v>
      </c>
      <c r="AE150">
        <v>2.020202020202015</v>
      </c>
      <c r="AF150">
        <v>0</v>
      </c>
      <c r="AG150">
        <v>0.57116746630112092</v>
      </c>
      <c r="AH150">
        <v>7.0320855614973521</v>
      </c>
      <c r="AI150">
        <v>13.28773815339528</v>
      </c>
      <c r="AJ150">
        <v>0</v>
      </c>
      <c r="AK150">
        <v>0.085178875638841495</v>
      </c>
      <c r="AL150">
        <v>0</v>
      </c>
      <c r="AM150"/>
      <c r="AN150"/>
      <c r="AO150"/>
      <c r="AP150"/>
      <c r="AQ150"/>
      <c r="AR150"/>
      <c r="AS150"/>
      <c r="AT150"/>
      <c r="AU150"/>
      <c r="AV150"/>
      <c r="AW150"/>
      <c r="AX150"/>
      <c r="AY150"/>
      <c r="AZ150"/>
      <c r="BA150"/>
      <c r="BB150"/>
      <c r="BC150"/>
      <c r="BD150"/>
      <c r="BE150"/>
      <c r="BF150"/>
      <c r="BG150"/>
      <c r="BH150"/>
      <c r="BI150"/>
    </row>
    <row r="151">
      <c r="A151" t="s">
        <v>578</v>
      </c>
      <c r="B151">
        <v>2006</v>
      </c>
      <c r="C151" t="s">
        <v>584</v>
      </c>
      <c r="D151">
        <v>66</v>
      </c>
      <c r="E151" t="s">
        <v>300</v>
      </c>
      <c r="F151" t="s">
        <v>309</v>
      </c>
      <c r="G151" t="s">
        <v>180</v>
      </c>
      <c r="H151">
        <v>9.5410037235651988</v>
      </c>
      <c r="I151">
        <v>16.803437459686709</v>
      </c>
      <c r="J151">
        <v>27.384093659027339</v>
      </c>
      <c r="K151">
        <v>25.365226445017779</v>
      </c>
      <c r="L151">
        <v>6.0139713001169968</v>
      </c>
      <c r="M151">
        <v>14.95905934989333</v>
      </c>
      <c r="N151">
        <v>12.81047887953955</v>
      </c>
      <c r="O151">
        <v>4.2592314534834559</v>
      </c>
      <c r="P151">
        <v>1.8399509870209989</v>
      </c>
      <c r="Q151">
        <v>1.449064410688774</v>
      </c>
      <c r="R151">
        <v>7.4063998418008232</v>
      </c>
      <c r="S151">
        <v>14.65779168552732</v>
      </c>
      <c r="T151">
        <v>22.622866641105691</v>
      </c>
      <c r="U151">
        <v>30.240891423608371</v>
      </c>
      <c r="V151">
        <v>26.99252379195001</v>
      </c>
      <c r="W151" t="s">
        <v>150</v>
      </c>
      <c r="X151" t="s">
        <v>293</v>
      </c>
      <c r="Y151" t="s">
        <v>294</v>
      </c>
      <c r="Z151" t="s">
        <v>295</v>
      </c>
      <c r="AA151" t="s">
        <v>296</v>
      </c>
      <c r="AB151" t="s">
        <v>297</v>
      </c>
      <c r="AC151" t="s">
        <v>298</v>
      </c>
      <c r="AD151" t="s">
        <v>299</v>
      </c>
      <c r="AE151">
        <v>0.37105751391465602</v>
      </c>
      <c r="AF151">
        <v>25.753424657534371</v>
      </c>
      <c r="AG151">
        <v>12.15444368288785</v>
      </c>
      <c r="AH151">
        <v>5.0000000000000187</v>
      </c>
      <c r="AI151">
        <v>2.979970688812914</v>
      </c>
      <c r="AJ151">
        <v>41.313320825516072</v>
      </c>
      <c r="AK151">
        <v>0.085178875638841495</v>
      </c>
      <c r="AL151">
        <v>1.2869198312236449</v>
      </c>
      <c r="AM151"/>
      <c r="AN151"/>
      <c r="AO151"/>
      <c r="AP151"/>
      <c r="AQ151"/>
      <c r="AR151"/>
      <c r="AS151"/>
      <c r="AT151"/>
      <c r="AU151"/>
      <c r="AV151"/>
      <c r="AW151"/>
      <c r="AX151"/>
      <c r="AY151"/>
      <c r="AZ151"/>
      <c r="BA151"/>
      <c r="BB151"/>
      <c r="BC151"/>
      <c r="BD151"/>
      <c r="BE151"/>
      <c r="BF151"/>
      <c r="BG151"/>
      <c r="BH151"/>
      <c r="BI151"/>
    </row>
    <row r="152">
      <c r="A152" t="s">
        <v>578</v>
      </c>
      <c r="B152">
        <v>2006</v>
      </c>
      <c r="C152" t="s">
        <v>584</v>
      </c>
      <c r="D152">
        <v>67</v>
      </c>
      <c r="E152" t="s">
        <v>300</v>
      </c>
      <c r="F152" t="s">
        <v>310</v>
      </c>
      <c r="G152" t="s">
        <v>180</v>
      </c>
      <c r="H152">
        <v>0.0140244463037236</v>
      </c>
      <c r="I152">
        <v>0.021765369425453599</v>
      </c>
      <c r="J152">
        <v>0.033878162565135803</v>
      </c>
      <c r="K152">
        <v>0.15226691219923549</v>
      </c>
      <c r="L152">
        <v>1.052561619930682</v>
      </c>
      <c r="M152">
        <v>0.13413523878168829</v>
      </c>
      <c r="N152">
        <v>0.80828494770398029</v>
      </c>
      <c r="O152">
        <v>1.961541494191444</v>
      </c>
      <c r="P152">
        <v>1.3969910540436969</v>
      </c>
      <c r="Q152">
        <v>0.60425971681472246</v>
      </c>
      <c r="R152">
        <v>0.0187465040453315</v>
      </c>
      <c r="S152">
        <v>0</v>
      </c>
      <c r="T152">
        <v>0.029112056750820101</v>
      </c>
      <c r="U152">
        <v>0</v>
      </c>
      <c r="V152">
        <v>0</v>
      </c>
      <c r="W152" t="s">
        <v>150</v>
      </c>
      <c r="X152" t="s">
        <v>293</v>
      </c>
      <c r="Y152" t="s">
        <v>294</v>
      </c>
      <c r="Z152" t="s">
        <v>295</v>
      </c>
      <c r="AA152" t="s">
        <v>296</v>
      </c>
      <c r="AB152" t="s">
        <v>297</v>
      </c>
      <c r="AC152" t="s">
        <v>298</v>
      </c>
      <c r="AD152" t="s">
        <v>299</v>
      </c>
      <c r="AE152">
        <v>0</v>
      </c>
      <c r="AF152">
        <v>0.021074815595363599</v>
      </c>
      <c r="AG152">
        <v>0</v>
      </c>
      <c r="AH152">
        <v>0</v>
      </c>
      <c r="AI152">
        <v>0.097703957010259398</v>
      </c>
      <c r="AJ152">
        <v>0</v>
      </c>
      <c r="AK152">
        <v>0.19165247018739351</v>
      </c>
      <c r="AL152">
        <v>1.4345991561181619</v>
      </c>
      <c r="AM152"/>
      <c r="AN152"/>
      <c r="AO152"/>
      <c r="AP152"/>
      <c r="AQ152"/>
      <c r="AR152"/>
      <c r="AS152"/>
      <c r="AT152"/>
      <c r="AU152"/>
      <c r="AV152"/>
      <c r="AW152"/>
      <c r="AX152"/>
      <c r="AY152"/>
      <c r="AZ152"/>
      <c r="BA152"/>
      <c r="BB152"/>
      <c r="BC152"/>
      <c r="BD152"/>
      <c r="BE152"/>
      <c r="BF152"/>
      <c r="BG152"/>
      <c r="BH152"/>
      <c r="BI152"/>
    </row>
    <row r="153">
      <c r="A153" t="s">
        <v>578</v>
      </c>
      <c r="B153">
        <v>2006</v>
      </c>
      <c r="C153" t="s">
        <v>584</v>
      </c>
      <c r="D153">
        <v>68</v>
      </c>
      <c r="E153" t="s">
        <v>300</v>
      </c>
      <c r="F153" t="s">
        <v>311</v>
      </c>
      <c r="G153" t="s">
        <v>180</v>
      </c>
      <c r="H153">
        <v>0.23952609545780609</v>
      </c>
      <c r="I153">
        <v>0.1039862532302861</v>
      </c>
      <c r="J153">
        <v>0.30225194250335069</v>
      </c>
      <c r="K153">
        <v>0.23685964119881081</v>
      </c>
      <c r="L153">
        <v>0.95568650640864505</v>
      </c>
      <c r="M153">
        <v>0.6036085745175972</v>
      </c>
      <c r="N153">
        <v>1.8859982113092879</v>
      </c>
      <c r="O153">
        <v>0.40183215361162827</v>
      </c>
      <c r="P153">
        <v>1.74111511620083</v>
      </c>
      <c r="Q153">
        <v>0.26855987413987659</v>
      </c>
      <c r="R153">
        <v>0.2328545362325975</v>
      </c>
      <c r="S153">
        <v>0.11011570191061509</v>
      </c>
      <c r="T153">
        <v>0.1164482270032805</v>
      </c>
      <c r="U153">
        <v>0.20008882421912591</v>
      </c>
      <c r="V153">
        <v>0.14565779691003211</v>
      </c>
      <c r="W153" t="s">
        <v>150</v>
      </c>
      <c r="X153" t="s">
        <v>293</v>
      </c>
      <c r="Y153" t="s">
        <v>294</v>
      </c>
      <c r="Z153" t="s">
        <v>295</v>
      </c>
      <c r="AA153" t="s">
        <v>296</v>
      </c>
      <c r="AB153" t="s">
        <v>297</v>
      </c>
      <c r="AC153" t="s">
        <v>298</v>
      </c>
      <c r="AD153" t="s">
        <v>299</v>
      </c>
      <c r="AE153">
        <v>0</v>
      </c>
      <c r="AF153">
        <v>0.42149631190727233</v>
      </c>
      <c r="AG153">
        <v>0.22846698652044831</v>
      </c>
      <c r="AH153">
        <v>0</v>
      </c>
      <c r="AI153">
        <v>0</v>
      </c>
      <c r="AJ153">
        <v>0</v>
      </c>
      <c r="AK153">
        <v>0</v>
      </c>
      <c r="AL153">
        <v>1.561181434599177</v>
      </c>
      <c r="AM153"/>
      <c r="AN153"/>
      <c r="AO153"/>
      <c r="AP153"/>
      <c r="AQ153"/>
      <c r="AR153"/>
      <c r="AS153"/>
      <c r="AT153"/>
      <c r="AU153"/>
      <c r="AV153"/>
      <c r="AW153"/>
      <c r="AX153"/>
      <c r="AY153"/>
      <c r="AZ153"/>
      <c r="BA153"/>
      <c r="BB153"/>
      <c r="BC153"/>
      <c r="BD153"/>
      <c r="BE153"/>
      <c r="BF153"/>
      <c r="BG153"/>
      <c r="BH153"/>
      <c r="BI153"/>
    </row>
    <row r="154">
      <c r="A154" t="s">
        <v>578</v>
      </c>
      <c r="B154">
        <v>2006</v>
      </c>
      <c r="C154" t="s">
        <v>584</v>
      </c>
      <c r="D154">
        <v>69</v>
      </c>
      <c r="E154" t="s">
        <v>300</v>
      </c>
      <c r="F154" t="s">
        <v>17</v>
      </c>
      <c r="G154" t="s">
        <v>180</v>
      </c>
      <c r="H154">
        <v>9.6240006127185609</v>
      </c>
      <c r="I154">
        <v>7.9754956394068444</v>
      </c>
      <c r="J154">
        <v>5.2541627191375468</v>
      </c>
      <c r="K154">
        <v>3.3237800478351689</v>
      </c>
      <c r="L154">
        <v>0.4737418510421863</v>
      </c>
      <c r="M154">
        <v>0.51749632132082046</v>
      </c>
      <c r="N154">
        <v>0</v>
      </c>
      <c r="O154">
        <v>0</v>
      </c>
      <c r="P154">
        <v>0</v>
      </c>
      <c r="Q154">
        <v>0</v>
      </c>
      <c r="R154">
        <v>9.8303720375108075</v>
      </c>
      <c r="S154">
        <v>9.62165076712059</v>
      </c>
      <c r="T154">
        <v>7.2439561036485296</v>
      </c>
      <c r="U154">
        <v>4.5066271867973766</v>
      </c>
      <c r="V154">
        <v>4.2703972583747172</v>
      </c>
      <c r="W154" t="s">
        <v>150</v>
      </c>
      <c r="X154" t="s">
        <v>293</v>
      </c>
      <c r="Y154" t="s">
        <v>294</v>
      </c>
      <c r="Z154" t="s">
        <v>295</v>
      </c>
      <c r="AA154" t="s">
        <v>296</v>
      </c>
      <c r="AB154" t="s">
        <v>297</v>
      </c>
      <c r="AC154" t="s">
        <v>298</v>
      </c>
      <c r="AD154" t="s">
        <v>299</v>
      </c>
      <c r="AE154">
        <v>5.0505050505050386</v>
      </c>
      <c r="AF154">
        <v>20.273972602739828</v>
      </c>
      <c r="AG154">
        <v>0.63970756225725534</v>
      </c>
      <c r="AH154">
        <v>1.14973262032086</v>
      </c>
      <c r="AI154">
        <v>6.4973131411822527</v>
      </c>
      <c r="AJ154">
        <v>1.0318949343339641</v>
      </c>
      <c r="AK154">
        <v>2.5340715502555362</v>
      </c>
      <c r="AL154">
        <v>0.4641350210970524</v>
      </c>
      <c r="AM154"/>
      <c r="AN154"/>
      <c r="AO154"/>
      <c r="AP154"/>
      <c r="AQ154"/>
      <c r="AR154"/>
      <c r="AS154"/>
      <c r="AT154"/>
      <c r="AU154"/>
      <c r="AV154"/>
      <c r="AW154"/>
      <c r="AX154"/>
      <c r="AY154"/>
      <c r="AZ154"/>
      <c r="BA154"/>
      <c r="BB154"/>
      <c r="BC154"/>
      <c r="BD154"/>
      <c r="BE154"/>
      <c r="BF154"/>
      <c r="BG154"/>
      <c r="BH154"/>
      <c r="BI154"/>
    </row>
    <row r="155">
      <c r="A155" t="s">
        <v>578</v>
      </c>
      <c r="B155">
        <v>2006</v>
      </c>
      <c r="C155" t="s">
        <v>584</v>
      </c>
      <c r="D155">
        <v>70</v>
      </c>
      <c r="E155" t="s">
        <v>300</v>
      </c>
      <c r="F155" t="s">
        <v>312</v>
      </c>
      <c r="G155" t="s">
        <v>180</v>
      </c>
      <c r="H155">
        <v>0</v>
      </c>
      <c r="I155">
        <v>0.228186006962566</v>
      </c>
      <c r="J155">
        <v>0.1476918433882323</v>
      </c>
      <c r="K155">
        <v>1.078159255899124</v>
      </c>
      <c r="L155">
        <v>1.5544328245548309</v>
      </c>
      <c r="M155">
        <v>0.12798566509145001</v>
      </c>
      <c r="N155">
        <v>0.83037132879331421</v>
      </c>
      <c r="O155">
        <v>0.81003401200852065</v>
      </c>
      <c r="P155">
        <v>1.2392197628050929</v>
      </c>
      <c r="Q155">
        <v>0.97779925101772158</v>
      </c>
      <c r="R155">
        <v>0</v>
      </c>
      <c r="S155">
        <v>0</v>
      </c>
      <c r="T155">
        <v>0.26200851075738102</v>
      </c>
      <c r="U155">
        <v>0.39121966916135731</v>
      </c>
      <c r="V155">
        <v>2.0262099738061221</v>
      </c>
      <c r="W155" t="s">
        <v>150</v>
      </c>
      <c r="X155" t="s">
        <v>293</v>
      </c>
      <c r="Y155" t="s">
        <v>294</v>
      </c>
      <c r="Z155" t="s">
        <v>295</v>
      </c>
      <c r="AA155" t="s">
        <v>296</v>
      </c>
      <c r="AB155" t="s">
        <v>297</v>
      </c>
      <c r="AC155" t="s">
        <v>298</v>
      </c>
      <c r="AD155" t="s">
        <v>299</v>
      </c>
      <c r="AE155">
        <v>0.247371675943104</v>
      </c>
      <c r="AF155">
        <v>1.454162276080089</v>
      </c>
      <c r="AG155">
        <v>0</v>
      </c>
      <c r="AH155">
        <v>0.21390374331550879</v>
      </c>
      <c r="AI155">
        <v>0</v>
      </c>
      <c r="AJ155">
        <v>0.58161350844277959</v>
      </c>
      <c r="AK155">
        <v>0.085178875638841495</v>
      </c>
      <c r="AL155">
        <v>0.80168776371309036</v>
      </c>
      <c r="AM155"/>
      <c r="AN155"/>
      <c r="AO155"/>
      <c r="AP155"/>
      <c r="AQ155"/>
      <c r="AR155"/>
      <c r="AS155"/>
      <c r="AT155"/>
      <c r="AU155"/>
      <c r="AV155"/>
      <c r="AW155"/>
      <c r="AX155"/>
      <c r="AY155"/>
      <c r="AZ155"/>
      <c r="BA155"/>
      <c r="BB155"/>
      <c r="BC155"/>
      <c r="BD155"/>
      <c r="BE155"/>
      <c r="BF155"/>
      <c r="BG155"/>
      <c r="BH155"/>
      <c r="BI155"/>
    </row>
    <row r="156">
      <c r="A156" t="s">
        <v>578</v>
      </c>
      <c r="B156">
        <v>2006</v>
      </c>
      <c r="C156" t="s">
        <v>584</v>
      </c>
      <c r="D156">
        <v>71</v>
      </c>
      <c r="E156" t="s">
        <v>300</v>
      </c>
      <c r="F156" t="s">
        <v>47</v>
      </c>
      <c r="G156" t="s">
        <v>180</v>
      </c>
      <c r="H156">
        <v>0.29429560281034028</v>
      </c>
      <c r="I156">
        <v>0</v>
      </c>
      <c r="J156">
        <v>0</v>
      </c>
      <c r="K156">
        <v>0.048407505936160403</v>
      </c>
      <c r="L156">
        <v>0</v>
      </c>
      <c r="M156">
        <v>0.1918945175419707</v>
      </c>
      <c r="N156">
        <v>0</v>
      </c>
      <c r="O156">
        <v>0</v>
      </c>
      <c r="P156">
        <v>0</v>
      </c>
      <c r="Q156">
        <v>0</v>
      </c>
      <c r="R156">
        <v>0.39338549195646377</v>
      </c>
      <c r="S156">
        <v>0</v>
      </c>
      <c r="T156">
        <v>0</v>
      </c>
      <c r="U156">
        <v>0</v>
      </c>
      <c r="V156">
        <v>0</v>
      </c>
      <c r="W156" t="s">
        <v>150</v>
      </c>
      <c r="X156" t="s">
        <v>293</v>
      </c>
      <c r="Y156" t="s">
        <v>294</v>
      </c>
      <c r="Z156" t="s">
        <v>295</v>
      </c>
      <c r="AA156" t="s">
        <v>296</v>
      </c>
      <c r="AB156" t="s">
        <v>297</v>
      </c>
      <c r="AC156" t="s">
        <v>298</v>
      </c>
      <c r="AD156" t="s">
        <v>299</v>
      </c>
      <c r="AE156">
        <v>0</v>
      </c>
      <c r="AF156">
        <v>0</v>
      </c>
      <c r="AG156">
        <v>0</v>
      </c>
      <c r="AH156">
        <v>0.18716577540107021</v>
      </c>
      <c r="AI156">
        <v>0</v>
      </c>
      <c r="AJ156">
        <v>0</v>
      </c>
      <c r="AK156">
        <v>0.31942078364565579</v>
      </c>
      <c r="AL156">
        <v>0.1054852320675119</v>
      </c>
      <c r="AM156"/>
      <c r="AN156"/>
      <c r="AO156"/>
      <c r="AP156"/>
      <c r="AQ156"/>
      <c r="AR156"/>
      <c r="AS156"/>
      <c r="AT156"/>
      <c r="AU156"/>
      <c r="AV156"/>
      <c r="AW156"/>
      <c r="AX156"/>
      <c r="AY156"/>
      <c r="AZ156"/>
      <c r="BA156"/>
      <c r="BB156"/>
      <c r="BC156"/>
      <c r="BD156"/>
      <c r="BE156"/>
      <c r="BF156"/>
      <c r="BG156"/>
      <c r="BH156"/>
      <c r="BI156"/>
    </row>
    <row r="157">
      <c r="A157" t="s">
        <v>578</v>
      </c>
      <c r="B157">
        <v>2006</v>
      </c>
      <c r="C157" t="s">
        <v>584</v>
      </c>
      <c r="D157">
        <v>122</v>
      </c>
      <c r="E157" t="s">
        <v>18</v>
      </c>
      <c r="F157" t="s">
        <v>14</v>
      </c>
      <c r="G157" t="s">
        <v>599</v>
      </c>
      <c r="H157">
        <v>26.53835378169304</v>
      </c>
      <c r="I157">
        <v>53.605282357371102</v>
      </c>
      <c r="J157">
        <v>61.831929309531318</v>
      </c>
      <c r="K157">
        <v>81.39645866237187</v>
      </c>
      <c r="L157">
        <v>98.11418714270313</v>
      </c>
      <c r="M157">
        <v>59.673326002921407</v>
      </c>
      <c r="N157">
        <v>90.115098460118446</v>
      </c>
      <c r="O157">
        <v>98.280461054245166</v>
      </c>
      <c r="P157">
        <v>100</v>
      </c>
      <c r="Q157">
        <v>100</v>
      </c>
      <c r="R157">
        <v>23.986012884379051</v>
      </c>
      <c r="S157">
        <v>47.340521985603147</v>
      </c>
      <c r="T157">
        <v>56.65148547025386</v>
      </c>
      <c r="U157">
        <v>66.128212483839448</v>
      </c>
      <c r="V157">
        <v>84.672312274255319</v>
      </c>
      <c r="W157" t="s">
        <v>150</v>
      </c>
      <c r="X157" t="s">
        <v>293</v>
      </c>
      <c r="Y157" t="s">
        <v>294</v>
      </c>
      <c r="Z157" t="s">
        <v>295</v>
      </c>
      <c r="AA157" t="s">
        <v>296</v>
      </c>
      <c r="AB157" t="s">
        <v>297</v>
      </c>
      <c r="AC157" t="s">
        <v>298</v>
      </c>
      <c r="AD157" t="s">
        <v>299</v>
      </c>
      <c r="AE157">
        <v>48.031333745619449</v>
      </c>
      <c r="AF157">
        <v>34.68914646996852</v>
      </c>
      <c r="AG157">
        <v>68.791409641306871</v>
      </c>
      <c r="AH157">
        <v>59.732620320855723</v>
      </c>
      <c r="AI157">
        <v>32.266731802638219</v>
      </c>
      <c r="AJ157">
        <v>87.317073170731732</v>
      </c>
      <c r="AK157">
        <v>64.118398637137489</v>
      </c>
      <c r="AL157">
        <v>80.063291139240903</v>
      </c>
      <c r="AM157">
        <v>1886.2898189092989</v>
      </c>
      <c r="AN157">
        <v>3811.8529306679829</v>
      </c>
      <c r="AO157">
        <v>4393.1336070298948</v>
      </c>
      <c r="AP157">
        <v>5790.2050622701117</v>
      </c>
      <c r="AQ157">
        <v>6972.3329501166572</v>
      </c>
      <c r="AR157">
        <v>1070.825782962901</v>
      </c>
      <c r="AS157">
        <v>1610.147945175474</v>
      </c>
      <c r="AT157">
        <v>1766.140364734827</v>
      </c>
      <c r="AU157">
        <v>1797.2037979002901</v>
      </c>
      <c r="AV157">
        <v>1792.546095347958</v>
      </c>
      <c r="AW157">
        <v>1275.4338472143129</v>
      </c>
      <c r="AX157">
        <v>2513.5902314326208</v>
      </c>
      <c r="AY157">
        <v>3011.8476791070188</v>
      </c>
      <c r="AZ157">
        <v>3517.5314567981391</v>
      </c>
      <c r="BA157">
        <v>4498.5471683204951</v>
      </c>
      <c r="BB157">
        <v>668.90715030968749</v>
      </c>
      <c r="BC157">
        <v>2547.560004863009</v>
      </c>
      <c r="BD157">
        <v>3204.6809168148411</v>
      </c>
      <c r="BE157">
        <v>2557.3923132407899</v>
      </c>
      <c r="BF157">
        <v>329.20239915254848</v>
      </c>
      <c r="BG157">
        <v>6905.0518636215766</v>
      </c>
      <c r="BH157">
        <v>2073.6807347260542</v>
      </c>
      <c r="BI157">
        <v>4567.3389862654694</v>
      </c>
    </row>
    <row r="158">
      <c r="A158" t="s">
        <v>578</v>
      </c>
      <c r="B158">
        <v>2006</v>
      </c>
      <c r="C158" t="s">
        <v>584</v>
      </c>
      <c r="D158">
        <v>123</v>
      </c>
      <c r="E158" t="s">
        <v>18</v>
      </c>
      <c r="F158" t="s">
        <v>52</v>
      </c>
      <c r="G158" t="s">
        <v>180</v>
      </c>
      <c r="H158">
        <v>73.461646218306839</v>
      </c>
      <c r="I158">
        <v>46.39471764262872</v>
      </c>
      <c r="J158">
        <v>38.168070690468667</v>
      </c>
      <c r="K158">
        <v>18.603541337628581</v>
      </c>
      <c r="L158">
        <v>1.8858128572969071</v>
      </c>
      <c r="M158">
        <v>40.326673997078807</v>
      </c>
      <c r="N158">
        <v>9.8849015398815752</v>
      </c>
      <c r="O158">
        <v>1.7195389457548189</v>
      </c>
      <c r="P158">
        <v>0</v>
      </c>
      <c r="Q158">
        <v>0</v>
      </c>
      <c r="R158">
        <v>76.013987115620964</v>
      </c>
      <c r="S158">
        <v>52.65947801439691</v>
      </c>
      <c r="T158">
        <v>43.348514529746382</v>
      </c>
      <c r="U158">
        <v>33.871787516160779</v>
      </c>
      <c r="V158">
        <v>15.32768772574479</v>
      </c>
      <c r="W158" t="s">
        <v>150</v>
      </c>
      <c r="X158" t="s">
        <v>293</v>
      </c>
      <c r="Y158" t="s">
        <v>294</v>
      </c>
      <c r="Z158" t="s">
        <v>295</v>
      </c>
      <c r="AA158" t="s">
        <v>296</v>
      </c>
      <c r="AB158" t="s">
        <v>297</v>
      </c>
      <c r="AC158" t="s">
        <v>298</v>
      </c>
      <c r="AD158" t="s">
        <v>299</v>
      </c>
      <c r="AE158">
        <v>51.968666254380537</v>
      </c>
      <c r="AF158">
        <v>65.310853530031721</v>
      </c>
      <c r="AG158">
        <v>31.20859035869325</v>
      </c>
      <c r="AH158">
        <v>40.267379679144568</v>
      </c>
      <c r="AI158">
        <v>67.733268197362122</v>
      </c>
      <c r="AJ158">
        <v>12.68292682926837</v>
      </c>
      <c r="AK158">
        <v>35.881601362861929</v>
      </c>
      <c r="AL158">
        <v>19.93670886075974</v>
      </c>
      <c r="AM158">
        <v>5221.4977794703582</v>
      </c>
      <c r="AN158">
        <v>3299.1121888802022</v>
      </c>
      <c r="AO158">
        <v>2711.826008636986</v>
      </c>
      <c r="AP158">
        <v>1323.3784491300539</v>
      </c>
      <c r="AQ158">
        <v>134.01237380238271</v>
      </c>
      <c r="AR158">
        <v>723.65402014121833</v>
      </c>
      <c r="AS158">
        <v>176.62027978303871</v>
      </c>
      <c r="AT158">
        <v>30.900823096006182</v>
      </c>
      <c r="AU158">
        <v>0</v>
      </c>
      <c r="AV158">
        <v>0</v>
      </c>
      <c r="AW158">
        <v>4041.9728154200702</v>
      </c>
      <c r="AX158">
        <v>2796.0052821044651</v>
      </c>
      <c r="AY158">
        <v>2304.601932242475</v>
      </c>
      <c r="AZ158">
        <v>1801.728394143347</v>
      </c>
      <c r="BA158">
        <v>814.34325298938438</v>
      </c>
      <c r="BB158">
        <v>723.74031155825003</v>
      </c>
      <c r="BC158">
        <v>4796.4085389249376</v>
      </c>
      <c r="BD158">
        <v>1453.867197731345</v>
      </c>
      <c r="BE158">
        <v>1724.007530770207</v>
      </c>
      <c r="BF158">
        <v>691.05091056019137</v>
      </c>
      <c r="BG158">
        <v>1002.968427118224</v>
      </c>
      <c r="BH158">
        <v>1160.462317506948</v>
      </c>
      <c r="BI158">
        <v>1137.3215657499079</v>
      </c>
    </row>
    <row r="159">
      <c r="A159" t="s">
        <v>578</v>
      </c>
      <c r="B159">
        <v>2006</v>
      </c>
      <c r="C159" t="s">
        <v>584</v>
      </c>
      <c r="D159">
        <v>124</v>
      </c>
      <c r="E159" t="s">
        <v>51</v>
      </c>
      <c r="F159" t="s">
        <v>15</v>
      </c>
      <c r="G159" t="s">
        <v>600</v>
      </c>
      <c r="H159">
        <v>24.227924784308179</v>
      </c>
      <c r="I159">
        <v>48.977660174896592</v>
      </c>
      <c r="J159">
        <v>58.264775827665773</v>
      </c>
      <c r="K159">
        <v>77.60589162897196</v>
      </c>
      <c r="L159">
        <v>94.972753842457664</v>
      </c>
      <c r="M159">
        <v>52.560527221841532</v>
      </c>
      <c r="N159">
        <v>82.698180811455785</v>
      </c>
      <c r="O159">
        <v>93.0294903606367</v>
      </c>
      <c r="P159">
        <v>97.418367470033957</v>
      </c>
      <c r="Q159">
        <v>98.469646476105822</v>
      </c>
      <c r="R159">
        <v>21.979712589106569</v>
      </c>
      <c r="S159">
        <v>43.316928130876057</v>
      </c>
      <c r="T159">
        <v>53.014605696291781</v>
      </c>
      <c r="U159">
        <v>62.817194004263563</v>
      </c>
      <c r="V159">
        <v>82.385923580604583</v>
      </c>
      <c r="W159" t="s">
        <v>150</v>
      </c>
      <c r="X159" t="s">
        <v>293</v>
      </c>
      <c r="Y159" t="s">
        <v>294</v>
      </c>
      <c r="Z159" t="s">
        <v>295</v>
      </c>
      <c r="AA159" t="s">
        <v>296</v>
      </c>
      <c r="AB159" t="s">
        <v>297</v>
      </c>
      <c r="AC159" t="s">
        <v>298</v>
      </c>
      <c r="AD159" t="s">
        <v>299</v>
      </c>
      <c r="AE159">
        <v>47.103689960832803</v>
      </c>
      <c r="AF159">
        <v>32.413066385669246</v>
      </c>
      <c r="AG159">
        <v>64.793237377199048</v>
      </c>
      <c r="AH159">
        <v>57.192513368984102</v>
      </c>
      <c r="AI159">
        <v>31.460674157303579</v>
      </c>
      <c r="AJ159">
        <v>81.050656660412685</v>
      </c>
      <c r="AK159">
        <v>61.563032367972248</v>
      </c>
      <c r="AL159">
        <v>76.940928270042605</v>
      </c>
      <c r="AM159">
        <v>1722.0694331638099</v>
      </c>
      <c r="AN159">
        <v>3482.7843314077459</v>
      </c>
      <c r="AO159">
        <v>4139.6887927144926</v>
      </c>
      <c r="AP159">
        <v>5520.5599107936059</v>
      </c>
      <c r="AQ159">
        <v>6749.0918516806278</v>
      </c>
      <c r="AR159">
        <v>943.18804540098677</v>
      </c>
      <c r="AS159">
        <v>1477.624817357829</v>
      </c>
      <c r="AT159">
        <v>1671.778258609756</v>
      </c>
      <c r="AU159">
        <v>1750.806600023911</v>
      </c>
      <c r="AV159">
        <v>1765.113803010373</v>
      </c>
      <c r="AW159">
        <v>1168.7507016410409</v>
      </c>
      <c r="AX159">
        <v>2299.9536726390779</v>
      </c>
      <c r="AY159">
        <v>2818.4947984989649</v>
      </c>
      <c r="AZ159">
        <v>3341.4097801568059</v>
      </c>
      <c r="BA159">
        <v>4377.0738424216133</v>
      </c>
      <c r="BB159">
        <v>655.98834268568044</v>
      </c>
      <c r="BC159">
        <v>2380.405399440649</v>
      </c>
      <c r="BD159">
        <v>3018.4241381889369</v>
      </c>
      <c r="BE159">
        <v>2448.6401781656468</v>
      </c>
      <c r="BF159">
        <v>320.97856934782942</v>
      </c>
      <c r="BG159">
        <v>6409.5023744832788</v>
      </c>
      <c r="BH159">
        <v>1991.0365340727401</v>
      </c>
      <c r="BI159">
        <v>4389.2187833755397</v>
      </c>
    </row>
    <row r="160">
      <c r="A160" t="s">
        <v>578</v>
      </c>
      <c r="B160">
        <v>2006</v>
      </c>
      <c r="C160" t="s">
        <v>584</v>
      </c>
      <c r="D160">
        <v>125</v>
      </c>
      <c r="E160" t="s">
        <v>51</v>
      </c>
      <c r="F160" t="s">
        <v>16</v>
      </c>
      <c r="G160" t="s">
        <v>601</v>
      </c>
      <c r="H160">
        <v>2.3104289973848728</v>
      </c>
      <c r="I160">
        <v>4.6276221824745107</v>
      </c>
      <c r="J160">
        <v>3.567153481865557</v>
      </c>
      <c r="K160">
        <v>3.7905670334000021</v>
      </c>
      <c r="L160">
        <v>3.1414333002455428</v>
      </c>
      <c r="M160">
        <v>7.1127987810798929</v>
      </c>
      <c r="N160">
        <v>7.4169176486626478</v>
      </c>
      <c r="O160">
        <v>5.2509706936085347</v>
      </c>
      <c r="P160">
        <v>2.5816325299660741</v>
      </c>
      <c r="Q160">
        <v>1.5303535238941881</v>
      </c>
      <c r="R160">
        <v>2.0063002952724829</v>
      </c>
      <c r="S160">
        <v>4.0235938547269381</v>
      </c>
      <c r="T160">
        <v>3.636879773962058</v>
      </c>
      <c r="U160">
        <v>3.311018479575913</v>
      </c>
      <c r="V160">
        <v>2.286388693650804</v>
      </c>
      <c r="W160" t="s">
        <v>150</v>
      </c>
      <c r="X160" t="s">
        <v>293</v>
      </c>
      <c r="Y160" t="s">
        <v>294</v>
      </c>
      <c r="Z160" t="s">
        <v>295</v>
      </c>
      <c r="AA160" t="s">
        <v>296</v>
      </c>
      <c r="AB160" t="s">
        <v>297</v>
      </c>
      <c r="AC160" t="s">
        <v>298</v>
      </c>
      <c r="AD160" t="s">
        <v>299</v>
      </c>
      <c r="AE160">
        <v>0.92764378478663989</v>
      </c>
      <c r="AF160">
        <v>2.276080084299271</v>
      </c>
      <c r="AG160">
        <v>3.9981722641078439</v>
      </c>
      <c r="AH160">
        <v>2.540106951871667</v>
      </c>
      <c r="AI160">
        <v>0.80605764533464042</v>
      </c>
      <c r="AJ160">
        <v>6.2664165103189813</v>
      </c>
      <c r="AK160">
        <v>2.5553662691652459</v>
      </c>
      <c r="AL160">
        <v>3.122362869198354</v>
      </c>
      <c r="AM160">
        <v>164.22038574548969</v>
      </c>
      <c r="AN160">
        <v>329.06859926023748</v>
      </c>
      <c r="AO160">
        <v>253.44481431540291</v>
      </c>
      <c r="AP160">
        <v>269.64515147651173</v>
      </c>
      <c r="AQ160">
        <v>223.2410984360346</v>
      </c>
      <c r="AR160">
        <v>127.63773756191441</v>
      </c>
      <c r="AS160">
        <v>132.52312781764419</v>
      </c>
      <c r="AT160">
        <v>94.362106125071747</v>
      </c>
      <c r="AU160">
        <v>46.397197876379629</v>
      </c>
      <c r="AV160">
        <v>27.43229233758515</v>
      </c>
      <c r="AW160">
        <v>106.6831455732723</v>
      </c>
      <c r="AX160">
        <v>213.6365587935353</v>
      </c>
      <c r="AY160">
        <v>193.35288060805371</v>
      </c>
      <c r="AZ160">
        <v>176.12167664133429</v>
      </c>
      <c r="BA160">
        <v>121.47332589888551</v>
      </c>
      <c r="BB160">
        <v>12.91880762400681</v>
      </c>
      <c r="BC160">
        <v>167.15460542236019</v>
      </c>
      <c r="BD160">
        <v>186.2567786259043</v>
      </c>
      <c r="BE160">
        <v>108.7521350751457</v>
      </c>
      <c r="BF160">
        <v>8.2238298047192195</v>
      </c>
      <c r="BG160">
        <v>495.5494891382935</v>
      </c>
      <c r="BH160">
        <v>82.644200653313959</v>
      </c>
      <c r="BI160">
        <v>178.12020288993281</v>
      </c>
    </row>
    <row r="161">
      <c r="A161" t="s">
        <v>578</v>
      </c>
      <c r="B161">
        <v>2006</v>
      </c>
      <c r="C161" t="s">
        <v>584</v>
      </c>
      <c r="D161">
        <v>126</v>
      </c>
      <c r="E161" t="s">
        <v>51</v>
      </c>
      <c r="F161" t="s">
        <v>22</v>
      </c>
      <c r="G161" t="s">
        <v>602</v>
      </c>
      <c r="H161">
        <v>40.394828638856161</v>
      </c>
      <c r="I161">
        <v>32.714095982568537</v>
      </c>
      <c r="J161">
        <v>26.912142309542499</v>
      </c>
      <c r="K161">
        <v>15.39069623135353</v>
      </c>
      <c r="L161">
        <v>1.605707825812166</v>
      </c>
      <c r="M161">
        <v>25.828912335753849</v>
      </c>
      <c r="N161">
        <v>7.6487394045243464</v>
      </c>
      <c r="O161">
        <v>1.451650843347067</v>
      </c>
      <c r="P161">
        <v>0</v>
      </c>
      <c r="Q161">
        <v>0</v>
      </c>
      <c r="R161">
        <v>37.526043564783592</v>
      </c>
      <c r="S161">
        <v>36.983688819277774</v>
      </c>
      <c r="T161">
        <v>31.625033379054479</v>
      </c>
      <c r="U161">
        <v>25.124162988886852</v>
      </c>
      <c r="V161">
        <v>13.465530197737991</v>
      </c>
      <c r="W161" t="s">
        <v>150</v>
      </c>
      <c r="X161" t="s">
        <v>293</v>
      </c>
      <c r="Y161" t="s">
        <v>294</v>
      </c>
      <c r="Z161" t="s">
        <v>295</v>
      </c>
      <c r="AA161" t="s">
        <v>296</v>
      </c>
      <c r="AB161" t="s">
        <v>297</v>
      </c>
      <c r="AC161" t="s">
        <v>298</v>
      </c>
      <c r="AD161" t="s">
        <v>299</v>
      </c>
      <c r="AE161">
        <v>26.88105545248397</v>
      </c>
      <c r="AF161">
        <v>60.69546891464713</v>
      </c>
      <c r="AG161">
        <v>18.985606579849279</v>
      </c>
      <c r="AH161">
        <v>14.70588235294124</v>
      </c>
      <c r="AI161">
        <v>41.621885686370533</v>
      </c>
      <c r="AJ161">
        <v>10.806754221388429</v>
      </c>
      <c r="AK161">
        <v>6.8143100511073227</v>
      </c>
      <c r="AL161">
        <v>8.291139240506439</v>
      </c>
      <c r="AM161">
        <v>2871.1786203793358</v>
      </c>
      <c r="AN161">
        <v>2326.2879544959678</v>
      </c>
      <c r="AO161">
        <v>1912.096842803795</v>
      </c>
      <c r="AP161">
        <v>1094.830029403246</v>
      </c>
      <c r="AQ161">
        <v>114.1071429954049</v>
      </c>
      <c r="AR161">
        <v>463.49461522657032</v>
      </c>
      <c r="AS161">
        <v>136.6652452899219</v>
      </c>
      <c r="AT161">
        <v>26.086763558440431</v>
      </c>
      <c r="AU161">
        <v>0</v>
      </c>
      <c r="AV161">
        <v>0</v>
      </c>
      <c r="AW161">
        <v>1995.4123407368841</v>
      </c>
      <c r="AX161">
        <v>1963.684282288888</v>
      </c>
      <c r="AY161">
        <v>1681.328964169885</v>
      </c>
      <c r="AZ161">
        <v>1336.419514752956</v>
      </c>
      <c r="BA161">
        <v>715.40886405421043</v>
      </c>
      <c r="BB161">
        <v>374.35833648233091</v>
      </c>
      <c r="BC161">
        <v>4457.4561445962663</v>
      </c>
      <c r="BD161">
        <v>884.45361736072414</v>
      </c>
      <c r="BE161">
        <v>629.61762411926532</v>
      </c>
      <c r="BF161">
        <v>424.64866628004711</v>
      </c>
      <c r="BG161">
        <v>854.60031659777633</v>
      </c>
      <c r="BH161">
        <v>220.38453507550389</v>
      </c>
      <c r="BI161">
        <v>472.98134956583522</v>
      </c>
    </row>
    <row r="162">
      <c r="A162" t="s">
        <v>578</v>
      </c>
      <c r="B162">
        <v>2006</v>
      </c>
      <c r="C162" t="s">
        <v>584</v>
      </c>
      <c r="D162">
        <v>127</v>
      </c>
      <c r="E162" t="s">
        <v>51</v>
      </c>
      <c r="F162" t="s">
        <v>19</v>
      </c>
      <c r="G162" t="s">
        <v>603</v>
      </c>
      <c r="H162">
        <v>33.066817579450692</v>
      </c>
      <c r="I162">
        <v>13.68062166006044</v>
      </c>
      <c r="J162">
        <v>11.25592838092625</v>
      </c>
      <c r="K162">
        <v>3.2128451062750361</v>
      </c>
      <c r="L162">
        <v>0.28010503148474081</v>
      </c>
      <c r="M162">
        <v>14.497761661324921</v>
      </c>
      <c r="N162">
        <v>2.2361621353572301</v>
      </c>
      <c r="O162">
        <v>0.26788810240775218</v>
      </c>
      <c r="P162">
        <v>0</v>
      </c>
      <c r="Q162">
        <v>0</v>
      </c>
      <c r="R162">
        <v>38.487943550837393</v>
      </c>
      <c r="S162">
        <v>15.67578919511938</v>
      </c>
      <c r="T162">
        <v>11.723481150691949</v>
      </c>
      <c r="U162">
        <v>8.7476245272738904</v>
      </c>
      <c r="V162">
        <v>1.862157528006797</v>
      </c>
      <c r="W162" t="s">
        <v>150</v>
      </c>
      <c r="X162" t="s">
        <v>293</v>
      </c>
      <c r="Y162" t="s">
        <v>294</v>
      </c>
      <c r="Z162" t="s">
        <v>295</v>
      </c>
      <c r="AA162" t="s">
        <v>296</v>
      </c>
      <c r="AB162" t="s">
        <v>297</v>
      </c>
      <c r="AC162" t="s">
        <v>298</v>
      </c>
      <c r="AD162" t="s">
        <v>299</v>
      </c>
      <c r="AE162">
        <v>25.087610801896489</v>
      </c>
      <c r="AF162">
        <v>4.6153846153846292</v>
      </c>
      <c r="AG162">
        <v>12.222983778843989</v>
      </c>
      <c r="AH162">
        <v>25.561497326203309</v>
      </c>
      <c r="AI162">
        <v>26.111382510991859</v>
      </c>
      <c r="AJ162">
        <v>1.8761726078799339</v>
      </c>
      <c r="AK162">
        <v>29.06729131175468</v>
      </c>
      <c r="AL162">
        <v>11.645569620253321</v>
      </c>
      <c r="AM162">
        <v>2350.3191590910228</v>
      </c>
      <c r="AN162">
        <v>972.8242343842536</v>
      </c>
      <c r="AO162">
        <v>799.72916583319704</v>
      </c>
      <c r="AP162">
        <v>228.54841972680711</v>
      </c>
      <c r="AQ162">
        <v>19.905230806977819</v>
      </c>
      <c r="AR162">
        <v>260.15940491464733</v>
      </c>
      <c r="AS162">
        <v>39.955034493116742</v>
      </c>
      <c r="AT162">
        <v>4.8140595375657496</v>
      </c>
      <c r="AU162">
        <v>0</v>
      </c>
      <c r="AV162">
        <v>0</v>
      </c>
      <c r="AW162">
        <v>2046.560474683188</v>
      </c>
      <c r="AX162">
        <v>832.32099981558963</v>
      </c>
      <c r="AY162">
        <v>623.27296807259199</v>
      </c>
      <c r="AZ162">
        <v>465.308879390389</v>
      </c>
      <c r="BA162">
        <v>98.934388935173871</v>
      </c>
      <c r="BB162">
        <v>349.38197507591798</v>
      </c>
      <c r="BC162">
        <v>338.9523943286747</v>
      </c>
      <c r="BD162">
        <v>569.41358037062196</v>
      </c>
      <c r="BE162">
        <v>1094.3899066509409</v>
      </c>
      <c r="BF162">
        <v>266.4022442801471</v>
      </c>
      <c r="BG162">
        <v>148.36811052044709</v>
      </c>
      <c r="BH162">
        <v>940.07778243144651</v>
      </c>
      <c r="BI162">
        <v>664.34021618407394</v>
      </c>
    </row>
    <row r="163">
      <c r="A163" t="s">
        <v>578</v>
      </c>
      <c r="B163">
        <v>2006</v>
      </c>
      <c r="C163" t="s">
        <v>584</v>
      </c>
      <c r="D163">
        <v>128</v>
      </c>
      <c r="E163" t="s">
        <v>168</v>
      </c>
      <c r="F163" t="s">
        <v>50</v>
      </c>
      <c r="G163" t="s">
        <v>604</v>
      </c>
      <c r="H163">
        <v>8.7059996878128771</v>
      </c>
      <c r="I163">
        <v>8.6327727025547158</v>
      </c>
      <c r="J163">
        <v>5.769112369126228</v>
      </c>
      <c r="K163">
        <v>4.6569188582553327</v>
      </c>
      <c r="L163">
        <v>3.2018135111046222</v>
      </c>
      <c r="M163">
        <v>11.91956148167721</v>
      </c>
      <c r="N163">
        <v>8.2304938632953899</v>
      </c>
      <c r="O163">
        <v>5.3428429591007927</v>
      </c>
      <c r="P163">
        <v>2.5816325299660741</v>
      </c>
      <c r="Q163">
        <v>1.5303535238941881</v>
      </c>
      <c r="R163">
        <v>8.3644593411316457</v>
      </c>
      <c r="S163">
        <v>8.4992595898088421</v>
      </c>
      <c r="T163">
        <v>6.4197430019230186</v>
      </c>
      <c r="U163">
        <v>5.0069680628144404</v>
      </c>
      <c r="V163">
        <v>2.7002790312908251</v>
      </c>
      <c r="W163" t="s">
        <v>150</v>
      </c>
      <c r="X163" t="s">
        <v>293</v>
      </c>
      <c r="Y163" t="s">
        <v>294</v>
      </c>
      <c r="Z163" t="s">
        <v>295</v>
      </c>
      <c r="AA163" t="s">
        <v>296</v>
      </c>
      <c r="AB163" t="s">
        <v>297</v>
      </c>
      <c r="AC163" t="s">
        <v>298</v>
      </c>
      <c r="AD163" t="s">
        <v>299</v>
      </c>
      <c r="AE163">
        <v>1.931330472103</v>
      </c>
      <c r="AF163">
        <v>6.5613608748481154</v>
      </c>
      <c r="AG163">
        <v>5.812022583859191</v>
      </c>
      <c r="AH163">
        <v>4.2524619516562314</v>
      </c>
      <c r="AI163">
        <v>2.4981074943224799</v>
      </c>
      <c r="AJ163">
        <v>7.1766222604211771</v>
      </c>
      <c r="AK163">
        <v>3.9853869146463272</v>
      </c>
      <c r="AL163">
        <v>3.8998682476943669</v>
      </c>
      <c r="AM163"/>
      <c r="AN163"/>
      <c r="AO163"/>
      <c r="AP163"/>
      <c r="AQ163"/>
      <c r="AR163"/>
      <c r="AS163"/>
      <c r="AT163"/>
      <c r="AU163"/>
      <c r="AV163"/>
      <c r="AW163"/>
      <c r="AX163"/>
      <c r="AY163"/>
      <c r="AZ163"/>
      <c r="BA163"/>
      <c r="BB163"/>
      <c r="BC163"/>
      <c r="BD163"/>
      <c r="BE163"/>
      <c r="BF163"/>
      <c r="BG163"/>
      <c r="BH163"/>
      <c r="BI163"/>
    </row>
    <row r="164">
      <c r="A164" t="s">
        <v>578</v>
      </c>
      <c r="B164">
        <v>2006</v>
      </c>
      <c r="C164" t="s">
        <v>584</v>
      </c>
      <c r="D164">
        <v>129</v>
      </c>
      <c r="E164" t="s">
        <v>168</v>
      </c>
      <c r="F164" t="s">
        <v>49</v>
      </c>
      <c r="G164" t="s">
        <v>180</v>
      </c>
      <c r="H164">
        <v>91.294000312187151</v>
      </c>
      <c r="I164">
        <v>91.367227297445297</v>
      </c>
      <c r="J164">
        <v>94.230887630873781</v>
      </c>
      <c r="K164">
        <v>95.343081141744761</v>
      </c>
      <c r="L164">
        <v>96.798186488895453</v>
      </c>
      <c r="M164">
        <v>88.080438518322808</v>
      </c>
      <c r="N164">
        <v>91.769506136704592</v>
      </c>
      <c r="O164">
        <v>94.657157040899278</v>
      </c>
      <c r="P164">
        <v>97.418367470033957</v>
      </c>
      <c r="Q164">
        <v>98.469646476105822</v>
      </c>
      <c r="R164">
        <v>91.635540658868393</v>
      </c>
      <c r="S164">
        <v>91.500740410190858</v>
      </c>
      <c r="T164">
        <v>93.580256998076962</v>
      </c>
      <c r="U164">
        <v>94.993031937185592</v>
      </c>
      <c r="V164">
        <v>97.299720968709252</v>
      </c>
      <c r="W164" t="s">
        <v>150</v>
      </c>
      <c r="X164" t="s">
        <v>293</v>
      </c>
      <c r="Y164" t="s">
        <v>294</v>
      </c>
      <c r="Z164" t="s">
        <v>295</v>
      </c>
      <c r="AA164" t="s">
        <v>296</v>
      </c>
      <c r="AB164" t="s">
        <v>297</v>
      </c>
      <c r="AC164" t="s">
        <v>298</v>
      </c>
      <c r="AD164" t="s">
        <v>299</v>
      </c>
      <c r="AE164">
        <v>98.068669527896972</v>
      </c>
      <c r="AF164">
        <v>93.438639125151909</v>
      </c>
      <c r="AG164">
        <v>94.187977416140825</v>
      </c>
      <c r="AH164">
        <v>95.747538048343856</v>
      </c>
      <c r="AI164">
        <v>97.501892505677532</v>
      </c>
      <c r="AJ164">
        <v>92.823377739578746</v>
      </c>
      <c r="AK164">
        <v>96.014613085353687</v>
      </c>
      <c r="AL164">
        <v>96.1001317523057</v>
      </c>
      <c r="AM164"/>
      <c r="AN164"/>
      <c r="AO164"/>
      <c r="AP164"/>
      <c r="AQ164"/>
      <c r="AR164"/>
      <c r="AS164"/>
      <c r="AT164"/>
      <c r="AU164"/>
      <c r="AV164"/>
      <c r="AW164"/>
      <c r="AX164"/>
      <c r="AY164"/>
      <c r="AZ164"/>
      <c r="BA164"/>
      <c r="BB164"/>
      <c r="BC164"/>
      <c r="BD164"/>
      <c r="BE164"/>
      <c r="BF164"/>
      <c r="BG164"/>
      <c r="BH164"/>
      <c r="BI164"/>
    </row>
    <row r="165">
      <c r="A165" t="s">
        <v>578</v>
      </c>
      <c r="B165">
        <v>2006</v>
      </c>
      <c r="C165" t="s">
        <v>584</v>
      </c>
      <c r="D165">
        <v>130</v>
      </c>
      <c r="E165" t="s">
        <v>48</v>
      </c>
      <c r="F165" t="s">
        <v>43</v>
      </c>
      <c r="G165" t="s">
        <v>180</v>
      </c>
      <c r="H165">
        <v>26.435581744958739</v>
      </c>
      <c r="I165">
        <v>39.347554201739108</v>
      </c>
      <c r="J165">
        <v>45.154154349410028</v>
      </c>
      <c r="K165">
        <v>61.847237544020771</v>
      </c>
      <c r="L165">
        <v>53.909424624039957</v>
      </c>
      <c r="M165">
        <v>22.496256607497308</v>
      </c>
      <c r="N165">
        <v>81.94253186074998</v>
      </c>
      <c r="O165">
        <v>100</v>
      </c>
      <c r="P165">
        <v>100</v>
      </c>
      <c r="Q165">
        <v>100</v>
      </c>
      <c r="R165">
        <v>28.734326641537599</v>
      </c>
      <c r="S165">
        <v>34.182178999766712</v>
      </c>
      <c r="T165">
        <v>42.769677454516099</v>
      </c>
      <c r="U165">
        <v>45.38751542933074</v>
      </c>
      <c r="V165">
        <v>66.550143164356584</v>
      </c>
      <c r="W165" t="s">
        <v>150</v>
      </c>
      <c r="X165" t="s">
        <v>293</v>
      </c>
      <c r="Y165" t="s">
        <v>294</v>
      </c>
      <c r="Z165" t="s">
        <v>295</v>
      </c>
      <c r="AA165" t="s">
        <v>296</v>
      </c>
      <c r="AB165" t="s">
        <v>297</v>
      </c>
      <c r="AC165" t="s">
        <v>298</v>
      </c>
      <c r="AD165" t="s">
        <v>299</v>
      </c>
      <c r="AE165">
        <v>24.775044991001788</v>
      </c>
      <c r="AF165">
        <v>22.047244094488189</v>
      </c>
      <c r="AG165">
        <v>31.04395604395604</v>
      </c>
      <c r="AH165">
        <v>55.427631578947363</v>
      </c>
      <c r="AI165">
        <v>24.022346368715091</v>
      </c>
      <c r="AJ165">
        <v>50.202429149797581</v>
      </c>
      <c r="AK165">
        <v>39.191919191919197</v>
      </c>
      <c r="AL165">
        <v>25.531914893617021</v>
      </c>
      <c r="AM165"/>
      <c r="AN165"/>
      <c r="AO165"/>
      <c r="AP165"/>
      <c r="AQ165"/>
      <c r="AR165"/>
      <c r="AS165"/>
      <c r="AT165"/>
      <c r="AU165"/>
      <c r="AV165"/>
      <c r="AW165"/>
      <c r="AX165"/>
      <c r="AY165"/>
      <c r="AZ165"/>
      <c r="BA165"/>
      <c r="BB165"/>
      <c r="BC165"/>
      <c r="BD165"/>
      <c r="BE165"/>
      <c r="BF165"/>
      <c r="BG165"/>
      <c r="BH165"/>
      <c r="BI165"/>
    </row>
    <row r="166">
      <c r="A166" t="s">
        <v>578</v>
      </c>
      <c r="B166">
        <v>2006</v>
      </c>
      <c r="C166" t="s">
        <v>584</v>
      </c>
      <c r="D166">
        <v>135</v>
      </c>
      <c r="E166" t="s">
        <v>46</v>
      </c>
      <c r="F166" t="s">
        <v>45</v>
      </c>
      <c r="G166" t="s">
        <v>605</v>
      </c>
      <c r="H166">
        <v>0.028273105650003499</v>
      </c>
      <c r="I166">
        <v>0.3750879591805335</v>
      </c>
      <c r="J166">
        <v>1.1901352975850521</v>
      </c>
      <c r="K166">
        <v>2.604550889539667</v>
      </c>
      <c r="L166">
        <v>2.4740734982187629</v>
      </c>
      <c r="M166">
        <v>1.3489297225338519</v>
      </c>
      <c r="N166">
        <v>4.2469989966142654</v>
      </c>
      <c r="O166">
        <v>4.1855763847043868</v>
      </c>
      <c r="P166">
        <v>2.0858775435903438</v>
      </c>
      <c r="Q166">
        <v>1.8613794323506949</v>
      </c>
      <c r="R166">
        <v>0</v>
      </c>
      <c r="S166">
        <v>0.13807482179821101</v>
      </c>
      <c r="T166">
        <v>0.73752619635898209</v>
      </c>
      <c r="U166">
        <v>1.2509331194528239</v>
      </c>
      <c r="V166">
        <v>2.1662693122580921</v>
      </c>
      <c r="W166" t="s">
        <v>150</v>
      </c>
      <c r="X166" t="s">
        <v>293</v>
      </c>
      <c r="Y166" t="s">
        <v>294</v>
      </c>
      <c r="Z166" t="s">
        <v>295</v>
      </c>
      <c r="AA166" t="s">
        <v>296</v>
      </c>
      <c r="AB166" t="s">
        <v>297</v>
      </c>
      <c r="AC166" t="s">
        <v>298</v>
      </c>
      <c r="AD166" t="s">
        <v>299</v>
      </c>
      <c r="AE166">
        <v>1.071943929086784</v>
      </c>
      <c r="AF166">
        <v>2.3603793466807241</v>
      </c>
      <c r="AG166">
        <v>0.63970756225725534</v>
      </c>
      <c r="AH166">
        <v>1.229946524064176</v>
      </c>
      <c r="AI166">
        <v>0.24425989252564859</v>
      </c>
      <c r="AJ166">
        <v>0.78799249530957216</v>
      </c>
      <c r="AK166">
        <v>0.97955706984667734</v>
      </c>
      <c r="AL166">
        <v>1.877637130801711</v>
      </c>
      <c r="AM166"/>
      <c r="AN166"/>
      <c r="AO166"/>
      <c r="AP166"/>
      <c r="AQ166"/>
      <c r="AR166"/>
      <c r="AS166"/>
      <c r="AT166"/>
      <c r="AU166"/>
      <c r="AV166"/>
      <c r="AW166"/>
      <c r="AX166"/>
      <c r="AY166"/>
      <c r="AZ166"/>
      <c r="BA166"/>
      <c r="BB166"/>
      <c r="BC166"/>
      <c r="BD166"/>
      <c r="BE166"/>
      <c r="BF166"/>
      <c r="BG166"/>
      <c r="BH166"/>
      <c r="BI166"/>
    </row>
    <row r="167">
      <c r="A167" t="s">
        <v>578</v>
      </c>
      <c r="B167">
        <v>2006</v>
      </c>
      <c r="C167" t="s">
        <v>584</v>
      </c>
      <c r="D167">
        <v>136</v>
      </c>
      <c r="E167" t="s">
        <v>46</v>
      </c>
      <c r="F167" t="s">
        <v>44</v>
      </c>
      <c r="G167" t="s">
        <v>606</v>
      </c>
      <c r="H167">
        <v>1.216351783094425</v>
      </c>
      <c r="I167">
        <v>7.5224886168487481</v>
      </c>
      <c r="J167">
        <v>18.17450166309235</v>
      </c>
      <c r="K167">
        <v>49.533659024876279</v>
      </c>
      <c r="L167">
        <v>90.896167032336564</v>
      </c>
      <c r="M167">
        <v>32.320845580112341</v>
      </c>
      <c r="N167">
        <v>69.763863702095861</v>
      </c>
      <c r="O167">
        <v>89.052058589522758</v>
      </c>
      <c r="P167">
        <v>97.342382218395954</v>
      </c>
      <c r="Q167">
        <v>96.708897687685251</v>
      </c>
      <c r="R167">
        <v>0.46713483894704089</v>
      </c>
      <c r="S167">
        <v>4.3055861752905802</v>
      </c>
      <c r="T167">
        <v>9.8910728541924335</v>
      </c>
      <c r="U167">
        <v>22.07578489336354</v>
      </c>
      <c r="V167">
        <v>57.074519889773534</v>
      </c>
      <c r="W167" t="s">
        <v>150</v>
      </c>
      <c r="X167" t="s">
        <v>293</v>
      </c>
      <c r="Y167" t="s">
        <v>294</v>
      </c>
      <c r="Z167" t="s">
        <v>295</v>
      </c>
      <c r="AA167" t="s">
        <v>296</v>
      </c>
      <c r="AB167" t="s">
        <v>297</v>
      </c>
      <c r="AC167" t="s">
        <v>298</v>
      </c>
      <c r="AD167" t="s">
        <v>299</v>
      </c>
      <c r="AE167">
        <v>20.202020202020162</v>
      </c>
      <c r="AF167">
        <v>24.404636459431099</v>
      </c>
      <c r="AG167">
        <v>19.214073566369709</v>
      </c>
      <c r="AH167">
        <v>12.35294117647063</v>
      </c>
      <c r="AI167">
        <v>7.3033707865168953</v>
      </c>
      <c r="AJ167">
        <v>42.138836772983304</v>
      </c>
      <c r="AK167">
        <v>39.267461669505778</v>
      </c>
      <c r="AL167">
        <v>65.23206751054903</v>
      </c>
      <c r="AM167"/>
      <c r="AN167"/>
      <c r="AO167"/>
      <c r="AP167"/>
      <c r="AQ167"/>
      <c r="AR167"/>
      <c r="AS167"/>
      <c r="AT167"/>
      <c r="AU167"/>
      <c r="AV167"/>
      <c r="AW167"/>
      <c r="AX167"/>
      <c r="AY167"/>
      <c r="AZ167"/>
      <c r="BA167"/>
      <c r="BB167"/>
      <c r="BC167"/>
      <c r="BD167"/>
      <c r="BE167"/>
      <c r="BF167"/>
      <c r="BG167"/>
      <c r="BH167"/>
      <c r="BI167"/>
    </row>
    <row r="168">
      <c r="A168" t="s">
        <v>578</v>
      </c>
      <c r="B168">
        <v>2006</v>
      </c>
      <c r="C168" t="s">
        <v>584</v>
      </c>
      <c r="D168">
        <v>137</v>
      </c>
      <c r="E168" t="s">
        <v>46</v>
      </c>
      <c r="F168" t="s">
        <v>43</v>
      </c>
      <c r="G168" t="s">
        <v>607</v>
      </c>
      <c r="H168">
        <v>25.293728892948611</v>
      </c>
      <c r="I168">
        <v>45.707705781341801</v>
      </c>
      <c r="J168">
        <v>42.46729234885396</v>
      </c>
      <c r="K168">
        <v>29.258248747956149</v>
      </c>
      <c r="L168">
        <v>4.7439466121480116</v>
      </c>
      <c r="M168">
        <v>26.00355070027523</v>
      </c>
      <c r="N168">
        <v>16.10423576140839</v>
      </c>
      <c r="O168">
        <v>5.042826080018032</v>
      </c>
      <c r="P168">
        <v>0.57174023801369778</v>
      </c>
      <c r="Q168">
        <v>1.4297228799640529</v>
      </c>
      <c r="R168">
        <v>23.518878045432</v>
      </c>
      <c r="S168">
        <v>42.896860988514263</v>
      </c>
      <c r="T168">
        <v>46.022886419702317</v>
      </c>
      <c r="U168">
        <v>42.80149447102314</v>
      </c>
      <c r="V168">
        <v>25.431523072223762</v>
      </c>
      <c r="W168" t="s">
        <v>150</v>
      </c>
      <c r="X168" t="s">
        <v>293</v>
      </c>
      <c r="Y168" t="s">
        <v>294</v>
      </c>
      <c r="Z168" t="s">
        <v>295</v>
      </c>
      <c r="AA168" t="s">
        <v>296</v>
      </c>
      <c r="AB168" t="s">
        <v>297</v>
      </c>
      <c r="AC168" t="s">
        <v>298</v>
      </c>
      <c r="AD168" t="s">
        <v>299</v>
      </c>
      <c r="AE168">
        <v>26.757369614512442</v>
      </c>
      <c r="AF168">
        <v>7.9241306638567242</v>
      </c>
      <c r="AG168">
        <v>48.937628512679957</v>
      </c>
      <c r="AH168">
        <v>46.149732620321068</v>
      </c>
      <c r="AI168">
        <v>24.719101123595632</v>
      </c>
      <c r="AJ168">
        <v>44.390243902439202</v>
      </c>
      <c r="AK168">
        <v>23.87137989778531</v>
      </c>
      <c r="AL168">
        <v>12.95358649789047</v>
      </c>
      <c r="AM168"/>
      <c r="AN168"/>
      <c r="AO168"/>
      <c r="AP168"/>
      <c r="AQ168"/>
      <c r="AR168"/>
      <c r="AS168"/>
      <c r="AT168"/>
      <c r="AU168"/>
      <c r="AV168"/>
      <c r="AW168"/>
      <c r="AX168"/>
      <c r="AY168"/>
      <c r="AZ168"/>
      <c r="BA168"/>
      <c r="BB168"/>
      <c r="BC168"/>
      <c r="BD168"/>
      <c r="BE168"/>
      <c r="BF168"/>
      <c r="BG168"/>
      <c r="BH168"/>
      <c r="BI168"/>
    </row>
    <row r="169">
      <c r="A169" t="s">
        <v>578</v>
      </c>
      <c r="B169">
        <v>2006</v>
      </c>
      <c r="C169" t="s">
        <v>584</v>
      </c>
      <c r="D169">
        <v>138</v>
      </c>
      <c r="E169" t="s">
        <v>46</v>
      </c>
      <c r="F169" t="s">
        <v>42</v>
      </c>
      <c r="G169" t="s">
        <v>180</v>
      </c>
      <c r="H169">
        <v>40.394828638856161</v>
      </c>
      <c r="I169">
        <v>32.714095982568537</v>
      </c>
      <c r="J169">
        <v>26.912142309542499</v>
      </c>
      <c r="K169">
        <v>15.39069623135353</v>
      </c>
      <c r="L169">
        <v>1.605707825812166</v>
      </c>
      <c r="M169">
        <v>25.828912335753849</v>
      </c>
      <c r="N169">
        <v>7.6487394045243464</v>
      </c>
      <c r="O169">
        <v>1.451650843347067</v>
      </c>
      <c r="P169">
        <v>0</v>
      </c>
      <c r="Q169">
        <v>0</v>
      </c>
      <c r="R169">
        <v>37.526043564783592</v>
      </c>
      <c r="S169">
        <v>36.983688819277774</v>
      </c>
      <c r="T169">
        <v>31.625033379054479</v>
      </c>
      <c r="U169">
        <v>25.124162988886852</v>
      </c>
      <c r="V169">
        <v>13.465530197737991</v>
      </c>
      <c r="W169" t="s">
        <v>150</v>
      </c>
      <c r="X169" t="s">
        <v>293</v>
      </c>
      <c r="Y169" t="s">
        <v>294</v>
      </c>
      <c r="Z169" t="s">
        <v>295</v>
      </c>
      <c r="AA169" t="s">
        <v>296</v>
      </c>
      <c r="AB169" t="s">
        <v>297</v>
      </c>
      <c r="AC169" t="s">
        <v>298</v>
      </c>
      <c r="AD169" t="s">
        <v>299</v>
      </c>
      <c r="AE169">
        <v>26.88105545248397</v>
      </c>
      <c r="AF169">
        <v>60.69546891464713</v>
      </c>
      <c r="AG169">
        <v>18.985606579849279</v>
      </c>
      <c r="AH169">
        <v>14.70588235294124</v>
      </c>
      <c r="AI169">
        <v>41.621885686370533</v>
      </c>
      <c r="AJ169">
        <v>10.806754221388429</v>
      </c>
      <c r="AK169">
        <v>6.8143100511073227</v>
      </c>
      <c r="AL169">
        <v>8.291139240506439</v>
      </c>
      <c r="AM169"/>
      <c r="AN169"/>
      <c r="AO169"/>
      <c r="AP169"/>
      <c r="AQ169"/>
      <c r="AR169"/>
      <c r="AS169"/>
      <c r="AT169"/>
      <c r="AU169"/>
      <c r="AV169"/>
      <c r="AW169"/>
      <c r="AX169"/>
      <c r="AY169"/>
      <c r="AZ169"/>
      <c r="BA169"/>
      <c r="BB169"/>
      <c r="BC169"/>
      <c r="BD169"/>
      <c r="BE169"/>
      <c r="BF169"/>
      <c r="BG169"/>
      <c r="BH169"/>
      <c r="BI169"/>
    </row>
    <row r="170">
      <c r="A170" t="s">
        <v>578</v>
      </c>
      <c r="B170">
        <v>2006</v>
      </c>
      <c r="C170" t="s">
        <v>584</v>
      </c>
      <c r="D170">
        <v>139</v>
      </c>
      <c r="E170" t="s">
        <v>46</v>
      </c>
      <c r="F170" t="s">
        <v>19</v>
      </c>
      <c r="G170" t="s">
        <v>180</v>
      </c>
      <c r="H170">
        <v>33.066817579450692</v>
      </c>
      <c r="I170">
        <v>13.68062166006044</v>
      </c>
      <c r="J170">
        <v>11.25592838092625</v>
      </c>
      <c r="K170">
        <v>3.2128451062750361</v>
      </c>
      <c r="L170">
        <v>0.28010503148474081</v>
      </c>
      <c r="M170">
        <v>14.497761661324921</v>
      </c>
      <c r="N170">
        <v>2.2361621353572301</v>
      </c>
      <c r="O170">
        <v>0.26788810240775218</v>
      </c>
      <c r="P170">
        <v>0</v>
      </c>
      <c r="Q170">
        <v>0</v>
      </c>
      <c r="R170">
        <v>38.487943550837393</v>
      </c>
      <c r="S170">
        <v>15.67578919511938</v>
      </c>
      <c r="T170">
        <v>11.723481150691949</v>
      </c>
      <c r="U170">
        <v>8.7476245272738904</v>
      </c>
      <c r="V170">
        <v>1.862157528006797</v>
      </c>
      <c r="W170" t="s">
        <v>150</v>
      </c>
      <c r="X170" t="s">
        <v>293</v>
      </c>
      <c r="Y170" t="s">
        <v>294</v>
      </c>
      <c r="Z170" t="s">
        <v>295</v>
      </c>
      <c r="AA170" t="s">
        <v>296</v>
      </c>
      <c r="AB170" t="s">
        <v>297</v>
      </c>
      <c r="AC170" t="s">
        <v>298</v>
      </c>
      <c r="AD170" t="s">
        <v>299</v>
      </c>
      <c r="AE170">
        <v>25.087610801896489</v>
      </c>
      <c r="AF170">
        <v>4.6153846153846292</v>
      </c>
      <c r="AG170">
        <v>12.222983778843989</v>
      </c>
      <c r="AH170">
        <v>25.561497326203309</v>
      </c>
      <c r="AI170">
        <v>26.111382510991859</v>
      </c>
      <c r="AJ170">
        <v>1.8761726078799339</v>
      </c>
      <c r="AK170">
        <v>29.06729131175468</v>
      </c>
      <c r="AL170">
        <v>11.645569620253321</v>
      </c>
      <c r="AM170"/>
      <c r="AN170"/>
      <c r="AO170"/>
      <c r="AP170"/>
      <c r="AQ170"/>
      <c r="AR170"/>
      <c r="AS170"/>
      <c r="AT170"/>
      <c r="AU170"/>
      <c r="AV170"/>
      <c r="AW170"/>
      <c r="AX170"/>
      <c r="AY170"/>
      <c r="AZ170"/>
      <c r="BA170"/>
      <c r="BB170"/>
      <c r="BC170"/>
      <c r="BD170"/>
      <c r="BE170"/>
      <c r="BF170"/>
      <c r="BG170"/>
      <c r="BH170"/>
      <c r="BI170"/>
    </row>
    <row r="171">
      <c r="A171" t="s">
        <v>578</v>
      </c>
      <c r="B171">
        <v>2006</v>
      </c>
      <c r="C171" t="s">
        <v>584</v>
      </c>
      <c r="D171">
        <v>148</v>
      </c>
      <c r="E171" t="s">
        <v>109</v>
      </c>
      <c r="F171" t="s">
        <v>50</v>
      </c>
      <c r="G171" t="s">
        <v>180</v>
      </c>
      <c r="H171">
        <v>2.3104289973848728</v>
      </c>
      <c r="I171">
        <v>4.6276221824745107</v>
      </c>
      <c r="J171">
        <v>3.567153481865557</v>
      </c>
      <c r="K171">
        <v>3.7905670334000021</v>
      </c>
      <c r="L171">
        <v>3.1414333002455428</v>
      </c>
      <c r="M171">
        <v>7.1127987810798929</v>
      </c>
      <c r="N171">
        <v>7.4169176486626478</v>
      </c>
      <c r="O171">
        <v>5.2509706936085347</v>
      </c>
      <c r="P171">
        <v>2.5816325299660741</v>
      </c>
      <c r="Q171">
        <v>1.5303535238941881</v>
      </c>
      <c r="R171">
        <v>2.0063002952724829</v>
      </c>
      <c r="S171">
        <v>4.0235938547269381</v>
      </c>
      <c r="T171">
        <v>3.636879773962058</v>
      </c>
      <c r="U171">
        <v>3.311018479575913</v>
      </c>
      <c r="V171">
        <v>2.286388693650804</v>
      </c>
      <c r="W171" t="s">
        <v>150</v>
      </c>
      <c r="X171" t="s">
        <v>293</v>
      </c>
      <c r="Y171" t="s">
        <v>294</v>
      </c>
      <c r="Z171" t="s">
        <v>295</v>
      </c>
      <c r="AA171" t="s">
        <v>296</v>
      </c>
      <c r="AB171" t="s">
        <v>297</v>
      </c>
      <c r="AC171" t="s">
        <v>298</v>
      </c>
      <c r="AD171" t="s">
        <v>299</v>
      </c>
      <c r="AE171">
        <v>0.92764378478663989</v>
      </c>
      <c r="AF171">
        <v>2.276080084299271</v>
      </c>
      <c r="AG171">
        <v>3.9981722641078439</v>
      </c>
      <c r="AH171">
        <v>2.540106951871667</v>
      </c>
      <c r="AI171">
        <v>0.80605764533464042</v>
      </c>
      <c r="AJ171">
        <v>6.2664165103189813</v>
      </c>
      <c r="AK171">
        <v>2.5553662691652459</v>
      </c>
      <c r="AL171">
        <v>3.122362869198354</v>
      </c>
      <c r="AM171"/>
      <c r="AN171"/>
      <c r="AO171"/>
      <c r="AP171"/>
      <c r="AQ171"/>
      <c r="AR171"/>
      <c r="AS171"/>
      <c r="AT171"/>
      <c r="AU171"/>
      <c r="AV171"/>
      <c r="AW171"/>
      <c r="AX171"/>
      <c r="AY171"/>
      <c r="AZ171"/>
      <c r="BA171"/>
      <c r="BB171"/>
      <c r="BC171"/>
      <c r="BD171"/>
      <c r="BE171"/>
      <c r="BF171"/>
      <c r="BG171"/>
      <c r="BH171"/>
      <c r="BI171"/>
    </row>
    <row r="172">
      <c r="A172" t="s">
        <v>578</v>
      </c>
      <c r="B172">
        <v>2006</v>
      </c>
      <c r="C172" t="s">
        <v>584</v>
      </c>
      <c r="D172">
        <v>149</v>
      </c>
      <c r="E172" t="s">
        <v>109</v>
      </c>
      <c r="F172" t="s">
        <v>49</v>
      </c>
      <c r="G172" t="s">
        <v>180</v>
      </c>
      <c r="H172">
        <v>24.227924784308179</v>
      </c>
      <c r="I172">
        <v>48.977660174896592</v>
      </c>
      <c r="J172">
        <v>58.264775827665773</v>
      </c>
      <c r="K172">
        <v>77.60589162897196</v>
      </c>
      <c r="L172">
        <v>94.972753842457664</v>
      </c>
      <c r="M172">
        <v>52.560527221841532</v>
      </c>
      <c r="N172">
        <v>82.698180811455785</v>
      </c>
      <c r="O172">
        <v>93.0294903606367</v>
      </c>
      <c r="P172">
        <v>97.418367470033957</v>
      </c>
      <c r="Q172">
        <v>98.469646476105822</v>
      </c>
      <c r="R172">
        <v>21.979712589106569</v>
      </c>
      <c r="S172">
        <v>43.316928130876057</v>
      </c>
      <c r="T172">
        <v>53.014605696291781</v>
      </c>
      <c r="U172">
        <v>62.817194004263563</v>
      </c>
      <c r="V172">
        <v>82.385923580604583</v>
      </c>
      <c r="W172" t="s">
        <v>150</v>
      </c>
      <c r="X172" t="s">
        <v>293</v>
      </c>
      <c r="Y172" t="s">
        <v>294</v>
      </c>
      <c r="Z172" t="s">
        <v>295</v>
      </c>
      <c r="AA172" t="s">
        <v>296</v>
      </c>
      <c r="AB172" t="s">
        <v>297</v>
      </c>
      <c r="AC172" t="s">
        <v>298</v>
      </c>
      <c r="AD172" t="s">
        <v>299</v>
      </c>
      <c r="AE172">
        <v>47.103689960832803</v>
      </c>
      <c r="AF172">
        <v>32.413066385669246</v>
      </c>
      <c r="AG172">
        <v>64.793237377199048</v>
      </c>
      <c r="AH172">
        <v>57.192513368984102</v>
      </c>
      <c r="AI172">
        <v>31.460674157303579</v>
      </c>
      <c r="AJ172">
        <v>81.050656660412685</v>
      </c>
      <c r="AK172">
        <v>61.563032367972248</v>
      </c>
      <c r="AL172">
        <v>76.940928270042605</v>
      </c>
      <c r="AM172"/>
      <c r="AN172"/>
      <c r="AO172"/>
      <c r="AP172"/>
      <c r="AQ172"/>
      <c r="AR172"/>
      <c r="AS172"/>
      <c r="AT172"/>
      <c r="AU172"/>
      <c r="AV172"/>
      <c r="AW172"/>
      <c r="AX172"/>
      <c r="AY172"/>
      <c r="AZ172"/>
      <c r="BA172"/>
      <c r="BB172"/>
      <c r="BC172"/>
      <c r="BD172"/>
      <c r="BE172"/>
      <c r="BF172"/>
      <c r="BG172"/>
      <c r="BH172"/>
      <c r="BI172"/>
    </row>
    <row r="173">
      <c r="A173" t="s">
        <v>578</v>
      </c>
      <c r="B173">
        <v>2006</v>
      </c>
      <c r="C173" t="s">
        <v>584</v>
      </c>
      <c r="D173">
        <v>150</v>
      </c>
      <c r="E173" t="s">
        <v>109</v>
      </c>
      <c r="F173" t="s">
        <v>111</v>
      </c>
      <c r="G173" t="s">
        <v>180</v>
      </c>
      <c r="H173">
        <v>73.461646218306839</v>
      </c>
      <c r="I173">
        <v>46.39471764262872</v>
      </c>
      <c r="J173">
        <v>38.168070690468667</v>
      </c>
      <c r="K173">
        <v>18.603541337628581</v>
      </c>
      <c r="L173">
        <v>1.8858128572969071</v>
      </c>
      <c r="M173">
        <v>40.326673997078807</v>
      </c>
      <c r="N173">
        <v>9.8849015398815752</v>
      </c>
      <c r="O173">
        <v>1.7195389457548189</v>
      </c>
      <c r="P173">
        <v>0</v>
      </c>
      <c r="Q173">
        <v>0</v>
      </c>
      <c r="R173">
        <v>76.013987115620964</v>
      </c>
      <c r="S173">
        <v>52.65947801439691</v>
      </c>
      <c r="T173">
        <v>43.348514529746382</v>
      </c>
      <c r="U173">
        <v>33.871787516160779</v>
      </c>
      <c r="V173">
        <v>15.32768772574479</v>
      </c>
      <c r="W173" t="s">
        <v>150</v>
      </c>
      <c r="X173" t="s">
        <v>293</v>
      </c>
      <c r="Y173" t="s">
        <v>294</v>
      </c>
      <c r="Z173" t="s">
        <v>295</v>
      </c>
      <c r="AA173" t="s">
        <v>296</v>
      </c>
      <c r="AB173" t="s">
        <v>297</v>
      </c>
      <c r="AC173" t="s">
        <v>298</v>
      </c>
      <c r="AD173" t="s">
        <v>299</v>
      </c>
      <c r="AE173">
        <v>51.968666254380537</v>
      </c>
      <c r="AF173">
        <v>65.310853530031721</v>
      </c>
      <c r="AG173">
        <v>31.20859035869325</v>
      </c>
      <c r="AH173">
        <v>40.267379679144568</v>
      </c>
      <c r="AI173">
        <v>67.733268197362122</v>
      </c>
      <c r="AJ173">
        <v>12.68292682926837</v>
      </c>
      <c r="AK173">
        <v>35.881601362861929</v>
      </c>
      <c r="AL173">
        <v>19.93670886075974</v>
      </c>
      <c r="AM173"/>
      <c r="AN173"/>
      <c r="AO173"/>
      <c r="AP173"/>
      <c r="AQ173"/>
      <c r="AR173"/>
      <c r="AS173"/>
      <c r="AT173"/>
      <c r="AU173"/>
      <c r="AV173"/>
      <c r="AW173"/>
      <c r="AX173"/>
      <c r="AY173"/>
      <c r="AZ173"/>
      <c r="BA173"/>
      <c r="BB173"/>
      <c r="BC173"/>
      <c r="BD173"/>
      <c r="BE173"/>
      <c r="BF173"/>
      <c r="BG173"/>
      <c r="BH173"/>
      <c r="BI173"/>
    </row>
    <row r="174">
      <c r="A174" t="s">
        <v>578</v>
      </c>
      <c r="B174">
        <v>2006</v>
      </c>
      <c r="C174" t="s">
        <v>584</v>
      </c>
      <c r="D174">
        <v>151</v>
      </c>
      <c r="E174" t="s">
        <v>110</v>
      </c>
      <c r="F174" t="s">
        <v>50</v>
      </c>
      <c r="G174" t="s">
        <v>180</v>
      </c>
      <c r="H174">
        <v>15.231348449577251</v>
      </c>
      <c r="I174">
        <v>16.34284714095261</v>
      </c>
      <c r="J174">
        <v>12.575760716164069</v>
      </c>
      <c r="K174">
        <v>7.9641377408348824</v>
      </c>
      <c r="L174">
        <v>3.412345679841319</v>
      </c>
      <c r="M174">
        <v>20.77596426812914</v>
      </c>
      <c r="N174">
        <v>9.3642069433688508</v>
      </c>
      <c r="O174">
        <v>5.8695797681147406</v>
      </c>
      <c r="P174">
        <v>2.5816325299660741</v>
      </c>
      <c r="Q174">
        <v>1.5303535238941881</v>
      </c>
      <c r="R174">
        <v>13.38784599437966</v>
      </c>
      <c r="S174">
        <v>16.056473398199859</v>
      </c>
      <c r="T174">
        <v>15.17802891312747</v>
      </c>
      <c r="U174">
        <v>9.8759237623418752</v>
      </c>
      <c r="V174">
        <v>5.7731548190295916</v>
      </c>
      <c r="W174" t="s">
        <v>150</v>
      </c>
      <c r="X174" t="s">
        <v>293</v>
      </c>
      <c r="Y174" t="s">
        <v>294</v>
      </c>
      <c r="Z174" t="s">
        <v>295</v>
      </c>
      <c r="AA174" t="s">
        <v>296</v>
      </c>
      <c r="AB174" t="s">
        <v>297</v>
      </c>
      <c r="AC174" t="s">
        <v>298</v>
      </c>
      <c r="AD174" t="s">
        <v>299</v>
      </c>
      <c r="AE174">
        <v>2.006597031335895</v>
      </c>
      <c r="AF174">
        <v>29.29739284136117</v>
      </c>
      <c r="AG174">
        <v>5.3878188443519086</v>
      </c>
      <c r="AH174">
        <v>4.5617816091954184</v>
      </c>
      <c r="AI174">
        <v>4.5950413223140618</v>
      </c>
      <c r="AJ174">
        <v>7.0172084130019474</v>
      </c>
      <c r="AK174">
        <v>4.1128790153107371</v>
      </c>
      <c r="AL174">
        <v>3.939828080229268</v>
      </c>
      <c r="AM174"/>
      <c r="AN174"/>
      <c r="AO174"/>
      <c r="AP174"/>
      <c r="AQ174"/>
      <c r="AR174"/>
      <c r="AS174"/>
      <c r="AT174"/>
      <c r="AU174"/>
      <c r="AV174"/>
      <c r="AW174"/>
      <c r="AX174"/>
      <c r="AY174"/>
      <c r="AZ174"/>
      <c r="BA174"/>
      <c r="BB174"/>
      <c r="BC174"/>
      <c r="BD174"/>
      <c r="BE174"/>
      <c r="BF174"/>
      <c r="BG174"/>
      <c r="BH174"/>
      <c r="BI174"/>
    </row>
    <row r="175">
      <c r="A175" t="s">
        <v>578</v>
      </c>
      <c r="B175">
        <v>2006</v>
      </c>
      <c r="C175" t="s">
        <v>584</v>
      </c>
      <c r="D175">
        <v>152</v>
      </c>
      <c r="E175" t="s">
        <v>110</v>
      </c>
      <c r="F175" t="s">
        <v>49</v>
      </c>
      <c r="G175" t="s">
        <v>180</v>
      </c>
      <c r="H175">
        <v>84.744519780433876</v>
      </c>
      <c r="I175">
        <v>83.657152859047116</v>
      </c>
      <c r="J175">
        <v>87.424239283835703</v>
      </c>
      <c r="K175">
        <v>92.035862259165313</v>
      </c>
      <c r="L175">
        <v>96.587654320158776</v>
      </c>
      <c r="M175">
        <v>79.224035731870885</v>
      </c>
      <c r="N175">
        <v>90.63579305663113</v>
      </c>
      <c r="O175">
        <v>94.13042023188531</v>
      </c>
      <c r="P175">
        <v>97.418367470033957</v>
      </c>
      <c r="Q175">
        <v>98.469646476105822</v>
      </c>
      <c r="R175">
        <v>86.577058028344155</v>
      </c>
      <c r="S175">
        <v>83.943526601800173</v>
      </c>
      <c r="T175">
        <v>84.821971086872551</v>
      </c>
      <c r="U175">
        <v>90.124076237658173</v>
      </c>
      <c r="V175">
        <v>94.226845180970415</v>
      </c>
      <c r="W175" t="s">
        <v>150</v>
      </c>
      <c r="X175" t="s">
        <v>293</v>
      </c>
      <c r="Y175" t="s">
        <v>294</v>
      </c>
      <c r="Z175" t="s">
        <v>295</v>
      </c>
      <c r="AA175" t="s">
        <v>296</v>
      </c>
      <c r="AB175" t="s">
        <v>297</v>
      </c>
      <c r="AC175" t="s">
        <v>298</v>
      </c>
      <c r="AD175" t="s">
        <v>299</v>
      </c>
      <c r="AE175">
        <v>97.883452446399119</v>
      </c>
      <c r="AF175">
        <v>70.70260715863904</v>
      </c>
      <c r="AG175">
        <v>94.612181155648216</v>
      </c>
      <c r="AH175">
        <v>95.438218390804622</v>
      </c>
      <c r="AI175">
        <v>95.404958677685997</v>
      </c>
      <c r="AJ175">
        <v>92.982791586998019</v>
      </c>
      <c r="AK175">
        <v>95.88712098468919</v>
      </c>
      <c r="AL175">
        <v>96.060171919770866</v>
      </c>
      <c r="AM175"/>
      <c r="AN175"/>
      <c r="AO175"/>
      <c r="AP175"/>
      <c r="AQ175"/>
      <c r="AR175"/>
      <c r="AS175"/>
      <c r="AT175"/>
      <c r="AU175"/>
      <c r="AV175"/>
      <c r="AW175"/>
      <c r="AX175"/>
      <c r="AY175"/>
      <c r="AZ175"/>
      <c r="BA175"/>
      <c r="BB175"/>
      <c r="BC175"/>
      <c r="BD175"/>
      <c r="BE175"/>
      <c r="BF175"/>
      <c r="BG175"/>
      <c r="BH175"/>
      <c r="BI175"/>
    </row>
    <row r="176">
      <c r="A176" t="s">
        <v>578</v>
      </c>
      <c r="B176">
        <v>2006</v>
      </c>
      <c r="C176" t="s">
        <v>584</v>
      </c>
      <c r="D176">
        <v>153</v>
      </c>
      <c r="E176" t="s">
        <v>313</v>
      </c>
      <c r="F176" t="s">
        <v>314</v>
      </c>
      <c r="G176" t="s">
        <v>180</v>
      </c>
      <c r="H176">
        <v>0.028273105650003499</v>
      </c>
      <c r="I176">
        <v>0.3750879591805335</v>
      </c>
      <c r="J176">
        <v>1.1901352975850521</v>
      </c>
      <c r="K176">
        <v>2.604550889539667</v>
      </c>
      <c r="L176">
        <v>2.4740734982187629</v>
      </c>
      <c r="M176">
        <v>1.3489297225338519</v>
      </c>
      <c r="N176">
        <v>4.2469989966142654</v>
      </c>
      <c r="O176">
        <v>4.1855763847043868</v>
      </c>
      <c r="P176">
        <v>2.0858775435903438</v>
      </c>
      <c r="Q176">
        <v>1.8613794323506949</v>
      </c>
      <c r="R176">
        <v>0</v>
      </c>
      <c r="S176">
        <v>0.13807482179821101</v>
      </c>
      <c r="T176">
        <v>0.73752619635898209</v>
      </c>
      <c r="U176">
        <v>1.2509331194528239</v>
      </c>
      <c r="V176">
        <v>2.1662693122580921</v>
      </c>
      <c r="W176" t="s">
        <v>150</v>
      </c>
      <c r="X176" t="s">
        <v>293</v>
      </c>
      <c r="Y176" t="s">
        <v>294</v>
      </c>
      <c r="Z176" t="s">
        <v>295</v>
      </c>
      <c r="AA176" t="s">
        <v>296</v>
      </c>
      <c r="AB176" t="s">
        <v>297</v>
      </c>
      <c r="AC176" t="s">
        <v>298</v>
      </c>
      <c r="AD176" t="s">
        <v>299</v>
      </c>
      <c r="AE176">
        <v>1.071943929086784</v>
      </c>
      <c r="AF176">
        <v>2.3603793466807241</v>
      </c>
      <c r="AG176">
        <v>0.63970756225725534</v>
      </c>
      <c r="AH176">
        <v>1.229946524064176</v>
      </c>
      <c r="AI176">
        <v>0.24425989252564859</v>
      </c>
      <c r="AJ176">
        <v>0.78799249530957216</v>
      </c>
      <c r="AK176">
        <v>0.97955706984667734</v>
      </c>
      <c r="AL176">
        <v>1.877637130801711</v>
      </c>
      <c r="AM176">
        <v>2.0095922970677269</v>
      </c>
      <c r="AN176">
        <v>26.67237394495292</v>
      </c>
      <c r="AO176">
        <v>84.558632265214797</v>
      </c>
      <c r="AP176">
        <v>185.27690262431929</v>
      </c>
      <c r="AQ176">
        <v>175.81620635098921</v>
      </c>
      <c r="AR176">
        <v>24.206271428938361</v>
      </c>
      <c r="AS176">
        <v>75.884028585810526</v>
      </c>
      <c r="AT176">
        <v>75.216531581258565</v>
      </c>
      <c r="AU176">
        <v>37.487470432954943</v>
      </c>
      <c r="AV176">
        <v>33.366084334212367</v>
      </c>
      <c r="AW176">
        <v>0</v>
      </c>
      <c r="AX176">
        <v>7.3312145435221368</v>
      </c>
      <c r="AY176">
        <v>39.210208599927718</v>
      </c>
      <c r="AZ176">
        <v>66.540383185183842</v>
      </c>
      <c r="BA176">
        <v>115.0915147907354</v>
      </c>
      <c r="BB176">
        <v>14.92839992107454</v>
      </c>
      <c r="BC176">
        <v>173.34551673429939</v>
      </c>
      <c r="BD176">
        <v>29.8010845801447</v>
      </c>
      <c r="BE176">
        <v>52.658928562702137</v>
      </c>
      <c r="BF176">
        <v>2.4920696377937031</v>
      </c>
      <c r="BG176">
        <v>62.314606418587793</v>
      </c>
      <c r="BH176">
        <v>31.680276917103679</v>
      </c>
      <c r="BI176">
        <v>107.1128247108379</v>
      </c>
    </row>
    <row r="177">
      <c r="A177" t="s">
        <v>578</v>
      </c>
      <c r="B177">
        <v>2006</v>
      </c>
      <c r="C177" t="s">
        <v>584</v>
      </c>
      <c r="D177">
        <v>154</v>
      </c>
      <c r="E177" t="s">
        <v>313</v>
      </c>
      <c r="F177" t="s">
        <v>236</v>
      </c>
      <c r="G177" t="s">
        <v>180</v>
      </c>
      <c r="H177">
        <v>1.216351783094425</v>
      </c>
      <c r="I177">
        <v>7.5224886168487481</v>
      </c>
      <c r="J177">
        <v>18.17450166309235</v>
      </c>
      <c r="K177">
        <v>49.533659024876279</v>
      </c>
      <c r="L177">
        <v>90.896167032336564</v>
      </c>
      <c r="M177">
        <v>32.320845580112341</v>
      </c>
      <c r="N177">
        <v>69.763863702095861</v>
      </c>
      <c r="O177">
        <v>89.052058589522758</v>
      </c>
      <c r="P177">
        <v>97.342382218395954</v>
      </c>
      <c r="Q177">
        <v>96.708897687685251</v>
      </c>
      <c r="R177">
        <v>0.46713483894704089</v>
      </c>
      <c r="S177">
        <v>4.3055861752905802</v>
      </c>
      <c r="T177">
        <v>9.8910728541924335</v>
      </c>
      <c r="U177">
        <v>22.07578489336354</v>
      </c>
      <c r="V177">
        <v>57.074519889773534</v>
      </c>
      <c r="W177" t="s">
        <v>150</v>
      </c>
      <c r="X177" t="s">
        <v>293</v>
      </c>
      <c r="Y177" t="s">
        <v>294</v>
      </c>
      <c r="Z177" t="s">
        <v>295</v>
      </c>
      <c r="AA177" t="s">
        <v>296</v>
      </c>
      <c r="AB177" t="s">
        <v>297</v>
      </c>
      <c r="AC177" t="s">
        <v>298</v>
      </c>
      <c r="AD177" t="s">
        <v>299</v>
      </c>
      <c r="AE177">
        <v>20.202020202020162</v>
      </c>
      <c r="AF177">
        <v>24.404636459431099</v>
      </c>
      <c r="AG177">
        <v>19.214073566369709</v>
      </c>
      <c r="AH177">
        <v>12.35294117647063</v>
      </c>
      <c r="AI177">
        <v>7.3033707865168953</v>
      </c>
      <c r="AJ177">
        <v>42.138836772983304</v>
      </c>
      <c r="AK177">
        <v>39.267461669505778</v>
      </c>
      <c r="AL177">
        <v>65.23206751054903</v>
      </c>
      <c r="AM177">
        <v>86.455701191455461</v>
      </c>
      <c r="AN177">
        <v>534.92154166609816</v>
      </c>
      <c r="AO177">
        <v>1291.2910035114171</v>
      </c>
      <c r="AP177">
        <v>3523.618200986763</v>
      </c>
      <c r="AQ177">
        <v>6459.3955155240856</v>
      </c>
      <c r="AR177">
        <v>579.99104612758504</v>
      </c>
      <c r="AS177">
        <v>1246.5185491324139</v>
      </c>
      <c r="AT177">
        <v>1600.302171464969</v>
      </c>
      <c r="AU177">
        <v>1749.440990195629</v>
      </c>
      <c r="AV177">
        <v>1733.551569354654</v>
      </c>
      <c r="AW177">
        <v>24.839459049656341</v>
      </c>
      <c r="AX177">
        <v>228.60921039470151</v>
      </c>
      <c r="AY177">
        <v>525.85390431500764</v>
      </c>
      <c r="AZ177">
        <v>1174.2683626128901</v>
      </c>
      <c r="BA177">
        <v>3032.3067002323769</v>
      </c>
      <c r="BB177">
        <v>281.34292158948182</v>
      </c>
      <c r="BC177">
        <v>1792.2688248064201</v>
      </c>
      <c r="BD177">
        <v>895.09686185363182</v>
      </c>
      <c r="BE177">
        <v>528.87880426018228</v>
      </c>
      <c r="BF177">
        <v>74.512882170031745</v>
      </c>
      <c r="BG177">
        <v>3332.347762289241</v>
      </c>
      <c r="BH177">
        <v>1269.9658833725859</v>
      </c>
      <c r="BI177">
        <v>3721.268022538306</v>
      </c>
    </row>
    <row r="178">
      <c r="A178" t="s">
        <v>578</v>
      </c>
      <c r="B178">
        <v>2006</v>
      </c>
      <c r="C178" t="s">
        <v>584</v>
      </c>
      <c r="D178">
        <v>155</v>
      </c>
      <c r="E178" t="s">
        <v>313</v>
      </c>
      <c r="F178" t="s">
        <v>315</v>
      </c>
      <c r="G178" t="s">
        <v>180</v>
      </c>
      <c r="H178">
        <v>0.76179330841174475</v>
      </c>
      <c r="I178">
        <v>3.9536516495820968</v>
      </c>
      <c r="J178">
        <v>4.4684403891502944</v>
      </c>
      <c r="K178">
        <v>7.8295601342756056</v>
      </c>
      <c r="L178">
        <v>2.8533159997076738</v>
      </c>
      <c r="M178">
        <v>5.6603300702454851</v>
      </c>
      <c r="N178">
        <v>6.653987025060025</v>
      </c>
      <c r="O178">
        <v>4.3760144257258711</v>
      </c>
      <c r="P178">
        <v>0.14376563903437251</v>
      </c>
      <c r="Q178">
        <v>1.161163005824176</v>
      </c>
      <c r="R178">
        <v>0.22200021236701481</v>
      </c>
      <c r="S178">
        <v>2.9315225227780841</v>
      </c>
      <c r="T178">
        <v>4.6324122232087266</v>
      </c>
      <c r="U178">
        <v>4.2244637136676912</v>
      </c>
      <c r="V178">
        <v>8.4991527937915574</v>
      </c>
      <c r="W178" t="s">
        <v>150</v>
      </c>
      <c r="X178" t="s">
        <v>293</v>
      </c>
      <c r="Y178" t="s">
        <v>294</v>
      </c>
      <c r="Z178" t="s">
        <v>295</v>
      </c>
      <c r="AA178" t="s">
        <v>296</v>
      </c>
      <c r="AB178" t="s">
        <v>297</v>
      </c>
      <c r="AC178" t="s">
        <v>298</v>
      </c>
      <c r="AD178" t="s">
        <v>299</v>
      </c>
      <c r="AE178">
        <v>5.1329622758194073</v>
      </c>
      <c r="AF178">
        <v>7.2075869336143574</v>
      </c>
      <c r="AG178">
        <v>3.4498514964587699</v>
      </c>
      <c r="AH178">
        <v>1.283422459893053</v>
      </c>
      <c r="AI178">
        <v>1.074743527112854</v>
      </c>
      <c r="AJ178">
        <v>1.8011257035647359</v>
      </c>
      <c r="AK178">
        <v>5.5366269165246988</v>
      </c>
      <c r="AL178">
        <v>4.6202531645570231</v>
      </c>
      <c r="AM178">
        <v>54.146650300576162</v>
      </c>
      <c r="AN178">
        <v>281.14278975022489</v>
      </c>
      <c r="AO178">
        <v>317.48088509927641</v>
      </c>
      <c r="AP178">
        <v>556.96229872698768</v>
      </c>
      <c r="AQ178">
        <v>202.76648812185999</v>
      </c>
      <c r="AR178">
        <v>101.5734798995842</v>
      </c>
      <c r="AS178">
        <v>118.89132585663469</v>
      </c>
      <c r="AT178">
        <v>78.638781615712801</v>
      </c>
      <c r="AU178">
        <v>2.5837615248013628</v>
      </c>
      <c r="AV178">
        <v>20.814382121526261</v>
      </c>
      <c r="AW178">
        <v>11.80465408346612</v>
      </c>
      <c r="AX178">
        <v>155.65198834775421</v>
      </c>
      <c r="AY178">
        <v>246.27986163688621</v>
      </c>
      <c r="AZ178">
        <v>224.7102022387167</v>
      </c>
      <c r="BA178">
        <v>451.5506746738422</v>
      </c>
      <c r="BB178">
        <v>71.484068852837709</v>
      </c>
      <c r="BC178">
        <v>529.32291717080739</v>
      </c>
      <c r="BD178">
        <v>160.7129918429232</v>
      </c>
      <c r="BE178">
        <v>54.948447195863118</v>
      </c>
      <c r="BF178">
        <v>10.965106406292289</v>
      </c>
      <c r="BG178">
        <v>142.43338609962919</v>
      </c>
      <c r="BH178">
        <v>179.0624347488469</v>
      </c>
      <c r="BI178">
        <v>263.56975968172492</v>
      </c>
    </row>
    <row r="179">
      <c r="A179" t="s">
        <v>578</v>
      </c>
      <c r="B179">
        <v>2006</v>
      </c>
      <c r="C179" t="s">
        <v>584</v>
      </c>
      <c r="D179">
        <v>156</v>
      </c>
      <c r="E179" t="s">
        <v>313</v>
      </c>
      <c r="F179" t="s">
        <v>316</v>
      </c>
      <c r="G179" t="s">
        <v>180</v>
      </c>
      <c r="H179">
        <v>0.31587032724977299</v>
      </c>
      <c r="I179">
        <v>0.71343340994688087</v>
      </c>
      <c r="J179">
        <v>0.49736182005667551</v>
      </c>
      <c r="K179">
        <v>0.45729538066229902</v>
      </c>
      <c r="L179">
        <v>0.10439128958528041</v>
      </c>
      <c r="M179">
        <v>0.1186220594346952</v>
      </c>
      <c r="N179">
        <v>0.98560224532830332</v>
      </c>
      <c r="O179">
        <v>0</v>
      </c>
      <c r="P179">
        <v>0</v>
      </c>
      <c r="Q179">
        <v>0</v>
      </c>
      <c r="R179">
        <v>0.42222446714462147</v>
      </c>
      <c r="S179">
        <v>0.47923972440362489</v>
      </c>
      <c r="T179">
        <v>0.80746751173711595</v>
      </c>
      <c r="U179">
        <v>0.43210560054003422</v>
      </c>
      <c r="V179">
        <v>0.28082004088286139</v>
      </c>
      <c r="W179" t="s">
        <v>150</v>
      </c>
      <c r="X179" t="s">
        <v>293</v>
      </c>
      <c r="Y179" t="s">
        <v>294</v>
      </c>
      <c r="Z179" t="s">
        <v>295</v>
      </c>
      <c r="AA179" t="s">
        <v>296</v>
      </c>
      <c r="AB179" t="s">
        <v>297</v>
      </c>
      <c r="AC179" t="s">
        <v>298</v>
      </c>
      <c r="AD179" t="s">
        <v>299</v>
      </c>
      <c r="AE179">
        <v>0</v>
      </c>
      <c r="AF179">
        <v>0</v>
      </c>
      <c r="AG179">
        <v>0.8453278501256587</v>
      </c>
      <c r="AH179">
        <v>0.72192513368984224</v>
      </c>
      <c r="AI179">
        <v>0.29311187103077829</v>
      </c>
      <c r="AJ179">
        <v>0.84427767354597005</v>
      </c>
      <c r="AK179">
        <v>0</v>
      </c>
      <c r="AL179">
        <v>0.14767932489451671</v>
      </c>
      <c r="AM179">
        <v>22.451391947220628</v>
      </c>
      <c r="AN179">
        <v>50.732000932525999</v>
      </c>
      <c r="AO179">
        <v>35.337356458772582</v>
      </c>
      <c r="AP179">
        <v>32.53008879718778</v>
      </c>
      <c r="AQ179">
        <v>7.4184055260223536</v>
      </c>
      <c r="AR179">
        <v>2.1286488985817642</v>
      </c>
      <c r="AS179">
        <v>17.610427744003761</v>
      </c>
      <c r="AT179">
        <v>0</v>
      </c>
      <c r="AU179">
        <v>0</v>
      </c>
      <c r="AV179">
        <v>0</v>
      </c>
      <c r="AW179">
        <v>22.451391947220628</v>
      </c>
      <c r="AX179">
        <v>25.44569090602235</v>
      </c>
      <c r="AY179">
        <v>42.928603389521228</v>
      </c>
      <c r="AZ179">
        <v>22.984819723195582</v>
      </c>
      <c r="BA179">
        <v>14.91966105318401</v>
      </c>
      <c r="BB179">
        <v>0</v>
      </c>
      <c r="BC179">
        <v>0</v>
      </c>
      <c r="BD179">
        <v>39.38000462376263</v>
      </c>
      <c r="BE179">
        <v>30.908501547673001</v>
      </c>
      <c r="BF179">
        <v>2.9904835653524429</v>
      </c>
      <c r="BG179">
        <v>66.76564973420119</v>
      </c>
      <c r="BH179">
        <v>0</v>
      </c>
      <c r="BI179">
        <v>8.4246041907400624</v>
      </c>
    </row>
    <row r="180">
      <c r="A180" t="s">
        <v>578</v>
      </c>
      <c r="B180">
        <v>2006</v>
      </c>
      <c r="C180" t="s">
        <v>584</v>
      </c>
      <c r="D180">
        <v>157</v>
      </c>
      <c r="E180" t="s">
        <v>313</v>
      </c>
      <c r="F180" t="s">
        <v>317</v>
      </c>
      <c r="G180" t="s">
        <v>180</v>
      </c>
      <c r="H180">
        <v>0</v>
      </c>
      <c r="I180">
        <v>0</v>
      </c>
      <c r="J180">
        <v>0</v>
      </c>
      <c r="K180">
        <v>0.080462913997277605</v>
      </c>
      <c r="L180">
        <v>0.067743112924195395</v>
      </c>
      <c r="M180">
        <v>0.3189668990980733</v>
      </c>
      <c r="N180">
        <v>0</v>
      </c>
      <c r="O180">
        <v>0</v>
      </c>
      <c r="P180">
        <v>0</v>
      </c>
      <c r="Q180">
        <v>0.26855987413987659</v>
      </c>
      <c r="R180">
        <v>0</v>
      </c>
      <c r="S180">
        <v>0</v>
      </c>
      <c r="T180">
        <v>0</v>
      </c>
      <c r="U180">
        <v>0</v>
      </c>
      <c r="V180">
        <v>0</v>
      </c>
      <c r="W180" t="s">
        <v>150</v>
      </c>
      <c r="X180" t="s">
        <v>293</v>
      </c>
      <c r="Y180" t="s">
        <v>294</v>
      </c>
      <c r="Z180" t="s">
        <v>295</v>
      </c>
      <c r="AA180" t="s">
        <v>296</v>
      </c>
      <c r="AB180" t="s">
        <v>297</v>
      </c>
      <c r="AC180" t="s">
        <v>298</v>
      </c>
      <c r="AD180" t="s">
        <v>299</v>
      </c>
      <c r="AE180">
        <v>0</v>
      </c>
      <c r="AF180">
        <v>0</v>
      </c>
      <c r="AG180">
        <v>0</v>
      </c>
      <c r="AH180">
        <v>0.13368983957219299</v>
      </c>
      <c r="AI180">
        <v>0</v>
      </c>
      <c r="AJ180">
        <v>0</v>
      </c>
      <c r="AK180">
        <v>0</v>
      </c>
      <c r="AL180">
        <v>0.084388185654009504</v>
      </c>
      <c r="AM180">
        <v>0</v>
      </c>
      <c r="AN180">
        <v>0</v>
      </c>
      <c r="AO180">
        <v>0</v>
      </c>
      <c r="AP180">
        <v>5.7237965829024073</v>
      </c>
      <c r="AQ180">
        <v>4.8140595375657496</v>
      </c>
      <c r="AR180">
        <v>5.7237965829024073</v>
      </c>
      <c r="AS180">
        <v>0</v>
      </c>
      <c r="AT180">
        <v>0</v>
      </c>
      <c r="AU180">
        <v>0</v>
      </c>
      <c r="AV180">
        <v>4.8140595375657496</v>
      </c>
      <c r="AW180">
        <v>0</v>
      </c>
      <c r="AX180">
        <v>0</v>
      </c>
      <c r="AY180">
        <v>0</v>
      </c>
      <c r="AZ180">
        <v>0</v>
      </c>
      <c r="BA180">
        <v>0</v>
      </c>
      <c r="BB180">
        <v>0</v>
      </c>
      <c r="BC180">
        <v>0</v>
      </c>
      <c r="BD180">
        <v>0</v>
      </c>
      <c r="BE180">
        <v>5.7237965829024073</v>
      </c>
      <c r="BF180">
        <v>0</v>
      </c>
      <c r="BG180">
        <v>0</v>
      </c>
      <c r="BH180">
        <v>0</v>
      </c>
      <c r="BI180">
        <v>4.8140595375657496</v>
      </c>
    </row>
    <row r="181">
      <c r="A181" t="s">
        <v>578</v>
      </c>
      <c r="B181">
        <v>2006</v>
      </c>
      <c r="C181" t="s">
        <v>584</v>
      </c>
      <c r="D181">
        <v>158</v>
      </c>
      <c r="E181" t="s">
        <v>313</v>
      </c>
      <c r="F181" t="s">
        <v>318</v>
      </c>
      <c r="G181" t="s">
        <v>180</v>
      </c>
      <c r="H181">
        <v>0.44971482422397152</v>
      </c>
      <c r="I181">
        <v>0.27908778930442768</v>
      </c>
      <c r="J181">
        <v>0.32160634287088918</v>
      </c>
      <c r="K181">
        <v>0.19344196358527441</v>
      </c>
      <c r="L181">
        <v>0.0201991741732933</v>
      </c>
      <c r="M181">
        <v>0.21886524999244711</v>
      </c>
      <c r="N181">
        <v>0.23799701112217839</v>
      </c>
      <c r="O181">
        <v>0</v>
      </c>
      <c r="P181">
        <v>0</v>
      </c>
      <c r="Q181">
        <v>0</v>
      </c>
      <c r="R181">
        <v>0.40000704759779138</v>
      </c>
      <c r="S181">
        <v>0.47521675946780489</v>
      </c>
      <c r="T181">
        <v>0.27272781735660451</v>
      </c>
      <c r="U181">
        <v>0.34906974630963811</v>
      </c>
      <c r="V181">
        <v>0.039663695152548598</v>
      </c>
      <c r="W181" t="s">
        <v>150</v>
      </c>
      <c r="X181" t="s">
        <v>293</v>
      </c>
      <c r="Y181" t="s">
        <v>294</v>
      </c>
      <c r="Z181" t="s">
        <v>295</v>
      </c>
      <c r="AA181" t="s">
        <v>296</v>
      </c>
      <c r="AB181" t="s">
        <v>297</v>
      </c>
      <c r="AC181" t="s">
        <v>298</v>
      </c>
      <c r="AD181" t="s">
        <v>299</v>
      </c>
      <c r="AE181">
        <v>0.92764378478663989</v>
      </c>
      <c r="AF181">
        <v>0</v>
      </c>
      <c r="AG181">
        <v>0.59401416495316572</v>
      </c>
      <c r="AH181">
        <v>0.64171122994652652</v>
      </c>
      <c r="AI181">
        <v>1.294577430385937</v>
      </c>
      <c r="AJ181">
        <v>0.056285178236397997</v>
      </c>
      <c r="AK181">
        <v>0.12776831345826231</v>
      </c>
      <c r="AL181">
        <v>0</v>
      </c>
      <c r="AM181">
        <v>31.964774504266359</v>
      </c>
      <c r="AN181">
        <v>19.845835350356019</v>
      </c>
      <c r="AO181">
        <v>22.850000782399849</v>
      </c>
      <c r="AP181">
        <v>13.760655625730729</v>
      </c>
      <c r="AQ181">
        <v>1.435423069334091</v>
      </c>
      <c r="AR181">
        <v>3.9274927071277941</v>
      </c>
      <c r="AS181">
        <v>4.2524549710820594</v>
      </c>
      <c r="AT181">
        <v>0</v>
      </c>
      <c r="AU181">
        <v>0</v>
      </c>
      <c r="AV181">
        <v>0</v>
      </c>
      <c r="AW181">
        <v>21.270001399972049</v>
      </c>
      <c r="AX181">
        <v>25.232087740278882</v>
      </c>
      <c r="AY181">
        <v>14.49943698589712</v>
      </c>
      <c r="AZ181">
        <v>18.56792686723184</v>
      </c>
      <c r="BA181">
        <v>2.1072886604973058</v>
      </c>
      <c r="BB181">
        <v>12.918807624006821</v>
      </c>
      <c r="BC181">
        <v>0</v>
      </c>
      <c r="BD181">
        <v>27.672435681562941</v>
      </c>
      <c r="BE181">
        <v>27.474223597931559</v>
      </c>
      <c r="BF181">
        <v>13.207969080306629</v>
      </c>
      <c r="BG181">
        <v>4.451043315613413</v>
      </c>
      <c r="BH181">
        <v>4.1322100326656974</v>
      </c>
      <c r="BI181">
        <v>0</v>
      </c>
    </row>
    <row r="182">
      <c r="A182" t="s">
        <v>578</v>
      </c>
      <c r="B182">
        <v>2006</v>
      </c>
      <c r="C182" t="s">
        <v>584</v>
      </c>
      <c r="D182">
        <v>159</v>
      </c>
      <c r="E182" t="s">
        <v>313</v>
      </c>
      <c r="F182" t="s">
        <v>319</v>
      </c>
      <c r="G182" t="s">
        <v>180</v>
      </c>
      <c r="H182">
        <v>7.2366602463361156</v>
      </c>
      <c r="I182">
        <v>7.3458301078410573</v>
      </c>
      <c r="J182">
        <v>7.034488463347464</v>
      </c>
      <c r="K182">
        <v>5.1667341497456816</v>
      </c>
      <c r="L182">
        <v>0.1723040957849597</v>
      </c>
      <c r="M182">
        <v>2.6728618820143941</v>
      </c>
      <c r="N182">
        <v>1.9657571700896761</v>
      </c>
      <c r="O182">
        <v>0</v>
      </c>
      <c r="P182">
        <v>0</v>
      </c>
      <c r="Q182">
        <v>0</v>
      </c>
      <c r="R182">
        <v>8.4229132642821192</v>
      </c>
      <c r="S182">
        <v>6.6698572559252476</v>
      </c>
      <c r="T182">
        <v>7.5554483385882234</v>
      </c>
      <c r="U182">
        <v>7.0094734200077999</v>
      </c>
      <c r="V182">
        <v>4.8309616780905058</v>
      </c>
      <c r="W182" t="s">
        <v>150</v>
      </c>
      <c r="X182" t="s">
        <v>293</v>
      </c>
      <c r="Y182" t="s">
        <v>294</v>
      </c>
      <c r="Z182" t="s">
        <v>295</v>
      </c>
      <c r="AA182" t="s">
        <v>296</v>
      </c>
      <c r="AB182" t="s">
        <v>297</v>
      </c>
      <c r="AC182" t="s">
        <v>298</v>
      </c>
      <c r="AD182" t="s">
        <v>299</v>
      </c>
      <c r="AE182">
        <v>8.5137085137084956</v>
      </c>
      <c r="AF182">
        <v>0.59009483667018114</v>
      </c>
      <c r="AG182">
        <v>5.1633538953621319</v>
      </c>
      <c r="AH182">
        <v>9.010695187165803</v>
      </c>
      <c r="AI182">
        <v>12.603810454323471</v>
      </c>
      <c r="AJ182">
        <v>9.3058161350844824</v>
      </c>
      <c r="AK182">
        <v>4.1311754684838142</v>
      </c>
      <c r="AL182">
        <v>2.2784810126582569</v>
      </c>
      <c r="AM182">
        <v>514.36643952594977</v>
      </c>
      <c r="AN182">
        <v>522.35941670984744</v>
      </c>
      <c r="AO182">
        <v>499.79756448958318</v>
      </c>
      <c r="AP182">
        <v>367.5399485541887</v>
      </c>
      <c r="AQ182">
        <v>12.244524053735461</v>
      </c>
      <c r="AR182">
        <v>47.963966637616842</v>
      </c>
      <c r="AS182">
        <v>35.123524495005981</v>
      </c>
      <c r="AT182">
        <v>0</v>
      </c>
      <c r="AU182">
        <v>0</v>
      </c>
      <c r="AV182">
        <v>0</v>
      </c>
      <c r="AW182">
        <v>447.88055110285262</v>
      </c>
      <c r="AX182">
        <v>354.14244161993457</v>
      </c>
      <c r="AY182">
        <v>401.68160383258441</v>
      </c>
      <c r="AZ182">
        <v>372.85210539288909</v>
      </c>
      <c r="BA182">
        <v>256.66370025242122</v>
      </c>
      <c r="BB182">
        <v>118.5659455269959</v>
      </c>
      <c r="BC182">
        <v>43.336379183574863</v>
      </c>
      <c r="BD182">
        <v>240.5373255397393</v>
      </c>
      <c r="BE182">
        <v>385.78388968762198</v>
      </c>
      <c r="BF182">
        <v>128.59079331015511</v>
      </c>
      <c r="BG182">
        <v>735.90582818141854</v>
      </c>
      <c r="BH182">
        <v>133.60812438952419</v>
      </c>
      <c r="BI182">
        <v>129.9796075142753</v>
      </c>
    </row>
    <row r="183">
      <c r="A183" t="s">
        <v>578</v>
      </c>
      <c r="B183">
        <v>2006</v>
      </c>
      <c r="C183" t="s">
        <v>584</v>
      </c>
      <c r="D183">
        <v>160</v>
      </c>
      <c r="E183" t="s">
        <v>313</v>
      </c>
      <c r="F183" t="s">
        <v>320</v>
      </c>
      <c r="G183" t="s">
        <v>180</v>
      </c>
      <c r="H183">
        <v>20.13803616153146</v>
      </c>
      <c r="I183">
        <v>11.32325938671355</v>
      </c>
      <c r="J183">
        <v>8.5443404721109975</v>
      </c>
      <c r="K183">
        <v>3.187291599695715</v>
      </c>
      <c r="L183">
        <v>0.14731366490641251</v>
      </c>
      <c r="M183">
        <v>9.2085009982597015</v>
      </c>
      <c r="N183">
        <v>0.43318892719495372</v>
      </c>
      <c r="O183">
        <v>0</v>
      </c>
      <c r="P183">
        <v>0</v>
      </c>
      <c r="Q183">
        <v>0</v>
      </c>
      <c r="R183">
        <v>20.890156672447059</v>
      </c>
      <c r="S183">
        <v>12.84281704131827</v>
      </c>
      <c r="T183">
        <v>10.109983781219441</v>
      </c>
      <c r="U183">
        <v>8.4341421947788007</v>
      </c>
      <c r="V183">
        <v>2.4281687285258222</v>
      </c>
      <c r="W183" t="s">
        <v>150</v>
      </c>
      <c r="X183" t="s">
        <v>293</v>
      </c>
      <c r="Y183" t="s">
        <v>294</v>
      </c>
      <c r="Z183" t="s">
        <v>295</v>
      </c>
      <c r="AA183" t="s">
        <v>296</v>
      </c>
      <c r="AB183" t="s">
        <v>297</v>
      </c>
      <c r="AC183" t="s">
        <v>298</v>
      </c>
      <c r="AD183" t="s">
        <v>299</v>
      </c>
      <c r="AE183">
        <v>25.850340136054381</v>
      </c>
      <c r="AF183">
        <v>2.0864067439409979</v>
      </c>
      <c r="AG183">
        <v>11.469042723326501</v>
      </c>
      <c r="AH183">
        <v>7.245989304812861</v>
      </c>
      <c r="AI183">
        <v>39.863214460185858</v>
      </c>
      <c r="AJ183">
        <v>9.2307692307692815</v>
      </c>
      <c r="AK183">
        <v>6.4097103918228244</v>
      </c>
      <c r="AL183">
        <v>6.6455696202532524</v>
      </c>
      <c r="AM183">
        <v>1431.3688368465459</v>
      </c>
      <c r="AN183">
        <v>805.19302538516774</v>
      </c>
      <c r="AO183">
        <v>607.07193996856745</v>
      </c>
      <c r="AP183">
        <v>226.73064969619591</v>
      </c>
      <c r="AQ183">
        <v>10.4686177375706</v>
      </c>
      <c r="AR183">
        <v>165.24469058241121</v>
      </c>
      <c r="AS183">
        <v>7.7400821051580957</v>
      </c>
      <c r="AT183">
        <v>0</v>
      </c>
      <c r="AU183">
        <v>0</v>
      </c>
      <c r="AV183">
        <v>0</v>
      </c>
      <c r="AW183">
        <v>1110.814582735461</v>
      </c>
      <c r="AX183">
        <v>681.90163743761059</v>
      </c>
      <c r="AY183">
        <v>537.49219344413643</v>
      </c>
      <c r="AZ183">
        <v>448.6339395381828</v>
      </c>
      <c r="BA183">
        <v>129.00594379109009</v>
      </c>
      <c r="BB183">
        <v>360.00410578898999</v>
      </c>
      <c r="BC183">
        <v>153.22505497049681</v>
      </c>
      <c r="BD183">
        <v>534.2908735440227</v>
      </c>
      <c r="BE183">
        <v>310.22977479331053</v>
      </c>
      <c r="BF183">
        <v>406.70576488793239</v>
      </c>
      <c r="BG183">
        <v>729.97110376060027</v>
      </c>
      <c r="BH183">
        <v>207.29920330539579</v>
      </c>
      <c r="BI183">
        <v>379.10718858330301</v>
      </c>
    </row>
    <row r="184">
      <c r="A184" t="s">
        <v>578</v>
      </c>
      <c r="B184">
        <v>2006</v>
      </c>
      <c r="C184" t="s">
        <v>584</v>
      </c>
      <c r="D184">
        <v>161</v>
      </c>
      <c r="E184" t="s">
        <v>313</v>
      </c>
      <c r="F184" t="s">
        <v>321</v>
      </c>
      <c r="G184" t="s">
        <v>180</v>
      </c>
      <c r="H184">
        <v>16.845560513976821</v>
      </c>
      <c r="I184">
        <v>34.129136234614208</v>
      </c>
      <c r="J184">
        <v>30.64275715348527</v>
      </c>
      <c r="K184">
        <v>15.98804958635238</v>
      </c>
      <c r="L184">
        <v>1.6303842295578901</v>
      </c>
      <c r="M184">
        <v>17.13252659892483</v>
      </c>
      <c r="N184">
        <v>7.2464945551365023</v>
      </c>
      <c r="O184">
        <v>0.6668116542921616</v>
      </c>
      <c r="P184">
        <v>0.42797459897932538</v>
      </c>
      <c r="Q184">
        <v>0</v>
      </c>
      <c r="R184">
        <v>14.47395752118511</v>
      </c>
      <c r="S184">
        <v>32.820264450343153</v>
      </c>
      <c r="T184">
        <v>33.562298040548818</v>
      </c>
      <c r="U184">
        <v>31.21848759103802</v>
      </c>
      <c r="V184">
        <v>12.061744905189149</v>
      </c>
      <c r="W184" t="s">
        <v>150</v>
      </c>
      <c r="X184" t="s">
        <v>293</v>
      </c>
      <c r="Y184" t="s">
        <v>294</v>
      </c>
      <c r="Z184" t="s">
        <v>295</v>
      </c>
      <c r="AA184" t="s">
        <v>296</v>
      </c>
      <c r="AB184" t="s">
        <v>297</v>
      </c>
      <c r="AC184" t="s">
        <v>298</v>
      </c>
      <c r="AD184" t="s">
        <v>299</v>
      </c>
      <c r="AE184">
        <v>12.183055040197869</v>
      </c>
      <c r="AF184">
        <v>0.1264488935721817</v>
      </c>
      <c r="AG184">
        <v>39.730408955905979</v>
      </c>
      <c r="AH184">
        <v>35.08021390374352</v>
      </c>
      <c r="AI184">
        <v>9.7459697117733786</v>
      </c>
      <c r="AJ184">
        <v>33.227016885553581</v>
      </c>
      <c r="AK184">
        <v>14.075809199318559</v>
      </c>
      <c r="AL184">
        <v>5.9704641350211762</v>
      </c>
      <c r="AM184">
        <v>1197.346661089987</v>
      </c>
      <c r="AN184">
        <v>2426.9109732465008</v>
      </c>
      <c r="AO184">
        <v>2177.1555208820032</v>
      </c>
      <c r="AP184">
        <v>1137.3232591692399</v>
      </c>
      <c r="AQ184">
        <v>115.8607334591005</v>
      </c>
      <c r="AR184">
        <v>307.43972957914661</v>
      </c>
      <c r="AS184">
        <v>129.4780621345277</v>
      </c>
      <c r="AT184">
        <v>11.982880072886291</v>
      </c>
      <c r="AU184">
        <v>7.6915757469049728</v>
      </c>
      <c r="AV184">
        <v>0</v>
      </c>
      <c r="AW184">
        <v>769.63918157836747</v>
      </c>
      <c r="AX184">
        <v>1742.623288786426</v>
      </c>
      <c r="AY184">
        <v>1784.322663736712</v>
      </c>
      <c r="AZ184">
        <v>1660.592476501231</v>
      </c>
      <c r="BA184">
        <v>640.82728971062602</v>
      </c>
      <c r="BB184">
        <v>169.6670067952895</v>
      </c>
      <c r="BC184">
        <v>9.2863669679088989</v>
      </c>
      <c r="BD184">
        <v>1850.860217316844</v>
      </c>
      <c r="BE184">
        <v>1501.9242233535949</v>
      </c>
      <c r="BF184">
        <v>99.43357854796875</v>
      </c>
      <c r="BG184">
        <v>2627.5992373171139</v>
      </c>
      <c r="BH184">
        <v>455.23180526533781</v>
      </c>
      <c r="BI184">
        <v>340.59471228277698</v>
      </c>
    </row>
    <row r="185">
      <c r="A185" t="s">
        <v>578</v>
      </c>
      <c r="B185">
        <v>2006</v>
      </c>
      <c r="C185" t="s">
        <v>584</v>
      </c>
      <c r="D185">
        <v>162</v>
      </c>
      <c r="E185" t="s">
        <v>313</v>
      </c>
      <c r="F185" t="s">
        <v>322</v>
      </c>
      <c r="G185" t="s">
        <v>180</v>
      </c>
      <c r="H185">
        <v>2.056582780721917</v>
      </c>
      <c r="I185">
        <v>2.4825200425726961</v>
      </c>
      <c r="J185">
        <v>1.412219895775733</v>
      </c>
      <c r="K185">
        <v>0.39434431955314952</v>
      </c>
      <c r="L185">
        <v>0.072616296234015304</v>
      </c>
      <c r="M185">
        <v>0.5189442383656665</v>
      </c>
      <c r="N185">
        <v>0.16097609917966049</v>
      </c>
      <c r="O185">
        <v>0.15975405339114751</v>
      </c>
      <c r="P185">
        <v>0</v>
      </c>
      <c r="Q185">
        <v>0</v>
      </c>
      <c r="R185">
        <v>1.6480305403695381</v>
      </c>
      <c r="S185">
        <v>3.1563898030168591</v>
      </c>
      <c r="T185">
        <v>2.1937389938449572</v>
      </c>
      <c r="U185">
        <v>0.82512458635685282</v>
      </c>
      <c r="V185">
        <v>0.47913032307135861</v>
      </c>
      <c r="W185" t="s">
        <v>150</v>
      </c>
      <c r="X185" t="s">
        <v>293</v>
      </c>
      <c r="Y185" t="s">
        <v>294</v>
      </c>
      <c r="Z185" t="s">
        <v>295</v>
      </c>
      <c r="AA185" t="s">
        <v>296</v>
      </c>
      <c r="AB185" t="s">
        <v>297</v>
      </c>
      <c r="AC185" t="s">
        <v>298</v>
      </c>
      <c r="AD185" t="s">
        <v>299</v>
      </c>
      <c r="AE185">
        <v>1.0307153164295999</v>
      </c>
      <c r="AF185">
        <v>0.52687038988409041</v>
      </c>
      <c r="AG185">
        <v>3.1299977153301421</v>
      </c>
      <c r="AH185">
        <v>4.3048128342246157</v>
      </c>
      <c r="AI185">
        <v>0.83048363458720542</v>
      </c>
      <c r="AJ185">
        <v>0.46904315196998347</v>
      </c>
      <c r="AK185">
        <v>0.40459965928449731</v>
      </c>
      <c r="AL185">
        <v>0.25316455696202861</v>
      </c>
      <c r="AM185">
        <v>146.1775358385641</v>
      </c>
      <c r="AN185">
        <v>176.5311343131375</v>
      </c>
      <c r="AO185">
        <v>100.3376532792787</v>
      </c>
      <c r="AP185">
        <v>28.0520124938759</v>
      </c>
      <c r="AQ185">
        <v>5.1603647718291441</v>
      </c>
      <c r="AR185">
        <v>9.3123495468443629</v>
      </c>
      <c r="AS185">
        <v>2.876269789919875</v>
      </c>
      <c r="AT185">
        <v>2.8708461386681812</v>
      </c>
      <c r="AU185">
        <v>0</v>
      </c>
      <c r="AV185">
        <v>0</v>
      </c>
      <c r="AW185">
        <v>87.63248575585925</v>
      </c>
      <c r="AX185">
        <v>167.59153137072511</v>
      </c>
      <c r="AY185">
        <v>116.6290282122922</v>
      </c>
      <c r="AZ185">
        <v>43.890520842326993</v>
      </c>
      <c r="BA185">
        <v>25.455669040049258</v>
      </c>
      <c r="BB185">
        <v>14.354230693340901</v>
      </c>
      <c r="BC185">
        <v>38.693195699620418</v>
      </c>
      <c r="BD185">
        <v>145.81244955285081</v>
      </c>
      <c r="BE185">
        <v>184.3062499694575</v>
      </c>
      <c r="BF185">
        <v>8.4730367684985914</v>
      </c>
      <c r="BG185">
        <v>37.09202763011178</v>
      </c>
      <c r="BH185">
        <v>13.08533177010804</v>
      </c>
      <c r="BI185">
        <v>14.44217861269725</v>
      </c>
    </row>
    <row r="186">
      <c r="A186" t="s">
        <v>578</v>
      </c>
      <c r="B186">
        <v>2006</v>
      </c>
      <c r="C186" t="s">
        <v>584</v>
      </c>
      <c r="D186">
        <v>163</v>
      </c>
      <c r="E186" t="s">
        <v>313</v>
      </c>
      <c r="F186" t="s">
        <v>323</v>
      </c>
      <c r="G186" t="s">
        <v>180</v>
      </c>
      <c r="H186">
        <v>15.338383903686969</v>
      </c>
      <c r="I186">
        <v>17.20200858144457</v>
      </c>
      <c r="J186">
        <v>15.90542510974509</v>
      </c>
      <c r="K186">
        <v>11.12281413354393</v>
      </c>
      <c r="L186">
        <v>1.197873543418233</v>
      </c>
      <c r="M186">
        <v>15.927295355969679</v>
      </c>
      <c r="N186">
        <v>5.8902710957606867</v>
      </c>
      <c r="O186">
        <v>1.2918967899559191</v>
      </c>
      <c r="P186">
        <v>0</v>
      </c>
      <c r="Q186">
        <v>0</v>
      </c>
      <c r="R186">
        <v>11.715847992488341</v>
      </c>
      <c r="S186">
        <v>18.93835610926515</v>
      </c>
      <c r="T186">
        <v>17.997005685591571</v>
      </c>
      <c r="U186">
        <v>14.75317752928362</v>
      </c>
      <c r="V186">
        <v>10.07951954617422</v>
      </c>
      <c r="W186" t="s">
        <v>150</v>
      </c>
      <c r="X186" t="s">
        <v>293</v>
      </c>
      <c r="Y186" t="s">
        <v>294</v>
      </c>
      <c r="Z186" t="s">
        <v>295</v>
      </c>
      <c r="AA186" t="s">
        <v>296</v>
      </c>
      <c r="AB186" t="s">
        <v>297</v>
      </c>
      <c r="AC186" t="s">
        <v>298</v>
      </c>
      <c r="AD186" t="s">
        <v>299</v>
      </c>
      <c r="AE186">
        <v>0</v>
      </c>
      <c r="AF186">
        <v>57.597471022128708</v>
      </c>
      <c r="AG186">
        <v>0.045693397304089702</v>
      </c>
      <c r="AH186">
        <v>0.1069518716577544</v>
      </c>
      <c r="AI186">
        <v>0.097703957010259398</v>
      </c>
      <c r="AJ186">
        <v>0.1876172607879934</v>
      </c>
      <c r="AK186">
        <v>0</v>
      </c>
      <c r="AL186">
        <v>1.181434599156133</v>
      </c>
      <c r="AM186">
        <v>1090.2197488981251</v>
      </c>
      <c r="AN186">
        <v>1223.228830088211</v>
      </c>
      <c r="AO186">
        <v>1130.0740307475289</v>
      </c>
      <c r="AP186">
        <v>791.23067220746452</v>
      </c>
      <c r="AQ186">
        <v>85.125030539164911</v>
      </c>
      <c r="AR186">
        <v>285.81209834361562</v>
      </c>
      <c r="AS186">
        <v>105.24549230296751</v>
      </c>
      <c r="AT186">
        <v>23.21591741977225</v>
      </c>
      <c r="AU186">
        <v>0</v>
      </c>
      <c r="AV186">
        <v>0</v>
      </c>
      <c r="AW186">
        <v>622.97928173669163</v>
      </c>
      <c r="AX186">
        <v>1005.550106315219</v>
      </c>
      <c r="AY186">
        <v>956.80173882617714</v>
      </c>
      <c r="AZ186">
        <v>784.7598490533029</v>
      </c>
      <c r="BA186">
        <v>535.51382848274648</v>
      </c>
      <c r="BB186">
        <v>0</v>
      </c>
      <c r="BC186">
        <v>4229.9401538825005</v>
      </c>
      <c r="BD186">
        <v>2.1286488985817642</v>
      </c>
      <c r="BE186">
        <v>4.5790372663219259</v>
      </c>
      <c r="BF186">
        <v>0.99682785511748118</v>
      </c>
      <c r="BG186">
        <v>14.836811052044711</v>
      </c>
      <c r="BH186">
        <v>0</v>
      </c>
      <c r="BI186">
        <v>67.396833525920485</v>
      </c>
    </row>
    <row r="187">
      <c r="A187" t="s">
        <v>578</v>
      </c>
      <c r="B187">
        <v>2006</v>
      </c>
      <c r="C187" t="s">
        <v>584</v>
      </c>
      <c r="D187">
        <v>164</v>
      </c>
      <c r="E187" t="s">
        <v>313</v>
      </c>
      <c r="F187" t="s">
        <v>324</v>
      </c>
      <c r="G187" t="s">
        <v>180</v>
      </c>
      <c r="H187">
        <v>33.066817579450692</v>
      </c>
      <c r="I187">
        <v>13.68062166006044</v>
      </c>
      <c r="J187">
        <v>11.25592838092625</v>
      </c>
      <c r="K187">
        <v>3.2128451062750361</v>
      </c>
      <c r="L187">
        <v>0.28010503148474081</v>
      </c>
      <c r="M187">
        <v>14.497761661324921</v>
      </c>
      <c r="N187">
        <v>2.2361621353572301</v>
      </c>
      <c r="O187">
        <v>0.26788810240775218</v>
      </c>
      <c r="P187">
        <v>0</v>
      </c>
      <c r="Q187">
        <v>0</v>
      </c>
      <c r="R187">
        <v>38.487943550837393</v>
      </c>
      <c r="S187">
        <v>15.67578919511938</v>
      </c>
      <c r="T187">
        <v>11.723481150691949</v>
      </c>
      <c r="U187">
        <v>8.7476245272738904</v>
      </c>
      <c r="V187">
        <v>1.862157528006797</v>
      </c>
      <c r="W187" t="s">
        <v>150</v>
      </c>
      <c r="X187" t="s">
        <v>293</v>
      </c>
      <c r="Y187" t="s">
        <v>294</v>
      </c>
      <c r="Z187" t="s">
        <v>295</v>
      </c>
      <c r="AA187" t="s">
        <v>296</v>
      </c>
      <c r="AB187" t="s">
        <v>297</v>
      </c>
      <c r="AC187" t="s">
        <v>298</v>
      </c>
      <c r="AD187" t="s">
        <v>299</v>
      </c>
      <c r="AE187">
        <v>25.087610801896489</v>
      </c>
      <c r="AF187">
        <v>4.6153846153846292</v>
      </c>
      <c r="AG187">
        <v>12.222983778843989</v>
      </c>
      <c r="AH187">
        <v>25.561497326203309</v>
      </c>
      <c r="AI187">
        <v>26.111382510991859</v>
      </c>
      <c r="AJ187">
        <v>1.8761726078799339</v>
      </c>
      <c r="AK187">
        <v>29.06729131175468</v>
      </c>
      <c r="AL187">
        <v>11.645569620253321</v>
      </c>
      <c r="AM187">
        <v>2350.3191590910228</v>
      </c>
      <c r="AN187">
        <v>972.8242343842536</v>
      </c>
      <c r="AO187">
        <v>799.72916583319704</v>
      </c>
      <c r="AP187">
        <v>228.54841972680711</v>
      </c>
      <c r="AQ187">
        <v>19.905230806977819</v>
      </c>
      <c r="AR187">
        <v>260.15940491464733</v>
      </c>
      <c r="AS187">
        <v>39.955034493116742</v>
      </c>
      <c r="AT187">
        <v>4.8140595375657496</v>
      </c>
      <c r="AU187">
        <v>0</v>
      </c>
      <c r="AV187">
        <v>0</v>
      </c>
      <c r="AW187">
        <v>2046.560474683188</v>
      </c>
      <c r="AX187">
        <v>832.32099981558963</v>
      </c>
      <c r="AY187">
        <v>623.27296807259199</v>
      </c>
      <c r="AZ187">
        <v>465.308879390389</v>
      </c>
      <c r="BA187">
        <v>98.934388935173871</v>
      </c>
      <c r="BB187">
        <v>349.38197507591798</v>
      </c>
      <c r="BC187">
        <v>338.9523943286747</v>
      </c>
      <c r="BD187">
        <v>569.41358037062196</v>
      </c>
      <c r="BE187">
        <v>1094.3899066509409</v>
      </c>
      <c r="BF187">
        <v>266.4022442801471</v>
      </c>
      <c r="BG187">
        <v>148.36811052044709</v>
      </c>
      <c r="BH187">
        <v>940.07778243144651</v>
      </c>
      <c r="BI187">
        <v>664.34021618407394</v>
      </c>
    </row>
    <row r="188">
      <c r="A188" t="s">
        <v>578</v>
      </c>
      <c r="B188">
        <v>2006</v>
      </c>
      <c r="C188" t="s">
        <v>584</v>
      </c>
      <c r="D188">
        <v>165</v>
      </c>
      <c r="E188" t="s">
        <v>313</v>
      </c>
      <c r="F188" t="s">
        <v>47</v>
      </c>
      <c r="G188" t="s">
        <v>180</v>
      </c>
      <c r="H188">
        <v>2.5459554656661219</v>
      </c>
      <c r="I188">
        <v>0.99287456189083512</v>
      </c>
      <c r="J188">
        <v>0.55279501185398128</v>
      </c>
      <c r="K188">
        <v>0.22895079789842809</v>
      </c>
      <c r="L188">
        <v>0.083513031668224297</v>
      </c>
      <c r="M188">
        <v>0.055549683724116297</v>
      </c>
      <c r="N188">
        <v>0.1787010370607405</v>
      </c>
      <c r="O188">
        <v>0</v>
      </c>
      <c r="P188">
        <v>0</v>
      </c>
      <c r="Q188">
        <v>0</v>
      </c>
      <c r="R188">
        <v>2.849783892334055</v>
      </c>
      <c r="S188">
        <v>1.5668861412738291</v>
      </c>
      <c r="T188">
        <v>0.51683740666136557</v>
      </c>
      <c r="U188">
        <v>0.67961307792753733</v>
      </c>
      <c r="V188">
        <v>0.1978915590837215</v>
      </c>
      <c r="W188" t="s">
        <v>150</v>
      </c>
      <c r="X188" t="s">
        <v>293</v>
      </c>
      <c r="Y188" t="s">
        <v>294</v>
      </c>
      <c r="Z188" t="s">
        <v>295</v>
      </c>
      <c r="AA188" t="s">
        <v>296</v>
      </c>
      <c r="AB188" t="s">
        <v>297</v>
      </c>
      <c r="AC188" t="s">
        <v>298</v>
      </c>
      <c r="AD188" t="s">
        <v>299</v>
      </c>
      <c r="AE188">
        <v>0</v>
      </c>
      <c r="AF188">
        <v>0.48472075869336312</v>
      </c>
      <c r="AG188">
        <v>3.4955448937628599</v>
      </c>
      <c r="AH188">
        <v>2.326203208556159</v>
      </c>
      <c r="AI188">
        <v>0.53737176355642691</v>
      </c>
      <c r="AJ188">
        <v>0.075046904315197296</v>
      </c>
      <c r="AK188">
        <v>0</v>
      </c>
      <c r="AL188">
        <v>0.063291139240507097</v>
      </c>
      <c r="AM188">
        <v>180.96110684888589</v>
      </c>
      <c r="AN188">
        <v>70.60296377692427</v>
      </c>
      <c r="AO188">
        <v>39.275862349646317</v>
      </c>
      <c r="AP188">
        <v>16.286606208521629</v>
      </c>
      <c r="AQ188">
        <v>5.9347244208178838</v>
      </c>
      <c r="AR188">
        <v>0.99682785511748118</v>
      </c>
      <c r="AS188">
        <v>3.192973347872647</v>
      </c>
      <c r="AT188">
        <v>0</v>
      </c>
      <c r="AU188">
        <v>0</v>
      </c>
      <c r="AV188">
        <v>0</v>
      </c>
      <c r="AW188">
        <v>151.5345985616525</v>
      </c>
      <c r="AX188">
        <v>83.19531625930955</v>
      </c>
      <c r="AY188">
        <v>27.477400297756908</v>
      </c>
      <c r="AZ188">
        <v>36.150385595947093</v>
      </c>
      <c r="BA188">
        <v>10.513761687139811</v>
      </c>
      <c r="BB188">
        <v>0</v>
      </c>
      <c r="BC188">
        <v>35.597740043650781</v>
      </c>
      <c r="BD188">
        <v>162.84164074150499</v>
      </c>
      <c r="BE188">
        <v>99.594060542501893</v>
      </c>
      <c r="BF188">
        <v>5.4825532031461464</v>
      </c>
      <c r="BG188">
        <v>5.9347244208178838</v>
      </c>
      <c r="BH188">
        <v>0</v>
      </c>
      <c r="BI188">
        <v>3.6105446531743119</v>
      </c>
    </row>
    <row r="189">
      <c r="A189" t="s">
        <v>578</v>
      </c>
      <c r="B189">
        <v>2011</v>
      </c>
      <c r="C189" t="s">
        <v>585</v>
      </c>
      <c r="D189">
        <v>16</v>
      </c>
      <c r="E189" t="s">
        <v>13</v>
      </c>
      <c r="F189" t="s">
        <v>14</v>
      </c>
      <c r="G189" t="s">
        <v>591</v>
      </c>
      <c r="H189">
        <v>78.011622345030872</v>
      </c>
      <c r="I189">
        <v>92.04711375627744</v>
      </c>
      <c r="J189">
        <v>95.747186520070898</v>
      </c>
      <c r="K189">
        <v>98.493496689314071</v>
      </c>
      <c r="L189">
        <v>99.609651496654877</v>
      </c>
      <c r="M189">
        <v>95.583900398302603</v>
      </c>
      <c r="N189">
        <v>98.725600142533438</v>
      </c>
      <c r="O189">
        <v>99.514958547578757</v>
      </c>
      <c r="P189">
        <v>99.583461436816989</v>
      </c>
      <c r="Q189">
        <v>99.848016154623139</v>
      </c>
      <c r="R189">
        <v>73.368210011237153</v>
      </c>
      <c r="S189">
        <v>89.921600211830238</v>
      </c>
      <c r="T189">
        <v>93.369606050910363</v>
      </c>
      <c r="U189">
        <v>96.092209739340632</v>
      </c>
      <c r="V189">
        <v>98.848451512521535</v>
      </c>
      <c r="W189" t="s">
        <v>150</v>
      </c>
      <c r="X189" t="s">
        <v>151</v>
      </c>
      <c r="Y189" t="s">
        <v>424</v>
      </c>
      <c r="Z189" t="s">
        <v>425</v>
      </c>
      <c r="AA189" t="s">
        <v>154</v>
      </c>
      <c r="AB189" t="s">
        <v>299</v>
      </c>
      <c r="AC189" t="s">
        <v>180</v>
      </c>
      <c r="AD189" t="s">
        <v>180</v>
      </c>
      <c r="AE189">
        <v>86.815813694205971</v>
      </c>
      <c r="AF189">
        <v>94.23598098859091</v>
      </c>
      <c r="AG189">
        <v>91.139296625714209</v>
      </c>
      <c r="AH189">
        <v>80.89747630183895</v>
      </c>
      <c r="AI189">
        <v>99.127336924978351</v>
      </c>
      <c r="AJ189">
        <v>99.258033704925225</v>
      </c>
      <c r="AK189"/>
      <c r="AL189"/>
      <c r="AM189"/>
      <c r="AN189"/>
      <c r="AO189"/>
      <c r="AP189"/>
      <c r="AQ189"/>
      <c r="AR189"/>
      <c r="AS189"/>
      <c r="AT189"/>
      <c r="AU189"/>
      <c r="AV189"/>
      <c r="AW189"/>
      <c r="AX189"/>
      <c r="AY189"/>
      <c r="AZ189"/>
      <c r="BA189"/>
      <c r="BB189"/>
      <c r="BC189"/>
      <c r="BD189"/>
      <c r="BE189"/>
      <c r="BF189"/>
      <c r="BG189"/>
      <c r="BH189"/>
      <c r="BI189"/>
    </row>
    <row r="190">
      <c r="A190" t="s">
        <v>578</v>
      </c>
      <c r="B190">
        <v>2011</v>
      </c>
      <c r="C190" t="s">
        <v>585</v>
      </c>
      <c r="D190">
        <v>17</v>
      </c>
      <c r="E190" t="s">
        <v>13</v>
      </c>
      <c r="F190" t="s">
        <v>52</v>
      </c>
      <c r="G190" t="s">
        <v>180</v>
      </c>
      <c r="H190">
        <v>21.98837765496932</v>
      </c>
      <c r="I190">
        <v>7.9528862437226362</v>
      </c>
      <c r="J190">
        <v>4.2528134799293484</v>
      </c>
      <c r="K190">
        <v>1.506503310686143</v>
      </c>
      <c r="L190">
        <v>0.39034850334518068</v>
      </c>
      <c r="M190">
        <v>4.4160996016973808</v>
      </c>
      <c r="N190">
        <v>1.274399857466562</v>
      </c>
      <c r="O190">
        <v>0.48504145242125069</v>
      </c>
      <c r="P190">
        <v>0.4165385631830128</v>
      </c>
      <c r="Q190">
        <v>0.15198384537687271</v>
      </c>
      <c r="R190">
        <v>26.631789988762929</v>
      </c>
      <c r="S190">
        <v>10.078399788169801</v>
      </c>
      <c r="T190">
        <v>6.6303939490897266</v>
      </c>
      <c r="U190">
        <v>3.907790260659417</v>
      </c>
      <c r="V190">
        <v>1.1515484874784849</v>
      </c>
      <c r="W190" t="s">
        <v>150</v>
      </c>
      <c r="X190" t="s">
        <v>151</v>
      </c>
      <c r="Y190" t="s">
        <v>424</v>
      </c>
      <c r="Z190" t="s">
        <v>425</v>
      </c>
      <c r="AA190" t="s">
        <v>154</v>
      </c>
      <c r="AB190" t="s">
        <v>299</v>
      </c>
      <c r="AC190" t="s">
        <v>180</v>
      </c>
      <c r="AD190" t="s">
        <v>180</v>
      </c>
      <c r="AE190">
        <v>13.18418630579407</v>
      </c>
      <c r="AF190">
        <v>5.7640190114091867</v>
      </c>
      <c r="AG190">
        <v>8.8607033742854995</v>
      </c>
      <c r="AH190">
        <v>19.102523698160979</v>
      </c>
      <c r="AI190">
        <v>0.87266307502175067</v>
      </c>
      <c r="AJ190">
        <v>0.74196629507479572</v>
      </c>
      <c r="AK190"/>
      <c r="AL190"/>
      <c r="AM190"/>
      <c r="AN190"/>
      <c r="AO190"/>
      <c r="AP190"/>
      <c r="AQ190"/>
      <c r="AR190"/>
      <c r="AS190"/>
      <c r="AT190"/>
      <c r="AU190"/>
      <c r="AV190"/>
      <c r="AW190"/>
      <c r="AX190"/>
      <c r="AY190"/>
      <c r="AZ190"/>
      <c r="BA190"/>
      <c r="BB190"/>
      <c r="BC190"/>
      <c r="BD190"/>
      <c r="BE190"/>
      <c r="BF190"/>
      <c r="BG190"/>
      <c r="BH190"/>
      <c r="BI190"/>
    </row>
    <row r="191">
      <c r="A191" t="s">
        <v>578</v>
      </c>
      <c r="B191">
        <v>2011</v>
      </c>
      <c r="C191" t="s">
        <v>585</v>
      </c>
      <c r="D191">
        <v>18</v>
      </c>
      <c r="E191" t="s">
        <v>61</v>
      </c>
      <c r="F191" t="s">
        <v>15</v>
      </c>
      <c r="G191" t="s">
        <v>592</v>
      </c>
      <c r="H191">
        <v>77.75836830621374</v>
      </c>
      <c r="I191">
        <v>91.799754760376146</v>
      </c>
      <c r="J191">
        <v>95.747186520070898</v>
      </c>
      <c r="K191">
        <v>98.493496689314071</v>
      </c>
      <c r="L191">
        <v>99.609651496654877</v>
      </c>
      <c r="M191">
        <v>95.524561855264167</v>
      </c>
      <c r="N191">
        <v>98.725600142533438</v>
      </c>
      <c r="O191">
        <v>99.514958547578757</v>
      </c>
      <c r="P191">
        <v>99.583461436817004</v>
      </c>
      <c r="Q191">
        <v>99.848016154623153</v>
      </c>
      <c r="R191">
        <v>73.061181912280475</v>
      </c>
      <c r="S191">
        <v>89.611919789165029</v>
      </c>
      <c r="T191">
        <v>93.302771966768304</v>
      </c>
      <c r="U191">
        <v>96.092209739340632</v>
      </c>
      <c r="V191">
        <v>98.848451512521535</v>
      </c>
      <c r="W191" t="s">
        <v>150</v>
      </c>
      <c r="X191" t="s">
        <v>151</v>
      </c>
      <c r="Y191" t="s">
        <v>424</v>
      </c>
      <c r="Z191" t="s">
        <v>425</v>
      </c>
      <c r="AA191" t="s">
        <v>154</v>
      </c>
      <c r="AB191" t="s">
        <v>299</v>
      </c>
      <c r="AC191" t="s">
        <v>180</v>
      </c>
      <c r="AD191" t="s">
        <v>180</v>
      </c>
      <c r="AE191">
        <v>85.691421925764843</v>
      </c>
      <c r="AF191">
        <v>94.23598098859091</v>
      </c>
      <c r="AG191">
        <v>91.028543055772673</v>
      </c>
      <c r="AH191">
        <v>80.876626157561446</v>
      </c>
      <c r="AI191">
        <v>99.127336924978351</v>
      </c>
      <c r="AJ191">
        <v>99.214086203846293</v>
      </c>
      <c r="AK191"/>
      <c r="AL191"/>
      <c r="AM191"/>
      <c r="AN191"/>
      <c r="AO191"/>
      <c r="AP191"/>
      <c r="AQ191"/>
      <c r="AR191"/>
      <c r="AS191"/>
      <c r="AT191"/>
      <c r="AU191"/>
      <c r="AV191"/>
      <c r="AW191"/>
      <c r="AX191"/>
      <c r="AY191"/>
      <c r="AZ191"/>
      <c r="BA191"/>
      <c r="BB191"/>
      <c r="BC191"/>
      <c r="BD191"/>
      <c r="BE191"/>
      <c r="BF191"/>
      <c r="BG191"/>
      <c r="BH191"/>
      <c r="BI191"/>
    </row>
    <row r="192">
      <c r="A192" t="s">
        <v>578</v>
      </c>
      <c r="B192">
        <v>2011</v>
      </c>
      <c r="C192" t="s">
        <v>585</v>
      </c>
      <c r="D192">
        <v>19</v>
      </c>
      <c r="E192" t="s">
        <v>61</v>
      </c>
      <c r="F192" t="s">
        <v>16</v>
      </c>
      <c r="G192" t="s">
        <v>593</v>
      </c>
      <c r="H192">
        <v>0.25325403881715303</v>
      </c>
      <c r="I192">
        <v>0.2473589959012949</v>
      </c>
      <c r="J192">
        <v>0</v>
      </c>
      <c r="K192">
        <v>0</v>
      </c>
      <c r="L192">
        <v>0</v>
      </c>
      <c r="M192">
        <v>0.059338543038418401</v>
      </c>
      <c r="N192">
        <v>0</v>
      </c>
      <c r="O192">
        <v>0</v>
      </c>
      <c r="P192">
        <v>0</v>
      </c>
      <c r="Q192">
        <v>0</v>
      </c>
      <c r="R192">
        <v>0.3070280989566585</v>
      </c>
      <c r="S192">
        <v>0.3096804226651822</v>
      </c>
      <c r="T192">
        <v>0.066834084142069206</v>
      </c>
      <c r="U192">
        <v>0</v>
      </c>
      <c r="V192">
        <v>0</v>
      </c>
      <c r="W192" t="s">
        <v>150</v>
      </c>
      <c r="X192" t="s">
        <v>151</v>
      </c>
      <c r="Y192" t="s">
        <v>424</v>
      </c>
      <c r="Z192" t="s">
        <v>425</v>
      </c>
      <c r="AA192" t="s">
        <v>154</v>
      </c>
      <c r="AB192" t="s">
        <v>299</v>
      </c>
      <c r="AC192" t="s">
        <v>180</v>
      </c>
      <c r="AD192" t="s">
        <v>180</v>
      </c>
      <c r="AE192">
        <v>1.1243917684410909</v>
      </c>
      <c r="AF192">
        <v>0</v>
      </c>
      <c r="AG192">
        <v>0.11075356994151141</v>
      </c>
      <c r="AH192">
        <v>0.020850144277486299</v>
      </c>
      <c r="AI192">
        <v>0</v>
      </c>
      <c r="AJ192">
        <v>0.043947501078943602</v>
      </c>
      <c r="AK192"/>
      <c r="AL192"/>
      <c r="AM192"/>
      <c r="AN192"/>
      <c r="AO192"/>
      <c r="AP192"/>
      <c r="AQ192"/>
      <c r="AR192"/>
      <c r="AS192"/>
      <c r="AT192"/>
      <c r="AU192"/>
      <c r="AV192"/>
      <c r="AW192"/>
      <c r="AX192"/>
      <c r="AY192"/>
      <c r="AZ192"/>
      <c r="BA192"/>
      <c r="BB192"/>
      <c r="BC192"/>
      <c r="BD192"/>
      <c r="BE192"/>
      <c r="BF192"/>
      <c r="BG192"/>
      <c r="BH192"/>
      <c r="BI192"/>
    </row>
    <row r="193">
      <c r="A193" t="s">
        <v>578</v>
      </c>
      <c r="B193">
        <v>2011</v>
      </c>
      <c r="C193" t="s">
        <v>585</v>
      </c>
      <c r="D193">
        <v>20</v>
      </c>
      <c r="E193" t="s">
        <v>61</v>
      </c>
      <c r="F193" t="s">
        <v>22</v>
      </c>
      <c r="G193" t="s">
        <v>594</v>
      </c>
      <c r="H193">
        <v>14.7374753769367</v>
      </c>
      <c r="I193">
        <v>5.901603531016673</v>
      </c>
      <c r="J193">
        <v>2.9498669944802511</v>
      </c>
      <c r="K193">
        <v>1.061634258069047</v>
      </c>
      <c r="L193">
        <v>0.37383836793971731</v>
      </c>
      <c r="M193">
        <v>3.9123380086039119</v>
      </c>
      <c r="N193">
        <v>1.199192738588801</v>
      </c>
      <c r="O193">
        <v>0.48504145242124252</v>
      </c>
      <c r="P193">
        <v>0.36056832655420701</v>
      </c>
      <c r="Q193">
        <v>0.1519838453768472</v>
      </c>
      <c r="R193">
        <v>17.060869706281661</v>
      </c>
      <c r="S193">
        <v>8.2269977511171781</v>
      </c>
      <c r="T193">
        <v>4.3538723414425258</v>
      </c>
      <c r="U193">
        <v>2.579906024146692</v>
      </c>
      <c r="V193">
        <v>0.76326322909512978</v>
      </c>
      <c r="W193" t="s">
        <v>150</v>
      </c>
      <c r="X193" t="s">
        <v>151</v>
      </c>
      <c r="Y193" t="s">
        <v>424</v>
      </c>
      <c r="Z193" t="s">
        <v>425</v>
      </c>
      <c r="AA193" t="s">
        <v>154</v>
      </c>
      <c r="AB193" t="s">
        <v>299</v>
      </c>
      <c r="AC193" t="s">
        <v>180</v>
      </c>
      <c r="AD193" t="s">
        <v>180</v>
      </c>
      <c r="AE193">
        <v>12.97169262972912</v>
      </c>
      <c r="AF193">
        <v>0.66627659979371856</v>
      </c>
      <c r="AG193">
        <v>8.636936425592463</v>
      </c>
      <c r="AH193">
        <v>12.1145013535663</v>
      </c>
      <c r="AI193">
        <v>0.87266307502164864</v>
      </c>
      <c r="AJ193">
        <v>0.65805185406319333</v>
      </c>
      <c r="AK193"/>
      <c r="AL193"/>
      <c r="AM193"/>
      <c r="AN193"/>
      <c r="AO193"/>
      <c r="AP193"/>
      <c r="AQ193"/>
      <c r="AR193"/>
      <c r="AS193"/>
      <c r="AT193"/>
      <c r="AU193"/>
      <c r="AV193"/>
      <c r="AW193"/>
      <c r="AX193"/>
      <c r="AY193"/>
      <c r="AZ193"/>
      <c r="BA193"/>
      <c r="BB193"/>
      <c r="BC193"/>
      <c r="BD193"/>
      <c r="BE193"/>
      <c r="BF193"/>
      <c r="BG193"/>
      <c r="BH193"/>
      <c r="BI193"/>
    </row>
    <row r="194">
      <c r="A194" t="s">
        <v>578</v>
      </c>
      <c r="B194">
        <v>2011</v>
      </c>
      <c r="C194" t="s">
        <v>585</v>
      </c>
      <c r="D194">
        <v>21</v>
      </c>
      <c r="E194" t="s">
        <v>61</v>
      </c>
      <c r="F194" t="s">
        <v>17</v>
      </c>
      <c r="G194" t="s">
        <v>595</v>
      </c>
      <c r="H194">
        <v>7.2509022780324024</v>
      </c>
      <c r="I194">
        <v>2.0512827127058859</v>
      </c>
      <c r="J194">
        <v>1.3029464854488519</v>
      </c>
      <c r="K194">
        <v>0.4448690526168822</v>
      </c>
      <c r="L194">
        <v>0.016510135405405999</v>
      </c>
      <c r="M194">
        <v>0.50376159309350232</v>
      </c>
      <c r="N194">
        <v>0.075207118877761797</v>
      </c>
      <c r="O194">
        <v>0</v>
      </c>
      <c r="P194">
        <v>0.055970236628789298</v>
      </c>
      <c r="Q194">
        <v>0</v>
      </c>
      <c r="R194">
        <v>9.5709202824812074</v>
      </c>
      <c r="S194">
        <v>1.8514020370526101</v>
      </c>
      <c r="T194">
        <v>2.2765216076471</v>
      </c>
      <c r="U194">
        <v>1.327884236512676</v>
      </c>
      <c r="V194">
        <v>0.388285258383335</v>
      </c>
      <c r="W194" t="s">
        <v>150</v>
      </c>
      <c r="X194" t="s">
        <v>151</v>
      </c>
      <c r="Y194" t="s">
        <v>424</v>
      </c>
      <c r="Z194" t="s">
        <v>425</v>
      </c>
      <c r="AA194" t="s">
        <v>154</v>
      </c>
      <c r="AB194" t="s">
        <v>299</v>
      </c>
      <c r="AC194" t="s">
        <v>180</v>
      </c>
      <c r="AD194" t="s">
        <v>180</v>
      </c>
      <c r="AE194">
        <v>0.21249367606494951</v>
      </c>
      <c r="AF194">
        <v>5.0977424116153713</v>
      </c>
      <c r="AG194">
        <v>0.2237669486933532</v>
      </c>
      <c r="AH194">
        <v>6.9880223445947633</v>
      </c>
      <c r="AI194">
        <v>0</v>
      </c>
      <c r="AJ194">
        <v>0.083914441011570307</v>
      </c>
      <c r="AK194"/>
      <c r="AL194"/>
      <c r="AM194"/>
      <c r="AN194"/>
      <c r="AO194"/>
      <c r="AP194"/>
      <c r="AQ194"/>
      <c r="AR194"/>
      <c r="AS194"/>
      <c r="AT194"/>
      <c r="AU194"/>
      <c r="AV194"/>
      <c r="AW194"/>
      <c r="AX194"/>
      <c r="AY194"/>
      <c r="AZ194"/>
      <c r="BA194"/>
      <c r="BB194"/>
      <c r="BC194"/>
      <c r="BD194"/>
      <c r="BE194"/>
      <c r="BF194"/>
      <c r="BG194"/>
      <c r="BH194"/>
      <c r="BI194"/>
    </row>
    <row r="195">
      <c r="A195" t="s">
        <v>578</v>
      </c>
      <c r="B195">
        <v>2011</v>
      </c>
      <c r="C195" t="s">
        <v>585</v>
      </c>
      <c r="D195">
        <v>22</v>
      </c>
      <c r="E195" t="s">
        <v>55</v>
      </c>
      <c r="F195" t="s">
        <v>50</v>
      </c>
      <c r="G195" t="s">
        <v>180</v>
      </c>
      <c r="H195">
        <v>0.32463629290653329</v>
      </c>
      <c r="I195">
        <v>0.26873085510997402</v>
      </c>
      <c r="J195">
        <v>0</v>
      </c>
      <c r="K195">
        <v>0</v>
      </c>
      <c r="L195">
        <v>0</v>
      </c>
      <c r="M195">
        <v>0.062080060335633798</v>
      </c>
      <c r="N195">
        <v>0</v>
      </c>
      <c r="O195">
        <v>0</v>
      </c>
      <c r="P195">
        <v>0</v>
      </c>
      <c r="Q195">
        <v>0</v>
      </c>
      <c r="R195">
        <v>0.4184756571131199</v>
      </c>
      <c r="S195">
        <v>0.34438935910355389</v>
      </c>
      <c r="T195">
        <v>0.071580128661598394</v>
      </c>
      <c r="U195">
        <v>0</v>
      </c>
      <c r="V195">
        <v>0</v>
      </c>
      <c r="W195" t="s">
        <v>150</v>
      </c>
      <c r="X195" t="s">
        <v>151</v>
      </c>
      <c r="Y195" t="s">
        <v>424</v>
      </c>
      <c r="Z195" t="s">
        <v>425</v>
      </c>
      <c r="AA195" t="s">
        <v>154</v>
      </c>
      <c r="AB195" t="s">
        <v>299</v>
      </c>
      <c r="AC195" t="s">
        <v>180</v>
      </c>
      <c r="AD195" t="s">
        <v>180</v>
      </c>
      <c r="AE195">
        <v>1.295146264943817</v>
      </c>
      <c r="AF195">
        <v>0</v>
      </c>
      <c r="AG195">
        <v>0.1215212033030582</v>
      </c>
      <c r="AH195">
        <v>0.025773541067822401</v>
      </c>
      <c r="AI195">
        <v>0</v>
      </c>
      <c r="AJ195">
        <v>0.044276014180968902</v>
      </c>
      <c r="AK195"/>
      <c r="AL195"/>
      <c r="AM195"/>
      <c r="AN195"/>
      <c r="AO195"/>
      <c r="AP195"/>
      <c r="AQ195"/>
      <c r="AR195"/>
      <c r="AS195"/>
      <c r="AT195"/>
      <c r="AU195"/>
      <c r="AV195"/>
      <c r="AW195"/>
      <c r="AX195"/>
      <c r="AY195"/>
      <c r="AZ195"/>
      <c r="BA195"/>
      <c r="BB195"/>
      <c r="BC195"/>
      <c r="BD195"/>
      <c r="BE195"/>
      <c r="BF195"/>
      <c r="BG195"/>
      <c r="BH195"/>
      <c r="BI195"/>
    </row>
    <row r="196">
      <c r="A196" t="s">
        <v>578</v>
      </c>
      <c r="B196">
        <v>2011</v>
      </c>
      <c r="C196" t="s">
        <v>585</v>
      </c>
      <c r="D196">
        <v>23</v>
      </c>
      <c r="E196" t="s">
        <v>55</v>
      </c>
      <c r="F196" t="s">
        <v>49</v>
      </c>
      <c r="G196" t="s">
        <v>180</v>
      </c>
      <c r="H196">
        <v>99.675363707093481</v>
      </c>
      <c r="I196">
        <v>99.731269144890021</v>
      </c>
      <c r="J196">
        <v>100</v>
      </c>
      <c r="K196">
        <v>100</v>
      </c>
      <c r="L196">
        <v>100</v>
      </c>
      <c r="M196">
        <v>99.937919939664354</v>
      </c>
      <c r="N196">
        <v>100</v>
      </c>
      <c r="O196">
        <v>100</v>
      </c>
      <c r="P196">
        <v>100</v>
      </c>
      <c r="Q196">
        <v>100</v>
      </c>
      <c r="R196">
        <v>99.581524342886865</v>
      </c>
      <c r="S196">
        <v>99.655610640896413</v>
      </c>
      <c r="T196">
        <v>99.92841987133842</v>
      </c>
      <c r="U196">
        <v>100</v>
      </c>
      <c r="V196">
        <v>100</v>
      </c>
      <c r="W196" t="s">
        <v>150</v>
      </c>
      <c r="X196" t="s">
        <v>151</v>
      </c>
      <c r="Y196" t="s">
        <v>424</v>
      </c>
      <c r="Z196" t="s">
        <v>425</v>
      </c>
      <c r="AA196" t="s">
        <v>154</v>
      </c>
      <c r="AB196" t="s">
        <v>299</v>
      </c>
      <c r="AC196" t="s">
        <v>180</v>
      </c>
      <c r="AD196" t="s">
        <v>180</v>
      </c>
      <c r="AE196">
        <v>98.704853735056147</v>
      </c>
      <c r="AF196">
        <v>100</v>
      </c>
      <c r="AG196">
        <v>99.878478796696925</v>
      </c>
      <c r="AH196">
        <v>99.974226458932165</v>
      </c>
      <c r="AI196">
        <v>100</v>
      </c>
      <c r="AJ196">
        <v>99.955723985819034</v>
      </c>
      <c r="AK196"/>
      <c r="AL196"/>
      <c r="AM196"/>
      <c r="AN196"/>
      <c r="AO196"/>
      <c r="AP196"/>
      <c r="AQ196"/>
      <c r="AR196"/>
      <c r="AS196"/>
      <c r="AT196"/>
      <c r="AU196"/>
      <c r="AV196"/>
      <c r="AW196"/>
      <c r="AX196"/>
      <c r="AY196"/>
      <c r="AZ196"/>
      <c r="BA196"/>
      <c r="BB196"/>
      <c r="BC196"/>
      <c r="BD196"/>
      <c r="BE196"/>
      <c r="BF196"/>
      <c r="BG196"/>
      <c r="BH196"/>
      <c r="BI196"/>
    </row>
    <row r="197">
      <c r="A197" t="s">
        <v>578</v>
      </c>
      <c r="B197">
        <v>2011</v>
      </c>
      <c r="C197" t="s">
        <v>585</v>
      </c>
      <c r="D197">
        <v>29</v>
      </c>
      <c r="E197" t="s">
        <v>58</v>
      </c>
      <c r="F197" t="s">
        <v>50</v>
      </c>
      <c r="G197" t="s">
        <v>596</v>
      </c>
      <c r="H197">
        <v>10.91430899613432</v>
      </c>
      <c r="I197">
        <v>13.33464064238543</v>
      </c>
      <c r="J197">
        <v>19.93446686919663</v>
      </c>
      <c r="K197">
        <v>35.059654720173867</v>
      </c>
      <c r="L197">
        <v>66.116838995988203</v>
      </c>
      <c r="M197">
        <v>37.901410204176088</v>
      </c>
      <c r="N197">
        <v>59.954941754505107</v>
      </c>
      <c r="O197">
        <v>69.189939917175408</v>
      </c>
      <c r="P197">
        <v>80.374260225219089</v>
      </c>
      <c r="Q197">
        <v>87.502144213056027</v>
      </c>
      <c r="R197">
        <v>8.6766847208646816</v>
      </c>
      <c r="S197">
        <v>10.191278566716971</v>
      </c>
      <c r="T197">
        <v>11.602390514675751</v>
      </c>
      <c r="U197">
        <v>13.06258554082449</v>
      </c>
      <c r="V197">
        <v>22.309941818876691</v>
      </c>
      <c r="W197" t="s">
        <v>150</v>
      </c>
      <c r="X197" t="s">
        <v>151</v>
      </c>
      <c r="Y197" t="s">
        <v>424</v>
      </c>
      <c r="Z197" t="s">
        <v>425</v>
      </c>
      <c r="AA197" t="s">
        <v>154</v>
      </c>
      <c r="AB197" t="s">
        <v>299</v>
      </c>
      <c r="AC197" t="s">
        <v>180</v>
      </c>
      <c r="AD197" t="s">
        <v>180</v>
      </c>
      <c r="AE197">
        <v>16.410272268645539</v>
      </c>
      <c r="AF197">
        <v>34.164509444557638</v>
      </c>
      <c r="AG197">
        <v>28.02020440055346</v>
      </c>
      <c r="AH197">
        <v>13.23785144908379</v>
      </c>
      <c r="AI197">
        <v>29.601619271593631</v>
      </c>
      <c r="AJ197">
        <v>44.510367146280707</v>
      </c>
      <c r="AK197"/>
      <c r="AL197"/>
      <c r="AM197"/>
      <c r="AN197"/>
      <c r="AO197"/>
      <c r="AP197"/>
      <c r="AQ197"/>
      <c r="AR197"/>
      <c r="AS197"/>
      <c r="AT197"/>
      <c r="AU197"/>
      <c r="AV197"/>
      <c r="AW197"/>
      <c r="AX197"/>
      <c r="AY197"/>
      <c r="AZ197"/>
      <c r="BA197"/>
      <c r="BB197"/>
      <c r="BC197"/>
      <c r="BD197"/>
      <c r="BE197"/>
      <c r="BF197"/>
      <c r="BG197"/>
      <c r="BH197"/>
      <c r="BI197"/>
    </row>
    <row r="198">
      <c r="A198" t="s">
        <v>578</v>
      </c>
      <c r="B198">
        <v>2011</v>
      </c>
      <c r="C198" t="s">
        <v>585</v>
      </c>
      <c r="D198">
        <v>30</v>
      </c>
      <c r="E198" t="s">
        <v>58</v>
      </c>
      <c r="F198" t="s">
        <v>49</v>
      </c>
      <c r="G198" t="s">
        <v>180</v>
      </c>
      <c r="H198">
        <v>89.08569100386579</v>
      </c>
      <c r="I198">
        <v>86.665359357614662</v>
      </c>
      <c r="J198">
        <v>80.065533130803431</v>
      </c>
      <c r="K198">
        <v>64.940345279826346</v>
      </c>
      <c r="L198">
        <v>33.883161004012187</v>
      </c>
      <c r="M198">
        <v>62.09858979582387</v>
      </c>
      <c r="N198">
        <v>40.045058245494623</v>
      </c>
      <c r="O198">
        <v>30.81006008282456</v>
      </c>
      <c r="P198">
        <v>19.625739774780989</v>
      </c>
      <c r="Q198">
        <v>12.49785578694406</v>
      </c>
      <c r="R198">
        <v>91.323315279135329</v>
      </c>
      <c r="S198">
        <v>89.80872143328294</v>
      </c>
      <c r="T198">
        <v>88.397609485324409</v>
      </c>
      <c r="U198">
        <v>86.937414459175599</v>
      </c>
      <c r="V198">
        <v>77.690058181123405</v>
      </c>
      <c r="W198" t="s">
        <v>150</v>
      </c>
      <c r="X198" t="s">
        <v>151</v>
      </c>
      <c r="Y198" t="s">
        <v>424</v>
      </c>
      <c r="Z198" t="s">
        <v>425</v>
      </c>
      <c r="AA198" t="s">
        <v>154</v>
      </c>
      <c r="AB198" t="s">
        <v>299</v>
      </c>
      <c r="AC198" t="s">
        <v>180</v>
      </c>
      <c r="AD198" t="s">
        <v>180</v>
      </c>
      <c r="AE198">
        <v>83.589727731354472</v>
      </c>
      <c r="AF198">
        <v>65.835490555442362</v>
      </c>
      <c r="AG198">
        <v>71.97979559944612</v>
      </c>
      <c r="AH198">
        <v>86.76214855091628</v>
      </c>
      <c r="AI198">
        <v>70.398380728406551</v>
      </c>
      <c r="AJ198">
        <v>55.489632853719343</v>
      </c>
      <c r="AK198"/>
      <c r="AL198"/>
      <c r="AM198"/>
      <c r="AN198"/>
      <c r="AO198"/>
      <c r="AP198"/>
      <c r="AQ198"/>
      <c r="AR198"/>
      <c r="AS198"/>
      <c r="AT198"/>
      <c r="AU198"/>
      <c r="AV198"/>
      <c r="AW198"/>
      <c r="AX198"/>
      <c r="AY198"/>
      <c r="AZ198"/>
      <c r="BA198"/>
      <c r="BB198"/>
      <c r="BC198"/>
      <c r="BD198"/>
      <c r="BE198"/>
      <c r="BF198"/>
      <c r="BG198"/>
      <c r="BH198"/>
      <c r="BI198"/>
    </row>
    <row r="199">
      <c r="A199" t="s">
        <v>578</v>
      </c>
      <c r="B199">
        <v>2011</v>
      </c>
      <c r="C199" t="s">
        <v>585</v>
      </c>
      <c r="D199">
        <v>31</v>
      </c>
      <c r="E199" t="s">
        <v>104</v>
      </c>
      <c r="F199" t="s">
        <v>50</v>
      </c>
      <c r="G199" t="s">
        <v>597</v>
      </c>
      <c r="H199">
        <v>9.8332204938585033</v>
      </c>
      <c r="I199">
        <v>12.441941326547189</v>
      </c>
      <c r="J199">
        <v>19.591089055426</v>
      </c>
      <c r="K199">
        <v>34.43312508620123</v>
      </c>
      <c r="L199">
        <v>65.746015619980398</v>
      </c>
      <c r="M199">
        <v>35.346516394212408</v>
      </c>
      <c r="N199">
        <v>58.588506648987533</v>
      </c>
      <c r="O199">
        <v>68.161313561419419</v>
      </c>
      <c r="P199">
        <v>79.736354299241825</v>
      </c>
      <c r="Q199">
        <v>87.502144213056027</v>
      </c>
      <c r="R199">
        <v>7.63030415084532</v>
      </c>
      <c r="S199">
        <v>9.9279484434877077</v>
      </c>
      <c r="T199">
        <v>11.05827276229085</v>
      </c>
      <c r="U199">
        <v>12.86604573551986</v>
      </c>
      <c r="V199">
        <v>21.99948072250918</v>
      </c>
      <c r="W199" t="s">
        <v>150</v>
      </c>
      <c r="X199" t="s">
        <v>151</v>
      </c>
      <c r="Y199" t="s">
        <v>424</v>
      </c>
      <c r="Z199" t="s">
        <v>425</v>
      </c>
      <c r="AA199" t="s">
        <v>154</v>
      </c>
      <c r="AB199" t="s">
        <v>299</v>
      </c>
      <c r="AC199" t="s">
        <v>180</v>
      </c>
      <c r="AD199" t="s">
        <v>180</v>
      </c>
      <c r="AE199">
        <v>16.193381084209129</v>
      </c>
      <c r="AF199">
        <v>33.627873029570758</v>
      </c>
      <c r="AG199">
        <v>26.631190917308</v>
      </c>
      <c r="AH199">
        <v>12.951083669198709</v>
      </c>
      <c r="AI199">
        <v>29.181492566473789</v>
      </c>
      <c r="AJ199">
        <v>43.802313059425991</v>
      </c>
      <c r="AK199"/>
      <c r="AL199"/>
      <c r="AM199"/>
      <c r="AN199"/>
      <c r="AO199"/>
      <c r="AP199"/>
      <c r="AQ199"/>
      <c r="AR199"/>
      <c r="AS199"/>
      <c r="AT199"/>
      <c r="AU199"/>
      <c r="AV199"/>
      <c r="AW199"/>
      <c r="AX199"/>
      <c r="AY199"/>
      <c r="AZ199"/>
      <c r="BA199"/>
      <c r="BB199"/>
      <c r="BC199"/>
      <c r="BD199"/>
      <c r="BE199"/>
      <c r="BF199"/>
      <c r="BG199"/>
      <c r="BH199"/>
      <c r="BI199"/>
    </row>
    <row r="200">
      <c r="A200" t="s">
        <v>578</v>
      </c>
      <c r="B200">
        <v>2011</v>
      </c>
      <c r="C200" t="s">
        <v>585</v>
      </c>
      <c r="D200">
        <v>32</v>
      </c>
      <c r="E200" t="s">
        <v>104</v>
      </c>
      <c r="F200" t="s">
        <v>49</v>
      </c>
      <c r="G200" t="s">
        <v>180</v>
      </c>
      <c r="H200">
        <v>90.166779506141623</v>
      </c>
      <c r="I200">
        <v>87.558058673452905</v>
      </c>
      <c r="J200">
        <v>80.408910944574075</v>
      </c>
      <c r="K200">
        <v>65.566874913798983</v>
      </c>
      <c r="L200">
        <v>34.253984380019951</v>
      </c>
      <c r="M200">
        <v>64.653483605787571</v>
      </c>
      <c r="N200">
        <v>41.411493351012197</v>
      </c>
      <c r="O200">
        <v>31.838686438580559</v>
      </c>
      <c r="P200">
        <v>20.263645700758239</v>
      </c>
      <c r="Q200">
        <v>12.49785578694406</v>
      </c>
      <c r="R200">
        <v>92.369695849154681</v>
      </c>
      <c r="S200">
        <v>90.072051556512207</v>
      </c>
      <c r="T200">
        <v>88.94172723770933</v>
      </c>
      <c r="U200">
        <v>87.133954264480224</v>
      </c>
      <c r="V200">
        <v>78.000519277490937</v>
      </c>
      <c r="W200" t="s">
        <v>150</v>
      </c>
      <c r="X200" t="s">
        <v>151</v>
      </c>
      <c r="Y200" t="s">
        <v>424</v>
      </c>
      <c r="Z200" t="s">
        <v>425</v>
      </c>
      <c r="AA200" t="s">
        <v>154</v>
      </c>
      <c r="AB200" t="s">
        <v>299</v>
      </c>
      <c r="AC200" t="s">
        <v>180</v>
      </c>
      <c r="AD200" t="s">
        <v>180</v>
      </c>
      <c r="AE200">
        <v>83.806618915790878</v>
      </c>
      <c r="AF200">
        <v>66.372126970429207</v>
      </c>
      <c r="AG200">
        <v>73.368809082691598</v>
      </c>
      <c r="AH200">
        <v>87.04891633080139</v>
      </c>
      <c r="AI200">
        <v>70.818507433526406</v>
      </c>
      <c r="AJ200">
        <v>56.197686940574073</v>
      </c>
      <c r="AK200"/>
      <c r="AL200"/>
      <c r="AM200"/>
      <c r="AN200"/>
      <c r="AO200"/>
      <c r="AP200"/>
      <c r="AQ200"/>
      <c r="AR200"/>
      <c r="AS200"/>
      <c r="AT200"/>
      <c r="AU200"/>
      <c r="AV200"/>
      <c r="AW200"/>
      <c r="AX200"/>
      <c r="AY200"/>
      <c r="AZ200"/>
      <c r="BA200"/>
      <c r="BB200"/>
      <c r="BC200"/>
      <c r="BD200"/>
      <c r="BE200"/>
      <c r="BF200"/>
      <c r="BG200"/>
      <c r="BH200"/>
      <c r="BI200"/>
    </row>
    <row r="201">
      <c r="A201" t="s">
        <v>578</v>
      </c>
      <c r="B201">
        <v>2011</v>
      </c>
      <c r="C201" t="s">
        <v>585</v>
      </c>
      <c r="D201">
        <v>35</v>
      </c>
      <c r="E201" t="s">
        <v>56</v>
      </c>
      <c r="F201" t="s">
        <v>50</v>
      </c>
      <c r="G201" t="s">
        <v>180</v>
      </c>
      <c r="H201">
        <v>81.475671096888036</v>
      </c>
      <c r="I201">
        <v>94.071504527950822</v>
      </c>
      <c r="J201">
        <v>98.212648578006394</v>
      </c>
      <c r="K201">
        <v>97.989745059093764</v>
      </c>
      <c r="L201">
        <v>98.678871354802695</v>
      </c>
      <c r="M201">
        <v>93.395686581129667</v>
      </c>
      <c r="N201">
        <v>97.293290170725214</v>
      </c>
      <c r="O201">
        <v>98.553164428363871</v>
      </c>
      <c r="P201">
        <v>98.674129006612986</v>
      </c>
      <c r="Q201">
        <v>99.872588393097232</v>
      </c>
      <c r="R201">
        <v>77.529284889112773</v>
      </c>
      <c r="S201">
        <v>92.945334230514348</v>
      </c>
      <c r="T201">
        <v>96.508946765654059</v>
      </c>
      <c r="U201">
        <v>98.195970003771208</v>
      </c>
      <c r="V201">
        <v>97.96678510636076</v>
      </c>
      <c r="W201" t="s">
        <v>150</v>
      </c>
      <c r="X201" t="s">
        <v>151</v>
      </c>
      <c r="Y201" t="s">
        <v>424</v>
      </c>
      <c r="Z201" t="s">
        <v>425</v>
      </c>
      <c r="AA201" t="s">
        <v>154</v>
      </c>
      <c r="AB201" t="s">
        <v>299</v>
      </c>
      <c r="AC201" t="s">
        <v>180</v>
      </c>
      <c r="AD201" t="s">
        <v>180</v>
      </c>
      <c r="AE201">
        <v>88.529947271451178</v>
      </c>
      <c r="AF201">
        <v>94.182318304313057</v>
      </c>
      <c r="AG201">
        <v>92.537342929494358</v>
      </c>
      <c r="AH201">
        <v>89.686462712215729</v>
      </c>
      <c r="AI201">
        <v>97.789377018326363</v>
      </c>
      <c r="AJ201">
        <v>97.698421866314092</v>
      </c>
      <c r="AK201"/>
      <c r="AL201"/>
      <c r="AM201"/>
      <c r="AN201"/>
      <c r="AO201"/>
      <c r="AP201"/>
      <c r="AQ201"/>
      <c r="AR201"/>
      <c r="AS201"/>
      <c r="AT201"/>
      <c r="AU201"/>
      <c r="AV201"/>
      <c r="AW201"/>
      <c r="AX201"/>
      <c r="AY201"/>
      <c r="AZ201"/>
      <c r="BA201"/>
      <c r="BB201"/>
      <c r="BC201"/>
      <c r="BD201"/>
      <c r="BE201"/>
      <c r="BF201"/>
      <c r="BG201"/>
      <c r="BH201"/>
      <c r="BI201"/>
    </row>
    <row r="202">
      <c r="A202" t="s">
        <v>578</v>
      </c>
      <c r="B202">
        <v>2011</v>
      </c>
      <c r="C202" t="s">
        <v>585</v>
      </c>
      <c r="D202">
        <v>36</v>
      </c>
      <c r="E202" t="s">
        <v>56</v>
      </c>
      <c r="F202" t="s">
        <v>49</v>
      </c>
      <c r="G202" t="s">
        <v>180</v>
      </c>
      <c r="H202">
        <v>18.524328903112171</v>
      </c>
      <c r="I202">
        <v>5.9284954720492289</v>
      </c>
      <c r="J202">
        <v>1.787351421993711</v>
      </c>
      <c r="K202">
        <v>2.0102549409064032</v>
      </c>
      <c r="L202">
        <v>1.3211286451973621</v>
      </c>
      <c r="M202">
        <v>6.6043134188703903</v>
      </c>
      <c r="N202">
        <v>2.706709829274804</v>
      </c>
      <c r="O202">
        <v>1.4468355716361481</v>
      </c>
      <c r="P202">
        <v>1.325870993387019</v>
      </c>
      <c r="Q202">
        <v>0.12741160690276751</v>
      </c>
      <c r="R202">
        <v>22.470715110887379</v>
      </c>
      <c r="S202">
        <v>7.0546657694856956</v>
      </c>
      <c r="T202">
        <v>3.491053234345896</v>
      </c>
      <c r="U202">
        <v>1.804029996228804</v>
      </c>
      <c r="V202">
        <v>2.033214893639212</v>
      </c>
      <c r="W202" t="s">
        <v>150</v>
      </c>
      <c r="X202" t="s">
        <v>151</v>
      </c>
      <c r="Y202" t="s">
        <v>424</v>
      </c>
      <c r="Z202" t="s">
        <v>425</v>
      </c>
      <c r="AA202" t="s">
        <v>154</v>
      </c>
      <c r="AB202" t="s">
        <v>299</v>
      </c>
      <c r="AC202" t="s">
        <v>180</v>
      </c>
      <c r="AD202" t="s">
        <v>180</v>
      </c>
      <c r="AE202">
        <v>11.47005272854885</v>
      </c>
      <c r="AF202">
        <v>5.8176816956870629</v>
      </c>
      <c r="AG202">
        <v>7.4626570705053759</v>
      </c>
      <c r="AH202">
        <v>10.31353728778433</v>
      </c>
      <c r="AI202">
        <v>2.210622981673664</v>
      </c>
      <c r="AJ202">
        <v>2.3015781336858958</v>
      </c>
      <c r="AK202"/>
      <c r="AL202"/>
      <c r="AM202"/>
      <c r="AN202"/>
      <c r="AO202"/>
      <c r="AP202"/>
      <c r="AQ202"/>
      <c r="AR202"/>
      <c r="AS202"/>
      <c r="AT202"/>
      <c r="AU202"/>
      <c r="AV202"/>
      <c r="AW202"/>
      <c r="AX202"/>
      <c r="AY202"/>
      <c r="AZ202"/>
      <c r="BA202"/>
      <c r="BB202"/>
      <c r="BC202"/>
      <c r="BD202"/>
      <c r="BE202"/>
      <c r="BF202"/>
      <c r="BG202"/>
      <c r="BH202"/>
      <c r="BI202"/>
    </row>
    <row r="203">
      <c r="A203" t="s">
        <v>578</v>
      </c>
      <c r="B203">
        <v>2011</v>
      </c>
      <c r="C203" t="s">
        <v>585</v>
      </c>
      <c r="D203">
        <v>37</v>
      </c>
      <c r="E203" t="s">
        <v>156</v>
      </c>
      <c r="F203" t="s">
        <v>50</v>
      </c>
      <c r="G203" t="s">
        <v>608</v>
      </c>
      <c r="H203">
        <v>69.2640021044527</v>
      </c>
      <c r="I203">
        <v>87.889864089077136</v>
      </c>
      <c r="J203">
        <v>94.254334270023506</v>
      </c>
      <c r="K203">
        <v>96.865838449170539</v>
      </c>
      <c r="L203">
        <v>98.369034533199013</v>
      </c>
      <c r="M203">
        <v>89.402821255076091</v>
      </c>
      <c r="N203">
        <v>96.101100147595673</v>
      </c>
      <c r="O203">
        <v>98.342400183417439</v>
      </c>
      <c r="P203">
        <v>98.529911363652573</v>
      </c>
      <c r="Q203">
        <v>99.720604547720356</v>
      </c>
      <c r="R203">
        <v>63.827062871333837</v>
      </c>
      <c r="S203">
        <v>85.357305350468877</v>
      </c>
      <c r="T203">
        <v>90.978589785484559</v>
      </c>
      <c r="U203">
        <v>94.533998727344311</v>
      </c>
      <c r="V203">
        <v>97.075585078193882</v>
      </c>
      <c r="W203" t="s">
        <v>150</v>
      </c>
      <c r="X203" t="s">
        <v>151</v>
      </c>
      <c r="Y203" t="s">
        <v>424</v>
      </c>
      <c r="Z203" t="s">
        <v>425</v>
      </c>
      <c r="AA203" t="s">
        <v>154</v>
      </c>
      <c r="AB203" t="s">
        <v>299</v>
      </c>
      <c r="AC203" t="s">
        <v>180</v>
      </c>
      <c r="AD203" t="s">
        <v>180</v>
      </c>
      <c r="AE203">
        <v>79.584780947273316</v>
      </c>
      <c r="AF203">
        <v>91.606814100919948</v>
      </c>
      <c r="AG203">
        <v>86.121753695645026</v>
      </c>
      <c r="AH203">
        <v>76.908496090065341</v>
      </c>
      <c r="AI203">
        <v>96.985972748321188</v>
      </c>
      <c r="AJ203">
        <v>97.105044093695639</v>
      </c>
      <c r="AK203"/>
      <c r="AL203"/>
      <c r="AM203"/>
      <c r="AN203"/>
      <c r="AO203"/>
      <c r="AP203"/>
      <c r="AQ203"/>
      <c r="AR203"/>
      <c r="AS203"/>
      <c r="AT203"/>
      <c r="AU203"/>
      <c r="AV203"/>
      <c r="AW203"/>
      <c r="AX203"/>
      <c r="AY203"/>
      <c r="AZ203"/>
      <c r="BA203"/>
      <c r="BB203"/>
      <c r="BC203"/>
      <c r="BD203"/>
      <c r="BE203"/>
      <c r="BF203"/>
      <c r="BG203"/>
      <c r="BH203"/>
      <c r="BI203"/>
    </row>
    <row r="204">
      <c r="A204" t="s">
        <v>578</v>
      </c>
      <c r="B204">
        <v>2011</v>
      </c>
      <c r="C204" t="s">
        <v>585</v>
      </c>
      <c r="D204">
        <v>38</v>
      </c>
      <c r="E204" t="s">
        <v>156</v>
      </c>
      <c r="F204" t="s">
        <v>49</v>
      </c>
      <c r="G204" t="s">
        <v>180</v>
      </c>
      <c r="H204">
        <v>30.73599789554746</v>
      </c>
      <c r="I204">
        <v>12.110135910922949</v>
      </c>
      <c r="J204">
        <v>5.7456657299767633</v>
      </c>
      <c r="K204">
        <v>3.1341615508295719</v>
      </c>
      <c r="L204">
        <v>1.630965466801098</v>
      </c>
      <c r="M204">
        <v>10.59717874492403</v>
      </c>
      <c r="N204">
        <v>3.8988998524043779</v>
      </c>
      <c r="O204">
        <v>1.6575998165825709</v>
      </c>
      <c r="P204">
        <v>1.470088636347453</v>
      </c>
      <c r="Q204">
        <v>0.27939545227964008</v>
      </c>
      <c r="R204">
        <v>36.172937128666213</v>
      </c>
      <c r="S204">
        <v>14.642694649531069</v>
      </c>
      <c r="T204">
        <v>9.0214102145155319</v>
      </c>
      <c r="U204">
        <v>5.4660012726557756</v>
      </c>
      <c r="V204">
        <v>2.9244149218061222</v>
      </c>
      <c r="W204" t="s">
        <v>150</v>
      </c>
      <c r="X204" t="s">
        <v>151</v>
      </c>
      <c r="Y204" t="s">
        <v>424</v>
      </c>
      <c r="Z204" t="s">
        <v>425</v>
      </c>
      <c r="AA204" t="s">
        <v>154</v>
      </c>
      <c r="AB204" t="s">
        <v>299</v>
      </c>
      <c r="AC204" t="s">
        <v>180</v>
      </c>
      <c r="AD204" t="s">
        <v>180</v>
      </c>
      <c r="AE204">
        <v>20.415219052726769</v>
      </c>
      <c r="AF204">
        <v>8.3931858990801018</v>
      </c>
      <c r="AG204">
        <v>13.87824630435458</v>
      </c>
      <c r="AH204">
        <v>23.09150390993462</v>
      </c>
      <c r="AI204">
        <v>3.01402725167882</v>
      </c>
      <c r="AJ204">
        <v>2.8949559063043249</v>
      </c>
      <c r="AK204"/>
      <c r="AL204"/>
      <c r="AM204"/>
      <c r="AN204"/>
      <c r="AO204"/>
      <c r="AP204"/>
      <c r="AQ204"/>
      <c r="AR204"/>
      <c r="AS204"/>
      <c r="AT204"/>
      <c r="AU204"/>
      <c r="AV204"/>
      <c r="AW204"/>
      <c r="AX204"/>
      <c r="AY204"/>
      <c r="AZ204"/>
      <c r="BA204"/>
      <c r="BB204"/>
      <c r="BC204"/>
      <c r="BD204"/>
      <c r="BE204"/>
      <c r="BF204"/>
      <c r="BG204"/>
      <c r="BH204"/>
      <c r="BI204"/>
    </row>
    <row r="205">
      <c r="A205" t="s">
        <v>578</v>
      </c>
      <c r="B205">
        <v>2011</v>
      </c>
      <c r="C205" t="s">
        <v>585</v>
      </c>
      <c r="D205">
        <v>41</v>
      </c>
      <c r="E205" t="s">
        <v>57</v>
      </c>
      <c r="F205" t="s">
        <v>50</v>
      </c>
      <c r="G205" t="s">
        <v>180</v>
      </c>
      <c r="H205">
        <v>0.7851395999962244</v>
      </c>
      <c r="I205">
        <v>0.26514959169044722</v>
      </c>
      <c r="J205">
        <v>0</v>
      </c>
      <c r="K205">
        <v>0</v>
      </c>
      <c r="L205">
        <v>0</v>
      </c>
      <c r="M205">
        <v>0.0592975996710449</v>
      </c>
      <c r="N205">
        <v>0</v>
      </c>
      <c r="O205">
        <v>0</v>
      </c>
      <c r="P205">
        <v>0</v>
      </c>
      <c r="Q205">
        <v>0</v>
      </c>
      <c r="R205">
        <v>1.060863807298092</v>
      </c>
      <c r="S205">
        <v>0.33496328811021342</v>
      </c>
      <c r="T205">
        <v>0.066799309039687102</v>
      </c>
      <c r="U205">
        <v>0</v>
      </c>
      <c r="V205">
        <v>0</v>
      </c>
      <c r="W205" t="s">
        <v>150</v>
      </c>
      <c r="X205" t="s">
        <v>151</v>
      </c>
      <c r="Y205" t="s">
        <v>424</v>
      </c>
      <c r="Z205" t="s">
        <v>425</v>
      </c>
      <c r="AA205" t="s">
        <v>154</v>
      </c>
      <c r="AB205" t="s">
        <v>299</v>
      </c>
      <c r="AC205" t="s">
        <v>180</v>
      </c>
      <c r="AD205" t="s">
        <v>180</v>
      </c>
      <c r="AE205">
        <v>2.0687981396475781</v>
      </c>
      <c r="AF205">
        <v>0</v>
      </c>
      <c r="AG205">
        <v>0.22654467431869299</v>
      </c>
      <c r="AH205">
        <v>0.20256948972341929</v>
      </c>
      <c r="AI205">
        <v>0</v>
      </c>
      <c r="AJ205">
        <v>0.043960698917801098</v>
      </c>
      <c r="AK205"/>
      <c r="AL205"/>
      <c r="AM205"/>
      <c r="AN205"/>
      <c r="AO205"/>
      <c r="AP205"/>
      <c r="AQ205"/>
      <c r="AR205"/>
      <c r="AS205"/>
      <c r="AT205"/>
      <c r="AU205"/>
      <c r="AV205"/>
      <c r="AW205"/>
      <c r="AX205"/>
      <c r="AY205"/>
      <c r="AZ205"/>
      <c r="BA205"/>
      <c r="BB205"/>
      <c r="BC205"/>
      <c r="BD205"/>
      <c r="BE205"/>
      <c r="BF205"/>
      <c r="BG205"/>
      <c r="BH205"/>
      <c r="BI205"/>
    </row>
    <row r="206">
      <c r="A206" t="s">
        <v>578</v>
      </c>
      <c r="B206">
        <v>2011</v>
      </c>
      <c r="C206" t="s">
        <v>585</v>
      </c>
      <c r="D206">
        <v>42</v>
      </c>
      <c r="E206" t="s">
        <v>57</v>
      </c>
      <c r="F206" t="s">
        <v>49</v>
      </c>
      <c r="G206" t="s">
        <v>598</v>
      </c>
      <c r="H206">
        <v>99.21486040000373</v>
      </c>
      <c r="I206">
        <v>99.734850408309597</v>
      </c>
      <c r="J206">
        <v>100</v>
      </c>
      <c r="K206">
        <v>100</v>
      </c>
      <c r="L206">
        <v>100</v>
      </c>
      <c r="M206">
        <v>99.940702400328959</v>
      </c>
      <c r="N206">
        <v>100</v>
      </c>
      <c r="O206">
        <v>100</v>
      </c>
      <c r="P206">
        <v>100</v>
      </c>
      <c r="Q206">
        <v>100</v>
      </c>
      <c r="R206">
        <v>98.939136192701909</v>
      </c>
      <c r="S206">
        <v>99.665036711889741</v>
      </c>
      <c r="T206">
        <v>99.933200690960305</v>
      </c>
      <c r="U206">
        <v>100</v>
      </c>
      <c r="V206">
        <v>100</v>
      </c>
      <c r="W206" t="s">
        <v>150</v>
      </c>
      <c r="X206" t="s">
        <v>151</v>
      </c>
      <c r="Y206" t="s">
        <v>424</v>
      </c>
      <c r="Z206" t="s">
        <v>425</v>
      </c>
      <c r="AA206" t="s">
        <v>154</v>
      </c>
      <c r="AB206" t="s">
        <v>299</v>
      </c>
      <c r="AC206" t="s">
        <v>180</v>
      </c>
      <c r="AD206" t="s">
        <v>180</v>
      </c>
      <c r="AE206">
        <v>97.931201860352431</v>
      </c>
      <c r="AF206">
        <v>100</v>
      </c>
      <c r="AG206">
        <v>99.773455325681297</v>
      </c>
      <c r="AH206">
        <v>99.797430510276584</v>
      </c>
      <c r="AI206">
        <v>100</v>
      </c>
      <c r="AJ206">
        <v>99.9560393010822</v>
      </c>
      <c r="AK206"/>
      <c r="AL206"/>
      <c r="AM206"/>
      <c r="AN206"/>
      <c r="AO206"/>
      <c r="AP206"/>
      <c r="AQ206"/>
      <c r="AR206"/>
      <c r="AS206"/>
      <c r="AT206"/>
      <c r="AU206"/>
      <c r="AV206"/>
      <c r="AW206"/>
      <c r="AX206"/>
      <c r="AY206"/>
      <c r="AZ206"/>
      <c r="BA206"/>
      <c r="BB206"/>
      <c r="BC206"/>
      <c r="BD206"/>
      <c r="BE206"/>
      <c r="BF206"/>
      <c r="BG206"/>
      <c r="BH206"/>
      <c r="BI206"/>
    </row>
    <row r="207">
      <c r="A207" t="s">
        <v>578</v>
      </c>
      <c r="B207">
        <v>2011</v>
      </c>
      <c r="C207" t="s">
        <v>585</v>
      </c>
      <c r="D207">
        <v>58</v>
      </c>
      <c r="E207" t="s">
        <v>300</v>
      </c>
      <c r="F207" t="s">
        <v>301</v>
      </c>
      <c r="G207" t="s">
        <v>180</v>
      </c>
      <c r="H207">
        <v>6.9497784616092861</v>
      </c>
      <c r="I207">
        <v>7.2415823269330648</v>
      </c>
      <c r="J207">
        <v>12.285899743189789</v>
      </c>
      <c r="K207">
        <v>23.33212056547351</v>
      </c>
      <c r="L207">
        <v>54.205499976858597</v>
      </c>
      <c r="M207">
        <v>24.009107656957092</v>
      </c>
      <c r="N207">
        <v>38.562541604209713</v>
      </c>
      <c r="O207">
        <v>48.784413627971787</v>
      </c>
      <c r="P207">
        <v>66.128715146299697</v>
      </c>
      <c r="Q207">
        <v>76.143528408336508</v>
      </c>
      <c r="R207">
        <v>5.5424213201497601</v>
      </c>
      <c r="S207">
        <v>5.710197572495467</v>
      </c>
      <c r="T207">
        <v>6.2888781162774983</v>
      </c>
      <c r="U207">
        <v>7.7070577697779381</v>
      </c>
      <c r="V207">
        <v>16.008242893842631</v>
      </c>
      <c r="W207" t="s">
        <v>150</v>
      </c>
      <c r="X207" t="s">
        <v>151</v>
      </c>
      <c r="Y207" t="s">
        <v>424</v>
      </c>
      <c r="Z207" t="s">
        <v>425</v>
      </c>
      <c r="AA207" t="s">
        <v>154</v>
      </c>
      <c r="AB207" t="s">
        <v>299</v>
      </c>
      <c r="AC207" t="s">
        <v>180</v>
      </c>
      <c r="AD207" t="s">
        <v>180</v>
      </c>
      <c r="AE207">
        <v>12.585345630059869</v>
      </c>
      <c r="AF207">
        <v>17.241219784778679</v>
      </c>
      <c r="AG207">
        <v>23.087191191762969</v>
      </c>
      <c r="AH207">
        <v>9.0032672038874111</v>
      </c>
      <c r="AI207">
        <v>23.689613105154791</v>
      </c>
      <c r="AJ207">
        <v>33.282970078106317</v>
      </c>
      <c r="AK207"/>
      <c r="AL207"/>
      <c r="AM207"/>
      <c r="AN207"/>
      <c r="AO207"/>
      <c r="AP207"/>
      <c r="AQ207"/>
      <c r="AR207"/>
      <c r="AS207"/>
      <c r="AT207"/>
      <c r="AU207"/>
      <c r="AV207"/>
      <c r="AW207"/>
      <c r="AX207"/>
      <c r="AY207"/>
      <c r="AZ207"/>
      <c r="BA207"/>
      <c r="BB207"/>
      <c r="BC207"/>
      <c r="BD207"/>
      <c r="BE207"/>
      <c r="BF207"/>
      <c r="BG207"/>
      <c r="BH207"/>
      <c r="BI207"/>
    </row>
    <row r="208">
      <c r="A208" t="s">
        <v>578</v>
      </c>
      <c r="B208">
        <v>2011</v>
      </c>
      <c r="C208" t="s">
        <v>585</v>
      </c>
      <c r="D208">
        <v>59</v>
      </c>
      <c r="E208" t="s">
        <v>300</v>
      </c>
      <c r="F208" t="s">
        <v>426</v>
      </c>
      <c r="G208" t="s">
        <v>180</v>
      </c>
      <c r="H208">
        <v>2.2392204114187511</v>
      </c>
      <c r="I208">
        <v>2.2150337336906398</v>
      </c>
      <c r="J208">
        <v>2.1318414490102979</v>
      </c>
      <c r="K208">
        <v>2.510683235489529</v>
      </c>
      <c r="L208">
        <v>1.9873796795714389</v>
      </c>
      <c r="M208">
        <v>4.8706606300913622</v>
      </c>
      <c r="N208">
        <v>3.812761551802343</v>
      </c>
      <c r="O208">
        <v>3.4103113832103209</v>
      </c>
      <c r="P208">
        <v>2.2471183047869889</v>
      </c>
      <c r="Q208">
        <v>1.654176198028694</v>
      </c>
      <c r="R208">
        <v>1.8181614781816979</v>
      </c>
      <c r="S208">
        <v>1.9462042645795199</v>
      </c>
      <c r="T208">
        <v>1.8168958017169841</v>
      </c>
      <c r="U208">
        <v>1.888086255023355</v>
      </c>
      <c r="V208">
        <v>1.554568783775933</v>
      </c>
      <c r="W208" t="s">
        <v>150</v>
      </c>
      <c r="X208" t="s">
        <v>151</v>
      </c>
      <c r="Y208" t="s">
        <v>424</v>
      </c>
      <c r="Z208" t="s">
        <v>425</v>
      </c>
      <c r="AA208" t="s">
        <v>154</v>
      </c>
      <c r="AB208" t="s">
        <v>299</v>
      </c>
      <c r="AC208" t="s">
        <v>180</v>
      </c>
      <c r="AD208" t="s">
        <v>180</v>
      </c>
      <c r="AE208">
        <v>1.1158237473994539</v>
      </c>
      <c r="AF208">
        <v>2.5179814637264442</v>
      </c>
      <c r="AG208">
        <v>0.7619533948301267</v>
      </c>
      <c r="AH208">
        <v>3.446609710850117</v>
      </c>
      <c r="AI208">
        <v>3.8873695054433131</v>
      </c>
      <c r="AJ208">
        <v>0.74935306501534871</v>
      </c>
      <c r="AK208"/>
      <c r="AL208"/>
      <c r="AM208"/>
      <c r="AN208"/>
      <c r="AO208"/>
      <c r="AP208"/>
      <c r="AQ208"/>
      <c r="AR208"/>
      <c r="AS208"/>
      <c r="AT208"/>
      <c r="AU208"/>
      <c r="AV208"/>
      <c r="AW208"/>
      <c r="AX208"/>
      <c r="AY208"/>
      <c r="AZ208"/>
      <c r="BA208"/>
      <c r="BB208"/>
      <c r="BC208"/>
      <c r="BD208"/>
      <c r="BE208"/>
      <c r="BF208"/>
      <c r="BG208"/>
      <c r="BH208"/>
      <c r="BI208"/>
    </row>
    <row r="209">
      <c r="A209" t="s">
        <v>578</v>
      </c>
      <c r="B209">
        <v>2011</v>
      </c>
      <c r="C209" t="s">
        <v>585</v>
      </c>
      <c r="D209">
        <v>60</v>
      </c>
      <c r="E209" t="s">
        <v>300</v>
      </c>
      <c r="F209" t="s">
        <v>427</v>
      </c>
      <c r="G209" t="s">
        <v>180</v>
      </c>
      <c r="H209">
        <v>0.89128506648587325</v>
      </c>
      <c r="I209">
        <v>0.73127899581383637</v>
      </c>
      <c r="J209">
        <v>0.2013046482986301</v>
      </c>
      <c r="K209">
        <v>0.42404663070852472</v>
      </c>
      <c r="L209">
        <v>0.19332119458255961</v>
      </c>
      <c r="M209">
        <v>1.8703390018636881</v>
      </c>
      <c r="N209">
        <v>0.86924379932937401</v>
      </c>
      <c r="O209">
        <v>0.57018840744134969</v>
      </c>
      <c r="P209">
        <v>0.37484393091127599</v>
      </c>
      <c r="Q209">
        <v>0</v>
      </c>
      <c r="R209">
        <v>0.82183518577169068</v>
      </c>
      <c r="S209">
        <v>0.26333012322926302</v>
      </c>
      <c r="T209">
        <v>0.50234212586372251</v>
      </c>
      <c r="U209">
        <v>0.15103754788109081</v>
      </c>
      <c r="V209">
        <v>0.18110230621438339</v>
      </c>
      <c r="W209" t="s">
        <v>150</v>
      </c>
      <c r="X209" t="s">
        <v>151</v>
      </c>
      <c r="Y209" t="s">
        <v>424</v>
      </c>
      <c r="Z209" t="s">
        <v>425</v>
      </c>
      <c r="AA209" t="s">
        <v>154</v>
      </c>
      <c r="AB209" t="s">
        <v>299</v>
      </c>
      <c r="AC209" t="s">
        <v>180</v>
      </c>
      <c r="AD209" t="s">
        <v>180</v>
      </c>
      <c r="AE209">
        <v>0.15738743013286641</v>
      </c>
      <c r="AF209">
        <v>0.42439339259736281</v>
      </c>
      <c r="AG209">
        <v>1.1511170797104151</v>
      </c>
      <c r="AH209">
        <v>0.098907494280438296</v>
      </c>
      <c r="AI209">
        <v>0.27894213811126178</v>
      </c>
      <c r="AJ209">
        <v>0.47148496976948429</v>
      </c>
      <c r="AK209"/>
      <c r="AL209"/>
      <c r="AM209"/>
      <c r="AN209"/>
      <c r="AO209"/>
      <c r="AP209"/>
      <c r="AQ209"/>
      <c r="AR209"/>
      <c r="AS209"/>
      <c r="AT209"/>
      <c r="AU209"/>
      <c r="AV209"/>
      <c r="AW209"/>
      <c r="AX209"/>
      <c r="AY209"/>
      <c r="AZ209"/>
      <c r="BA209"/>
      <c r="BB209"/>
      <c r="BC209"/>
      <c r="BD209"/>
      <c r="BE209"/>
      <c r="BF209"/>
      <c r="BG209"/>
      <c r="BH209"/>
      <c r="BI209"/>
    </row>
    <row r="210">
      <c r="A210" t="s">
        <v>578</v>
      </c>
      <c r="B210">
        <v>2011</v>
      </c>
      <c r="C210" t="s">
        <v>585</v>
      </c>
      <c r="D210">
        <v>61</v>
      </c>
      <c r="E210" t="s">
        <v>300</v>
      </c>
      <c r="F210" t="s">
        <v>428</v>
      </c>
      <c r="G210" t="s">
        <v>180</v>
      </c>
      <c r="H210">
        <v>0.158185107817292</v>
      </c>
      <c r="I210">
        <v>0.11110349617481061</v>
      </c>
      <c r="J210">
        <v>0.093133340716099994</v>
      </c>
      <c r="K210">
        <v>0.14049813402572101</v>
      </c>
      <c r="L210">
        <v>0.0086252724563078993</v>
      </c>
      <c r="M210">
        <v>0.50686473993990611</v>
      </c>
      <c r="N210">
        <v>0.166205433223966</v>
      </c>
      <c r="O210">
        <v>0.41410412252741152</v>
      </c>
      <c r="P210">
        <v>0</v>
      </c>
      <c r="Q210">
        <v>0</v>
      </c>
      <c r="R210">
        <v>0.2245453842476646</v>
      </c>
      <c r="S210">
        <v>0</v>
      </c>
      <c r="T210">
        <v>0</v>
      </c>
      <c r="U210">
        <v>0.045502257423536599</v>
      </c>
      <c r="V210">
        <v>0</v>
      </c>
      <c r="W210" t="s">
        <v>150</v>
      </c>
      <c r="X210" t="s">
        <v>151</v>
      </c>
      <c r="Y210" t="s">
        <v>424</v>
      </c>
      <c r="Z210" t="s">
        <v>425</v>
      </c>
      <c r="AA210" t="s">
        <v>154</v>
      </c>
      <c r="AB210" t="s">
        <v>299</v>
      </c>
      <c r="AC210" t="s">
        <v>180</v>
      </c>
      <c r="AD210" t="s">
        <v>180</v>
      </c>
      <c r="AE210">
        <v>0.059503754303541198</v>
      </c>
      <c r="AF210">
        <v>0.060080552588102798</v>
      </c>
      <c r="AG210">
        <v>0.13939085817913521</v>
      </c>
      <c r="AH210">
        <v>0.1817590815419543</v>
      </c>
      <c r="AI210">
        <v>0.030781691118486599</v>
      </c>
      <c r="AJ210">
        <v>0.13094476937878641</v>
      </c>
      <c r="AK210"/>
      <c r="AL210"/>
      <c r="AM210"/>
      <c r="AN210"/>
      <c r="AO210"/>
      <c r="AP210"/>
      <c r="AQ210"/>
      <c r="AR210"/>
      <c r="AS210"/>
      <c r="AT210"/>
      <c r="AU210"/>
      <c r="AV210"/>
      <c r="AW210"/>
      <c r="AX210"/>
      <c r="AY210"/>
      <c r="AZ210"/>
      <c r="BA210"/>
      <c r="BB210"/>
      <c r="BC210"/>
      <c r="BD210"/>
      <c r="BE210"/>
      <c r="BF210"/>
      <c r="BG210"/>
      <c r="BH210"/>
      <c r="BI210"/>
    </row>
    <row r="211">
      <c r="A211" t="s">
        <v>578</v>
      </c>
      <c r="B211">
        <v>2011</v>
      </c>
      <c r="C211" t="s">
        <v>585</v>
      </c>
      <c r="D211">
        <v>62</v>
      </c>
      <c r="E211" t="s">
        <v>300</v>
      </c>
      <c r="F211" t="s">
        <v>429</v>
      </c>
      <c r="G211" t="s">
        <v>180</v>
      </c>
      <c r="H211">
        <v>12.66797630894523</v>
      </c>
      <c r="I211">
        <v>22.798854128353099</v>
      </c>
      <c r="J211">
        <v>23.73625541614307</v>
      </c>
      <c r="K211">
        <v>20.93178211420113</v>
      </c>
      <c r="L211">
        <v>12.757743359176679</v>
      </c>
      <c r="M211">
        <v>14.10081850386395</v>
      </c>
      <c r="N211">
        <v>9.8741653574509876</v>
      </c>
      <c r="O211">
        <v>9.065859355858521</v>
      </c>
      <c r="P211">
        <v>6.8813061630059984</v>
      </c>
      <c r="Q211">
        <v>4.4900470245540074</v>
      </c>
      <c r="R211">
        <v>10.296778413739791</v>
      </c>
      <c r="S211">
        <v>21.615025052078209</v>
      </c>
      <c r="T211">
        <v>25.578805148038729</v>
      </c>
      <c r="U211">
        <v>28.093929557068989</v>
      </c>
      <c r="V211">
        <v>27.646325296212648</v>
      </c>
      <c r="W211" t="s">
        <v>150</v>
      </c>
      <c r="X211" t="s">
        <v>151</v>
      </c>
      <c r="Y211" t="s">
        <v>424</v>
      </c>
      <c r="Z211" t="s">
        <v>425</v>
      </c>
      <c r="AA211" t="s">
        <v>154</v>
      </c>
      <c r="AB211" t="s">
        <v>299</v>
      </c>
      <c r="AC211" t="s">
        <v>180</v>
      </c>
      <c r="AD211" t="s">
        <v>180</v>
      </c>
      <c r="AE211">
        <v>3.7324481308614521</v>
      </c>
      <c r="AF211">
        <v>8.2020978276571732</v>
      </c>
      <c r="AG211">
        <v>22.48064383554529</v>
      </c>
      <c r="AH211">
        <v>18.32029033953771</v>
      </c>
      <c r="AI211">
        <v>25.894786889076201</v>
      </c>
      <c r="AJ211">
        <v>21.781865013537381</v>
      </c>
      <c r="AK211"/>
      <c r="AL211"/>
      <c r="AM211"/>
      <c r="AN211"/>
      <c r="AO211"/>
      <c r="AP211"/>
      <c r="AQ211"/>
      <c r="AR211"/>
      <c r="AS211"/>
      <c r="AT211"/>
      <c r="AU211"/>
      <c r="AV211"/>
      <c r="AW211"/>
      <c r="AX211"/>
      <c r="AY211"/>
      <c r="AZ211"/>
      <c r="BA211"/>
      <c r="BB211"/>
      <c r="BC211"/>
      <c r="BD211"/>
      <c r="BE211"/>
      <c r="BF211"/>
      <c r="BG211"/>
      <c r="BH211"/>
      <c r="BI211"/>
    </row>
    <row r="212">
      <c r="A212" t="s">
        <v>578</v>
      </c>
      <c r="B212">
        <v>2011</v>
      </c>
      <c r="C212" t="s">
        <v>585</v>
      </c>
      <c r="D212">
        <v>63</v>
      </c>
      <c r="E212" t="s">
        <v>300</v>
      </c>
      <c r="F212" t="s">
        <v>305</v>
      </c>
      <c r="G212" t="s">
        <v>180</v>
      </c>
      <c r="H212">
        <v>22.755148257247729</v>
      </c>
      <c r="I212">
        <v>26.90140794495364</v>
      </c>
      <c r="J212">
        <v>20.357809304627779</v>
      </c>
      <c r="K212">
        <v>12.57093252686423</v>
      </c>
      <c r="L212">
        <v>6.2051186569509822</v>
      </c>
      <c r="M212">
        <v>16.359820872662311</v>
      </c>
      <c r="N212">
        <v>8.5327615801553112</v>
      </c>
      <c r="O212">
        <v>6.2237855934816499</v>
      </c>
      <c r="P212">
        <v>3.6856072555323829</v>
      </c>
      <c r="Q212">
        <v>1.6271489885894901</v>
      </c>
      <c r="R212">
        <v>20.40449998520884</v>
      </c>
      <c r="S212">
        <v>31.2846177729622</v>
      </c>
      <c r="T212">
        <v>25.112620045346429</v>
      </c>
      <c r="U212">
        <v>19.1401733762719</v>
      </c>
      <c r="V212">
        <v>14.809482417636611</v>
      </c>
      <c r="W212" t="s">
        <v>150</v>
      </c>
      <c r="X212" t="s">
        <v>151</v>
      </c>
      <c r="Y212" t="s">
        <v>424</v>
      </c>
      <c r="Z212" t="s">
        <v>425</v>
      </c>
      <c r="AA212" t="s">
        <v>154</v>
      </c>
      <c r="AB212" t="s">
        <v>299</v>
      </c>
      <c r="AC212" t="s">
        <v>180</v>
      </c>
      <c r="AD212" t="s">
        <v>180</v>
      </c>
      <c r="AE212">
        <v>52.759991687706567</v>
      </c>
      <c r="AF212">
        <v>0.72957099193232966</v>
      </c>
      <c r="AG212">
        <v>27.105553322613659</v>
      </c>
      <c r="AH212">
        <v>33.813467174975493</v>
      </c>
      <c r="AI212">
        <v>6.0274076419377343</v>
      </c>
      <c r="AJ212">
        <v>11.870069850259229</v>
      </c>
      <c r="AK212"/>
      <c r="AL212"/>
      <c r="AM212"/>
      <c r="AN212"/>
      <c r="AO212"/>
      <c r="AP212"/>
      <c r="AQ212"/>
      <c r="AR212"/>
      <c r="AS212"/>
      <c r="AT212"/>
      <c r="AU212"/>
      <c r="AV212"/>
      <c r="AW212"/>
      <c r="AX212"/>
      <c r="AY212"/>
      <c r="AZ212"/>
      <c r="BA212"/>
      <c r="BB212"/>
      <c r="BC212"/>
      <c r="BD212"/>
      <c r="BE212"/>
      <c r="BF212"/>
      <c r="BG212"/>
      <c r="BH212"/>
      <c r="BI212"/>
    </row>
    <row r="213">
      <c r="A213" t="s">
        <v>578</v>
      </c>
      <c r="B213">
        <v>2011</v>
      </c>
      <c r="C213" t="s">
        <v>585</v>
      </c>
      <c r="D213">
        <v>64</v>
      </c>
      <c r="E213" t="s">
        <v>300</v>
      </c>
      <c r="F213" t="s">
        <v>306</v>
      </c>
      <c r="G213" t="s">
        <v>180</v>
      </c>
      <c r="H213">
        <v>7.9627331841808084</v>
      </c>
      <c r="I213">
        <v>5.131920070432586</v>
      </c>
      <c r="J213">
        <v>2.727485428568821</v>
      </c>
      <c r="K213">
        <v>0.881854331788269</v>
      </c>
      <c r="L213">
        <v>0.33066500565566659</v>
      </c>
      <c r="M213">
        <v>2.933687078699196</v>
      </c>
      <c r="N213">
        <v>0.90979133505800158</v>
      </c>
      <c r="O213">
        <v>0.15872595946618839</v>
      </c>
      <c r="P213">
        <v>0.21466642908568051</v>
      </c>
      <c r="Q213">
        <v>0.15198384537687271</v>
      </c>
      <c r="R213">
        <v>8.0924025488820117</v>
      </c>
      <c r="S213">
        <v>7.0524611173536629</v>
      </c>
      <c r="T213">
        <v>4.0932634590894574</v>
      </c>
      <c r="U213">
        <v>2.3439748647380072</v>
      </c>
      <c r="V213">
        <v>0.76446870376535969</v>
      </c>
      <c r="W213" t="s">
        <v>150</v>
      </c>
      <c r="X213" t="s">
        <v>151</v>
      </c>
      <c r="Y213" t="s">
        <v>424</v>
      </c>
      <c r="Z213" t="s">
        <v>425</v>
      </c>
      <c r="AA213" t="s">
        <v>154</v>
      </c>
      <c r="AB213" t="s">
        <v>299</v>
      </c>
      <c r="AC213" t="s">
        <v>180</v>
      </c>
      <c r="AD213" t="s">
        <v>180</v>
      </c>
      <c r="AE213">
        <v>10.07018530312191</v>
      </c>
      <c r="AF213">
        <v>0.62229043440825049</v>
      </c>
      <c r="AG213">
        <v>7.5562753089884556</v>
      </c>
      <c r="AH213">
        <v>5.0670326252996967</v>
      </c>
      <c r="AI213">
        <v>0.75948015968987881</v>
      </c>
      <c r="AJ213">
        <v>0.54789942971300587</v>
      </c>
      <c r="AK213"/>
      <c r="AL213"/>
      <c r="AM213"/>
      <c r="AN213"/>
      <c r="AO213"/>
      <c r="AP213"/>
      <c r="AQ213"/>
      <c r="AR213"/>
      <c r="AS213"/>
      <c r="AT213"/>
      <c r="AU213"/>
      <c r="AV213"/>
      <c r="AW213"/>
      <c r="AX213"/>
      <c r="AY213"/>
      <c r="AZ213"/>
      <c r="BA213"/>
      <c r="BB213"/>
      <c r="BC213"/>
      <c r="BD213"/>
      <c r="BE213"/>
      <c r="BF213"/>
      <c r="BG213"/>
      <c r="BH213"/>
      <c r="BI213"/>
    </row>
    <row r="214">
      <c r="A214" t="s">
        <v>578</v>
      </c>
      <c r="B214">
        <v>2011</v>
      </c>
      <c r="C214" t="s">
        <v>585</v>
      </c>
      <c r="D214">
        <v>65</v>
      </c>
      <c r="E214" t="s">
        <v>300</v>
      </c>
      <c r="F214" t="s">
        <v>307</v>
      </c>
      <c r="G214" t="s">
        <v>180</v>
      </c>
      <c r="H214">
        <v>10.08171123198542</v>
      </c>
      <c r="I214">
        <v>1.6783825191707029</v>
      </c>
      <c r="J214">
        <v>0.48539788526974231</v>
      </c>
      <c r="K214">
        <v>0.14174719523207119</v>
      </c>
      <c r="L214">
        <v>0.015381220137095799</v>
      </c>
      <c r="M214">
        <v>2.230468582529999</v>
      </c>
      <c r="N214">
        <v>0.2496653047373886</v>
      </c>
      <c r="O214">
        <v>0</v>
      </c>
      <c r="P214">
        <v>0</v>
      </c>
      <c r="Q214">
        <v>0.052068570046265299</v>
      </c>
      <c r="R214">
        <v>11.859384196580759</v>
      </c>
      <c r="S214">
        <v>3.1133589046502208</v>
      </c>
      <c r="T214">
        <v>1.166352507137163</v>
      </c>
      <c r="U214">
        <v>0.40394005950984152</v>
      </c>
      <c r="V214">
        <v>0</v>
      </c>
      <c r="W214" t="s">
        <v>150</v>
      </c>
      <c r="X214" t="s">
        <v>151</v>
      </c>
      <c r="Y214" t="s">
        <v>424</v>
      </c>
      <c r="Z214" t="s">
        <v>425</v>
      </c>
      <c r="AA214" t="s">
        <v>154</v>
      </c>
      <c r="AB214" t="s">
        <v>299</v>
      </c>
      <c r="AC214" t="s">
        <v>180</v>
      </c>
      <c r="AD214" t="s">
        <v>180</v>
      </c>
      <c r="AE214">
        <v>4.2339158366616543</v>
      </c>
      <c r="AF214">
        <v>0.045156903551229297</v>
      </c>
      <c r="AG214">
        <v>1.179766840484066</v>
      </c>
      <c r="AH214">
        <v>11.914423357238441</v>
      </c>
      <c r="AI214">
        <v>0.057715670847162302</v>
      </c>
      <c r="AJ214">
        <v>0</v>
      </c>
      <c r="AK214"/>
      <c r="AL214"/>
      <c r="AM214"/>
      <c r="AN214"/>
      <c r="AO214"/>
      <c r="AP214"/>
      <c r="AQ214"/>
      <c r="AR214"/>
      <c r="AS214"/>
      <c r="AT214"/>
      <c r="AU214"/>
      <c r="AV214"/>
      <c r="AW214"/>
      <c r="AX214"/>
      <c r="AY214"/>
      <c r="AZ214"/>
      <c r="BA214"/>
      <c r="BB214"/>
      <c r="BC214"/>
      <c r="BD214"/>
      <c r="BE214"/>
      <c r="BF214"/>
      <c r="BG214"/>
      <c r="BH214"/>
      <c r="BI214"/>
    </row>
    <row r="215">
      <c r="A215" t="s">
        <v>578</v>
      </c>
      <c r="B215">
        <v>2011</v>
      </c>
      <c r="C215" t="s">
        <v>585</v>
      </c>
      <c r="D215">
        <v>66</v>
      </c>
      <c r="E215" t="s">
        <v>300</v>
      </c>
      <c r="F215" t="s">
        <v>308</v>
      </c>
      <c r="G215" t="s">
        <v>180</v>
      </c>
      <c r="H215">
        <v>5.9284221838633968</v>
      </c>
      <c r="I215">
        <v>0.58723134730260129</v>
      </c>
      <c r="J215">
        <v>0.10912607711555319</v>
      </c>
      <c r="K215">
        <v>0.14976570326577121</v>
      </c>
      <c r="L215">
        <v>0</v>
      </c>
      <c r="M215">
        <v>0.90003270291968884</v>
      </c>
      <c r="N215">
        <v>0.29037974794199978</v>
      </c>
      <c r="O215">
        <v>0.2164447073084404</v>
      </c>
      <c r="P215">
        <v>0</v>
      </c>
      <c r="Q215">
        <v>0</v>
      </c>
      <c r="R215">
        <v>7.8784230633802341</v>
      </c>
      <c r="S215">
        <v>0.83635246344657077</v>
      </c>
      <c r="T215">
        <v>0.20541001040269269</v>
      </c>
      <c r="U215">
        <v>0.1060504087787347</v>
      </c>
      <c r="V215">
        <v>0</v>
      </c>
      <c r="W215" t="s">
        <v>150</v>
      </c>
      <c r="X215" t="s">
        <v>151</v>
      </c>
      <c r="Y215" t="s">
        <v>424</v>
      </c>
      <c r="Z215" t="s">
        <v>425</v>
      </c>
      <c r="AA215" t="s">
        <v>154</v>
      </c>
      <c r="AB215" t="s">
        <v>299</v>
      </c>
      <c r="AC215" t="s">
        <v>180</v>
      </c>
      <c r="AD215" t="s">
        <v>180</v>
      </c>
      <c r="AE215">
        <v>2.8117051315165709</v>
      </c>
      <c r="AF215">
        <v>0</v>
      </c>
      <c r="AG215">
        <v>1.0434264562031941</v>
      </c>
      <c r="AH215">
        <v>5.7362888569367882</v>
      </c>
      <c r="AI215">
        <v>0.1131829153318719</v>
      </c>
      <c r="AJ215">
        <v>0</v>
      </c>
      <c r="AK215"/>
      <c r="AL215"/>
      <c r="AM215"/>
      <c r="AN215"/>
      <c r="AO215"/>
      <c r="AP215"/>
      <c r="AQ215"/>
      <c r="AR215"/>
      <c r="AS215"/>
      <c r="AT215"/>
      <c r="AU215"/>
      <c r="AV215"/>
      <c r="AW215"/>
      <c r="AX215"/>
      <c r="AY215"/>
      <c r="AZ215"/>
      <c r="BA215"/>
      <c r="BB215"/>
      <c r="BC215"/>
      <c r="BD215"/>
      <c r="BE215"/>
      <c r="BF215"/>
      <c r="BG215"/>
      <c r="BH215"/>
      <c r="BI215"/>
    </row>
    <row r="216">
      <c r="A216" t="s">
        <v>578</v>
      </c>
      <c r="B216">
        <v>2011</v>
      </c>
      <c r="C216" t="s">
        <v>585</v>
      </c>
      <c r="D216">
        <v>67</v>
      </c>
      <c r="E216" t="s">
        <v>300</v>
      </c>
      <c r="F216" t="s">
        <v>309</v>
      </c>
      <c r="G216" t="s">
        <v>180</v>
      </c>
      <c r="H216">
        <v>19.534807888369869</v>
      </c>
      <c r="I216">
        <v>21.98415085689691</v>
      </c>
      <c r="J216">
        <v>21.254381738525201</v>
      </c>
      <c r="K216">
        <v>19.448352367300568</v>
      </c>
      <c r="L216">
        <v>8.5583743772016767</v>
      </c>
      <c r="M216">
        <v>17.49470877900993</v>
      </c>
      <c r="N216">
        <v>7.4491414183965112</v>
      </c>
      <c r="O216">
        <v>7.3203596266641373</v>
      </c>
      <c r="P216">
        <v>4.5339667917664386</v>
      </c>
      <c r="Q216">
        <v>2.9045049553691191</v>
      </c>
      <c r="R216">
        <v>20.145532537914359</v>
      </c>
      <c r="S216">
        <v>20.763886886906139</v>
      </c>
      <c r="T216">
        <v>22.237376057439519</v>
      </c>
      <c r="U216">
        <v>24.862077114412969</v>
      </c>
      <c r="V216">
        <v>24.198884920523479</v>
      </c>
      <c r="W216" t="s">
        <v>150</v>
      </c>
      <c r="X216" t="s">
        <v>151</v>
      </c>
      <c r="Y216" t="s">
        <v>424</v>
      </c>
      <c r="Z216" t="s">
        <v>425</v>
      </c>
      <c r="AA216" t="s">
        <v>154</v>
      </c>
      <c r="AB216" t="s">
        <v>299</v>
      </c>
      <c r="AC216" t="s">
        <v>180</v>
      </c>
      <c r="AD216" t="s">
        <v>180</v>
      </c>
      <c r="AE216">
        <v>1.5910195266522971</v>
      </c>
      <c r="AF216">
        <v>43.632895983741733</v>
      </c>
      <c r="AG216">
        <v>8.94191741818676</v>
      </c>
      <c r="AH216">
        <v>2.0073584540736582</v>
      </c>
      <c r="AI216">
        <v>34.618468774017202</v>
      </c>
      <c r="AJ216">
        <v>1.0151280453418401</v>
      </c>
      <c r="AK216"/>
      <c r="AL216"/>
      <c r="AM216"/>
      <c r="AN216"/>
      <c r="AO216"/>
      <c r="AP216"/>
      <c r="AQ216"/>
      <c r="AR216"/>
      <c r="AS216"/>
      <c r="AT216"/>
      <c r="AU216"/>
      <c r="AV216"/>
      <c r="AW216"/>
      <c r="AX216"/>
      <c r="AY216"/>
      <c r="AZ216"/>
      <c r="BA216"/>
      <c r="BB216"/>
      <c r="BC216"/>
      <c r="BD216"/>
      <c r="BE216"/>
      <c r="BF216"/>
      <c r="BG216"/>
      <c r="BH216"/>
      <c r="BI216"/>
    </row>
    <row r="217">
      <c r="A217" t="s">
        <v>578</v>
      </c>
      <c r="B217">
        <v>2011</v>
      </c>
      <c r="C217" t="s">
        <v>585</v>
      </c>
      <c r="D217">
        <v>68</v>
      </c>
      <c r="E217" t="s">
        <v>300</v>
      </c>
      <c r="F217" t="s">
        <v>310</v>
      </c>
      <c r="G217" t="s">
        <v>180</v>
      </c>
      <c r="H217">
        <v>0.1487741327564446</v>
      </c>
      <c r="I217">
        <v>0</v>
      </c>
      <c r="J217">
        <v>0</v>
      </c>
      <c r="K217">
        <v>0.016910436741024101</v>
      </c>
      <c r="L217">
        <v>0.087516468149229004</v>
      </c>
      <c r="M217">
        <v>0</v>
      </c>
      <c r="N217">
        <v>0.057228842228182399</v>
      </c>
      <c r="O217">
        <v>0</v>
      </c>
      <c r="P217">
        <v>0.1111276521575916</v>
      </c>
      <c r="Q217">
        <v>0</v>
      </c>
      <c r="R217">
        <v>0.099379408645165507</v>
      </c>
      <c r="S217">
        <v>0.1118053475546993</v>
      </c>
      <c r="T217">
        <v>0</v>
      </c>
      <c r="U217">
        <v>0</v>
      </c>
      <c r="V217">
        <v>0.0776152740918786</v>
      </c>
      <c r="W217" t="s">
        <v>150</v>
      </c>
      <c r="X217" t="s">
        <v>151</v>
      </c>
      <c r="Y217" t="s">
        <v>424</v>
      </c>
      <c r="Z217" t="s">
        <v>425</v>
      </c>
      <c r="AA217" t="s">
        <v>154</v>
      </c>
      <c r="AB217" t="s">
        <v>299</v>
      </c>
      <c r="AC217" t="s">
        <v>180</v>
      </c>
      <c r="AD217" t="s">
        <v>180</v>
      </c>
      <c r="AE217">
        <v>0</v>
      </c>
      <c r="AF217">
        <v>0</v>
      </c>
      <c r="AG217">
        <v>0.073404351203947699</v>
      </c>
      <c r="AH217">
        <v>0.0205514242111501</v>
      </c>
      <c r="AI217">
        <v>0.051937292602523603</v>
      </c>
      <c r="AJ217">
        <v>0.1281087892432439</v>
      </c>
      <c r="AK217"/>
      <c r="AL217"/>
      <c r="AM217"/>
      <c r="AN217"/>
      <c r="AO217"/>
      <c r="AP217"/>
      <c r="AQ217"/>
      <c r="AR217"/>
      <c r="AS217"/>
      <c r="AT217"/>
      <c r="AU217"/>
      <c r="AV217"/>
      <c r="AW217"/>
      <c r="AX217"/>
      <c r="AY217"/>
      <c r="AZ217"/>
      <c r="BA217"/>
      <c r="BB217"/>
      <c r="BC217"/>
      <c r="BD217"/>
      <c r="BE217"/>
      <c r="BF217"/>
      <c r="BG217"/>
      <c r="BH217"/>
      <c r="BI217"/>
    </row>
    <row r="218">
      <c r="A218" t="s">
        <v>578</v>
      </c>
      <c r="B218">
        <v>2011</v>
      </c>
      <c r="C218" t="s">
        <v>585</v>
      </c>
      <c r="D218">
        <v>69</v>
      </c>
      <c r="E218" t="s">
        <v>300</v>
      </c>
      <c r="F218" t="s">
        <v>430</v>
      </c>
      <c r="G218" t="s">
        <v>180</v>
      </c>
      <c r="H218">
        <v>0.077671042163201004</v>
      </c>
      <c r="I218">
        <v>0.13946541727903031</v>
      </c>
      <c r="J218">
        <v>0.043769651325832</v>
      </c>
      <c r="K218">
        <v>0</v>
      </c>
      <c r="L218">
        <v>0</v>
      </c>
      <c r="M218">
        <v>0.29977227407712947</v>
      </c>
      <c r="N218">
        <v>0</v>
      </c>
      <c r="O218">
        <v>0</v>
      </c>
      <c r="P218">
        <v>0</v>
      </c>
      <c r="Q218">
        <v>0</v>
      </c>
      <c r="R218">
        <v>0.0162764699387139</v>
      </c>
      <c r="S218">
        <v>0.16617117806669229</v>
      </c>
      <c r="T218">
        <v>0</v>
      </c>
      <c r="U218">
        <v>0.062109602350403699</v>
      </c>
      <c r="V218">
        <v>0</v>
      </c>
      <c r="W218" t="s">
        <v>150</v>
      </c>
      <c r="X218" t="s">
        <v>151</v>
      </c>
      <c r="Y218" t="s">
        <v>424</v>
      </c>
      <c r="Z218" t="s">
        <v>425</v>
      </c>
      <c r="AA218" t="s">
        <v>154</v>
      </c>
      <c r="AB218" t="s">
        <v>299</v>
      </c>
      <c r="AC218" t="s">
        <v>180</v>
      </c>
      <c r="AD218" t="s">
        <v>180</v>
      </c>
      <c r="AE218">
        <v>0</v>
      </c>
      <c r="AF218">
        <v>0.029132044783380801</v>
      </c>
      <c r="AG218">
        <v>0.12994102509948749</v>
      </c>
      <c r="AH218">
        <v>0</v>
      </c>
      <c r="AI218">
        <v>0</v>
      </c>
      <c r="AJ218">
        <v>0.1164601541225917</v>
      </c>
      <c r="AK218"/>
      <c r="AL218"/>
      <c r="AM218"/>
      <c r="AN218"/>
      <c r="AO218"/>
      <c r="AP218"/>
      <c r="AQ218"/>
      <c r="AR218"/>
      <c r="AS218"/>
      <c r="AT218"/>
      <c r="AU218"/>
      <c r="AV218"/>
      <c r="AW218"/>
      <c r="AX218"/>
      <c r="AY218"/>
      <c r="AZ218"/>
      <c r="BA218"/>
      <c r="BB218"/>
      <c r="BC218"/>
      <c r="BD218"/>
      <c r="BE218"/>
      <c r="BF218"/>
      <c r="BG218"/>
      <c r="BH218"/>
      <c r="BI218"/>
    </row>
    <row r="219">
      <c r="A219" t="s">
        <v>578</v>
      </c>
      <c r="B219">
        <v>2011</v>
      </c>
      <c r="C219" t="s">
        <v>585</v>
      </c>
      <c r="D219">
        <v>70</v>
      </c>
      <c r="E219" t="s">
        <v>300</v>
      </c>
      <c r="F219" t="s">
        <v>431</v>
      </c>
      <c r="G219" t="s">
        <v>180</v>
      </c>
      <c r="H219">
        <v>7.1725188943443579</v>
      </c>
      <c r="I219">
        <v>2.026861409189983</v>
      </c>
      <c r="J219">
        <v>1.299533453975366</v>
      </c>
      <c r="K219">
        <v>0.44241515988650709</v>
      </c>
      <c r="L219">
        <v>0.0164538059434951</v>
      </c>
      <c r="M219">
        <v>0.49255069381847011</v>
      </c>
      <c r="N219">
        <v>0.074228774466560898</v>
      </c>
      <c r="O219">
        <v>0</v>
      </c>
      <c r="P219">
        <v>0.055652986980022301</v>
      </c>
      <c r="Q219">
        <v>0</v>
      </c>
      <c r="R219">
        <v>9.4827515680189904</v>
      </c>
      <c r="S219">
        <v>1.838236630202299</v>
      </c>
      <c r="T219">
        <v>2.259962465440954</v>
      </c>
      <c r="U219">
        <v>1.324982684297092</v>
      </c>
      <c r="V219">
        <v>0.38707978371312468</v>
      </c>
      <c r="W219" t="s">
        <v>150</v>
      </c>
      <c r="X219" t="s">
        <v>151</v>
      </c>
      <c r="Y219" t="s">
        <v>424</v>
      </c>
      <c r="Z219" t="s">
        <v>425</v>
      </c>
      <c r="AA219" t="s">
        <v>154</v>
      </c>
      <c r="AB219" t="s">
        <v>299</v>
      </c>
      <c r="AC219" t="s">
        <v>180</v>
      </c>
      <c r="AD219" t="s">
        <v>180</v>
      </c>
      <c r="AE219">
        <v>0.21176365527778571</v>
      </c>
      <c r="AF219">
        <v>5.0613209852074359</v>
      </c>
      <c r="AG219">
        <v>0.22071755087097669</v>
      </c>
      <c r="AH219">
        <v>6.9766816501764879</v>
      </c>
      <c r="AI219">
        <v>0</v>
      </c>
      <c r="AJ219">
        <v>0.083249654704393994</v>
      </c>
      <c r="AK219"/>
      <c r="AL219"/>
      <c r="AM219"/>
      <c r="AN219"/>
      <c r="AO219"/>
      <c r="AP219"/>
      <c r="AQ219"/>
      <c r="AR219"/>
      <c r="AS219"/>
      <c r="AT219"/>
      <c r="AU219"/>
      <c r="AV219"/>
      <c r="AW219"/>
      <c r="AX219"/>
      <c r="AY219"/>
      <c r="AZ219"/>
      <c r="BA219"/>
      <c r="BB219"/>
      <c r="BC219"/>
      <c r="BD219"/>
      <c r="BE219"/>
      <c r="BF219"/>
      <c r="BG219"/>
      <c r="BH219"/>
      <c r="BI219"/>
    </row>
    <row r="220">
      <c r="A220" t="s">
        <v>578</v>
      </c>
      <c r="B220">
        <v>2011</v>
      </c>
      <c r="C220" t="s">
        <v>585</v>
      </c>
      <c r="D220">
        <v>71</v>
      </c>
      <c r="E220" t="s">
        <v>300</v>
      </c>
      <c r="F220" t="s">
        <v>312</v>
      </c>
      <c r="G220" t="s">
        <v>180</v>
      </c>
      <c r="H220">
        <v>2.50706443623183</v>
      </c>
      <c r="I220">
        <v>8.2458543370119646</v>
      </c>
      <c r="J220">
        <v>15.157393342964321</v>
      </c>
      <c r="K220">
        <v>18.976423483277799</v>
      </c>
      <c r="L220">
        <v>15.5906912915706</v>
      </c>
      <c r="M220">
        <v>13.841339357307239</v>
      </c>
      <c r="N220">
        <v>29.15188525099952</v>
      </c>
      <c r="O220">
        <v>23.725936430423531</v>
      </c>
      <c r="P220">
        <v>15.620776192356701</v>
      </c>
      <c r="Q220">
        <v>12.97654200969912</v>
      </c>
      <c r="R220">
        <v>2.1393956308586879</v>
      </c>
      <c r="S220">
        <v>4.9470031093077136</v>
      </c>
      <c r="T220">
        <v>10.66633624909031</v>
      </c>
      <c r="U220">
        <v>13.738296199620461</v>
      </c>
      <c r="V220">
        <v>14.372229620224079</v>
      </c>
      <c r="W220" t="s">
        <v>150</v>
      </c>
      <c r="X220" t="s">
        <v>151</v>
      </c>
      <c r="Y220" t="s">
        <v>424</v>
      </c>
      <c r="Z220" t="s">
        <v>425</v>
      </c>
      <c r="AA220" t="s">
        <v>154</v>
      </c>
      <c r="AB220" t="s">
        <v>299</v>
      </c>
      <c r="AC220" t="s">
        <v>180</v>
      </c>
      <c r="AD220" t="s">
        <v>180</v>
      </c>
      <c r="AE220">
        <v>10.580377950428289</v>
      </c>
      <c r="AF220">
        <v>21.35345204323427</v>
      </c>
      <c r="AG220">
        <v>6.0884173080985491</v>
      </c>
      <c r="AH220">
        <v>2.0908420612428991</v>
      </c>
      <c r="AI220">
        <v>4.5903142166699888</v>
      </c>
      <c r="AJ220">
        <v>29.71164897015101</v>
      </c>
      <c r="AK220"/>
      <c r="AL220"/>
      <c r="AM220"/>
      <c r="AN220"/>
      <c r="AO220"/>
      <c r="AP220"/>
      <c r="AQ220"/>
      <c r="AR220"/>
      <c r="AS220"/>
      <c r="AT220"/>
      <c r="AU220"/>
      <c r="AV220"/>
      <c r="AW220"/>
      <c r="AX220"/>
      <c r="AY220"/>
      <c r="AZ220"/>
      <c r="BA220"/>
      <c r="BB220"/>
      <c r="BC220"/>
      <c r="BD220"/>
      <c r="BE220"/>
      <c r="BF220"/>
      <c r="BG220"/>
      <c r="BH220"/>
      <c r="BI220"/>
    </row>
    <row r="221">
      <c r="A221" t="s">
        <v>578</v>
      </c>
      <c r="B221">
        <v>2011</v>
      </c>
      <c r="C221" t="s">
        <v>585</v>
      </c>
      <c r="D221">
        <v>72</v>
      </c>
      <c r="E221" t="s">
        <v>300</v>
      </c>
      <c r="F221" t="s">
        <v>47</v>
      </c>
      <c r="G221" t="s">
        <v>180</v>
      </c>
      <c r="H221">
        <v>0.92470339258075696</v>
      </c>
      <c r="I221">
        <v>0.20687341679745999</v>
      </c>
      <c r="J221">
        <v>0.106212404817318</v>
      </c>
      <c r="K221">
        <v>0.032468115745595598</v>
      </c>
      <c r="L221">
        <v>0</v>
      </c>
      <c r="M221">
        <v>0.054450704389745398</v>
      </c>
      <c r="N221">
        <v>0</v>
      </c>
      <c r="O221">
        <v>0.10987078564662189</v>
      </c>
      <c r="P221">
        <v>0</v>
      </c>
      <c r="Q221">
        <v>0</v>
      </c>
      <c r="R221">
        <v>1.1782128084816861</v>
      </c>
      <c r="S221">
        <v>0.35134957716725862</v>
      </c>
      <c r="T221">
        <v>0.071758014156625402</v>
      </c>
      <c r="U221">
        <v>0.13278230284558529</v>
      </c>
      <c r="V221">
        <v>0</v>
      </c>
      <c r="W221" t="s">
        <v>150</v>
      </c>
      <c r="X221" t="s">
        <v>151</v>
      </c>
      <c r="Y221" t="s">
        <v>424</v>
      </c>
      <c r="Z221" t="s">
        <v>425</v>
      </c>
      <c r="AA221" t="s">
        <v>154</v>
      </c>
      <c r="AB221" t="s">
        <v>299</v>
      </c>
      <c r="AC221" t="s">
        <v>180</v>
      </c>
      <c r="AD221" t="s">
        <v>180</v>
      </c>
      <c r="AE221">
        <v>0.054472940769857398</v>
      </c>
      <c r="AF221">
        <v>0.080407591793499406</v>
      </c>
      <c r="AG221">
        <v>0</v>
      </c>
      <c r="AH221">
        <v>1.3225205657479979</v>
      </c>
      <c r="AI221">
        <v>0</v>
      </c>
      <c r="AJ221">
        <v>0.1108172106573961</v>
      </c>
      <c r="AK221"/>
      <c r="AL221"/>
      <c r="AM221"/>
      <c r="AN221"/>
      <c r="AO221"/>
      <c r="AP221"/>
      <c r="AQ221"/>
      <c r="AR221"/>
      <c r="AS221"/>
      <c r="AT221"/>
      <c r="AU221"/>
      <c r="AV221"/>
      <c r="AW221"/>
      <c r="AX221"/>
      <c r="AY221"/>
      <c r="AZ221"/>
      <c r="BA221"/>
      <c r="BB221"/>
      <c r="BC221"/>
      <c r="BD221"/>
      <c r="BE221"/>
      <c r="BF221"/>
      <c r="BG221"/>
      <c r="BH221"/>
      <c r="BI221"/>
    </row>
    <row r="222">
      <c r="A222" t="s">
        <v>578</v>
      </c>
      <c r="B222">
        <v>2011</v>
      </c>
      <c r="C222" t="s">
        <v>585</v>
      </c>
      <c r="D222">
        <v>73</v>
      </c>
      <c r="E222" t="s">
        <v>300</v>
      </c>
      <c r="F222" t="s">
        <v>189</v>
      </c>
      <c r="G222" t="s">
        <v>180</v>
      </c>
      <c r="H222">
        <v>0</v>
      </c>
      <c r="I222">
        <v>0</v>
      </c>
      <c r="J222">
        <v>0.010456115452288001</v>
      </c>
      <c r="K222">
        <v>0</v>
      </c>
      <c r="L222">
        <v>0.043229691746018997</v>
      </c>
      <c r="M222">
        <v>0.035378421870281097</v>
      </c>
      <c r="N222">
        <v>0</v>
      </c>
      <c r="O222">
        <v>0</v>
      </c>
      <c r="P222">
        <v>0.14621914711730991</v>
      </c>
      <c r="Q222">
        <v>0</v>
      </c>
      <c r="R222">
        <v>0</v>
      </c>
      <c r="S222">
        <v>0</v>
      </c>
      <c r="T222">
        <v>0</v>
      </c>
      <c r="U222">
        <v>0</v>
      </c>
      <c r="V222">
        <v>0</v>
      </c>
      <c r="W222" t="s">
        <v>150</v>
      </c>
      <c r="X222" t="s">
        <v>151</v>
      </c>
      <c r="Y222" t="s">
        <v>424</v>
      </c>
      <c r="Z222" t="s">
        <v>425</v>
      </c>
      <c r="AA222" t="s">
        <v>154</v>
      </c>
      <c r="AB222" t="s">
        <v>299</v>
      </c>
      <c r="AC222" t="s">
        <v>180</v>
      </c>
      <c r="AD222" t="s">
        <v>180</v>
      </c>
      <c r="AE222">
        <v>0.036059275107945897</v>
      </c>
      <c r="AF222">
        <v>0</v>
      </c>
      <c r="AG222">
        <v>0.040284058222870102</v>
      </c>
      <c r="AH222">
        <v>0</v>
      </c>
      <c r="AI222">
        <v>0</v>
      </c>
      <c r="AJ222">
        <v>0</v>
      </c>
      <c r="AK222"/>
      <c r="AL222"/>
      <c r="AM222"/>
      <c r="AN222"/>
      <c r="AO222"/>
      <c r="AP222"/>
      <c r="AQ222"/>
      <c r="AR222"/>
      <c r="AS222"/>
      <c r="AT222"/>
      <c r="AU222"/>
      <c r="AV222"/>
      <c r="AW222"/>
      <c r="AX222"/>
      <c r="AY222"/>
      <c r="AZ222"/>
      <c r="BA222"/>
      <c r="BB222"/>
      <c r="BC222"/>
      <c r="BD222"/>
      <c r="BE222"/>
      <c r="BF222"/>
      <c r="BG222"/>
      <c r="BH222"/>
      <c r="BI222"/>
    </row>
    <row r="223">
      <c r="A223" t="s">
        <v>578</v>
      </c>
      <c r="B223">
        <v>2011</v>
      </c>
      <c r="C223" t="s">
        <v>585</v>
      </c>
      <c r="D223">
        <v>122</v>
      </c>
      <c r="E223" t="s">
        <v>18</v>
      </c>
      <c r="F223" t="s">
        <v>14</v>
      </c>
      <c r="G223" t="s">
        <v>599</v>
      </c>
      <c r="H223">
        <v>38.223038646323737</v>
      </c>
      <c r="I223">
        <v>71.090312687699523</v>
      </c>
      <c r="J223">
        <v>86.383325417935296</v>
      </c>
      <c r="K223">
        <v>95.358199742883556</v>
      </c>
      <c r="L223">
        <v>99.054235293156921</v>
      </c>
      <c r="M223">
        <v>73.996644493741925</v>
      </c>
      <c r="N223">
        <v>96.564103720398492</v>
      </c>
      <c r="O223">
        <v>98.835993274516781</v>
      </c>
      <c r="P223">
        <v>99.470835852296034</v>
      </c>
      <c r="Q223">
        <v>100</v>
      </c>
      <c r="R223">
        <v>31.68437979129094</v>
      </c>
      <c r="S223">
        <v>64.320063404709643</v>
      </c>
      <c r="T223">
        <v>76.567691129036035</v>
      </c>
      <c r="U223">
        <v>88.450265598315454</v>
      </c>
      <c r="V223">
        <v>96.053523850947968</v>
      </c>
      <c r="W223" t="s">
        <v>150</v>
      </c>
      <c r="X223" t="s">
        <v>151</v>
      </c>
      <c r="Y223" t="s">
        <v>424</v>
      </c>
      <c r="Z223" t="s">
        <v>425</v>
      </c>
      <c r="AA223" t="s">
        <v>154</v>
      </c>
      <c r="AB223" t="s">
        <v>299</v>
      </c>
      <c r="AC223" t="s">
        <v>180</v>
      </c>
      <c r="AD223" t="s">
        <v>180</v>
      </c>
      <c r="AE223">
        <v>68.540492331263792</v>
      </c>
      <c r="AF223">
        <v>44.292359281729617</v>
      </c>
      <c r="AG223">
        <v>82.208225675180984</v>
      </c>
      <c r="AH223">
        <v>76.271580165505668</v>
      </c>
      <c r="AI223">
        <v>97.414695755230639</v>
      </c>
      <c r="AJ223">
        <v>92.484302991399588</v>
      </c>
      <c r="AK223"/>
      <c r="AL223"/>
      <c r="AM223">
        <v>3363.8360721575391</v>
      </c>
      <c r="AN223">
        <v>6254.7282979681713</v>
      </c>
      <c r="AO223">
        <v>7599.8379813170204</v>
      </c>
      <c r="AP223">
        <v>8393.0602206078693</v>
      </c>
      <c r="AQ223">
        <v>8716.5051727017308</v>
      </c>
      <c r="AR223">
        <v>1924.058865912549</v>
      </c>
      <c r="AS223">
        <v>2511.4114719952709</v>
      </c>
      <c r="AT223">
        <v>2570.7052376627648</v>
      </c>
      <c r="AU223">
        <v>2587.8732556393311</v>
      </c>
      <c r="AV223">
        <v>2599.468024780881</v>
      </c>
      <c r="AW223">
        <v>1964.3383115869899</v>
      </c>
      <c r="AX223">
        <v>3987.7135935775991</v>
      </c>
      <c r="AY223">
        <v>4745.7700914182687</v>
      </c>
      <c r="AZ223">
        <v>5483.8793922641744</v>
      </c>
      <c r="BA223">
        <v>5952.7494999145119</v>
      </c>
      <c r="BB223">
        <v>1748.5377493049691</v>
      </c>
      <c r="BC223">
        <v>3735.5979182808751</v>
      </c>
      <c r="BD223">
        <v>7763.0706974999366</v>
      </c>
      <c r="BE223">
        <v>5523.7999286069426</v>
      </c>
      <c r="BF223">
        <v>9021.8722283159004</v>
      </c>
      <c r="BG223">
        <v>6535.089222743647</v>
      </c>
      <c r="BH223"/>
      <c r="BI223"/>
    </row>
    <row r="224">
      <c r="A224" t="s">
        <v>578</v>
      </c>
      <c r="B224">
        <v>2011</v>
      </c>
      <c r="C224" t="s">
        <v>585</v>
      </c>
      <c r="D224">
        <v>123</v>
      </c>
      <c r="E224" t="s">
        <v>18</v>
      </c>
      <c r="F224" t="s">
        <v>52</v>
      </c>
      <c r="G224" t="s">
        <v>180</v>
      </c>
      <c r="H224">
        <v>61.776961353676462</v>
      </c>
      <c r="I224">
        <v>28.909687312300662</v>
      </c>
      <c r="J224">
        <v>13.616674582064929</v>
      </c>
      <c r="K224">
        <v>4.6418002571166488</v>
      </c>
      <c r="L224">
        <v>0.94576470684313119</v>
      </c>
      <c r="M224">
        <v>26.00335550625805</v>
      </c>
      <c r="N224">
        <v>3.4358962796014638</v>
      </c>
      <c r="O224">
        <v>1.1640067254832349</v>
      </c>
      <c r="P224">
        <v>0.52916414770398235</v>
      </c>
      <c r="Q224">
        <v>0</v>
      </c>
      <c r="R224">
        <v>68.315620208709078</v>
      </c>
      <c r="S224">
        <v>35.679936595290222</v>
      </c>
      <c r="T224">
        <v>23.432308870963919</v>
      </c>
      <c r="U224">
        <v>11.54973440168461</v>
      </c>
      <c r="V224">
        <v>3.946476149052033</v>
      </c>
      <c r="W224" t="s">
        <v>150</v>
      </c>
      <c r="X224" t="s">
        <v>151</v>
      </c>
      <c r="Y224" t="s">
        <v>424</v>
      </c>
      <c r="Z224" t="s">
        <v>425</v>
      </c>
      <c r="AA224" t="s">
        <v>154</v>
      </c>
      <c r="AB224" t="s">
        <v>299</v>
      </c>
      <c r="AC224" t="s">
        <v>180</v>
      </c>
      <c r="AD224" t="s">
        <v>180</v>
      </c>
      <c r="AE224">
        <v>31.45950766873629</v>
      </c>
      <c r="AF224">
        <v>55.707640718270333</v>
      </c>
      <c r="AG224">
        <v>17.79177432481865</v>
      </c>
      <c r="AH224">
        <v>23.728419834494261</v>
      </c>
      <c r="AI224">
        <v>2.5853042447693948</v>
      </c>
      <c r="AJ224">
        <v>7.5156970086004593</v>
      </c>
      <c r="AK224"/>
      <c r="AL224"/>
      <c r="AM224">
        <v>5436.7098584865089</v>
      </c>
      <c r="AN224">
        <v>2543.5566743391928</v>
      </c>
      <c r="AO224">
        <v>1197.9687071241781</v>
      </c>
      <c r="AP224">
        <v>408.55331995632162</v>
      </c>
      <c r="AQ224">
        <v>83.224739810054373</v>
      </c>
      <c r="AR224">
        <v>676.13858773721859</v>
      </c>
      <c r="AS224">
        <v>89.359803495532077</v>
      </c>
      <c r="AT224">
        <v>30.275591783281619</v>
      </c>
      <c r="AU224">
        <v>13.76694720570911</v>
      </c>
      <c r="AV224">
        <v>0</v>
      </c>
      <c r="AW224">
        <v>4235.3674252029923</v>
      </c>
      <c r="AX224">
        <v>2212.083767451752</v>
      </c>
      <c r="AY224">
        <v>1452.3665135113961</v>
      </c>
      <c r="AZ224">
        <v>716.07869171541631</v>
      </c>
      <c r="BA224">
        <v>244.575971612958</v>
      </c>
      <c r="BB224">
        <v>802.56407362051266</v>
      </c>
      <c r="BC224">
        <v>4698.357686838106</v>
      </c>
      <c r="BD224">
        <v>1680.1092686668951</v>
      </c>
      <c r="BE224">
        <v>1718.4781474740271</v>
      </c>
      <c r="BF224">
        <v>239.43291499095841</v>
      </c>
      <c r="BG224">
        <v>531.07120812576125</v>
      </c>
      <c r="BH224"/>
      <c r="BI224"/>
    </row>
    <row r="225">
      <c r="A225" t="s">
        <v>578</v>
      </c>
      <c r="B225">
        <v>2011</v>
      </c>
      <c r="C225" t="s">
        <v>585</v>
      </c>
      <c r="D225">
        <v>124</v>
      </c>
      <c r="E225" t="s">
        <v>51</v>
      </c>
      <c r="F225" t="s">
        <v>15</v>
      </c>
      <c r="G225" t="s">
        <v>600</v>
      </c>
      <c r="H225">
        <v>33.221028355343371</v>
      </c>
      <c r="I225">
        <v>65.137002603725577</v>
      </c>
      <c r="J225">
        <v>80.351759976373629</v>
      </c>
      <c r="K225">
        <v>92.44041214194209</v>
      </c>
      <c r="L225">
        <v>97.753585289071438</v>
      </c>
      <c r="M225">
        <v>63.253493174076141</v>
      </c>
      <c r="N225">
        <v>88.947512102865019</v>
      </c>
      <c r="O225">
        <v>94.752035136031949</v>
      </c>
      <c r="P225">
        <v>97.591636717656513</v>
      </c>
      <c r="Q225">
        <v>99.784954055262276</v>
      </c>
      <c r="R225">
        <v>27.909112884269121</v>
      </c>
      <c r="S225">
        <v>58.156677130044727</v>
      </c>
      <c r="T225">
        <v>71.54700491287285</v>
      </c>
      <c r="U225">
        <v>84.634754051759089</v>
      </c>
      <c r="V225">
        <v>95.028758735018542</v>
      </c>
      <c r="W225" t="s">
        <v>150</v>
      </c>
      <c r="X225" t="s">
        <v>151</v>
      </c>
      <c r="Y225" t="s">
        <v>424</v>
      </c>
      <c r="Z225" t="s">
        <v>425</v>
      </c>
      <c r="AA225" t="s">
        <v>154</v>
      </c>
      <c r="AB225" t="s">
        <v>299</v>
      </c>
      <c r="AC225" t="s">
        <v>180</v>
      </c>
      <c r="AD225" t="s">
        <v>180</v>
      </c>
      <c r="AE225">
        <v>65.510921006903288</v>
      </c>
      <c r="AF225">
        <v>41.398751098630271</v>
      </c>
      <c r="AG225">
        <v>78.983681533035778</v>
      </c>
      <c r="AH225">
        <v>71.466578760445813</v>
      </c>
      <c r="AI225">
        <v>91.580241261231009</v>
      </c>
      <c r="AJ225">
        <v>87.513533959750589</v>
      </c>
      <c r="AK225"/>
      <c r="AL225"/>
      <c r="AM225">
        <v>2918.7148777259531</v>
      </c>
      <c r="AN225">
        <v>5730.939111495034</v>
      </c>
      <c r="AO225">
        <v>7065.0239275698304</v>
      </c>
      <c r="AP225">
        <v>8136.2478320385017</v>
      </c>
      <c r="AQ225">
        <v>8600.182951565057</v>
      </c>
      <c r="AR225">
        <v>1644.7157188568569</v>
      </c>
      <c r="AS225">
        <v>2313.3213450350199</v>
      </c>
      <c r="AT225">
        <v>2464.4822693981741</v>
      </c>
      <c r="AU225">
        <v>2538.983255461033</v>
      </c>
      <c r="AV225">
        <v>2591.9886506310668</v>
      </c>
      <c r="AW225">
        <v>1730.282872573224</v>
      </c>
      <c r="AX225">
        <v>3600.480919865598</v>
      </c>
      <c r="AY225">
        <v>4434.5811012355998</v>
      </c>
      <c r="AZ225">
        <v>5243.0310969761395</v>
      </c>
      <c r="BA225">
        <v>5889.2414703616914</v>
      </c>
      <c r="BB225">
        <v>1671.250300022381</v>
      </c>
      <c r="BC225">
        <v>3489.7825884982781</v>
      </c>
      <c r="BD225">
        <v>7453.1357749995359</v>
      </c>
      <c r="BE225">
        <v>5175.808365292909</v>
      </c>
      <c r="BF225">
        <v>8481.5255941792147</v>
      </c>
      <c r="BG225">
        <v>6179.6060774020252</v>
      </c>
      <c r="BH225"/>
      <c r="BI225"/>
    </row>
    <row r="226">
      <c r="A226" t="s">
        <v>578</v>
      </c>
      <c r="B226">
        <v>2011</v>
      </c>
      <c r="C226" t="s">
        <v>585</v>
      </c>
      <c r="D226">
        <v>125</v>
      </c>
      <c r="E226" t="s">
        <v>51</v>
      </c>
      <c r="F226" t="s">
        <v>16</v>
      </c>
      <c r="G226" t="s">
        <v>601</v>
      </c>
      <c r="H226">
        <v>5.0020102909803654</v>
      </c>
      <c r="I226">
        <v>5.9533100839739541</v>
      </c>
      <c r="J226">
        <v>6.0315654415615576</v>
      </c>
      <c r="K226">
        <v>2.9177876009414541</v>
      </c>
      <c r="L226">
        <v>1.3006500040855531</v>
      </c>
      <c r="M226">
        <v>10.74315131966582</v>
      </c>
      <c r="N226">
        <v>7.6165916175335768</v>
      </c>
      <c r="O226">
        <v>4.0839581384848449</v>
      </c>
      <c r="P226">
        <v>1.8791991346395249</v>
      </c>
      <c r="Q226">
        <v>0.21504594473772581</v>
      </c>
      <c r="R226">
        <v>3.7752669070218179</v>
      </c>
      <c r="S226">
        <v>6.163386274664969</v>
      </c>
      <c r="T226">
        <v>5.020686216163174</v>
      </c>
      <c r="U226">
        <v>3.8155115465564342</v>
      </c>
      <c r="V226">
        <v>1.024765115929438</v>
      </c>
      <c r="W226" t="s">
        <v>150</v>
      </c>
      <c r="X226" t="s">
        <v>151</v>
      </c>
      <c r="Y226" t="s">
        <v>424</v>
      </c>
      <c r="Z226" t="s">
        <v>425</v>
      </c>
      <c r="AA226" t="s">
        <v>154</v>
      </c>
      <c r="AB226" t="s">
        <v>299</v>
      </c>
      <c r="AC226" t="s">
        <v>180</v>
      </c>
      <c r="AD226" t="s">
        <v>180</v>
      </c>
      <c r="AE226">
        <v>3.0295713243605138</v>
      </c>
      <c r="AF226">
        <v>2.8936081830993512</v>
      </c>
      <c r="AG226">
        <v>3.2245441421452199</v>
      </c>
      <c r="AH226">
        <v>4.8050014050599028</v>
      </c>
      <c r="AI226">
        <v>5.8344544939998384</v>
      </c>
      <c r="AJ226">
        <v>4.9707690316490298</v>
      </c>
      <c r="AK226"/>
      <c r="AL226"/>
      <c r="AM226">
        <v>439.46387506919223</v>
      </c>
      <c r="AN226">
        <v>523.78918647313844</v>
      </c>
      <c r="AO226">
        <v>530.33255497907612</v>
      </c>
      <c r="AP226">
        <v>256.81238856936562</v>
      </c>
      <c r="AQ226">
        <v>114.4288258892141</v>
      </c>
      <c r="AR226">
        <v>279.34314705569199</v>
      </c>
      <c r="AS226">
        <v>198.09012696025371</v>
      </c>
      <c r="AT226">
        <v>106.2229682645924</v>
      </c>
      <c r="AU226">
        <v>48.890000178297967</v>
      </c>
      <c r="AV226">
        <v>5.5859789023476134</v>
      </c>
      <c r="AW226">
        <v>234.05543901376541</v>
      </c>
      <c r="AX226">
        <v>381.57535434961079</v>
      </c>
      <c r="AY226">
        <v>311.18899018266802</v>
      </c>
      <c r="AZ226">
        <v>236.36679651993529</v>
      </c>
      <c r="BA226">
        <v>63.508029552823068</v>
      </c>
      <c r="BB226">
        <v>77.287449282588653</v>
      </c>
      <c r="BC226">
        <v>243.92193453513039</v>
      </c>
      <c r="BD226">
        <v>304.27760313800621</v>
      </c>
      <c r="BE226">
        <v>347.99156331403611</v>
      </c>
      <c r="BF226">
        <v>540.34663413670501</v>
      </c>
      <c r="BG226">
        <v>351.00164657352008</v>
      </c>
      <c r="BH226"/>
      <c r="BI226"/>
    </row>
    <row r="227">
      <c r="A227" t="s">
        <v>578</v>
      </c>
      <c r="B227">
        <v>2011</v>
      </c>
      <c r="C227" t="s">
        <v>585</v>
      </c>
      <c r="D227">
        <v>126</v>
      </c>
      <c r="E227" t="s">
        <v>51</v>
      </c>
      <c r="F227" t="s">
        <v>22</v>
      </c>
      <c r="G227" t="s">
        <v>602</v>
      </c>
      <c r="H227">
        <v>39.599774183716669</v>
      </c>
      <c r="I227">
        <v>22.480694583908761</v>
      </c>
      <c r="J227">
        <v>11.410944665233391</v>
      </c>
      <c r="K227">
        <v>3.7095809642733109</v>
      </c>
      <c r="L227">
        <v>0.89457550976666256</v>
      </c>
      <c r="M227">
        <v>20.981848764230509</v>
      </c>
      <c r="N227">
        <v>3.2467391461788302</v>
      </c>
      <c r="O227">
        <v>1.062788756807056</v>
      </c>
      <c r="P227">
        <v>0.5291641477039617</v>
      </c>
      <c r="Q227">
        <v>-1.4155343564000001e-15</v>
      </c>
      <c r="R227">
        <v>41.534639967998217</v>
      </c>
      <c r="S227">
        <v>26.963287052229891</v>
      </c>
      <c r="T227">
        <v>18.51406862291984</v>
      </c>
      <c r="U227">
        <v>9.8699690388044292</v>
      </c>
      <c r="V227">
        <v>3.1506903839641058</v>
      </c>
      <c r="W227" t="s">
        <v>150</v>
      </c>
      <c r="X227" t="s">
        <v>151</v>
      </c>
      <c r="Y227" t="s">
        <v>424</v>
      </c>
      <c r="Z227" t="s">
        <v>425</v>
      </c>
      <c r="AA227" t="s">
        <v>154</v>
      </c>
      <c r="AB227" t="s">
        <v>299</v>
      </c>
      <c r="AC227" t="s">
        <v>180</v>
      </c>
      <c r="AD227" t="s">
        <v>180</v>
      </c>
      <c r="AE227">
        <v>13.24503338293575</v>
      </c>
      <c r="AF227">
        <v>52.769691275349189</v>
      </c>
      <c r="AG227">
        <v>8.7855658666132435</v>
      </c>
      <c r="AH227">
        <v>8.919448172359381</v>
      </c>
      <c r="AI227">
        <v>2.3320481132216089</v>
      </c>
      <c r="AJ227">
        <v>5.5574276980379436</v>
      </c>
      <c r="AK227"/>
      <c r="AL227"/>
      <c r="AM227">
        <v>3486.2509497731221</v>
      </c>
      <c r="AN227">
        <v>1977.9155732463739</v>
      </c>
      <c r="AO227">
        <v>1004.011702731285</v>
      </c>
      <c r="AP227">
        <v>326.50298044968781</v>
      </c>
      <c r="AQ227">
        <v>78.721197936777216</v>
      </c>
      <c r="AR227">
        <v>545.56949729616724</v>
      </c>
      <c r="AS227">
        <v>84.440259103935958</v>
      </c>
      <c r="AT227">
        <v>27.642931822060259</v>
      </c>
      <c r="AU227">
        <v>13.76694720570911</v>
      </c>
      <c r="AV227">
        <v>0</v>
      </c>
      <c r="AW227">
        <v>2575.0254568510531</v>
      </c>
      <c r="AX227">
        <v>1672.162287813268</v>
      </c>
      <c r="AY227">
        <v>1147.527264378989</v>
      </c>
      <c r="AZ227">
        <v>612.00922197169018</v>
      </c>
      <c r="BA227">
        <v>195.25853769437501</v>
      </c>
      <c r="BB227">
        <v>337.89428807916408</v>
      </c>
      <c r="BC227">
        <v>4450.6279621164103</v>
      </c>
      <c r="BD227">
        <v>830.14630580530661</v>
      </c>
      <c r="BE227">
        <v>645.97123949418733</v>
      </c>
      <c r="BF227">
        <v>215.9780918542057</v>
      </c>
      <c r="BG227">
        <v>392.78451678796802</v>
      </c>
      <c r="BH227"/>
      <c r="BI227"/>
    </row>
    <row r="228">
      <c r="A228" t="s">
        <v>578</v>
      </c>
      <c r="B228">
        <v>2011</v>
      </c>
      <c r="C228" t="s">
        <v>585</v>
      </c>
      <c r="D228">
        <v>127</v>
      </c>
      <c r="E228" t="s">
        <v>51</v>
      </c>
      <c r="F228" t="s">
        <v>19</v>
      </c>
      <c r="G228" t="s">
        <v>603</v>
      </c>
      <c r="H228">
        <v>22.177187169959591</v>
      </c>
      <c r="I228">
        <v>6.4289927283917043</v>
      </c>
      <c r="J228">
        <v>2.2057299168314271</v>
      </c>
      <c r="K228">
        <v>0.9322192928431452</v>
      </c>
      <c r="L228">
        <v>0.051189197076346102</v>
      </c>
      <c r="M228">
        <v>5.0215067420275279</v>
      </c>
      <c r="N228">
        <v>0.1891571334225739</v>
      </c>
      <c r="O228">
        <v>0.1012179686761497</v>
      </c>
      <c r="P228">
        <v>0</v>
      </c>
      <c r="Q228">
        <v>0</v>
      </c>
      <c r="R228">
        <v>26.78098024071085</v>
      </c>
      <c r="S228">
        <v>8.7166495430604112</v>
      </c>
      <c r="T228">
        <v>4.918240248044139</v>
      </c>
      <c r="U228">
        <v>1.67976536288005</v>
      </c>
      <c r="V228">
        <v>0.79578576508791388</v>
      </c>
      <c r="W228" t="s">
        <v>150</v>
      </c>
      <c r="X228" t="s">
        <v>151</v>
      </c>
      <c r="Y228" t="s">
        <v>424</v>
      </c>
      <c r="Z228" t="s">
        <v>425</v>
      </c>
      <c r="AA228" t="s">
        <v>154</v>
      </c>
      <c r="AB228" t="s">
        <v>299</v>
      </c>
      <c r="AC228" t="s">
        <v>180</v>
      </c>
      <c r="AD228" t="s">
        <v>180</v>
      </c>
      <c r="AE228">
        <v>18.214474285800449</v>
      </c>
      <c r="AF228">
        <v>2.9379494429211892</v>
      </c>
      <c r="AG228">
        <v>9.0062084582057587</v>
      </c>
      <c r="AH228">
        <v>14.808971662134899</v>
      </c>
      <c r="AI228">
        <v>0.25325613154754389</v>
      </c>
      <c r="AJ228">
        <v>1.958269310562438</v>
      </c>
      <c r="AK228"/>
      <c r="AL228"/>
      <c r="AM228">
        <v>1950.4589087133891</v>
      </c>
      <c r="AN228">
        <v>565.64110109281944</v>
      </c>
      <c r="AO228">
        <v>193.9570043928928</v>
      </c>
      <c r="AP228">
        <v>82.050339506633833</v>
      </c>
      <c r="AQ228">
        <v>4.5035418732771708</v>
      </c>
      <c r="AR228">
        <v>130.5690904410512</v>
      </c>
      <c r="AS228">
        <v>4.9195443915961166</v>
      </c>
      <c r="AT228">
        <v>2.632659961221357</v>
      </c>
      <c r="AU228">
        <v>0</v>
      </c>
      <c r="AV228">
        <v>0</v>
      </c>
      <c r="AW228">
        <v>1660.3419683519419</v>
      </c>
      <c r="AX228">
        <v>539.92147963848549</v>
      </c>
      <c r="AY228">
        <v>304.83924913240747</v>
      </c>
      <c r="AZ228">
        <v>104.0694697437262</v>
      </c>
      <c r="BA228">
        <v>49.317433918583042</v>
      </c>
      <c r="BB228">
        <v>464.66978554134778</v>
      </c>
      <c r="BC228">
        <v>247.7297247216884</v>
      </c>
      <c r="BD228">
        <v>849.96296286158838</v>
      </c>
      <c r="BE228">
        <v>1072.50690797984</v>
      </c>
      <c r="BF228">
        <v>23.454823136752658</v>
      </c>
      <c r="BG228">
        <v>138.28669133779309</v>
      </c>
      <c r="BH228"/>
      <c r="BI228"/>
    </row>
    <row r="229">
      <c r="A229" t="s">
        <v>578</v>
      </c>
      <c r="B229">
        <v>2011</v>
      </c>
      <c r="C229" t="s">
        <v>585</v>
      </c>
      <c r="D229">
        <v>128</v>
      </c>
      <c r="E229" t="s">
        <v>168</v>
      </c>
      <c r="F229" t="s">
        <v>50</v>
      </c>
      <c r="G229" t="s">
        <v>604</v>
      </c>
      <c r="H229">
        <v>13.08637530695497</v>
      </c>
      <c r="I229">
        <v>8.374291600216905</v>
      </c>
      <c r="J229">
        <v>6.9823260593175274</v>
      </c>
      <c r="K229">
        <v>3.0598182524510218</v>
      </c>
      <c r="L229">
        <v>1.3130685429413509</v>
      </c>
      <c r="M229">
        <v>14.518430387170319</v>
      </c>
      <c r="N229">
        <v>7.8876014213184531</v>
      </c>
      <c r="O229">
        <v>4.1320555429049612</v>
      </c>
      <c r="P229">
        <v>1.889196082990539</v>
      </c>
      <c r="Q229">
        <v>0.21504594473772581</v>
      </c>
      <c r="R229">
        <v>11.91523057067862</v>
      </c>
      <c r="S229">
        <v>9.5823697123620573</v>
      </c>
      <c r="T229">
        <v>6.5571863825723051</v>
      </c>
      <c r="U229">
        <v>4.3137366753470783</v>
      </c>
      <c r="V229">
        <v>1.0668688402516371</v>
      </c>
      <c r="W229" t="s">
        <v>150</v>
      </c>
      <c r="X229" t="s">
        <v>151</v>
      </c>
      <c r="Y229" t="s">
        <v>424</v>
      </c>
      <c r="Z229" t="s">
        <v>425</v>
      </c>
      <c r="AA229" t="s">
        <v>154</v>
      </c>
      <c r="AB229" t="s">
        <v>299</v>
      </c>
      <c r="AC229" t="s">
        <v>180</v>
      </c>
      <c r="AD229" t="s">
        <v>180</v>
      </c>
      <c r="AE229">
        <v>4.4201190001937247</v>
      </c>
      <c r="AF229">
        <v>6.5329737002583874</v>
      </c>
      <c r="AG229">
        <v>3.9224105807683478</v>
      </c>
      <c r="AH229">
        <v>6.299858210139714</v>
      </c>
      <c r="AI229">
        <v>5.9892960181899042</v>
      </c>
      <c r="AJ229">
        <v>5.3747164338917894</v>
      </c>
      <c r="AK229"/>
      <c r="AL229"/>
      <c r="AM229"/>
      <c r="AN229"/>
      <c r="AO229"/>
      <c r="AP229"/>
      <c r="AQ229"/>
      <c r="AR229"/>
      <c r="AS229"/>
      <c r="AT229"/>
      <c r="AU229"/>
      <c r="AV229"/>
      <c r="AW229"/>
      <c r="AX229"/>
      <c r="AY229"/>
      <c r="AZ229"/>
      <c r="BA229"/>
      <c r="BB229"/>
      <c r="BC229"/>
      <c r="BD229"/>
      <c r="BE229"/>
      <c r="BF229"/>
      <c r="BG229"/>
      <c r="BH229"/>
      <c r="BI229"/>
    </row>
    <row r="230">
      <c r="A230" t="s">
        <v>578</v>
      </c>
      <c r="B230">
        <v>2011</v>
      </c>
      <c r="C230" t="s">
        <v>585</v>
      </c>
      <c r="D230">
        <v>129</v>
      </c>
      <c r="E230" t="s">
        <v>168</v>
      </c>
      <c r="F230" t="s">
        <v>49</v>
      </c>
      <c r="G230" t="s">
        <v>180</v>
      </c>
      <c r="H230">
        <v>86.913624693045037</v>
      </c>
      <c r="I230">
        <v>91.625708399783107</v>
      </c>
      <c r="J230">
        <v>93.017673940682343</v>
      </c>
      <c r="K230">
        <v>96.940181747548962</v>
      </c>
      <c r="L230">
        <v>98.686931457058719</v>
      </c>
      <c r="M230">
        <v>85.48156961282973</v>
      </c>
      <c r="N230">
        <v>92.112398578681649</v>
      </c>
      <c r="O230">
        <v>95.867944457095064</v>
      </c>
      <c r="P230">
        <v>98.110803917009463</v>
      </c>
      <c r="Q230">
        <v>99.784954055262276</v>
      </c>
      <c r="R230">
        <v>88.084769429321369</v>
      </c>
      <c r="S230">
        <v>90.417630287638019</v>
      </c>
      <c r="T230">
        <v>93.442813617427674</v>
      </c>
      <c r="U230">
        <v>95.686263324652984</v>
      </c>
      <c r="V230">
        <v>98.933131159748385</v>
      </c>
      <c r="W230" t="s">
        <v>150</v>
      </c>
      <c r="X230" t="s">
        <v>151</v>
      </c>
      <c r="Y230" t="s">
        <v>424</v>
      </c>
      <c r="Z230" t="s">
        <v>425</v>
      </c>
      <c r="AA230" t="s">
        <v>154</v>
      </c>
      <c r="AB230" t="s">
        <v>299</v>
      </c>
      <c r="AC230" t="s">
        <v>180</v>
      </c>
      <c r="AD230" t="s">
        <v>180</v>
      </c>
      <c r="AE230">
        <v>95.579880999806278</v>
      </c>
      <c r="AF230">
        <v>93.467026299741605</v>
      </c>
      <c r="AG230">
        <v>96.077589419231671</v>
      </c>
      <c r="AH230">
        <v>93.700141789860339</v>
      </c>
      <c r="AI230">
        <v>94.010703981810309</v>
      </c>
      <c r="AJ230">
        <v>94.625283566108237</v>
      </c>
      <c r="AK230"/>
      <c r="AL230"/>
      <c r="AM230"/>
      <c r="AN230"/>
      <c r="AO230"/>
      <c r="AP230"/>
      <c r="AQ230"/>
      <c r="AR230"/>
      <c r="AS230"/>
      <c r="AT230"/>
      <c r="AU230"/>
      <c r="AV230"/>
      <c r="AW230"/>
      <c r="AX230"/>
      <c r="AY230"/>
      <c r="AZ230"/>
      <c r="BA230"/>
      <c r="BB230"/>
      <c r="BC230"/>
      <c r="BD230"/>
      <c r="BE230"/>
      <c r="BF230"/>
      <c r="BG230"/>
      <c r="BH230"/>
      <c r="BI230"/>
    </row>
    <row r="231">
      <c r="A231" t="s">
        <v>578</v>
      </c>
      <c r="B231">
        <v>2011</v>
      </c>
      <c r="C231" t="s">
        <v>585</v>
      </c>
      <c r="D231">
        <v>135</v>
      </c>
      <c r="E231" t="s">
        <v>46</v>
      </c>
      <c r="F231" t="s">
        <v>45</v>
      </c>
      <c r="G231" t="s">
        <v>605</v>
      </c>
      <c r="H231">
        <v>0.82632278735921616</v>
      </c>
      <c r="I231">
        <v>0.48273033926870529</v>
      </c>
      <c r="J231">
        <v>1.445938171357223</v>
      </c>
      <c r="K231">
        <v>2.9350662442323672</v>
      </c>
      <c r="L231">
        <v>2.9119374444266151</v>
      </c>
      <c r="M231">
        <v>2.540057743401154</v>
      </c>
      <c r="N231">
        <v>4.5771013103561726</v>
      </c>
      <c r="O231">
        <v>4.8687475624233567</v>
      </c>
      <c r="P231">
        <v>3.869717823318676</v>
      </c>
      <c r="Q231">
        <v>3.4302959083689242</v>
      </c>
      <c r="R231">
        <v>0.53626868664017868</v>
      </c>
      <c r="S231">
        <v>0.66947042007517632</v>
      </c>
      <c r="T231">
        <v>0.58320866722142628</v>
      </c>
      <c r="U231">
        <v>0.82702063430792794</v>
      </c>
      <c r="V231">
        <v>1.5044627742191301</v>
      </c>
      <c r="W231" t="s">
        <v>150</v>
      </c>
      <c r="X231" t="s">
        <v>151</v>
      </c>
      <c r="Y231" t="s">
        <v>424</v>
      </c>
      <c r="Z231" t="s">
        <v>425</v>
      </c>
      <c r="AA231" t="s">
        <v>154</v>
      </c>
      <c r="AB231" t="s">
        <v>299</v>
      </c>
      <c r="AC231" t="s">
        <v>180</v>
      </c>
      <c r="AD231" t="s">
        <v>180</v>
      </c>
      <c r="AE231">
        <v>0.7684610580643022</v>
      </c>
      <c r="AF231">
        <v>1.1304604835332099</v>
      </c>
      <c r="AG231">
        <v>0.42398362140640639</v>
      </c>
      <c r="AH231">
        <v>1.595644787611098</v>
      </c>
      <c r="AI231">
        <v>3.1254944554202369</v>
      </c>
      <c r="AJ231">
        <v>2.7875487058071968</v>
      </c>
      <c r="AK231"/>
      <c r="AL231"/>
      <c r="AM231"/>
      <c r="AN231"/>
      <c r="AO231"/>
      <c r="AP231"/>
      <c r="AQ231"/>
      <c r="AR231"/>
      <c r="AS231"/>
      <c r="AT231"/>
      <c r="AU231"/>
      <c r="AV231"/>
      <c r="AW231"/>
      <c r="AX231"/>
      <c r="AY231"/>
      <c r="AZ231"/>
      <c r="BA231"/>
      <c r="BB231"/>
      <c r="BC231"/>
      <c r="BD231"/>
      <c r="BE231"/>
      <c r="BF231"/>
      <c r="BG231"/>
      <c r="BH231"/>
      <c r="BI231"/>
    </row>
    <row r="232">
      <c r="A232" t="s">
        <v>578</v>
      </c>
      <c r="B232">
        <v>2011</v>
      </c>
      <c r="C232" t="s">
        <v>585</v>
      </c>
      <c r="D232">
        <v>136</v>
      </c>
      <c r="E232" t="s">
        <v>46</v>
      </c>
      <c r="F232" t="s">
        <v>44</v>
      </c>
      <c r="G232" t="s">
        <v>606</v>
      </c>
      <c r="H232">
        <v>8.9545606755819378</v>
      </c>
      <c r="I232">
        <v>26.292696607062609</v>
      </c>
      <c r="J232">
        <v>52.005835783800478</v>
      </c>
      <c r="K232">
        <v>76.320486021712924</v>
      </c>
      <c r="L232">
        <v>92.206957072956698</v>
      </c>
      <c r="M232">
        <v>49.832533019934097</v>
      </c>
      <c r="N232">
        <v>81.681772075923845</v>
      </c>
      <c r="O232">
        <v>88.382296869998768</v>
      </c>
      <c r="P232">
        <v>92.43258667592977</v>
      </c>
      <c r="Q232">
        <v>93.29569065256679</v>
      </c>
      <c r="R232">
        <v>5.686141276022207</v>
      </c>
      <c r="S232">
        <v>18.152071101926321</v>
      </c>
      <c r="T232">
        <v>31.610206725040609</v>
      </c>
      <c r="U232">
        <v>55.150129963904668</v>
      </c>
      <c r="V232">
        <v>82.339077542248802</v>
      </c>
      <c r="W232" t="s">
        <v>150</v>
      </c>
      <c r="X232" t="s">
        <v>151</v>
      </c>
      <c r="Y232" t="s">
        <v>424</v>
      </c>
      <c r="Z232" t="s">
        <v>425</v>
      </c>
      <c r="AA232" t="s">
        <v>154</v>
      </c>
      <c r="AB232" t="s">
        <v>299</v>
      </c>
      <c r="AC232" t="s">
        <v>180</v>
      </c>
      <c r="AD232" t="s">
        <v>180</v>
      </c>
      <c r="AE232">
        <v>39.598244242947857</v>
      </c>
      <c r="AF232">
        <v>42.234336001904254</v>
      </c>
      <c r="AG232">
        <v>48.33883898868563</v>
      </c>
      <c r="AH232">
        <v>23.539882523921559</v>
      </c>
      <c r="AI232">
        <v>65.433599023210462</v>
      </c>
      <c r="AJ232">
        <v>79.340933549035057</v>
      </c>
      <c r="AK232"/>
      <c r="AL232"/>
      <c r="AM232"/>
      <c r="AN232"/>
      <c r="AO232"/>
      <c r="AP232"/>
      <c r="AQ232"/>
      <c r="AR232"/>
      <c r="AS232"/>
      <c r="AT232"/>
      <c r="AU232"/>
      <c r="AV232"/>
      <c r="AW232"/>
      <c r="AX232"/>
      <c r="AY232"/>
      <c r="AZ232"/>
      <c r="BA232"/>
      <c r="BB232"/>
      <c r="BC232"/>
      <c r="BD232"/>
      <c r="BE232"/>
      <c r="BF232"/>
      <c r="BG232"/>
      <c r="BH232"/>
      <c r="BI232"/>
    </row>
    <row r="233">
      <c r="A233" t="s">
        <v>578</v>
      </c>
      <c r="B233">
        <v>2011</v>
      </c>
      <c r="C233" t="s">
        <v>585</v>
      </c>
      <c r="D233">
        <v>137</v>
      </c>
      <c r="E233" t="s">
        <v>46</v>
      </c>
      <c r="F233" t="s">
        <v>43</v>
      </c>
      <c r="G233" t="s">
        <v>607</v>
      </c>
      <c r="H233">
        <v>28.442155183382599</v>
      </c>
      <c r="I233">
        <v>44.314885741368258</v>
      </c>
      <c r="J233">
        <v>32.931551462777399</v>
      </c>
      <c r="K233">
        <v>16.102647476938369</v>
      </c>
      <c r="L233">
        <v>3.935340775773807</v>
      </c>
      <c r="M233">
        <v>21.624053730406651</v>
      </c>
      <c r="N233">
        <v>10.305230334118519</v>
      </c>
      <c r="O233">
        <v>5.5849488420947386</v>
      </c>
      <c r="P233">
        <v>3.1685313530476211</v>
      </c>
      <c r="Q233">
        <v>3.2740134390642739</v>
      </c>
      <c r="R233">
        <v>25.461969828628561</v>
      </c>
      <c r="S233">
        <v>45.498521882708189</v>
      </c>
      <c r="T233">
        <v>44.374275736774059</v>
      </c>
      <c r="U233">
        <v>32.473115000102723</v>
      </c>
      <c r="V233">
        <v>12.209983534480211</v>
      </c>
      <c r="W233" t="s">
        <v>150</v>
      </c>
      <c r="X233" t="s">
        <v>151</v>
      </c>
      <c r="Y233" t="s">
        <v>424</v>
      </c>
      <c r="Z233" t="s">
        <v>425</v>
      </c>
      <c r="AA233" t="s">
        <v>154</v>
      </c>
      <c r="AB233" t="s">
        <v>299</v>
      </c>
      <c r="AC233" t="s">
        <v>180</v>
      </c>
      <c r="AD233" t="s">
        <v>180</v>
      </c>
      <c r="AE233">
        <v>28.17378703025167</v>
      </c>
      <c r="AF233">
        <v>0.92756279629215255</v>
      </c>
      <c r="AG233">
        <v>33.445403065089231</v>
      </c>
      <c r="AH233">
        <v>51.136052853973148</v>
      </c>
      <c r="AI233">
        <v>28.855602276600258</v>
      </c>
      <c r="AJ233">
        <v>10.355820736557421</v>
      </c>
      <c r="AK233"/>
      <c r="AL233"/>
      <c r="AM233"/>
      <c r="AN233"/>
      <c r="AO233"/>
      <c r="AP233"/>
      <c r="AQ233"/>
      <c r="AR233"/>
      <c r="AS233"/>
      <c r="AT233"/>
      <c r="AU233"/>
      <c r="AV233"/>
      <c r="AW233"/>
      <c r="AX233"/>
      <c r="AY233"/>
      <c r="AZ233"/>
      <c r="BA233"/>
      <c r="BB233"/>
      <c r="BC233"/>
      <c r="BD233"/>
      <c r="BE233"/>
      <c r="BF233"/>
      <c r="BG233"/>
      <c r="BH233"/>
      <c r="BI233"/>
    </row>
    <row r="234">
      <c r="A234" t="s">
        <v>578</v>
      </c>
      <c r="B234">
        <v>2011</v>
      </c>
      <c r="C234" t="s">
        <v>585</v>
      </c>
      <c r="D234">
        <v>138</v>
      </c>
      <c r="E234" t="s">
        <v>46</v>
      </c>
      <c r="F234" t="s">
        <v>42</v>
      </c>
      <c r="G234" t="s">
        <v>180</v>
      </c>
      <c r="H234">
        <v>39.614030507286898</v>
      </c>
      <c r="I234">
        <v>22.48069458390896</v>
      </c>
      <c r="J234">
        <v>11.4120682379892</v>
      </c>
      <c r="K234">
        <v>3.709580964273504</v>
      </c>
      <c r="L234">
        <v>0.89458652389829052</v>
      </c>
      <c r="M234">
        <v>20.98184876423052</v>
      </c>
      <c r="N234">
        <v>3.246739146178891</v>
      </c>
      <c r="O234">
        <v>1.0627887568070851</v>
      </c>
      <c r="P234">
        <v>0.52916414770398235</v>
      </c>
      <c r="Q234">
        <v>0</v>
      </c>
      <c r="R234">
        <v>41.534639967998267</v>
      </c>
      <c r="S234">
        <v>26.971241000941951</v>
      </c>
      <c r="T234">
        <v>18.51406862291978</v>
      </c>
      <c r="U234">
        <v>9.8711832190139255</v>
      </c>
      <c r="V234">
        <v>3.1506903839641192</v>
      </c>
      <c r="W234" t="s">
        <v>150</v>
      </c>
      <c r="X234" t="s">
        <v>151</v>
      </c>
      <c r="Y234" t="s">
        <v>424</v>
      </c>
      <c r="Z234" t="s">
        <v>425</v>
      </c>
      <c r="AA234" t="s">
        <v>154</v>
      </c>
      <c r="AB234" t="s">
        <v>299</v>
      </c>
      <c r="AC234" t="s">
        <v>180</v>
      </c>
      <c r="AD234" t="s">
        <v>180</v>
      </c>
      <c r="AE234">
        <v>13.245033382935819</v>
      </c>
      <c r="AF234">
        <v>52.770350835319832</v>
      </c>
      <c r="AG234">
        <v>8.7909614004981833</v>
      </c>
      <c r="AH234">
        <v>8.9194481723593633</v>
      </c>
      <c r="AI234">
        <v>2.33204811322185</v>
      </c>
      <c r="AJ234">
        <v>5.5586696711843642</v>
      </c>
      <c r="AK234"/>
      <c r="AL234"/>
      <c r="AM234"/>
      <c r="AN234"/>
      <c r="AO234"/>
      <c r="AP234"/>
      <c r="AQ234"/>
      <c r="AR234"/>
      <c r="AS234"/>
      <c r="AT234"/>
      <c r="AU234"/>
      <c r="AV234"/>
      <c r="AW234"/>
      <c r="AX234"/>
      <c r="AY234"/>
      <c r="AZ234"/>
      <c r="BA234"/>
      <c r="BB234"/>
      <c r="BC234"/>
      <c r="BD234"/>
      <c r="BE234"/>
      <c r="BF234"/>
      <c r="BG234"/>
      <c r="BH234"/>
      <c r="BI234"/>
    </row>
    <row r="235">
      <c r="A235" t="s">
        <v>578</v>
      </c>
      <c r="B235">
        <v>2011</v>
      </c>
      <c r="C235" t="s">
        <v>585</v>
      </c>
      <c r="D235">
        <v>139</v>
      </c>
      <c r="E235" t="s">
        <v>46</v>
      </c>
      <c r="F235" t="s">
        <v>19</v>
      </c>
      <c r="G235" t="s">
        <v>180</v>
      </c>
      <c r="H235">
        <v>22.162930846389571</v>
      </c>
      <c r="I235">
        <v>6.4289927283917043</v>
      </c>
      <c r="J235">
        <v>2.2046063440757271</v>
      </c>
      <c r="K235">
        <v>0.9322192928431452</v>
      </c>
      <c r="L235">
        <v>0.051178182944840903</v>
      </c>
      <c r="M235">
        <v>5.0215067420275279</v>
      </c>
      <c r="N235">
        <v>0.1891571334225739</v>
      </c>
      <c r="O235">
        <v>0.1012179686761497</v>
      </c>
      <c r="P235">
        <v>0</v>
      </c>
      <c r="Q235">
        <v>0</v>
      </c>
      <c r="R235">
        <v>26.78098024071085</v>
      </c>
      <c r="S235">
        <v>8.7086955943482902</v>
      </c>
      <c r="T235">
        <v>4.918240248044139</v>
      </c>
      <c r="U235">
        <v>1.678551182670686</v>
      </c>
      <c r="V235">
        <v>0.79578576508791388</v>
      </c>
      <c r="W235" t="s">
        <v>150</v>
      </c>
      <c r="X235" t="s">
        <v>151</v>
      </c>
      <c r="Y235" t="s">
        <v>424</v>
      </c>
      <c r="Z235" t="s">
        <v>425</v>
      </c>
      <c r="AA235" t="s">
        <v>154</v>
      </c>
      <c r="AB235" t="s">
        <v>299</v>
      </c>
      <c r="AC235" t="s">
        <v>180</v>
      </c>
      <c r="AD235" t="s">
        <v>180</v>
      </c>
      <c r="AE235">
        <v>18.214474285800449</v>
      </c>
      <c r="AF235">
        <v>2.9372898829504028</v>
      </c>
      <c r="AG235">
        <v>9.0008129243204671</v>
      </c>
      <c r="AH235">
        <v>14.808971662134899</v>
      </c>
      <c r="AI235">
        <v>0.25325613154754389</v>
      </c>
      <c r="AJ235">
        <v>1.9570273374160929</v>
      </c>
      <c r="AK235"/>
      <c r="AL235"/>
      <c r="AM235"/>
      <c r="AN235"/>
      <c r="AO235"/>
      <c r="AP235"/>
      <c r="AQ235"/>
      <c r="AR235"/>
      <c r="AS235"/>
      <c r="AT235"/>
      <c r="AU235"/>
      <c r="AV235"/>
      <c r="AW235"/>
      <c r="AX235"/>
      <c r="AY235"/>
      <c r="AZ235"/>
      <c r="BA235"/>
      <c r="BB235"/>
      <c r="BC235"/>
      <c r="BD235"/>
      <c r="BE235"/>
      <c r="BF235"/>
      <c r="BG235"/>
      <c r="BH235"/>
      <c r="BI235"/>
    </row>
    <row r="236">
      <c r="A236" t="s">
        <v>578</v>
      </c>
      <c r="B236">
        <v>2011</v>
      </c>
      <c r="C236" t="s">
        <v>585</v>
      </c>
      <c r="D236">
        <v>148</v>
      </c>
      <c r="E236" t="s">
        <v>109</v>
      </c>
      <c r="F236" t="s">
        <v>50</v>
      </c>
      <c r="G236" t="s">
        <v>180</v>
      </c>
      <c r="H236">
        <v>4.9935978805468473</v>
      </c>
      <c r="I236">
        <v>5.953310083973955</v>
      </c>
      <c r="J236">
        <v>6.028008727173364</v>
      </c>
      <c r="K236">
        <v>2.917787600941455</v>
      </c>
      <c r="L236">
        <v>1.3003674774894509</v>
      </c>
      <c r="M236">
        <v>10.74315131966582</v>
      </c>
      <c r="N236">
        <v>7.6165916175335777</v>
      </c>
      <c r="O236">
        <v>4.083958138484844</v>
      </c>
      <c r="P236">
        <v>1.8791991346395249</v>
      </c>
      <c r="Q236">
        <v>0.21488931000866909</v>
      </c>
      <c r="R236">
        <v>3.7752669070218192</v>
      </c>
      <c r="S236">
        <v>6.1546423557020482</v>
      </c>
      <c r="T236">
        <v>5.0206862161631731</v>
      </c>
      <c r="U236">
        <v>3.812393460057359</v>
      </c>
      <c r="V236">
        <v>1.024765115929438</v>
      </c>
      <c r="W236" t="s">
        <v>150</v>
      </c>
      <c r="X236" t="s">
        <v>151</v>
      </c>
      <c r="Y236" t="s">
        <v>424</v>
      </c>
      <c r="Z236" t="s">
        <v>425</v>
      </c>
      <c r="AA236" t="s">
        <v>154</v>
      </c>
      <c r="AB236" t="s">
        <v>299</v>
      </c>
      <c r="AC236" t="s">
        <v>180</v>
      </c>
      <c r="AD236" t="s">
        <v>180</v>
      </c>
      <c r="AE236">
        <v>3.0295713243605129</v>
      </c>
      <c r="AF236">
        <v>2.892141552026692</v>
      </c>
      <c r="AG236">
        <v>3.2221942632479261</v>
      </c>
      <c r="AH236">
        <v>4.8050014050599028</v>
      </c>
      <c r="AI236">
        <v>5.8344544939998384</v>
      </c>
      <c r="AJ236">
        <v>4.9673602801335441</v>
      </c>
      <c r="AK236"/>
      <c r="AL236"/>
      <c r="AM236"/>
      <c r="AN236"/>
      <c r="AO236"/>
      <c r="AP236"/>
      <c r="AQ236"/>
      <c r="AR236"/>
      <c r="AS236"/>
      <c r="AT236"/>
      <c r="AU236"/>
      <c r="AV236"/>
      <c r="AW236"/>
      <c r="AX236"/>
      <c r="AY236"/>
      <c r="AZ236"/>
      <c r="BA236"/>
      <c r="BB236"/>
      <c r="BC236"/>
      <c r="BD236"/>
      <c r="BE236"/>
      <c r="BF236"/>
      <c r="BG236"/>
      <c r="BH236"/>
      <c r="BI236"/>
    </row>
    <row r="237">
      <c r="A237" t="s">
        <v>578</v>
      </c>
      <c r="B237">
        <v>2011</v>
      </c>
      <c r="C237" t="s">
        <v>585</v>
      </c>
      <c r="D237">
        <v>149</v>
      </c>
      <c r="E237" t="s">
        <v>109</v>
      </c>
      <c r="F237" t="s">
        <v>49</v>
      </c>
      <c r="G237" t="s">
        <v>180</v>
      </c>
      <c r="H237">
        <v>33.165157033756422</v>
      </c>
      <c r="I237">
        <v>65.137002603725577</v>
      </c>
      <c r="J237">
        <v>80.304377872408466</v>
      </c>
      <c r="K237">
        <v>92.44041214194209</v>
      </c>
      <c r="L237">
        <v>97.732351300202964</v>
      </c>
      <c r="M237">
        <v>63.253493174076127</v>
      </c>
      <c r="N237">
        <v>88.947512102865019</v>
      </c>
      <c r="O237">
        <v>94.752035136031949</v>
      </c>
      <c r="P237">
        <v>97.591636717656499</v>
      </c>
      <c r="Q237">
        <v>99.712272892818376</v>
      </c>
      <c r="R237">
        <v>27.909112884269121</v>
      </c>
      <c r="S237">
        <v>58.074170980127079</v>
      </c>
      <c r="T237">
        <v>71.547004912872836</v>
      </c>
      <c r="U237">
        <v>84.565589411384849</v>
      </c>
      <c r="V237">
        <v>95.028758735018556</v>
      </c>
      <c r="W237" t="s">
        <v>150</v>
      </c>
      <c r="X237" t="s">
        <v>151</v>
      </c>
      <c r="Y237" t="s">
        <v>424</v>
      </c>
      <c r="Z237" t="s">
        <v>425</v>
      </c>
      <c r="AA237" t="s">
        <v>154</v>
      </c>
      <c r="AB237" t="s">
        <v>299</v>
      </c>
      <c r="AC237" t="s">
        <v>180</v>
      </c>
      <c r="AD237" t="s">
        <v>180</v>
      </c>
      <c r="AE237">
        <v>65.510921006903274</v>
      </c>
      <c r="AF237">
        <v>41.377768059155493</v>
      </c>
      <c r="AG237">
        <v>78.926122362410936</v>
      </c>
      <c r="AH237">
        <v>71.466578760445813</v>
      </c>
      <c r="AI237">
        <v>91.580241261231009</v>
      </c>
      <c r="AJ237">
        <v>87.453520732499129</v>
      </c>
      <c r="AK237"/>
      <c r="AL237"/>
      <c r="AM237"/>
      <c r="AN237"/>
      <c r="AO237"/>
      <c r="AP237"/>
      <c r="AQ237"/>
      <c r="AR237"/>
      <c r="AS237"/>
      <c r="AT237"/>
      <c r="AU237"/>
      <c r="AV237"/>
      <c r="AW237"/>
      <c r="AX237"/>
      <c r="AY237"/>
      <c r="AZ237"/>
      <c r="BA237"/>
      <c r="BB237"/>
      <c r="BC237"/>
      <c r="BD237"/>
      <c r="BE237"/>
      <c r="BF237"/>
      <c r="BG237"/>
      <c r="BH237"/>
      <c r="BI237"/>
    </row>
    <row r="238">
      <c r="A238" t="s">
        <v>578</v>
      </c>
      <c r="B238">
        <v>2011</v>
      </c>
      <c r="C238" t="s">
        <v>585</v>
      </c>
      <c r="D238">
        <v>150</v>
      </c>
      <c r="E238" t="s">
        <v>109</v>
      </c>
      <c r="F238" t="s">
        <v>111</v>
      </c>
      <c r="G238" t="s">
        <v>180</v>
      </c>
      <c r="H238">
        <v>61.841245085696897</v>
      </c>
      <c r="I238">
        <v>28.909687312300662</v>
      </c>
      <c r="J238">
        <v>13.66761340041827</v>
      </c>
      <c r="K238">
        <v>4.6418002571166488</v>
      </c>
      <c r="L238">
        <v>0.96728122230770186</v>
      </c>
      <c r="M238">
        <v>26.00335550625805</v>
      </c>
      <c r="N238">
        <v>3.4358962796014638</v>
      </c>
      <c r="O238">
        <v>1.1640067254832349</v>
      </c>
      <c r="P238">
        <v>0.52916414770398235</v>
      </c>
      <c r="Q238">
        <v>0.072837797172967095</v>
      </c>
      <c r="R238">
        <v>68.315620208709078</v>
      </c>
      <c r="S238">
        <v>35.77118666417077</v>
      </c>
      <c r="T238">
        <v>23.432308870963919</v>
      </c>
      <c r="U238">
        <v>11.622017128557919</v>
      </c>
      <c r="V238">
        <v>3.946476149052033</v>
      </c>
      <c r="W238" t="s">
        <v>150</v>
      </c>
      <c r="X238" t="s">
        <v>151</v>
      </c>
      <c r="Y238" t="s">
        <v>424</v>
      </c>
      <c r="Z238" t="s">
        <v>425</v>
      </c>
      <c r="AA238" t="s">
        <v>154</v>
      </c>
      <c r="AB238" t="s">
        <v>299</v>
      </c>
      <c r="AC238" t="s">
        <v>180</v>
      </c>
      <c r="AD238" t="s">
        <v>180</v>
      </c>
      <c r="AE238">
        <v>31.45950766873629</v>
      </c>
      <c r="AF238">
        <v>55.730090388817779</v>
      </c>
      <c r="AG238">
        <v>17.851683374340769</v>
      </c>
      <c r="AH238">
        <v>23.728419834494261</v>
      </c>
      <c r="AI238">
        <v>2.5853042447693948</v>
      </c>
      <c r="AJ238">
        <v>7.5791189873673863</v>
      </c>
      <c r="AK238"/>
      <c r="AL238"/>
      <c r="AM238"/>
      <c r="AN238"/>
      <c r="AO238"/>
      <c r="AP238"/>
      <c r="AQ238"/>
      <c r="AR238"/>
      <c r="AS238"/>
      <c r="AT238"/>
      <c r="AU238"/>
      <c r="AV238"/>
      <c r="AW238"/>
      <c r="AX238"/>
      <c r="AY238"/>
      <c r="AZ238"/>
      <c r="BA238"/>
      <c r="BB238"/>
      <c r="BC238"/>
      <c r="BD238"/>
      <c r="BE238"/>
      <c r="BF238"/>
      <c r="BG238"/>
      <c r="BH238"/>
      <c r="BI238"/>
    </row>
    <row r="239">
      <c r="A239" t="s">
        <v>578</v>
      </c>
      <c r="B239">
        <v>2011</v>
      </c>
      <c r="C239" t="s">
        <v>585</v>
      </c>
      <c r="D239">
        <v>151</v>
      </c>
      <c r="E239" t="s">
        <v>110</v>
      </c>
      <c r="F239" t="s">
        <v>50</v>
      </c>
      <c r="G239" t="s">
        <v>180</v>
      </c>
      <c r="H239">
        <v>25.652817116731949</v>
      </c>
      <c r="I239">
        <v>12.56227018149257</v>
      </c>
      <c r="J239">
        <v>9.0584314899358827</v>
      </c>
      <c r="K239">
        <v>3.6009287580950979</v>
      </c>
      <c r="L239">
        <v>1.405528815395964</v>
      </c>
      <c r="M239">
        <v>20.629721079395502</v>
      </c>
      <c r="N239">
        <v>8.5461072806494389</v>
      </c>
      <c r="O239">
        <v>4.1411405096604437</v>
      </c>
      <c r="P239">
        <v>1.8791991346395249</v>
      </c>
      <c r="Q239">
        <v>0.21488931000866909</v>
      </c>
      <c r="R239">
        <v>27.44202476908243</v>
      </c>
      <c r="S239">
        <v>14.811691727227521</v>
      </c>
      <c r="T239">
        <v>9.7844155414734129</v>
      </c>
      <c r="U239">
        <v>5.9415256909003809</v>
      </c>
      <c r="V239">
        <v>1.499618385694351</v>
      </c>
      <c r="W239" t="s">
        <v>150</v>
      </c>
      <c r="X239" t="s">
        <v>151</v>
      </c>
      <c r="Y239" t="s">
        <v>424</v>
      </c>
      <c r="Z239" t="s">
        <v>425</v>
      </c>
      <c r="AA239" t="s">
        <v>154</v>
      </c>
      <c r="AB239" t="s">
        <v>299</v>
      </c>
      <c r="AC239" t="s">
        <v>180</v>
      </c>
      <c r="AD239" t="s">
        <v>180</v>
      </c>
      <c r="AE239">
        <v>5.2923121377171087</v>
      </c>
      <c r="AF239">
        <v>26.444938772189079</v>
      </c>
      <c r="AG239">
        <v>4.1282929157469788</v>
      </c>
      <c r="AH239">
        <v>6.4811158774971389</v>
      </c>
      <c r="AI239">
        <v>5.9726262506329606</v>
      </c>
      <c r="AJ239">
        <v>6.1605830124780114</v>
      </c>
      <c r="AK239"/>
      <c r="AL239"/>
      <c r="AM239"/>
      <c r="AN239"/>
      <c r="AO239"/>
      <c r="AP239"/>
      <c r="AQ239"/>
      <c r="AR239"/>
      <c r="AS239"/>
      <c r="AT239"/>
      <c r="AU239"/>
      <c r="AV239"/>
      <c r="AW239"/>
      <c r="AX239"/>
      <c r="AY239"/>
      <c r="AZ239"/>
      <c r="BA239"/>
      <c r="BB239"/>
      <c r="BC239"/>
      <c r="BD239"/>
      <c r="BE239"/>
      <c r="BF239"/>
      <c r="BG239"/>
      <c r="BH239"/>
      <c r="BI239"/>
    </row>
    <row r="240">
      <c r="A240" t="s">
        <v>578</v>
      </c>
      <c r="B240">
        <v>2011</v>
      </c>
      <c r="C240" t="s">
        <v>585</v>
      </c>
      <c r="D240">
        <v>152</v>
      </c>
      <c r="E240" t="s">
        <v>110</v>
      </c>
      <c r="F240" t="s">
        <v>49</v>
      </c>
      <c r="G240" t="s">
        <v>180</v>
      </c>
      <c r="H240">
        <v>74.264595328624097</v>
      </c>
      <c r="I240">
        <v>87.437729818507421</v>
      </c>
      <c r="J240">
        <v>90.889481375436347</v>
      </c>
      <c r="K240">
        <v>96.399071241904991</v>
      </c>
      <c r="L240">
        <v>98.572943651739394</v>
      </c>
      <c r="M240">
        <v>79.370278920604491</v>
      </c>
      <c r="N240">
        <v>91.45389271935062</v>
      </c>
      <c r="O240">
        <v>95.858859490339626</v>
      </c>
      <c r="P240">
        <v>98.120800865360508</v>
      </c>
      <c r="Q240">
        <v>99.712272892818376</v>
      </c>
      <c r="R240">
        <v>72.557975230917535</v>
      </c>
      <c r="S240">
        <v>85.088353441942985</v>
      </c>
      <c r="T240">
        <v>90.215584458526507</v>
      </c>
      <c r="U240">
        <v>93.984957566066782</v>
      </c>
      <c r="V240">
        <v>98.500381614305667</v>
      </c>
      <c r="W240" t="s">
        <v>150</v>
      </c>
      <c r="X240" t="s">
        <v>151</v>
      </c>
      <c r="Y240" t="s">
        <v>424</v>
      </c>
      <c r="Z240" t="s">
        <v>425</v>
      </c>
      <c r="AA240" t="s">
        <v>154</v>
      </c>
      <c r="AB240" t="s">
        <v>299</v>
      </c>
      <c r="AC240" t="s">
        <v>180</v>
      </c>
      <c r="AD240" t="s">
        <v>180</v>
      </c>
      <c r="AE240">
        <v>94.707687862282881</v>
      </c>
      <c r="AF240">
        <v>73.531932190387224</v>
      </c>
      <c r="AG240">
        <v>95.805872375782016</v>
      </c>
      <c r="AH240">
        <v>93.518884122502826</v>
      </c>
      <c r="AI240">
        <v>94.027373749367229</v>
      </c>
      <c r="AJ240">
        <v>93.774729048096603</v>
      </c>
      <c r="AK240"/>
      <c r="AL240"/>
      <c r="AM240"/>
      <c r="AN240"/>
      <c r="AO240"/>
      <c r="AP240"/>
      <c r="AQ240"/>
      <c r="AR240"/>
      <c r="AS240"/>
      <c r="AT240"/>
      <c r="AU240"/>
      <c r="AV240"/>
      <c r="AW240"/>
      <c r="AX240"/>
      <c r="AY240"/>
      <c r="AZ240"/>
      <c r="BA240"/>
      <c r="BB240"/>
      <c r="BC240"/>
      <c r="BD240"/>
      <c r="BE240"/>
      <c r="BF240"/>
      <c r="BG240"/>
      <c r="BH240"/>
      <c r="BI240"/>
    </row>
    <row r="241">
      <c r="A241" t="s">
        <v>578</v>
      </c>
      <c r="B241">
        <v>2011</v>
      </c>
      <c r="C241" t="s">
        <v>585</v>
      </c>
      <c r="D241">
        <v>153</v>
      </c>
      <c r="E241" t="s">
        <v>63</v>
      </c>
      <c r="F241" t="s">
        <v>314</v>
      </c>
      <c r="G241" t="s">
        <v>180</v>
      </c>
      <c r="H241">
        <v>0.82632278735921616</v>
      </c>
      <c r="I241">
        <v>0.48273033926870529</v>
      </c>
      <c r="J241">
        <v>1.445938171357223</v>
      </c>
      <c r="K241">
        <v>2.9350662442323672</v>
      </c>
      <c r="L241">
        <v>2.9119374444266151</v>
      </c>
      <c r="M241">
        <v>2.540057743401154</v>
      </c>
      <c r="N241">
        <v>4.5771013103561726</v>
      </c>
      <c r="O241">
        <v>4.8687475624233567</v>
      </c>
      <c r="P241">
        <v>3.869717823318676</v>
      </c>
      <c r="Q241">
        <v>3.4302959083689242</v>
      </c>
      <c r="R241">
        <v>0.53626868664017868</v>
      </c>
      <c r="S241">
        <v>0.66947042007517632</v>
      </c>
      <c r="T241">
        <v>0.58320866722142628</v>
      </c>
      <c r="U241">
        <v>0.82702063430792794</v>
      </c>
      <c r="V241">
        <v>1.5044627742191301</v>
      </c>
      <c r="W241" t="s">
        <v>150</v>
      </c>
      <c r="X241" t="s">
        <v>151</v>
      </c>
      <c r="Y241" t="s">
        <v>424</v>
      </c>
      <c r="Z241" t="s">
        <v>425</v>
      </c>
      <c r="AA241" t="s">
        <v>154</v>
      </c>
      <c r="AB241" t="s">
        <v>299</v>
      </c>
      <c r="AC241" t="s">
        <v>180</v>
      </c>
      <c r="AD241" t="s">
        <v>180</v>
      </c>
      <c r="AE241">
        <v>0.7684610580643022</v>
      </c>
      <c r="AF241">
        <v>1.1304604835332099</v>
      </c>
      <c r="AG241">
        <v>0.42398362140640639</v>
      </c>
      <c r="AH241">
        <v>1.595644787611098</v>
      </c>
      <c r="AI241">
        <v>3.1254944554202369</v>
      </c>
      <c r="AJ241">
        <v>2.7875487058071968</v>
      </c>
      <c r="AK241"/>
      <c r="AL241"/>
      <c r="AM241">
        <v>72.720916436925833</v>
      </c>
      <c r="AN241">
        <v>42.471990896646787</v>
      </c>
      <c r="AO241">
        <v>127.2108451503898</v>
      </c>
      <c r="AP241">
        <v>258.33318797688429</v>
      </c>
      <c r="AQ241">
        <v>256.24263033083992</v>
      </c>
      <c r="AR241">
        <v>66.046516765150557</v>
      </c>
      <c r="AS241">
        <v>119.0399361298565</v>
      </c>
      <c r="AT241">
        <v>126.6351907327532</v>
      </c>
      <c r="AU241">
        <v>100.6761346281186</v>
      </c>
      <c r="AV241">
        <v>89.169445293417027</v>
      </c>
      <c r="AW241">
        <v>33.247080530239437</v>
      </c>
      <c r="AX241">
        <v>41.505809436692957</v>
      </c>
      <c r="AY241">
        <v>36.14806988617368</v>
      </c>
      <c r="AZ241">
        <v>51.274932672953632</v>
      </c>
      <c r="BA241">
        <v>93.236454716330925</v>
      </c>
      <c r="BB241">
        <v>19.604224060750841</v>
      </c>
      <c r="BC241">
        <v>95.342535314604319</v>
      </c>
      <c r="BD241">
        <v>40.037536396478536</v>
      </c>
      <c r="BE241">
        <v>115.5610326252874</v>
      </c>
      <c r="BF241">
        <v>289.46157875360501</v>
      </c>
      <c r="BG241">
        <v>196.97266364096041</v>
      </c>
      <c r="BH241"/>
      <c r="BI241"/>
    </row>
    <row r="242">
      <c r="A242" t="s">
        <v>578</v>
      </c>
      <c r="B242">
        <v>2011</v>
      </c>
      <c r="C242" t="s">
        <v>585</v>
      </c>
      <c r="D242">
        <v>154</v>
      </c>
      <c r="E242" t="s">
        <v>63</v>
      </c>
      <c r="F242" t="s">
        <v>236</v>
      </c>
      <c r="G242" t="s">
        <v>180</v>
      </c>
      <c r="H242">
        <v>8.9545606755819378</v>
      </c>
      <c r="I242">
        <v>26.292696607062609</v>
      </c>
      <c r="J242">
        <v>52.005835783800478</v>
      </c>
      <c r="K242">
        <v>76.320486021712924</v>
      </c>
      <c r="L242">
        <v>92.206957072956698</v>
      </c>
      <c r="M242">
        <v>49.832533019934097</v>
      </c>
      <c r="N242">
        <v>81.681772075923845</v>
      </c>
      <c r="O242">
        <v>88.382296869998768</v>
      </c>
      <c r="P242">
        <v>92.43258667592977</v>
      </c>
      <c r="Q242">
        <v>93.29569065256679</v>
      </c>
      <c r="R242">
        <v>5.686141276022207</v>
      </c>
      <c r="S242">
        <v>18.152071101926321</v>
      </c>
      <c r="T242">
        <v>31.610206725040609</v>
      </c>
      <c r="U242">
        <v>55.150129963904668</v>
      </c>
      <c r="V242">
        <v>82.339077542248802</v>
      </c>
      <c r="W242" t="s">
        <v>150</v>
      </c>
      <c r="X242" t="s">
        <v>151</v>
      </c>
      <c r="Y242" t="s">
        <v>424</v>
      </c>
      <c r="Z242" t="s">
        <v>425</v>
      </c>
      <c r="AA242" t="s">
        <v>154</v>
      </c>
      <c r="AB242" t="s">
        <v>299</v>
      </c>
      <c r="AC242" t="s">
        <v>180</v>
      </c>
      <c r="AD242" t="s">
        <v>180</v>
      </c>
      <c r="AE242">
        <v>39.598244242947857</v>
      </c>
      <c r="AF242">
        <v>42.234336001904254</v>
      </c>
      <c r="AG242">
        <v>48.33883898868563</v>
      </c>
      <c r="AH242">
        <v>23.539882523921559</v>
      </c>
      <c r="AI242">
        <v>65.433599023210462</v>
      </c>
      <c r="AJ242">
        <v>79.340933549035057</v>
      </c>
      <c r="AK242"/>
      <c r="AL242"/>
      <c r="AM242">
        <v>788.05022514197697</v>
      </c>
      <c r="AN242">
        <v>2313.3063743935531</v>
      </c>
      <c r="AO242">
        <v>4575.3728989669344</v>
      </c>
      <c r="AP242">
        <v>6717.4342319114712</v>
      </c>
      <c r="AQ242">
        <v>8113.9631829658674</v>
      </c>
      <c r="AR242">
        <v>1295.744254673506</v>
      </c>
      <c r="AS242">
        <v>2124.3560654624962</v>
      </c>
      <c r="AT242">
        <v>2298.8065982127609</v>
      </c>
      <c r="AU242">
        <v>2404.7633354905761</v>
      </c>
      <c r="AV242">
        <v>2425.191647011959</v>
      </c>
      <c r="AW242">
        <v>352.52402689153178</v>
      </c>
      <c r="AX242">
        <v>1125.391625149402</v>
      </c>
      <c r="AY242">
        <v>1959.2437939186821</v>
      </c>
      <c r="AZ242">
        <v>3419.2849410223562</v>
      </c>
      <c r="BA242">
        <v>5102.8206255465393</v>
      </c>
      <c r="BB242">
        <v>1010.191530728326</v>
      </c>
      <c r="BC242">
        <v>3562.025148517389</v>
      </c>
      <c r="BD242">
        <v>4564.7235592572197</v>
      </c>
      <c r="BE242">
        <v>1704.823751165188</v>
      </c>
      <c r="BF242">
        <v>6060.005271787375</v>
      </c>
      <c r="BG242">
        <v>5606.3576519243034</v>
      </c>
      <c r="BH242"/>
      <c r="BI242"/>
    </row>
    <row r="243">
      <c r="A243" t="s">
        <v>578</v>
      </c>
      <c r="B243">
        <v>2011</v>
      </c>
      <c r="C243" t="s">
        <v>585</v>
      </c>
      <c r="D243">
        <v>155</v>
      </c>
      <c r="E243" t="s">
        <v>63</v>
      </c>
      <c r="F243" t="s">
        <v>315</v>
      </c>
      <c r="G243" t="s">
        <v>180</v>
      </c>
      <c r="H243">
        <v>1.9079272295470979</v>
      </c>
      <c r="I243">
        <v>5.1811503153062786</v>
      </c>
      <c r="J243">
        <v>5.113139460879081</v>
      </c>
      <c r="K243">
        <v>4.4125965227634447</v>
      </c>
      <c r="L243">
        <v>2.4648626992230929</v>
      </c>
      <c r="M243">
        <v>4.0142002446015477</v>
      </c>
      <c r="N243">
        <v>3.9369606013589449</v>
      </c>
      <c r="O243">
        <v>2.7091405416620979</v>
      </c>
      <c r="P243">
        <v>2.17147024219594</v>
      </c>
      <c r="Q243">
        <v>2.742555110575069</v>
      </c>
      <c r="R243">
        <v>1.1413851157792101</v>
      </c>
      <c r="S243">
        <v>4.0452089110961378</v>
      </c>
      <c r="T243">
        <v>6.3952879199602126</v>
      </c>
      <c r="U243">
        <v>5.4364629069907719</v>
      </c>
      <c r="V243">
        <v>3.5315669565979828</v>
      </c>
      <c r="W243" t="s">
        <v>150</v>
      </c>
      <c r="X243" t="s">
        <v>151</v>
      </c>
      <c r="Y243" t="s">
        <v>424</v>
      </c>
      <c r="Z243" t="s">
        <v>425</v>
      </c>
      <c r="AA243" t="s">
        <v>154</v>
      </c>
      <c r="AB243" t="s">
        <v>299</v>
      </c>
      <c r="AC243" t="s">
        <v>180</v>
      </c>
      <c r="AD243" t="s">
        <v>180</v>
      </c>
      <c r="AE243">
        <v>10.33206495250346</v>
      </c>
      <c r="AF243">
        <v>0.82288094632705344</v>
      </c>
      <c r="AG243">
        <v>4.8884495477463847</v>
      </c>
      <c r="AH243">
        <v>1.6659833269468529</v>
      </c>
      <c r="AI243">
        <v>3.3736157076525859</v>
      </c>
      <c r="AJ243">
        <v>6.3851008654430679</v>
      </c>
      <c r="AK243"/>
      <c r="AL243"/>
      <c r="AM243">
        <v>167.90801215955651</v>
      </c>
      <c r="AN243">
        <v>455.85236958424713</v>
      </c>
      <c r="AO243">
        <v>449.84412547854498</v>
      </c>
      <c r="AP243">
        <v>388.37969303801123</v>
      </c>
      <c r="AQ243">
        <v>216.9012602458798</v>
      </c>
      <c r="AR243">
        <v>104.3771325445322</v>
      </c>
      <c r="AS243">
        <v>102.39134044753349</v>
      </c>
      <c r="AT243">
        <v>70.464226131381963</v>
      </c>
      <c r="AU243">
        <v>56.493842813786117</v>
      </c>
      <c r="AV243">
        <v>71.291843161392833</v>
      </c>
      <c r="AW243">
        <v>70.762518501830669</v>
      </c>
      <c r="AX243">
        <v>250.7947553182629</v>
      </c>
      <c r="AY243">
        <v>396.38868155769921</v>
      </c>
      <c r="AZ243">
        <v>337.05842148452598</v>
      </c>
      <c r="BA243">
        <v>218.86269854529419</v>
      </c>
      <c r="BB243">
        <v>263.58149734916032</v>
      </c>
      <c r="BC243">
        <v>69.401413696206674</v>
      </c>
      <c r="BD243">
        <v>461.62508834896141</v>
      </c>
      <c r="BE243">
        <v>120.65514523863629</v>
      </c>
      <c r="BF243">
        <v>312.44084504823701</v>
      </c>
      <c r="BG243">
        <v>451.18147082503799</v>
      </c>
      <c r="BH243"/>
      <c r="BI243"/>
    </row>
    <row r="244">
      <c r="A244" t="s">
        <v>578</v>
      </c>
      <c r="B244">
        <v>2011</v>
      </c>
      <c r="C244" t="s">
        <v>585</v>
      </c>
      <c r="D244">
        <v>156</v>
      </c>
      <c r="E244" t="s">
        <v>63</v>
      </c>
      <c r="F244" t="s">
        <v>316</v>
      </c>
      <c r="G244" t="s">
        <v>180</v>
      </c>
      <c r="H244">
        <v>0.25765676311079011</v>
      </c>
      <c r="I244">
        <v>0.6339367416239664</v>
      </c>
      <c r="J244">
        <v>0.93536016801664379</v>
      </c>
      <c r="K244">
        <v>0.47620703333438041</v>
      </c>
      <c r="L244">
        <v>0.39494760325301143</v>
      </c>
      <c r="M244">
        <v>1.1559158487648591</v>
      </c>
      <c r="N244">
        <v>1.10138469293858</v>
      </c>
      <c r="O244">
        <v>0.49058084545859387</v>
      </c>
      <c r="P244">
        <v>0.37389336963838993</v>
      </c>
      <c r="Q244">
        <v>0</v>
      </c>
      <c r="R244">
        <v>0.1309292049161504</v>
      </c>
      <c r="S244">
        <v>0.60410605270095274</v>
      </c>
      <c r="T244">
        <v>0.66012764024369153</v>
      </c>
      <c r="U244">
        <v>0.62536539467049734</v>
      </c>
      <c r="V244">
        <v>0.49963037409347782</v>
      </c>
      <c r="W244" t="s">
        <v>150</v>
      </c>
      <c r="X244" t="s">
        <v>151</v>
      </c>
      <c r="Y244" t="s">
        <v>424</v>
      </c>
      <c r="Z244" t="s">
        <v>425</v>
      </c>
      <c r="AA244" t="s">
        <v>154</v>
      </c>
      <c r="AB244" t="s">
        <v>299</v>
      </c>
      <c r="AC244" t="s">
        <v>180</v>
      </c>
      <c r="AD244" t="s">
        <v>180</v>
      </c>
      <c r="AE244">
        <v>0.4603659741329813</v>
      </c>
      <c r="AF244">
        <v>1.057771691512956</v>
      </c>
      <c r="AG244">
        <v>0.20916133419258859</v>
      </c>
      <c r="AH244">
        <v>0.67162509916213942</v>
      </c>
      <c r="AI244">
        <v>0.32402882075105288</v>
      </c>
      <c r="AJ244">
        <v>0.53851071984659327</v>
      </c>
      <c r="AK244"/>
      <c r="AL244"/>
      <c r="AM244">
        <v>22.675201780975769</v>
      </c>
      <c r="AN244">
        <v>55.7755610722363</v>
      </c>
      <c r="AO244">
        <v>82.291179422782932</v>
      </c>
      <c r="AP244">
        <v>41.913902727077769</v>
      </c>
      <c r="AQ244">
        <v>34.75432238220359</v>
      </c>
      <c r="AR244">
        <v>30.056094465917969</v>
      </c>
      <c r="AS244">
        <v>28.644496726599169</v>
      </c>
      <c r="AT244">
        <v>12.75991374331236</v>
      </c>
      <c r="AU244">
        <v>9.7273602202843605</v>
      </c>
      <c r="AV244">
        <v>0</v>
      </c>
      <c r="AW244">
        <v>8.1172254283200882</v>
      </c>
      <c r="AX244">
        <v>37.453351113172303</v>
      </c>
      <c r="AY244">
        <v>40.915612909202679</v>
      </c>
      <c r="AZ244">
        <v>38.772392341284338</v>
      </c>
      <c r="BA244">
        <v>30.963720437183081</v>
      </c>
      <c r="BB244">
        <v>11.744404758235129</v>
      </c>
      <c r="BC244">
        <v>89.21199486571885</v>
      </c>
      <c r="BD244">
        <v>19.751481207441859</v>
      </c>
      <c r="BE244">
        <v>48.640957310076729</v>
      </c>
      <c r="BF244">
        <v>30.009297842013819</v>
      </c>
      <c r="BG244">
        <v>38.052031401789968</v>
      </c>
      <c r="BH244"/>
      <c r="BI244"/>
    </row>
    <row r="245">
      <c r="A245" t="s">
        <v>578</v>
      </c>
      <c r="B245">
        <v>2011</v>
      </c>
      <c r="C245" t="s">
        <v>585</v>
      </c>
      <c r="D245">
        <v>157</v>
      </c>
      <c r="E245" t="s">
        <v>63</v>
      </c>
      <c r="F245" t="s">
        <v>432</v>
      </c>
      <c r="G245" t="s">
        <v>180</v>
      </c>
      <c r="H245">
        <v>0.036074489579640302</v>
      </c>
      <c r="I245">
        <v>0.26500709095635611</v>
      </c>
      <c r="J245">
        <v>0.13199868438106879</v>
      </c>
      <c r="K245">
        <v>0.20564711175784511</v>
      </c>
      <c r="L245">
        <v>0.32936543565647752</v>
      </c>
      <c r="M245">
        <v>0.56863452919263002</v>
      </c>
      <c r="N245">
        <v>0.53995246967067112</v>
      </c>
      <c r="O245">
        <v>0.15548964986247071</v>
      </c>
      <c r="P245">
        <v>0.25608239221720119</v>
      </c>
      <c r="Q245">
        <v>0.53145832848920604</v>
      </c>
      <c r="R245">
        <v>0</v>
      </c>
      <c r="S245">
        <v>0.084531792831064698</v>
      </c>
      <c r="T245">
        <v>0.17662705713141291</v>
      </c>
      <c r="U245">
        <v>0</v>
      </c>
      <c r="V245">
        <v>0.25250779298856341</v>
      </c>
      <c r="W245" t="s">
        <v>150</v>
      </c>
      <c r="X245" t="s">
        <v>151</v>
      </c>
      <c r="Y245" t="s">
        <v>424</v>
      </c>
      <c r="Z245" t="s">
        <v>425</v>
      </c>
      <c r="AA245" t="s">
        <v>154</v>
      </c>
      <c r="AB245" t="s">
        <v>299</v>
      </c>
      <c r="AC245" t="s">
        <v>180</v>
      </c>
      <c r="AD245" t="s">
        <v>180</v>
      </c>
      <c r="AE245">
        <v>0</v>
      </c>
      <c r="AF245">
        <v>0.020468817263836599</v>
      </c>
      <c r="AG245">
        <v>0</v>
      </c>
      <c r="AH245">
        <v>0.062910663507238507</v>
      </c>
      <c r="AI245">
        <v>0.035889972046343699</v>
      </c>
      <c r="AJ245">
        <v>1.069618751582825</v>
      </c>
      <c r="AK245"/>
      <c r="AL245"/>
      <c r="AM245">
        <v>3.174752024701637</v>
      </c>
      <c r="AN245">
        <v>23.31607905916194</v>
      </c>
      <c r="AO245">
        <v>11.61298908313203</v>
      </c>
      <c r="AP245">
        <v>18.100264034257631</v>
      </c>
      <c r="AQ245">
        <v>28.98326876293779</v>
      </c>
      <c r="AR245">
        <v>14.785620548640111</v>
      </c>
      <c r="AS245">
        <v>14.042928732498011</v>
      </c>
      <c r="AT245">
        <v>4.0442559846956447</v>
      </c>
      <c r="AU245">
        <v>6.6623424683300234</v>
      </c>
      <c r="AV245">
        <v>13.81508931411185</v>
      </c>
      <c r="AW245">
        <v>0</v>
      </c>
      <c r="AX245">
        <v>5.2407998611711566</v>
      </c>
      <c r="AY245">
        <v>10.947586282272139</v>
      </c>
      <c r="AZ245">
        <v>0</v>
      </c>
      <c r="BA245">
        <v>15.648729772472089</v>
      </c>
      <c r="BB245">
        <v>0</v>
      </c>
      <c r="BC245">
        <v>1.72633096092491</v>
      </c>
      <c r="BD245">
        <v>0</v>
      </c>
      <c r="BE245">
        <v>4.5561651907018117</v>
      </c>
      <c r="BF245">
        <v>3.3238798270594172</v>
      </c>
      <c r="BG245">
        <v>75.58097698550489</v>
      </c>
      <c r="BH245"/>
      <c r="BI245"/>
    </row>
    <row r="246">
      <c r="A246" t="s">
        <v>578</v>
      </c>
      <c r="B246">
        <v>2011</v>
      </c>
      <c r="C246" t="s">
        <v>585</v>
      </c>
      <c r="D246">
        <v>158</v>
      </c>
      <c r="E246" t="s">
        <v>63</v>
      </c>
      <c r="F246" t="s">
        <v>318</v>
      </c>
      <c r="G246" t="s">
        <v>180</v>
      </c>
      <c r="H246">
        <v>0.72587663575463357</v>
      </c>
      <c r="I246">
        <v>0.28726897307679328</v>
      </c>
      <c r="J246">
        <v>0.64000952300753511</v>
      </c>
      <c r="K246">
        <v>0.49562926784358557</v>
      </c>
      <c r="L246">
        <v>0.2435528959550651</v>
      </c>
      <c r="M246">
        <v>1.1592835710854721</v>
      </c>
      <c r="N246">
        <v>1.45344004566283</v>
      </c>
      <c r="O246">
        <v>0.7085574466330945</v>
      </c>
      <c r="P246">
        <v>0.40960924581401298</v>
      </c>
      <c r="Q246">
        <v>0</v>
      </c>
      <c r="R246">
        <v>0.85466997188206972</v>
      </c>
      <c r="S246">
        <v>0.23823041232897829</v>
      </c>
      <c r="T246">
        <v>0.30796617221670491</v>
      </c>
      <c r="U246">
        <v>0.42972410853412918</v>
      </c>
      <c r="V246">
        <v>0</v>
      </c>
      <c r="W246" t="s">
        <v>150</v>
      </c>
      <c r="X246" t="s">
        <v>151</v>
      </c>
      <c r="Y246" t="s">
        <v>424</v>
      </c>
      <c r="Z246" t="s">
        <v>425</v>
      </c>
      <c r="AA246" t="s">
        <v>154</v>
      </c>
      <c r="AB246" t="s">
        <v>299</v>
      </c>
      <c r="AC246" t="s">
        <v>180</v>
      </c>
      <c r="AD246" t="s">
        <v>180</v>
      </c>
      <c r="AE246">
        <v>0.34143338028000741</v>
      </c>
      <c r="AF246">
        <v>0.035325216890814803</v>
      </c>
      <c r="AG246">
        <v>0.076561099995884493</v>
      </c>
      <c r="AH246">
        <v>1.3257305795674379</v>
      </c>
      <c r="AI246">
        <v>0</v>
      </c>
      <c r="AJ246">
        <v>1.352721850789566</v>
      </c>
      <c r="AK246"/>
      <c r="AL246"/>
      <c r="AM246">
        <v>63.881106729400202</v>
      </c>
      <c r="AN246">
        <v>25.274742888317149</v>
      </c>
      <c r="AO246">
        <v>56.306800621817402</v>
      </c>
      <c r="AP246">
        <v>43.623372749520101</v>
      </c>
      <c r="AQ246">
        <v>21.431997038146559</v>
      </c>
      <c r="AR246">
        <v>30.14366189594454</v>
      </c>
      <c r="AS246">
        <v>37.800651214079309</v>
      </c>
      <c r="AT246">
        <v>18.429443352539192</v>
      </c>
      <c r="AU246">
        <v>10.65655881366772</v>
      </c>
      <c r="AV246">
        <v>0</v>
      </c>
      <c r="AW246">
        <v>52.987023277393988</v>
      </c>
      <c r="AX246">
        <v>14.769802816741359</v>
      </c>
      <c r="AY246">
        <v>19.08816405096433</v>
      </c>
      <c r="AZ246">
        <v>26.64271460587096</v>
      </c>
      <c r="BA246">
        <v>0</v>
      </c>
      <c r="BB246">
        <v>8.7103131883993541</v>
      </c>
      <c r="BC246">
        <v>2.979313109983313</v>
      </c>
      <c r="BD246">
        <v>7.2298024566883523</v>
      </c>
      <c r="BE246">
        <v>96.013095111913827</v>
      </c>
      <c r="BF246">
        <v>0</v>
      </c>
      <c r="BG246">
        <v>95.585496160216593</v>
      </c>
      <c r="BH246"/>
      <c r="BI246"/>
    </row>
    <row r="247">
      <c r="A247" t="s">
        <v>578</v>
      </c>
      <c r="B247">
        <v>2011</v>
      </c>
      <c r="C247" t="s">
        <v>585</v>
      </c>
      <c r="D247">
        <v>159</v>
      </c>
      <c r="E247" t="s">
        <v>63</v>
      </c>
      <c r="F247" t="s">
        <v>319</v>
      </c>
      <c r="G247" t="s">
        <v>180</v>
      </c>
      <c r="H247">
        <v>11.317043989970131</v>
      </c>
      <c r="I247">
        <v>16.84157162062229</v>
      </c>
      <c r="J247">
        <v>13.25871309813526</v>
      </c>
      <c r="K247">
        <v>5.0045371925873559</v>
      </c>
      <c r="L247">
        <v>0.37748538116215702</v>
      </c>
      <c r="M247">
        <v>8.4959416622387121</v>
      </c>
      <c r="N247">
        <v>2.497595510674091</v>
      </c>
      <c r="O247">
        <v>0.87812309380241504</v>
      </c>
      <c r="P247">
        <v>0.22758745017558929</v>
      </c>
      <c r="Q247">
        <v>0</v>
      </c>
      <c r="R247">
        <v>10.501133433604281</v>
      </c>
      <c r="S247">
        <v>17.343490804719149</v>
      </c>
      <c r="T247">
        <v>17.212342496735559</v>
      </c>
      <c r="U247">
        <v>12.42365354217208</v>
      </c>
      <c r="V247">
        <v>3.8705323763953978</v>
      </c>
      <c r="W247" t="s">
        <v>150</v>
      </c>
      <c r="X247" t="s">
        <v>151</v>
      </c>
      <c r="Y247" t="s">
        <v>424</v>
      </c>
      <c r="Z247" t="s">
        <v>425</v>
      </c>
      <c r="AA247" t="s">
        <v>154</v>
      </c>
      <c r="AB247" t="s">
        <v>299</v>
      </c>
      <c r="AC247" t="s">
        <v>180</v>
      </c>
      <c r="AD247" t="s">
        <v>180</v>
      </c>
      <c r="AE247">
        <v>12.47312576832981</v>
      </c>
      <c r="AF247">
        <v>0.048887815810447703</v>
      </c>
      <c r="AG247">
        <v>15.564021155544239</v>
      </c>
      <c r="AH247">
        <v>19.886022761928679</v>
      </c>
      <c r="AI247">
        <v>8.4865868215444831</v>
      </c>
      <c r="AJ247">
        <v>1.410542168221836</v>
      </c>
      <c r="AK247"/>
      <c r="AL247"/>
      <c r="AM247">
        <v>995.96165432851114</v>
      </c>
      <c r="AN247">
        <v>1481.7694649975899</v>
      </c>
      <c r="AO247">
        <v>1166.4759477489711</v>
      </c>
      <c r="AP247">
        <v>440.48002318533878</v>
      </c>
      <c r="AQ247">
        <v>33.217694001485441</v>
      </c>
      <c r="AR247">
        <v>220.91125876510071</v>
      </c>
      <c r="AS247">
        <v>64.956746619559624</v>
      </c>
      <c r="AT247">
        <v>22.839813328739339</v>
      </c>
      <c r="AU247">
        <v>5.9210066003980559</v>
      </c>
      <c r="AV247">
        <v>0</v>
      </c>
      <c r="AW247">
        <v>651.03937191113539</v>
      </c>
      <c r="AX247">
        <v>1075.2612852213481</v>
      </c>
      <c r="AY247">
        <v>1066.844500856032</v>
      </c>
      <c r="AZ247">
        <v>770.26131211351401</v>
      </c>
      <c r="BA247">
        <v>239.86948884606949</v>
      </c>
      <c r="BB247">
        <v>318.20213885164952</v>
      </c>
      <c r="BC247">
        <v>4.1231766817654956</v>
      </c>
      <c r="BD247">
        <v>1469.738527690326</v>
      </c>
      <c r="BE247">
        <v>1440.2010666916331</v>
      </c>
      <c r="BF247">
        <v>785.96870179490099</v>
      </c>
      <c r="BG247">
        <v>99.671172551618753</v>
      </c>
      <c r="BH247"/>
      <c r="BI247"/>
    </row>
    <row r="248">
      <c r="A248" t="s">
        <v>578</v>
      </c>
      <c r="B248">
        <v>2011</v>
      </c>
      <c r="C248" t="s">
        <v>585</v>
      </c>
      <c r="D248">
        <v>160</v>
      </c>
      <c r="E248" t="s">
        <v>63</v>
      </c>
      <c r="F248" t="s">
        <v>433</v>
      </c>
      <c r="G248" t="s">
        <v>180</v>
      </c>
      <c r="H248">
        <v>12.93936930722578</v>
      </c>
      <c r="I248">
        <v>5.7137823764948088</v>
      </c>
      <c r="J248">
        <v>3.2257376475565591</v>
      </c>
      <c r="K248">
        <v>0.72496145050136274</v>
      </c>
      <c r="L248">
        <v>0</v>
      </c>
      <c r="M248">
        <v>4.7551390615571609</v>
      </c>
      <c r="N248">
        <v>0.69628744015631727</v>
      </c>
      <c r="O248">
        <v>0</v>
      </c>
      <c r="P248">
        <v>0</v>
      </c>
      <c r="Q248">
        <v>0</v>
      </c>
      <c r="R248">
        <v>13.12207315636557</v>
      </c>
      <c r="S248">
        <v>8.5814999674084991</v>
      </c>
      <c r="T248">
        <v>4.6772258690656807</v>
      </c>
      <c r="U248">
        <v>2.9746107827460051</v>
      </c>
      <c r="V248">
        <v>0.4422813249962656</v>
      </c>
      <c r="W248" t="s">
        <v>150</v>
      </c>
      <c r="X248" t="s">
        <v>151</v>
      </c>
      <c r="Y248" t="s">
        <v>424</v>
      </c>
      <c r="Z248" t="s">
        <v>425</v>
      </c>
      <c r="AA248" t="s">
        <v>154</v>
      </c>
      <c r="AB248" t="s">
        <v>299</v>
      </c>
      <c r="AC248" t="s">
        <v>180</v>
      </c>
      <c r="AD248" t="s">
        <v>180</v>
      </c>
      <c r="AE248">
        <v>11.96472843450333</v>
      </c>
      <c r="AF248">
        <v>0.030104602367486199</v>
      </c>
      <c r="AG248">
        <v>7.5324178559798529</v>
      </c>
      <c r="AH248">
        <v>7.7876736573633618</v>
      </c>
      <c r="AI248">
        <v>1.2827027350177549</v>
      </c>
      <c r="AJ248">
        <v>4.064177164809692</v>
      </c>
      <c r="AK248"/>
      <c r="AL248"/>
      <c r="AM248">
        <v>1138.735139018062</v>
      </c>
      <c r="AN248">
        <v>502.71485618148853</v>
      </c>
      <c r="AO248">
        <v>283.7941625082961</v>
      </c>
      <c r="AP248">
        <v>63.808305191198379</v>
      </c>
      <c r="AQ248">
        <v>0</v>
      </c>
      <c r="AR248">
        <v>123.64300479611479</v>
      </c>
      <c r="AS248">
        <v>18.10884373843572</v>
      </c>
      <c r="AT248">
        <v>0</v>
      </c>
      <c r="AU248">
        <v>0</v>
      </c>
      <c r="AV248">
        <v>0</v>
      </c>
      <c r="AW248">
        <v>813.5299222609741</v>
      </c>
      <c r="AX248">
        <v>532.03560851612758</v>
      </c>
      <c r="AY248">
        <v>289.90084868579982</v>
      </c>
      <c r="AZ248">
        <v>184.42462169178941</v>
      </c>
      <c r="BA248">
        <v>27.40961320980276</v>
      </c>
      <c r="BB248">
        <v>305.23240520069783</v>
      </c>
      <c r="BC248">
        <v>2.5390087987713832</v>
      </c>
      <c r="BD248">
        <v>711.29977394386526</v>
      </c>
      <c r="BE248">
        <v>564.00498192396014</v>
      </c>
      <c r="BF248">
        <v>118.79501437153711</v>
      </c>
      <c r="BG248">
        <v>287.18127866021251</v>
      </c>
      <c r="BH248"/>
      <c r="BI248"/>
    </row>
    <row r="249">
      <c r="A249" t="s">
        <v>578</v>
      </c>
      <c r="B249">
        <v>2011</v>
      </c>
      <c r="C249" t="s">
        <v>585</v>
      </c>
      <c r="D249">
        <v>161</v>
      </c>
      <c r="E249" t="s">
        <v>63</v>
      </c>
      <c r="F249" t="s">
        <v>321</v>
      </c>
      <c r="G249" t="s">
        <v>180</v>
      </c>
      <c r="H249">
        <v>14.45523283853106</v>
      </c>
      <c r="I249">
        <v>21.739887741406552</v>
      </c>
      <c r="J249">
        <v>13.78769069637449</v>
      </c>
      <c r="K249">
        <v>5.9842373819861416</v>
      </c>
      <c r="L249">
        <v>0.52007436377701377</v>
      </c>
      <c r="M249">
        <v>7.3859937232882613</v>
      </c>
      <c r="N249">
        <v>1.877281706751974</v>
      </c>
      <c r="O249">
        <v>1.1336381101346591</v>
      </c>
      <c r="P249">
        <v>0.1037820226448779</v>
      </c>
      <c r="Q249">
        <v>0</v>
      </c>
      <c r="R249">
        <v>12.96478130736303</v>
      </c>
      <c r="S249">
        <v>23.78705996173283</v>
      </c>
      <c r="T249">
        <v>20.2820520907302</v>
      </c>
      <c r="U249">
        <v>14.183274442405731</v>
      </c>
      <c r="V249">
        <v>4.5553764084982689</v>
      </c>
      <c r="W249" t="s">
        <v>150</v>
      </c>
      <c r="X249" t="s">
        <v>151</v>
      </c>
      <c r="Y249" t="s">
        <v>424</v>
      </c>
      <c r="Z249" t="s">
        <v>425</v>
      </c>
      <c r="AA249" t="s">
        <v>154</v>
      </c>
      <c r="AB249" t="s">
        <v>299</v>
      </c>
      <c r="AC249" t="s">
        <v>180</v>
      </c>
      <c r="AD249" t="s">
        <v>180</v>
      </c>
      <c r="AE249">
        <v>5.0271629291383579</v>
      </c>
      <c r="AF249">
        <v>0</v>
      </c>
      <c r="AG249">
        <v>12.916371261802709</v>
      </c>
      <c r="AH249">
        <v>28.195405522023069</v>
      </c>
      <c r="AI249">
        <v>16.959509775356828</v>
      </c>
      <c r="AJ249">
        <v>0.13783710052012019</v>
      </c>
      <c r="AK249"/>
      <c r="AL249"/>
      <c r="AM249">
        <v>1272.139405336465</v>
      </c>
      <c r="AN249">
        <v>1912.7372761486599</v>
      </c>
      <c r="AO249">
        <v>1213.0143742672169</v>
      </c>
      <c r="AP249">
        <v>526.70944771239522</v>
      </c>
      <c r="AQ249">
        <v>45.765139356591213</v>
      </c>
      <c r="AR249">
        <v>192.05042071967301</v>
      </c>
      <c r="AS249">
        <v>48.823803389248859</v>
      </c>
      <c r="AT249">
        <v>29.485709919896941</v>
      </c>
      <c r="AU249">
        <v>2.700034824454888</v>
      </c>
      <c r="AV249">
        <v>0</v>
      </c>
      <c r="AW249">
        <v>803.77829047486068</v>
      </c>
      <c r="AX249">
        <v>1474.7495157739829</v>
      </c>
      <c r="AY249">
        <v>1257.1092948664509</v>
      </c>
      <c r="AZ249">
        <v>879.35707036494443</v>
      </c>
      <c r="BA249">
        <v>282.31150248781643</v>
      </c>
      <c r="BB249">
        <v>128.2480451266826</v>
      </c>
      <c r="BC249">
        <v>0</v>
      </c>
      <c r="BD249">
        <v>1219.716183350288</v>
      </c>
      <c r="BE249">
        <v>2041.9896725836011</v>
      </c>
      <c r="BF249">
        <v>1570.6719511047511</v>
      </c>
      <c r="BG249">
        <v>9.7397906560104204</v>
      </c>
      <c r="BH249"/>
      <c r="BI249"/>
    </row>
    <row r="250">
      <c r="A250" t="s">
        <v>578</v>
      </c>
      <c r="B250">
        <v>2011</v>
      </c>
      <c r="C250" t="s">
        <v>585</v>
      </c>
      <c r="D250">
        <v>162</v>
      </c>
      <c r="E250" t="s">
        <v>63</v>
      </c>
      <c r="F250" t="s">
        <v>322</v>
      </c>
      <c r="G250" t="s">
        <v>180</v>
      </c>
      <c r="H250">
        <v>0.171526280170928</v>
      </c>
      <c r="I250">
        <v>0.28816531665992101</v>
      </c>
      <c r="J250">
        <v>0</v>
      </c>
      <c r="K250">
        <v>0</v>
      </c>
      <c r="L250">
        <v>0</v>
      </c>
      <c r="M250">
        <v>0.5788179897429252</v>
      </c>
      <c r="N250">
        <v>0</v>
      </c>
      <c r="O250">
        <v>0</v>
      </c>
      <c r="P250">
        <v>0</v>
      </c>
      <c r="Q250">
        <v>0</v>
      </c>
      <c r="R250">
        <v>0.13852787197251709</v>
      </c>
      <c r="S250">
        <v>0.0407871898414967</v>
      </c>
      <c r="T250">
        <v>0.2304144221922127</v>
      </c>
      <c r="U250">
        <v>0</v>
      </c>
      <c r="V250">
        <v>0</v>
      </c>
      <c r="W250" t="s">
        <v>150</v>
      </c>
      <c r="X250" t="s">
        <v>151</v>
      </c>
      <c r="Y250" t="s">
        <v>424</v>
      </c>
      <c r="Z250" t="s">
        <v>425</v>
      </c>
      <c r="AA250" t="s">
        <v>154</v>
      </c>
      <c r="AB250" t="s">
        <v>299</v>
      </c>
      <c r="AC250" t="s">
        <v>180</v>
      </c>
      <c r="AD250" t="s">
        <v>180</v>
      </c>
      <c r="AE250">
        <v>0.015017034834103399</v>
      </c>
      <c r="AF250">
        <v>0.26363161286064252</v>
      </c>
      <c r="AG250">
        <v>0.027306979765502799</v>
      </c>
      <c r="AH250">
        <v>0.1614091937001948</v>
      </c>
      <c r="AI250">
        <v>0.038470084245057802</v>
      </c>
      <c r="AJ250">
        <v>0</v>
      </c>
      <c r="AK250"/>
      <c r="AL250"/>
      <c r="AM250">
        <v>15.095249069567689</v>
      </c>
      <c r="AN250">
        <v>25.35360575109172</v>
      </c>
      <c r="AO250">
        <v>0</v>
      </c>
      <c r="AP250">
        <v>0</v>
      </c>
      <c r="AQ250">
        <v>0</v>
      </c>
      <c r="AR250">
        <v>15.05041063056232</v>
      </c>
      <c r="AS250">
        <v>0</v>
      </c>
      <c r="AT250">
        <v>0</v>
      </c>
      <c r="AU250">
        <v>0</v>
      </c>
      <c r="AV250">
        <v>0</v>
      </c>
      <c r="AW250">
        <v>8.5883204257332189</v>
      </c>
      <c r="AX250">
        <v>2.5287231194311448</v>
      </c>
      <c r="AY250">
        <v>14.28140064493272</v>
      </c>
      <c r="AZ250">
        <v>0</v>
      </c>
      <c r="BA250">
        <v>0</v>
      </c>
      <c r="BB250">
        <v>0.38309984940216518</v>
      </c>
      <c r="BC250">
        <v>22.23457318972574</v>
      </c>
      <c r="BD250">
        <v>2.578647242581197</v>
      </c>
      <c r="BE250">
        <v>11.68970264812828</v>
      </c>
      <c r="BF250">
        <v>3.562831890822022</v>
      </c>
      <c r="BG250">
        <v>0</v>
      </c>
      <c r="BH250"/>
      <c r="BI250"/>
    </row>
    <row r="251">
      <c r="A251" t="s">
        <v>578</v>
      </c>
      <c r="B251">
        <v>2011</v>
      </c>
      <c r="C251" t="s">
        <v>585</v>
      </c>
      <c r="D251">
        <v>163</v>
      </c>
      <c r="E251" t="s">
        <v>63</v>
      </c>
      <c r="F251" t="s">
        <v>434</v>
      </c>
      <c r="G251" t="s">
        <v>180</v>
      </c>
      <c r="H251">
        <v>25.461053579227791</v>
      </c>
      <c r="I251">
        <v>15.27742038770444</v>
      </c>
      <c r="J251">
        <v>6.8530450060640513</v>
      </c>
      <c r="K251">
        <v>2.4346068725928678</v>
      </c>
      <c r="L251">
        <v>0.44441067511760868</v>
      </c>
      <c r="M251">
        <v>13.96764306181664</v>
      </c>
      <c r="N251">
        <v>1.4490670130839931</v>
      </c>
      <c r="O251">
        <v>0.50421542308218648</v>
      </c>
      <c r="P251">
        <v>0.15527077806559261</v>
      </c>
      <c r="Q251">
        <v>0</v>
      </c>
      <c r="R251">
        <v>27.270507447604409</v>
      </c>
      <c r="S251">
        <v>17.100845458343919</v>
      </c>
      <c r="T251">
        <v>12.51114223808805</v>
      </c>
      <c r="U251">
        <v>5.959400014108029</v>
      </c>
      <c r="V251">
        <v>2.054074058267239</v>
      </c>
      <c r="W251" t="s">
        <v>150</v>
      </c>
      <c r="X251" t="s">
        <v>151</v>
      </c>
      <c r="Y251" t="s">
        <v>424</v>
      </c>
      <c r="Z251" t="s">
        <v>425</v>
      </c>
      <c r="AA251" t="s">
        <v>154</v>
      </c>
      <c r="AB251" t="s">
        <v>299</v>
      </c>
      <c r="AC251" t="s">
        <v>180</v>
      </c>
      <c r="AD251" t="s">
        <v>180</v>
      </c>
      <c r="AE251">
        <v>0.10511924383872349</v>
      </c>
      <c r="AF251">
        <v>50.695527560177837</v>
      </c>
      <c r="AG251">
        <v>0.99184161145677718</v>
      </c>
      <c r="AH251">
        <v>0.20721206504108439</v>
      </c>
      <c r="AI251">
        <v>0.069258805016594802</v>
      </c>
      <c r="AJ251">
        <v>0.67603131441190512</v>
      </c>
      <c r="AK251"/>
      <c r="AL251"/>
      <c r="AM251">
        <v>2240.7117146658279</v>
      </c>
      <c r="AN251">
        <v>1344.1509821276179</v>
      </c>
      <c r="AO251">
        <v>602.91765190538729</v>
      </c>
      <c r="AP251">
        <v>214.28468815763981</v>
      </c>
      <c r="AQ251">
        <v>39.106939112719758</v>
      </c>
      <c r="AR251">
        <v>363.18629922824482</v>
      </c>
      <c r="AS251">
        <v>37.686918638901062</v>
      </c>
      <c r="AT251">
        <v>13.114546493477951</v>
      </c>
      <c r="AU251">
        <v>4.0395869854247533</v>
      </c>
      <c r="AV251">
        <v>0</v>
      </c>
      <c r="AW251">
        <v>1690.69121468087</v>
      </c>
      <c r="AX251">
        <v>1060.217765440116</v>
      </c>
      <c r="AY251">
        <v>775.45768675375245</v>
      </c>
      <c r="AZ251">
        <v>369.48030293137128</v>
      </c>
      <c r="BA251">
        <v>127.2976548170336</v>
      </c>
      <c r="BB251">
        <v>2.6816989458151559</v>
      </c>
      <c r="BC251">
        <v>4275.6382882062589</v>
      </c>
      <c r="BD251">
        <v>93.66138834919299</v>
      </c>
      <c r="BE251">
        <v>15.00687395746511</v>
      </c>
      <c r="BF251">
        <v>6.41426927119476</v>
      </c>
      <c r="BG251">
        <v>47.769457239260383</v>
      </c>
      <c r="BH251"/>
      <c r="BI251"/>
    </row>
    <row r="252">
      <c r="A252" t="s">
        <v>578</v>
      </c>
      <c r="B252">
        <v>2011</v>
      </c>
      <c r="C252" t="s">
        <v>585</v>
      </c>
      <c r="D252">
        <v>164</v>
      </c>
      <c r="E252" t="s">
        <v>63</v>
      </c>
      <c r="F252" t="s">
        <v>435</v>
      </c>
      <c r="G252" t="s">
        <v>180</v>
      </c>
      <c r="H252">
        <v>22.162930846389571</v>
      </c>
      <c r="I252">
        <v>6.4289927283917043</v>
      </c>
      <c r="J252">
        <v>2.2046063440757271</v>
      </c>
      <c r="K252">
        <v>0.9322192928431452</v>
      </c>
      <c r="L252">
        <v>0.051178182944840903</v>
      </c>
      <c r="M252">
        <v>5.0215067420275279</v>
      </c>
      <c r="N252">
        <v>0.1891571334225739</v>
      </c>
      <c r="O252">
        <v>0.1012179686761497</v>
      </c>
      <c r="P252">
        <v>0</v>
      </c>
      <c r="Q252">
        <v>0</v>
      </c>
      <c r="R252">
        <v>26.78098024071085</v>
      </c>
      <c r="S252">
        <v>8.7086955943482902</v>
      </c>
      <c r="T252">
        <v>4.918240248044139</v>
      </c>
      <c r="U252">
        <v>1.678551182670686</v>
      </c>
      <c r="V252">
        <v>0.79578576508791388</v>
      </c>
      <c r="W252" t="s">
        <v>150</v>
      </c>
      <c r="X252" t="s">
        <v>151</v>
      </c>
      <c r="Y252" t="s">
        <v>424</v>
      </c>
      <c r="Z252" t="s">
        <v>425</v>
      </c>
      <c r="AA252" t="s">
        <v>154</v>
      </c>
      <c r="AB252" t="s">
        <v>299</v>
      </c>
      <c r="AC252" t="s">
        <v>180</v>
      </c>
      <c r="AD252" t="s">
        <v>180</v>
      </c>
      <c r="AE252">
        <v>18.214474285800449</v>
      </c>
      <c r="AF252">
        <v>2.9372898829504028</v>
      </c>
      <c r="AG252">
        <v>9.0008129243204671</v>
      </c>
      <c r="AH252">
        <v>14.808971662134899</v>
      </c>
      <c r="AI252">
        <v>0.25325613154754389</v>
      </c>
      <c r="AJ252">
        <v>1.9570273374160929</v>
      </c>
      <c r="AK252"/>
      <c r="AL252"/>
      <c r="AM252">
        <v>1950.4589087133891</v>
      </c>
      <c r="AN252">
        <v>565.64110109281944</v>
      </c>
      <c r="AO252">
        <v>193.9570043928928</v>
      </c>
      <c r="AP252">
        <v>82.050339506633833</v>
      </c>
      <c r="AQ252">
        <v>4.5035418732771708</v>
      </c>
      <c r="AR252">
        <v>130.5690904410512</v>
      </c>
      <c r="AS252">
        <v>4.9195443915961166</v>
      </c>
      <c r="AT252">
        <v>2.632659961221357</v>
      </c>
      <c r="AU252">
        <v>0</v>
      </c>
      <c r="AV252">
        <v>0</v>
      </c>
      <c r="AW252">
        <v>1660.3419683519419</v>
      </c>
      <c r="AX252">
        <v>539.92147963848549</v>
      </c>
      <c r="AY252">
        <v>304.83924913240747</v>
      </c>
      <c r="AZ252">
        <v>104.0694697437262</v>
      </c>
      <c r="BA252">
        <v>49.317433918583042</v>
      </c>
      <c r="BB252">
        <v>464.66978554134778</v>
      </c>
      <c r="BC252">
        <v>247.7297247216884</v>
      </c>
      <c r="BD252">
        <v>849.96296286158838</v>
      </c>
      <c r="BE252">
        <v>1072.50690797984</v>
      </c>
      <c r="BF252">
        <v>23.454823136752658</v>
      </c>
      <c r="BG252">
        <v>138.28669133779309</v>
      </c>
      <c r="BH252"/>
      <c r="BI252"/>
    </row>
    <row r="253">
      <c r="A253" t="s">
        <v>578</v>
      </c>
      <c r="B253">
        <v>2011</v>
      </c>
      <c r="C253" t="s">
        <v>585</v>
      </c>
      <c r="D253">
        <v>165</v>
      </c>
      <c r="E253" t="s">
        <v>63</v>
      </c>
      <c r="F253" t="s">
        <v>47</v>
      </c>
      <c r="G253" t="s">
        <v>180</v>
      </c>
      <c r="H253">
        <v>0.76667193941243583</v>
      </c>
      <c r="I253">
        <v>0.51222943949117161</v>
      </c>
      <c r="J253">
        <v>0.39792541635194451</v>
      </c>
      <c r="K253">
        <v>0.060266828134849702</v>
      </c>
      <c r="L253">
        <v>0.0552282455276705</v>
      </c>
      <c r="M253">
        <v>0.3846498894076063</v>
      </c>
      <c r="N253">
        <v>0</v>
      </c>
      <c r="O253">
        <v>0.022177807331498701</v>
      </c>
      <c r="P253">
        <v>0</v>
      </c>
      <c r="Q253">
        <v>0</v>
      </c>
      <c r="R253">
        <v>0.84740223507791512</v>
      </c>
      <c r="S253">
        <v>0.64400233264709761</v>
      </c>
      <c r="T253">
        <v>0.41545687448792201</v>
      </c>
      <c r="U253">
        <v>0.31180702748939748</v>
      </c>
      <c r="V253">
        <v>0.15470462660713721</v>
      </c>
      <c r="W253" t="s">
        <v>150</v>
      </c>
      <c r="X253" t="s">
        <v>151</v>
      </c>
      <c r="Y253" t="s">
        <v>424</v>
      </c>
      <c r="Z253" t="s">
        <v>425</v>
      </c>
      <c r="AA253" t="s">
        <v>154</v>
      </c>
      <c r="AB253" t="s">
        <v>299</v>
      </c>
      <c r="AC253" t="s">
        <v>180</v>
      </c>
      <c r="AD253" t="s">
        <v>180</v>
      </c>
      <c r="AE253">
        <v>0.54398410478187165</v>
      </c>
      <c r="AF253">
        <v>0.72331536840094479</v>
      </c>
      <c r="AG253">
        <v>0.0302336191034605</v>
      </c>
      <c r="AH253">
        <v>0.091528157092581094</v>
      </c>
      <c r="AI253">
        <v>0.61758766819138899</v>
      </c>
      <c r="AJ253">
        <v>0.22855011712823489</v>
      </c>
      <c r="AK253"/>
      <c r="AL253"/>
      <c r="AM253">
        <v>67.4713161653508</v>
      </c>
      <c r="AN253">
        <v>45.067405798485908</v>
      </c>
      <c r="AO253">
        <v>35.008708894818781</v>
      </c>
      <c r="AP253">
        <v>5.3044533055854668</v>
      </c>
      <c r="AQ253">
        <v>4.8599364418538711</v>
      </c>
      <c r="AR253">
        <v>10.001656629843231</v>
      </c>
      <c r="AS253">
        <v>0</v>
      </c>
      <c r="AT253">
        <v>0.57684051708376005</v>
      </c>
      <c r="AU253">
        <v>0</v>
      </c>
      <c r="AV253">
        <v>0</v>
      </c>
      <c r="AW253">
        <v>52.536444981812018</v>
      </c>
      <c r="AX253">
        <v>39.926839624422279</v>
      </c>
      <c r="AY253">
        <v>25.750584615332599</v>
      </c>
      <c r="AZ253">
        <v>19.33190500724535</v>
      </c>
      <c r="BA253">
        <v>9.5875492303555774</v>
      </c>
      <c r="BB253">
        <v>13.877588413515181</v>
      </c>
      <c r="BC253">
        <v>61.004097055938523</v>
      </c>
      <c r="BD253">
        <v>2.8550150622251769</v>
      </c>
      <c r="BE253">
        <v>6.628723654556957</v>
      </c>
      <c r="BF253">
        <v>57.196678478637992</v>
      </c>
      <c r="BG253">
        <v>16.149717941221009</v>
      </c>
      <c r="BH253"/>
      <c r="BI253"/>
    </row>
    <row r="254">
      <c r="A254" t="s">
        <v>578</v>
      </c>
      <c r="B254">
        <v>2011</v>
      </c>
      <c r="C254" t="s">
        <v>585</v>
      </c>
      <c r="D254">
        <v>166</v>
      </c>
      <c r="E254" t="s">
        <v>63</v>
      </c>
      <c r="F254" t="s">
        <v>189</v>
      </c>
      <c r="G254" t="s">
        <v>180</v>
      </c>
      <c r="H254">
        <v>0.017752638139221299</v>
      </c>
      <c r="I254">
        <v>0.055160321934661097</v>
      </c>
      <c r="J254">
        <v>0</v>
      </c>
      <c r="K254">
        <v>0.0135387797100417</v>
      </c>
      <c r="L254">
        <v>0</v>
      </c>
      <c r="M254">
        <v>0.1396829129413284</v>
      </c>
      <c r="N254">
        <v>0</v>
      </c>
      <c r="O254">
        <v>0.045814680934806402</v>
      </c>
      <c r="P254">
        <v>0</v>
      </c>
      <c r="Q254">
        <v>0</v>
      </c>
      <c r="R254">
        <v>0.025200052061698799</v>
      </c>
      <c r="S254">
        <v>0</v>
      </c>
      <c r="T254">
        <v>0.019701578842231102</v>
      </c>
      <c r="U254">
        <v>0</v>
      </c>
      <c r="V254">
        <v>0</v>
      </c>
      <c r="W254" t="s">
        <v>150</v>
      </c>
      <c r="X254" t="s">
        <v>151</v>
      </c>
      <c r="Y254" t="s">
        <v>424</v>
      </c>
      <c r="Z254" t="s">
        <v>425</v>
      </c>
      <c r="AA254" t="s">
        <v>154</v>
      </c>
      <c r="AB254" t="s">
        <v>299</v>
      </c>
      <c r="AC254" t="s">
        <v>180</v>
      </c>
      <c r="AD254" t="s">
        <v>180</v>
      </c>
      <c r="AE254">
        <v>0.15581859084481209</v>
      </c>
      <c r="AF254">
        <v>0</v>
      </c>
      <c r="AG254">
        <v>0</v>
      </c>
      <c r="AH254">
        <v>0</v>
      </c>
      <c r="AI254">
        <v>0</v>
      </c>
      <c r="AJ254">
        <v>0.051400354987940301</v>
      </c>
      <c r="AK254"/>
      <c r="AL254"/>
      <c r="AM254">
        <v>1.5623290733432049</v>
      </c>
      <c r="AN254">
        <v>4.8531623154536447</v>
      </c>
      <c r="AO254">
        <v>0</v>
      </c>
      <c r="AP254">
        <v>1.191631068186189</v>
      </c>
      <c r="AQ254">
        <v>0</v>
      </c>
      <c r="AR254">
        <v>3.6320315454842431</v>
      </c>
      <c r="AS254">
        <v>0</v>
      </c>
      <c r="AT254">
        <v>1.191631068186189</v>
      </c>
      <c r="AU254">
        <v>0</v>
      </c>
      <c r="AV254">
        <v>0</v>
      </c>
      <c r="AW254">
        <v>1.5623290733432049</v>
      </c>
      <c r="AX254">
        <v>0</v>
      </c>
      <c r="AY254">
        <v>1.2211307699694021</v>
      </c>
      <c r="AZ254">
        <v>0</v>
      </c>
      <c r="BA254">
        <v>0</v>
      </c>
      <c r="BB254">
        <v>3.9750909114987949</v>
      </c>
      <c r="BC254">
        <v>0</v>
      </c>
      <c r="BD254">
        <v>0</v>
      </c>
      <c r="BE254">
        <v>0</v>
      </c>
      <c r="BF254">
        <v>0</v>
      </c>
      <c r="BG254">
        <v>3.6320315454842431</v>
      </c>
      <c r="BH254"/>
      <c r="BI254"/>
    </row>
    <row r="255">
      <c r="A255" t="s">
        <v>578</v>
      </c>
      <c r="B255">
        <v>2011</v>
      </c>
      <c r="C255" t="s">
        <v>585</v>
      </c>
      <c r="D255">
        <v>222</v>
      </c>
      <c r="E255" t="s">
        <v>37</v>
      </c>
      <c r="F255" t="s">
        <v>15</v>
      </c>
      <c r="G255" t="s">
        <v>609</v>
      </c>
      <c r="H255">
        <v>65.52303811198081</v>
      </c>
      <c r="I255">
        <v>84.309325619150115</v>
      </c>
      <c r="J255">
        <v>89.319171015252536</v>
      </c>
      <c r="K255">
        <v>92.737329797236157</v>
      </c>
      <c r="L255">
        <v>96.933482510309517</v>
      </c>
      <c r="M255">
        <v>82.692260585398742</v>
      </c>
      <c r="N255">
        <v>92.64740329343168</v>
      </c>
      <c r="O255">
        <v>95.190874360180601</v>
      </c>
      <c r="P255">
        <v>96.619229650326972</v>
      </c>
      <c r="Q255">
        <v>98.231243607367375</v>
      </c>
      <c r="R255">
        <v>61.980973464898412</v>
      </c>
      <c r="S255">
        <v>81.10828366705914</v>
      </c>
      <c r="T255">
        <v>86.315774472998825</v>
      </c>
      <c r="U255">
        <v>90.295980693430508</v>
      </c>
      <c r="V255">
        <v>93.763178215206679</v>
      </c>
      <c r="W255" t="s">
        <v>150</v>
      </c>
      <c r="X255" t="s">
        <v>151</v>
      </c>
      <c r="Y255" t="s">
        <v>424</v>
      </c>
      <c r="Z255" t="s">
        <v>425</v>
      </c>
      <c r="AA255" t="s">
        <v>154</v>
      </c>
      <c r="AB255" t="s">
        <v>299</v>
      </c>
      <c r="AC255" t="s">
        <v>180</v>
      </c>
      <c r="AD255" t="s">
        <v>180</v>
      </c>
      <c r="AE255">
        <v>79.434047149659264</v>
      </c>
      <c r="AF255">
        <v>85.047331756071344</v>
      </c>
      <c r="AG255">
        <v>80.663718000976942</v>
      </c>
      <c r="AH255">
        <v>78.092614498216392</v>
      </c>
      <c r="AI255">
        <v>93.922930579354272</v>
      </c>
      <c r="AJ255">
        <v>92.710858195622592</v>
      </c>
      <c r="AK255"/>
      <c r="AL255"/>
      <c r="AM255">
        <v>5747.9508405756524</v>
      </c>
      <c r="AN255">
        <v>7387.0686286487244</v>
      </c>
      <c r="AO255">
        <v>7806.8382926937056</v>
      </c>
      <c r="AP255">
        <v>8068.8084272473416</v>
      </c>
      <c r="AQ255">
        <v>8355.000529031091</v>
      </c>
      <c r="AR255">
        <v>2134.4841239500988</v>
      </c>
      <c r="AS255">
        <v>2352.3348040066039</v>
      </c>
      <c r="AT255">
        <v>2443.3255115786601</v>
      </c>
      <c r="AU255">
        <v>2466.3527472505289</v>
      </c>
      <c r="AV255">
        <v>2491.1685364356408</v>
      </c>
      <c r="AW255">
        <v>3826.0310005701722</v>
      </c>
      <c r="AX255">
        <v>5020.2636974965026</v>
      </c>
      <c r="AY255">
        <v>5328.8972955018062</v>
      </c>
      <c r="AZ255">
        <v>5570.7590192854859</v>
      </c>
      <c r="BA255">
        <v>5732.0499821210424</v>
      </c>
      <c r="BB255">
        <v>2021.1266501070879</v>
      </c>
      <c r="BC255">
        <v>7103.6672744071411</v>
      </c>
      <c r="BD255">
        <v>7546.178053167223</v>
      </c>
      <c r="BE255">
        <v>5650.8877925988891</v>
      </c>
      <c r="BF255">
        <v>8632.2459341122376</v>
      </c>
      <c r="BG255">
        <v>6411.5610138038937</v>
      </c>
      <c r="BH255"/>
      <c r="BI255"/>
    </row>
    <row r="256">
      <c r="A256" t="s">
        <v>578</v>
      </c>
      <c r="B256">
        <v>2011</v>
      </c>
      <c r="C256" t="s">
        <v>585</v>
      </c>
      <c r="D256">
        <v>223</v>
      </c>
      <c r="E256" t="s">
        <v>37</v>
      </c>
      <c r="F256" t="s">
        <v>16</v>
      </c>
      <c r="G256" t="s">
        <v>610</v>
      </c>
      <c r="H256">
        <v>32.102602709290537</v>
      </c>
      <c r="I256">
        <v>14.905930362978751</v>
      </c>
      <c r="J256">
        <v>10.231258309435489</v>
      </c>
      <c r="K256">
        <v>6.0675833596777142</v>
      </c>
      <c r="L256">
        <v>2.147561172174457</v>
      </c>
      <c r="M256">
        <v>15.4174394268226</v>
      </c>
      <c r="N256">
        <v>6.4837469636759941</v>
      </c>
      <c r="O256">
        <v>4.2932874548428703</v>
      </c>
      <c r="P256">
        <v>2.6460371090121408</v>
      </c>
      <c r="Q256">
        <v>0.78023072362007229</v>
      </c>
      <c r="R256">
        <v>35.670816598441228</v>
      </c>
      <c r="S256">
        <v>17.764002077630401</v>
      </c>
      <c r="T256">
        <v>13.38153231827947</v>
      </c>
      <c r="U256">
        <v>8.5897360441303547</v>
      </c>
      <c r="V256">
        <v>5.1011826635667283</v>
      </c>
      <c r="W256" t="s">
        <v>150</v>
      </c>
      <c r="X256" t="s">
        <v>151</v>
      </c>
      <c r="Y256" t="s">
        <v>424</v>
      </c>
      <c r="Z256" t="s">
        <v>425</v>
      </c>
      <c r="AA256" t="s">
        <v>154</v>
      </c>
      <c r="AB256" t="s">
        <v>299</v>
      </c>
      <c r="AC256" t="s">
        <v>180</v>
      </c>
      <c r="AD256" t="s">
        <v>180</v>
      </c>
      <c r="AE256">
        <v>19.425106380485321</v>
      </c>
      <c r="AF256">
        <v>13.17827618577086</v>
      </c>
      <c r="AG256">
        <v>17.937663427547729</v>
      </c>
      <c r="AH256">
        <v>21.079149783650429</v>
      </c>
      <c r="AI256">
        <v>5.5980504797108877</v>
      </c>
      <c r="AJ256">
        <v>6.0239839357455658</v>
      </c>
      <c r="AK256"/>
      <c r="AL256"/>
      <c r="AM256">
        <v>2816.172563796194</v>
      </c>
      <c r="AN256">
        <v>1306.0373779122251</v>
      </c>
      <c r="AO256">
        <v>894.25123682464562</v>
      </c>
      <c r="AP256">
        <v>527.92298260729501</v>
      </c>
      <c r="AQ256">
        <v>185.10502527066299</v>
      </c>
      <c r="AR256">
        <v>397.96081828637142</v>
      </c>
      <c r="AS256">
        <v>164.6235415224906</v>
      </c>
      <c r="AT256">
        <v>110.19857562466341</v>
      </c>
      <c r="AU256">
        <v>67.544120531257605</v>
      </c>
      <c r="AV256">
        <v>19.786843355172181</v>
      </c>
      <c r="AW256">
        <v>2201.9281481369499</v>
      </c>
      <c r="AX256">
        <v>1099.517468753927</v>
      </c>
      <c r="AY256">
        <v>826.13881200656112</v>
      </c>
      <c r="AZ256">
        <v>529.93886520357853</v>
      </c>
      <c r="BA256">
        <v>311.85199299005421</v>
      </c>
      <c r="BB256">
        <v>494.2540584995553</v>
      </c>
      <c r="BC256">
        <v>1100.729292042445</v>
      </c>
      <c r="BD256">
        <v>1678.087812421709</v>
      </c>
      <c r="BE256">
        <v>1525.315946407638</v>
      </c>
      <c r="BF256">
        <v>514.50426636348675</v>
      </c>
      <c r="BG256">
        <v>416.59781067619139</v>
      </c>
      <c r="BH256"/>
      <c r="BI256"/>
    </row>
    <row r="257">
      <c r="A257" t="s">
        <v>578</v>
      </c>
      <c r="B257">
        <v>2011</v>
      </c>
      <c r="C257" t="s">
        <v>585</v>
      </c>
      <c r="D257">
        <v>224</v>
      </c>
      <c r="E257" t="s">
        <v>37</v>
      </c>
      <c r="F257" t="s">
        <v>20</v>
      </c>
      <c r="G257" t="s">
        <v>611</v>
      </c>
      <c r="H257">
        <v>2.37435917872891</v>
      </c>
      <c r="I257">
        <v>0.784744017871292</v>
      </c>
      <c r="J257">
        <v>0.44957067531212358</v>
      </c>
      <c r="K257">
        <v>1.195086843086125</v>
      </c>
      <c r="L257">
        <v>0.91895631751603213</v>
      </c>
      <c r="M257">
        <v>1.8902999877787201</v>
      </c>
      <c r="N257">
        <v>0.86884974289244443</v>
      </c>
      <c r="O257">
        <v>0.51583818497654799</v>
      </c>
      <c r="P257">
        <v>0.73473324066091716</v>
      </c>
      <c r="Q257">
        <v>0.98852566901259864</v>
      </c>
      <c r="R257">
        <v>2.348209936660457</v>
      </c>
      <c r="S257">
        <v>1.127714255310424</v>
      </c>
      <c r="T257">
        <v>0.30269320872169708</v>
      </c>
      <c r="U257">
        <v>1.114283262439246</v>
      </c>
      <c r="V257">
        <v>1.135639121226711</v>
      </c>
      <c r="W257" t="s">
        <v>150</v>
      </c>
      <c r="X257" t="s">
        <v>151</v>
      </c>
      <c r="Y257" t="s">
        <v>424</v>
      </c>
      <c r="Z257" t="s">
        <v>425</v>
      </c>
      <c r="AA257" t="s">
        <v>154</v>
      </c>
      <c r="AB257" t="s">
        <v>299</v>
      </c>
      <c r="AC257" t="s">
        <v>180</v>
      </c>
      <c r="AD257" t="s">
        <v>180</v>
      </c>
      <c r="AE257">
        <v>1.1408464698554299</v>
      </c>
      <c r="AF257">
        <v>1.7743920581577799</v>
      </c>
      <c r="AG257">
        <v>1.3986185714750481</v>
      </c>
      <c r="AH257">
        <v>0.8282357181331359</v>
      </c>
      <c r="AI257">
        <v>0.47901894093495068</v>
      </c>
      <c r="AJ257">
        <v>1.2651578686318801</v>
      </c>
      <c r="AK257"/>
      <c r="AL257"/>
      <c r="AM257">
        <v>208.28856888288709</v>
      </c>
      <c r="AN257">
        <v>68.758205256240927</v>
      </c>
      <c r="AO257">
        <v>39.29420216741061</v>
      </c>
      <c r="AP257">
        <v>103.9810701027229</v>
      </c>
      <c r="AQ257">
        <v>79.207723896501079</v>
      </c>
      <c r="AR257">
        <v>48.793143213806196</v>
      </c>
      <c r="AS257">
        <v>22.060256596560059</v>
      </c>
      <c r="AT257">
        <v>13.24035109112155</v>
      </c>
      <c r="AU257">
        <v>18.755183136509359</v>
      </c>
      <c r="AV257">
        <v>25.06925448227231</v>
      </c>
      <c r="AW257">
        <v>144.95293492926351</v>
      </c>
      <c r="AX257">
        <v>69.800798156742673</v>
      </c>
      <c r="AY257">
        <v>18.687441909339508</v>
      </c>
      <c r="AZ257">
        <v>68.745070230173653</v>
      </c>
      <c r="BA257">
        <v>69.425336559973772</v>
      </c>
      <c r="BB257">
        <v>29.02779458739052</v>
      </c>
      <c r="BC257">
        <v>148.2079512106919</v>
      </c>
      <c r="BD257">
        <v>130.84227990444569</v>
      </c>
      <c r="BE257">
        <v>59.932262981153073</v>
      </c>
      <c r="BF257">
        <v>44.025556695708737</v>
      </c>
      <c r="BG257">
        <v>87.493924926372685</v>
      </c>
      <c r="BH257"/>
      <c r="BI257"/>
    </row>
    <row r="258">
      <c r="A258" t="s">
        <v>578</v>
      </c>
      <c r="B258">
        <v>2011</v>
      </c>
      <c r="C258" t="s">
        <v>585</v>
      </c>
      <c r="D258">
        <v>225</v>
      </c>
      <c r="E258" t="s">
        <v>436</v>
      </c>
      <c r="F258" t="s">
        <v>437</v>
      </c>
      <c r="G258" t="s">
        <v>180</v>
      </c>
      <c r="H258">
        <v>97.313547044292221</v>
      </c>
      <c r="I258">
        <v>98.804551499781311</v>
      </c>
      <c r="J258">
        <v>98.900667378269333</v>
      </c>
      <c r="K258">
        <v>97.67222078354969</v>
      </c>
      <c r="L258">
        <v>97.049632650192038</v>
      </c>
      <c r="M258">
        <v>97.394332060505747</v>
      </c>
      <c r="N258">
        <v>96.777381742425789</v>
      </c>
      <c r="O258">
        <v>98.175428987962519</v>
      </c>
      <c r="P258">
        <v>97.396129757328779</v>
      </c>
      <c r="Q258">
        <v>96.59497081147866</v>
      </c>
      <c r="R258">
        <v>97.229762260107037</v>
      </c>
      <c r="S258">
        <v>98.709374030804668</v>
      </c>
      <c r="T258">
        <v>99.30462169247734</v>
      </c>
      <c r="U258">
        <v>98.399018216800343</v>
      </c>
      <c r="V258">
        <v>97.524359546367918</v>
      </c>
      <c r="W258" t="s">
        <v>150</v>
      </c>
      <c r="X258" t="s">
        <v>151</v>
      </c>
      <c r="Y258" t="s">
        <v>424</v>
      </c>
      <c r="Z258" t="s">
        <v>425</v>
      </c>
      <c r="AA258" t="s">
        <v>154</v>
      </c>
      <c r="AB258" t="s">
        <v>299</v>
      </c>
      <c r="AC258" t="s">
        <v>180</v>
      </c>
      <c r="AD258" t="s">
        <v>180</v>
      </c>
      <c r="AE258">
        <v>98.59977700623989</v>
      </c>
      <c r="AF258">
        <v>97.278156900303529</v>
      </c>
      <c r="AG258">
        <v>97.681775616241183</v>
      </c>
      <c r="AH258">
        <v>99.08765810453113</v>
      </c>
      <c r="AI258">
        <v>98.763079921689695</v>
      </c>
      <c r="AJ258">
        <v>96.631811452375445</v>
      </c>
      <c r="AK258"/>
      <c r="AL258"/>
      <c r="AM258"/>
      <c r="AN258"/>
      <c r="AO258"/>
      <c r="AP258"/>
      <c r="AQ258"/>
      <c r="AR258"/>
      <c r="AS258"/>
      <c r="AT258"/>
      <c r="AU258"/>
      <c r="AV258"/>
      <c r="AW258"/>
      <c r="AX258"/>
      <c r="AY258"/>
      <c r="AZ258"/>
      <c r="BA258"/>
      <c r="BB258"/>
      <c r="BC258"/>
      <c r="BD258"/>
      <c r="BE258"/>
      <c r="BF258"/>
      <c r="BG258"/>
      <c r="BH258"/>
      <c r="BI258"/>
    </row>
    <row r="259">
      <c r="A259" t="s">
        <v>578</v>
      </c>
      <c r="B259">
        <v>2011</v>
      </c>
      <c r="C259" t="s">
        <v>585</v>
      </c>
      <c r="D259">
        <v>226</v>
      </c>
      <c r="E259" t="s">
        <v>436</v>
      </c>
      <c r="F259" t="s">
        <v>438</v>
      </c>
      <c r="G259" t="s">
        <v>180</v>
      </c>
      <c r="H259">
        <v>1.808779272516291</v>
      </c>
      <c r="I259">
        <v>0.60306920914299522</v>
      </c>
      <c r="J259">
        <v>0.26204828544765219</v>
      </c>
      <c r="K259">
        <v>0.7827731693245743</v>
      </c>
      <c r="L259">
        <v>0.25915375277464281</v>
      </c>
      <c r="M259">
        <v>1.374165711902507</v>
      </c>
      <c r="N259">
        <v>0.56772066899570317</v>
      </c>
      <c r="O259">
        <v>0.19167253374798021</v>
      </c>
      <c r="P259">
        <v>0.032448642739096201</v>
      </c>
      <c r="Q259">
        <v>0.53425882953113424</v>
      </c>
      <c r="R259">
        <v>1.920676990621889</v>
      </c>
      <c r="S259">
        <v>0.69379710956672913</v>
      </c>
      <c r="T259">
        <v>0.30150096876658877</v>
      </c>
      <c r="U259">
        <v>0.70230142137899065</v>
      </c>
      <c r="V259">
        <v>0.52384596016902241</v>
      </c>
      <c r="W259" t="s">
        <v>150</v>
      </c>
      <c r="X259" t="s">
        <v>151</v>
      </c>
      <c r="Y259" t="s">
        <v>424</v>
      </c>
      <c r="Z259" t="s">
        <v>425</v>
      </c>
      <c r="AA259" t="s">
        <v>154</v>
      </c>
      <c r="AB259" t="s">
        <v>299</v>
      </c>
      <c r="AC259" t="s">
        <v>180</v>
      </c>
      <c r="AD259" t="s">
        <v>180</v>
      </c>
      <c r="AE259">
        <v>0.94227981911266112</v>
      </c>
      <c r="AF259">
        <v>0.99409833303177897</v>
      </c>
      <c r="AG259">
        <v>1.086479913188334</v>
      </c>
      <c r="AH259">
        <v>0.75595654594352002</v>
      </c>
      <c r="AI259">
        <v>0.42194976124441469</v>
      </c>
      <c r="AJ259">
        <v>0.32115158270034411</v>
      </c>
      <c r="AK259"/>
      <c r="AL259"/>
      <c r="AM259"/>
      <c r="AN259"/>
      <c r="AO259"/>
      <c r="AP259"/>
      <c r="AQ259"/>
      <c r="AR259"/>
      <c r="AS259"/>
      <c r="AT259"/>
      <c r="AU259"/>
      <c r="AV259"/>
      <c r="AW259"/>
      <c r="AX259"/>
      <c r="AY259"/>
      <c r="AZ259"/>
      <c r="BA259"/>
      <c r="BB259"/>
      <c r="BC259"/>
      <c r="BD259"/>
      <c r="BE259"/>
      <c r="BF259"/>
      <c r="BG259"/>
      <c r="BH259"/>
      <c r="BI259"/>
    </row>
    <row r="260">
      <c r="A260" t="s">
        <v>578</v>
      </c>
      <c r="B260">
        <v>2011</v>
      </c>
      <c r="C260" t="s">
        <v>585</v>
      </c>
      <c r="D260">
        <v>227</v>
      </c>
      <c r="E260" t="s">
        <v>436</v>
      </c>
      <c r="F260" t="s">
        <v>439</v>
      </c>
      <c r="G260" t="s">
        <v>180</v>
      </c>
      <c r="H260">
        <v>0.27785329985979701</v>
      </c>
      <c r="I260">
        <v>0.31231778983941633</v>
      </c>
      <c r="J260">
        <v>0.65269627748103798</v>
      </c>
      <c r="K260">
        <v>1.1463927624384109</v>
      </c>
      <c r="L260">
        <v>2.050251952131144</v>
      </c>
      <c r="M260">
        <v>0.72915109477091244</v>
      </c>
      <c r="N260">
        <v>2.3743984696808118</v>
      </c>
      <c r="O260">
        <v>1.315518775234088</v>
      </c>
      <c r="P260">
        <v>1.882971821898062</v>
      </c>
      <c r="Q260">
        <v>2.4406297712834402</v>
      </c>
      <c r="R260">
        <v>0.37279677487112622</v>
      </c>
      <c r="S260">
        <v>0.16476984693721769</v>
      </c>
      <c r="T260">
        <v>0.24960573116069021</v>
      </c>
      <c r="U260">
        <v>0.49218283167434129</v>
      </c>
      <c r="V260">
        <v>1.3553937136643941</v>
      </c>
      <c r="W260" t="s">
        <v>150</v>
      </c>
      <c r="X260" t="s">
        <v>151</v>
      </c>
      <c r="Y260" t="s">
        <v>424</v>
      </c>
      <c r="Z260" t="s">
        <v>425</v>
      </c>
      <c r="AA260" t="s">
        <v>154</v>
      </c>
      <c r="AB260" t="s">
        <v>299</v>
      </c>
      <c r="AC260" t="s">
        <v>180</v>
      </c>
      <c r="AD260" t="s">
        <v>180</v>
      </c>
      <c r="AE260">
        <v>0.1180654409412957</v>
      </c>
      <c r="AF260">
        <v>0.96456622808554993</v>
      </c>
      <c r="AG260">
        <v>0.93265002879331305</v>
      </c>
      <c r="AH260">
        <v>0.084808592389972903</v>
      </c>
      <c r="AI260">
        <v>0.66499520166507431</v>
      </c>
      <c r="AJ260">
        <v>2.1299782666331462</v>
      </c>
      <c r="AK260"/>
      <c r="AL260"/>
      <c r="AM260"/>
      <c r="AN260"/>
      <c r="AO260"/>
      <c r="AP260"/>
      <c r="AQ260"/>
      <c r="AR260"/>
      <c r="AS260"/>
      <c r="AT260"/>
      <c r="AU260"/>
      <c r="AV260"/>
      <c r="AW260"/>
      <c r="AX260"/>
      <c r="AY260"/>
      <c r="AZ260"/>
      <c r="BA260"/>
      <c r="BB260"/>
      <c r="BC260"/>
      <c r="BD260"/>
      <c r="BE260"/>
      <c r="BF260"/>
      <c r="BG260"/>
      <c r="BH260"/>
      <c r="BI260"/>
    </row>
    <row r="261">
      <c r="A261" t="s">
        <v>578</v>
      </c>
      <c r="B261">
        <v>2011</v>
      </c>
      <c r="C261" t="s">
        <v>585</v>
      </c>
      <c r="D261">
        <v>228</v>
      </c>
      <c r="E261" t="s">
        <v>436</v>
      </c>
      <c r="F261" t="s">
        <v>440</v>
      </c>
      <c r="G261" t="s">
        <v>180</v>
      </c>
      <c r="H261">
        <v>0.55798945438295533</v>
      </c>
      <c r="I261">
        <v>0.17842633768979951</v>
      </c>
      <c r="J261">
        <v>0.18458805880206311</v>
      </c>
      <c r="K261">
        <v>0.39861328468755958</v>
      </c>
      <c r="L261">
        <v>0.64096164490228613</v>
      </c>
      <c r="M261">
        <v>0.50235113282086996</v>
      </c>
      <c r="N261">
        <v>0.28049911889767731</v>
      </c>
      <c r="O261">
        <v>0.31737970305537438</v>
      </c>
      <c r="P261">
        <v>0.68844977803405727</v>
      </c>
      <c r="Q261">
        <v>0.43014058770676378</v>
      </c>
      <c r="R261">
        <v>0.41738454138101211</v>
      </c>
      <c r="S261">
        <v>0.43205901269133051</v>
      </c>
      <c r="T261">
        <v>0</v>
      </c>
      <c r="U261">
        <v>0.40649753014630829</v>
      </c>
      <c r="V261">
        <v>0.59640077979866779</v>
      </c>
      <c r="W261" t="s">
        <v>150</v>
      </c>
      <c r="X261" t="s">
        <v>151</v>
      </c>
      <c r="Y261" t="s">
        <v>424</v>
      </c>
      <c r="Z261" t="s">
        <v>425</v>
      </c>
      <c r="AA261" t="s">
        <v>154</v>
      </c>
      <c r="AB261" t="s">
        <v>299</v>
      </c>
      <c r="AC261" t="s">
        <v>180</v>
      </c>
      <c r="AD261" t="s">
        <v>180</v>
      </c>
      <c r="AE261">
        <v>0.1955734145972681</v>
      </c>
      <c r="AF261">
        <v>0.76317853857917906</v>
      </c>
      <c r="AG261">
        <v>0.29909444177714251</v>
      </c>
      <c r="AH261">
        <v>0.071576757135396102</v>
      </c>
      <c r="AI261">
        <v>0.053421215248309999</v>
      </c>
      <c r="AJ261">
        <v>0.91705869829107756</v>
      </c>
      <c r="AK261"/>
      <c r="AL261"/>
      <c r="AM261"/>
      <c r="AN261"/>
      <c r="AO261"/>
      <c r="AP261"/>
      <c r="AQ261"/>
      <c r="AR261"/>
      <c r="AS261"/>
      <c r="AT261"/>
      <c r="AU261"/>
      <c r="AV261"/>
      <c r="AW261"/>
      <c r="AX261"/>
      <c r="AY261"/>
      <c r="AZ261"/>
      <c r="BA261"/>
      <c r="BB261"/>
      <c r="BC261"/>
      <c r="BD261"/>
      <c r="BE261"/>
      <c r="BF261"/>
      <c r="BG261"/>
      <c r="BH261"/>
      <c r="BI261"/>
    </row>
    <row r="262">
      <c r="A262" t="s">
        <v>578</v>
      </c>
      <c r="B262">
        <v>2011</v>
      </c>
      <c r="C262" t="s">
        <v>585</v>
      </c>
      <c r="D262">
        <v>229</v>
      </c>
      <c r="E262" t="s">
        <v>436</v>
      </c>
      <c r="F262" t="s">
        <v>189</v>
      </c>
      <c r="G262" t="s">
        <v>180</v>
      </c>
      <c r="H262">
        <v>0.04183092894874</v>
      </c>
      <c r="I262">
        <v>0.101635163546446</v>
      </c>
      <c r="J262">
        <v>0</v>
      </c>
      <c r="K262">
        <v>0</v>
      </c>
      <c r="L262">
        <v>0</v>
      </c>
      <c r="M262">
        <v>0</v>
      </c>
      <c r="N262">
        <v>0</v>
      </c>
      <c r="O262">
        <v>0</v>
      </c>
      <c r="P262">
        <v>0</v>
      </c>
      <c r="Q262">
        <v>0</v>
      </c>
      <c r="R262">
        <v>0.059379433018945597</v>
      </c>
      <c r="S262">
        <v>0</v>
      </c>
      <c r="T262">
        <v>0.144271607595335</v>
      </c>
      <c r="U262">
        <v>0</v>
      </c>
      <c r="V262">
        <v>0</v>
      </c>
      <c r="W262" t="s">
        <v>150</v>
      </c>
      <c r="X262" t="s">
        <v>151</v>
      </c>
      <c r="Y262" t="s">
        <v>424</v>
      </c>
      <c r="Z262" t="s">
        <v>425</v>
      </c>
      <c r="AA262" t="s">
        <v>154</v>
      </c>
      <c r="AB262" t="s">
        <v>299</v>
      </c>
      <c r="AC262" t="s">
        <v>180</v>
      </c>
      <c r="AD262" t="s">
        <v>180</v>
      </c>
      <c r="AE262">
        <v>0.14430431910896199</v>
      </c>
      <c r="AF262">
        <v>0</v>
      </c>
      <c r="AG262">
        <v>0</v>
      </c>
      <c r="AH262">
        <v>0</v>
      </c>
      <c r="AI262">
        <v>0.096553900152501093</v>
      </c>
      <c r="AJ262">
        <v>0</v>
      </c>
      <c r="AK262"/>
      <c r="AL262"/>
      <c r="AM262"/>
      <c r="AN262"/>
      <c r="AO262"/>
      <c r="AP262"/>
      <c r="AQ262"/>
      <c r="AR262"/>
      <c r="AS262"/>
      <c r="AT262"/>
      <c r="AU262"/>
      <c r="AV262"/>
      <c r="AW262"/>
      <c r="AX262"/>
      <c r="AY262"/>
      <c r="AZ262"/>
      <c r="BA262"/>
      <c r="BB262"/>
      <c r="BC262"/>
      <c r="BD262"/>
      <c r="BE262"/>
      <c r="BF262"/>
      <c r="BG262"/>
      <c r="BH262"/>
      <c r="BI262"/>
    </row>
    <row r="263">
      <c r="A263" t="s">
        <v>578</v>
      </c>
      <c r="B263">
        <v>2014</v>
      </c>
      <c r="C263" t="s">
        <v>586</v>
      </c>
      <c r="D263">
        <v>16</v>
      </c>
      <c r="E263" t="s">
        <v>13</v>
      </c>
      <c r="F263" t="s">
        <v>14</v>
      </c>
      <c r="G263" t="s">
        <v>591</v>
      </c>
      <c r="H263">
        <v>79.96346135011963</v>
      </c>
      <c r="I263">
        <v>90.799356756871092</v>
      </c>
      <c r="J263">
        <v>96.383400669449642</v>
      </c>
      <c r="K263">
        <v>98.483567846429906</v>
      </c>
      <c r="L263">
        <v>99.788361349347028</v>
      </c>
      <c r="M263">
        <v>94.083403036646146</v>
      </c>
      <c r="N263">
        <v>99.036464162819158</v>
      </c>
      <c r="O263">
        <v>99.936724132414994</v>
      </c>
      <c r="P263">
        <v>100</v>
      </c>
      <c r="Q263">
        <v>100</v>
      </c>
      <c r="R263">
        <v>78.019329414040214</v>
      </c>
      <c r="S263">
        <v>85.698994569293419</v>
      </c>
      <c r="T263">
        <v>93.72321277840841</v>
      </c>
      <c r="U263">
        <v>96.422711471123051</v>
      </c>
      <c r="V263">
        <v>98.674991104045418</v>
      </c>
      <c r="W263" t="s">
        <v>150</v>
      </c>
      <c r="X263" t="s">
        <v>151</v>
      </c>
      <c r="Y263" t="s">
        <v>424</v>
      </c>
      <c r="Z263" t="s">
        <v>524</v>
      </c>
      <c r="AA263" t="s">
        <v>154</v>
      </c>
      <c r="AB263" t="s">
        <v>299</v>
      </c>
      <c r="AC263" t="s">
        <v>180</v>
      </c>
      <c r="AD263" t="s">
        <v>180</v>
      </c>
      <c r="AE263">
        <v>83.890305748867888</v>
      </c>
      <c r="AF263">
        <v>93.211562062040215</v>
      </c>
      <c r="AG263">
        <v>86.635972209386537</v>
      </c>
      <c r="AH263">
        <v>89.917566269220785</v>
      </c>
      <c r="AI263">
        <v>99.427028206270052</v>
      </c>
      <c r="AJ263">
        <v>98.304383765402889</v>
      </c>
      <c r="AK263"/>
      <c r="AL263"/>
      <c r="AM263"/>
      <c r="AN263"/>
      <c r="AO263"/>
      <c r="AP263"/>
      <c r="AQ263"/>
      <c r="AR263"/>
      <c r="AS263"/>
      <c r="AT263"/>
      <c r="AU263"/>
      <c r="AV263"/>
      <c r="AW263"/>
      <c r="AX263"/>
      <c r="AY263"/>
      <c r="AZ263"/>
      <c r="BA263"/>
      <c r="BB263"/>
      <c r="BC263"/>
      <c r="BD263"/>
      <c r="BE263"/>
      <c r="BF263"/>
      <c r="BG263"/>
      <c r="BH263"/>
      <c r="BI263"/>
    </row>
    <row r="264">
      <c r="A264" t="s">
        <v>578</v>
      </c>
      <c r="B264">
        <v>2014</v>
      </c>
      <c r="C264" t="s">
        <v>586</v>
      </c>
      <c r="D264">
        <v>17</v>
      </c>
      <c r="E264" t="s">
        <v>13</v>
      </c>
      <c r="F264" t="s">
        <v>52</v>
      </c>
      <c r="G264" t="s">
        <v>180</v>
      </c>
      <c r="H264">
        <v>20.036538649880342</v>
      </c>
      <c r="I264">
        <v>9.2006432431289777</v>
      </c>
      <c r="J264">
        <v>3.6165993305503692</v>
      </c>
      <c r="K264">
        <v>1.516432153570086</v>
      </c>
      <c r="L264">
        <v>0.2116386506529874</v>
      </c>
      <c r="M264">
        <v>5.916596963353828</v>
      </c>
      <c r="N264">
        <v>0.96353583718084623</v>
      </c>
      <c r="O264">
        <v>0.063275867585021905</v>
      </c>
      <c r="P264">
        <v>0</v>
      </c>
      <c r="Q264">
        <v>0</v>
      </c>
      <c r="R264">
        <v>21.980670585959931</v>
      </c>
      <c r="S264">
        <v>14.30100543070664</v>
      </c>
      <c r="T264">
        <v>6.2767872215917428</v>
      </c>
      <c r="U264">
        <v>3.577288528876883</v>
      </c>
      <c r="V264">
        <v>1.3250088959545989</v>
      </c>
      <c r="W264" t="s">
        <v>150</v>
      </c>
      <c r="X264" t="s">
        <v>151</v>
      </c>
      <c r="Y264" t="s">
        <v>424</v>
      </c>
      <c r="Z264" t="s">
        <v>524</v>
      </c>
      <c r="AA264" t="s">
        <v>154</v>
      </c>
      <c r="AB264" t="s">
        <v>299</v>
      </c>
      <c r="AC264" t="s">
        <v>180</v>
      </c>
      <c r="AD264" t="s">
        <v>180</v>
      </c>
      <c r="AE264">
        <v>16.109694251132019</v>
      </c>
      <c r="AF264">
        <v>6.7884379379597819</v>
      </c>
      <c r="AG264">
        <v>13.36402779061344</v>
      </c>
      <c r="AH264">
        <v>10.08243373077924</v>
      </c>
      <c r="AI264">
        <v>0.57297179372994134</v>
      </c>
      <c r="AJ264">
        <v>1.695616234597185</v>
      </c>
      <c r="AK264"/>
      <c r="AL264"/>
      <c r="AM264"/>
      <c r="AN264"/>
      <c r="AO264"/>
      <c r="AP264"/>
      <c r="AQ264"/>
      <c r="AR264"/>
      <c r="AS264"/>
      <c r="AT264"/>
      <c r="AU264"/>
      <c r="AV264"/>
      <c r="AW264"/>
      <c r="AX264"/>
      <c r="AY264"/>
      <c r="AZ264"/>
      <c r="BA264"/>
      <c r="BB264"/>
      <c r="BC264"/>
      <c r="BD264"/>
      <c r="BE264"/>
      <c r="BF264"/>
      <c r="BG264"/>
      <c r="BH264"/>
      <c r="BI264"/>
    </row>
    <row r="265">
      <c r="A265" t="s">
        <v>578</v>
      </c>
      <c r="B265">
        <v>2014</v>
      </c>
      <c r="C265" t="s">
        <v>586</v>
      </c>
      <c r="D265">
        <v>18</v>
      </c>
      <c r="E265" t="s">
        <v>61</v>
      </c>
      <c r="F265" t="s">
        <v>15</v>
      </c>
      <c r="G265" t="s">
        <v>592</v>
      </c>
      <c r="H265">
        <v>79.845901296256528</v>
      </c>
      <c r="I265">
        <v>90.765697693162963</v>
      </c>
      <c r="J265">
        <v>96.383400669449642</v>
      </c>
      <c r="K265">
        <v>98.483567846429906</v>
      </c>
      <c r="L265">
        <v>99.788361349347028</v>
      </c>
      <c r="M265">
        <v>93.833589727523261</v>
      </c>
      <c r="N265">
        <v>99.036464162819158</v>
      </c>
      <c r="O265">
        <v>99.936724132415009</v>
      </c>
      <c r="P265">
        <v>100</v>
      </c>
      <c r="Q265">
        <v>100</v>
      </c>
      <c r="R265">
        <v>77.962140990130379</v>
      </c>
      <c r="S265">
        <v>85.649869090209037</v>
      </c>
      <c r="T265">
        <v>93.72321277840841</v>
      </c>
      <c r="U265">
        <v>96.422711471123051</v>
      </c>
      <c r="V265">
        <v>98.674991104045418</v>
      </c>
      <c r="W265" t="s">
        <v>150</v>
      </c>
      <c r="X265" t="s">
        <v>151</v>
      </c>
      <c r="Y265" t="s">
        <v>424</v>
      </c>
      <c r="Z265" t="s">
        <v>524</v>
      </c>
      <c r="AA265" t="s">
        <v>154</v>
      </c>
      <c r="AB265" t="s">
        <v>299</v>
      </c>
      <c r="AC265" t="s">
        <v>180</v>
      </c>
      <c r="AD265" t="s">
        <v>180</v>
      </c>
      <c r="AE265">
        <v>83.537582443523704</v>
      </c>
      <c r="AF265">
        <v>93.211562062040215</v>
      </c>
      <c r="AG265">
        <v>86.599242077857284</v>
      </c>
      <c r="AH265">
        <v>89.917566269220785</v>
      </c>
      <c r="AI265">
        <v>99.427028206270037</v>
      </c>
      <c r="AJ265">
        <v>98.304383765402889</v>
      </c>
      <c r="AK265"/>
      <c r="AL265"/>
      <c r="AM265"/>
      <c r="AN265"/>
      <c r="AO265"/>
      <c r="AP265"/>
      <c r="AQ265"/>
      <c r="AR265"/>
      <c r="AS265"/>
      <c r="AT265"/>
      <c r="AU265"/>
      <c r="AV265"/>
      <c r="AW265"/>
      <c r="AX265"/>
      <c r="AY265"/>
      <c r="AZ265"/>
      <c r="BA265"/>
      <c r="BB265"/>
      <c r="BC265"/>
      <c r="BD265"/>
      <c r="BE265"/>
      <c r="BF265"/>
      <c r="BG265"/>
      <c r="BH265"/>
      <c r="BI265"/>
    </row>
    <row r="266">
      <c r="A266" t="s">
        <v>578</v>
      </c>
      <c r="B266">
        <v>2014</v>
      </c>
      <c r="C266" t="s">
        <v>586</v>
      </c>
      <c r="D266">
        <v>19</v>
      </c>
      <c r="E266" t="s">
        <v>61</v>
      </c>
      <c r="F266" t="s">
        <v>16</v>
      </c>
      <c r="G266" t="s">
        <v>593</v>
      </c>
      <c r="H266">
        <v>0.1175600538630876</v>
      </c>
      <c r="I266">
        <v>0.033659063708127102</v>
      </c>
      <c r="J266">
        <v>0</v>
      </c>
      <c r="K266">
        <v>0</v>
      </c>
      <c r="L266">
        <v>0</v>
      </c>
      <c r="M266">
        <v>0.2498133091228627</v>
      </c>
      <c r="N266">
        <v>0</v>
      </c>
      <c r="O266">
        <v>0</v>
      </c>
      <c r="P266">
        <v>0</v>
      </c>
      <c r="Q266">
        <v>0</v>
      </c>
      <c r="R266">
        <v>0.057188423909842197</v>
      </c>
      <c r="S266">
        <v>0.049125479084393998</v>
      </c>
      <c r="T266">
        <v>0</v>
      </c>
      <c r="U266">
        <v>0</v>
      </c>
      <c r="V266">
        <v>0</v>
      </c>
      <c r="W266" t="s">
        <v>150</v>
      </c>
      <c r="X266" t="s">
        <v>151</v>
      </c>
      <c r="Y266" t="s">
        <v>424</v>
      </c>
      <c r="Z266" t="s">
        <v>524</v>
      </c>
      <c r="AA266" t="s">
        <v>154</v>
      </c>
      <c r="AB266" t="s">
        <v>299</v>
      </c>
      <c r="AC266" t="s">
        <v>180</v>
      </c>
      <c r="AD266" t="s">
        <v>180</v>
      </c>
      <c r="AE266">
        <v>0.35272330534415403</v>
      </c>
      <c r="AF266">
        <v>0</v>
      </c>
      <c r="AG266">
        <v>0.036730131529264499</v>
      </c>
      <c r="AH266">
        <v>0</v>
      </c>
      <c r="AI266">
        <v>0</v>
      </c>
      <c r="AJ266">
        <v>0</v>
      </c>
      <c r="AK266"/>
      <c r="AL266"/>
      <c r="AM266"/>
      <c r="AN266"/>
      <c r="AO266"/>
      <c r="AP266"/>
      <c r="AQ266"/>
      <c r="AR266"/>
      <c r="AS266"/>
      <c r="AT266"/>
      <c r="AU266"/>
      <c r="AV266"/>
      <c r="AW266"/>
      <c r="AX266"/>
      <c r="AY266"/>
      <c r="AZ266"/>
      <c r="BA266"/>
      <c r="BB266"/>
      <c r="BC266"/>
      <c r="BD266"/>
      <c r="BE266"/>
      <c r="BF266"/>
      <c r="BG266"/>
      <c r="BH266"/>
      <c r="BI266"/>
    </row>
    <row r="267">
      <c r="A267" t="s">
        <v>578</v>
      </c>
      <c r="B267">
        <v>2014</v>
      </c>
      <c r="C267" t="s">
        <v>586</v>
      </c>
      <c r="D267">
        <v>20</v>
      </c>
      <c r="E267" t="s">
        <v>61</v>
      </c>
      <c r="F267" t="s">
        <v>22</v>
      </c>
      <c r="G267" t="s">
        <v>594</v>
      </c>
      <c r="H267">
        <v>16.638977829221499</v>
      </c>
      <c r="I267">
        <v>7.1474308932319239</v>
      </c>
      <c r="J267">
        <v>2.914213967832632</v>
      </c>
      <c r="K267">
        <v>1.294666298175243</v>
      </c>
      <c r="L267">
        <v>0.1555849167641907</v>
      </c>
      <c r="M267">
        <v>4.9814483172044213</v>
      </c>
      <c r="N267">
        <v>0.84527378883823046</v>
      </c>
      <c r="O267">
        <v>0.063275867584991402</v>
      </c>
      <c r="P267">
        <v>0</v>
      </c>
      <c r="Q267">
        <v>0</v>
      </c>
      <c r="R267">
        <v>18.796955917902199</v>
      </c>
      <c r="S267">
        <v>10.849700107782301</v>
      </c>
      <c r="T267">
        <v>4.928508870774551</v>
      </c>
      <c r="U267">
        <v>2.937351075832304</v>
      </c>
      <c r="V267">
        <v>1.0277395201342721</v>
      </c>
      <c r="W267" t="s">
        <v>150</v>
      </c>
      <c r="X267" t="s">
        <v>151</v>
      </c>
      <c r="Y267" t="s">
        <v>424</v>
      </c>
      <c r="Z267" t="s">
        <v>524</v>
      </c>
      <c r="AA267" t="s">
        <v>154</v>
      </c>
      <c r="AB267" t="s">
        <v>299</v>
      </c>
      <c r="AC267" t="s">
        <v>180</v>
      </c>
      <c r="AD267" t="s">
        <v>180</v>
      </c>
      <c r="AE267">
        <v>15.712072863266791</v>
      </c>
      <c r="AF267">
        <v>0.11733137544737279</v>
      </c>
      <c r="AG267">
        <v>13.36402779061345</v>
      </c>
      <c r="AH267">
        <v>10.08243373077921</v>
      </c>
      <c r="AI267">
        <v>0.50546755299737933</v>
      </c>
      <c r="AJ267">
        <v>1.6956162345971111</v>
      </c>
      <c r="AK267"/>
      <c r="AL267"/>
      <c r="AM267"/>
      <c r="AN267"/>
      <c r="AO267"/>
      <c r="AP267"/>
      <c r="AQ267"/>
      <c r="AR267"/>
      <c r="AS267"/>
      <c r="AT267"/>
      <c r="AU267"/>
      <c r="AV267"/>
      <c r="AW267"/>
      <c r="AX267"/>
      <c r="AY267"/>
      <c r="AZ267"/>
      <c r="BA267"/>
      <c r="BB267"/>
      <c r="BC267"/>
      <c r="BD267"/>
      <c r="BE267"/>
      <c r="BF267"/>
      <c r="BG267"/>
      <c r="BH267"/>
      <c r="BI267"/>
    </row>
    <row r="268">
      <c r="A268" t="s">
        <v>578</v>
      </c>
      <c r="B268">
        <v>2014</v>
      </c>
      <c r="C268" t="s">
        <v>586</v>
      </c>
      <c r="D268">
        <v>21</v>
      </c>
      <c r="E268" t="s">
        <v>61</v>
      </c>
      <c r="F268" t="s">
        <v>17</v>
      </c>
      <c r="G268" t="s">
        <v>595</v>
      </c>
      <c r="H268">
        <v>3.3975608206588879</v>
      </c>
      <c r="I268">
        <v>2.0532123498969859</v>
      </c>
      <c r="J268">
        <v>0.702385362717726</v>
      </c>
      <c r="K268">
        <v>0.2217658553948505</v>
      </c>
      <c r="L268">
        <v>0.056053733888781501</v>
      </c>
      <c r="M268">
        <v>0.93514864614945448</v>
      </c>
      <c r="N268">
        <v>0.1182620483426117</v>
      </c>
      <c r="O268">
        <v>0</v>
      </c>
      <c r="P268">
        <v>0</v>
      </c>
      <c r="Q268">
        <v>0</v>
      </c>
      <c r="R268">
        <v>3.1837146680575739</v>
      </c>
      <c r="S268">
        <v>3.4513053229242661</v>
      </c>
      <c r="T268">
        <v>1.3482783508170391</v>
      </c>
      <c r="U268">
        <v>0.639937453044644</v>
      </c>
      <c r="V268">
        <v>0.2972693758203101</v>
      </c>
      <c r="W268" t="s">
        <v>150</v>
      </c>
      <c r="X268" t="s">
        <v>151</v>
      </c>
      <c r="Y268" t="s">
        <v>424</v>
      </c>
      <c r="Z268" t="s">
        <v>524</v>
      </c>
      <c r="AA268" t="s">
        <v>154</v>
      </c>
      <c r="AB268" t="s">
        <v>299</v>
      </c>
      <c r="AC268" t="s">
        <v>180</v>
      </c>
      <c r="AD268" t="s">
        <v>180</v>
      </c>
      <c r="AE268">
        <v>0.39762138786535922</v>
      </c>
      <c r="AF268">
        <v>6.6711065625124117</v>
      </c>
      <c r="AG268">
        <v>0</v>
      </c>
      <c r="AH268">
        <v>0</v>
      </c>
      <c r="AI268">
        <v>0.067504240732583196</v>
      </c>
      <c r="AJ268">
        <v>0</v>
      </c>
      <c r="AK268"/>
      <c r="AL268"/>
      <c r="AM268"/>
      <c r="AN268"/>
      <c r="AO268"/>
      <c r="AP268"/>
      <c r="AQ268"/>
      <c r="AR268"/>
      <c r="AS268"/>
      <c r="AT268"/>
      <c r="AU268"/>
      <c r="AV268"/>
      <c r="AW268"/>
      <c r="AX268"/>
      <c r="AY268"/>
      <c r="AZ268"/>
      <c r="BA268"/>
      <c r="BB268"/>
      <c r="BC268"/>
      <c r="BD268"/>
      <c r="BE268"/>
      <c r="BF268"/>
      <c r="BG268"/>
      <c r="BH268"/>
      <c r="BI268"/>
    </row>
    <row r="269">
      <c r="A269" t="s">
        <v>578</v>
      </c>
      <c r="B269">
        <v>2014</v>
      </c>
      <c r="C269" t="s">
        <v>586</v>
      </c>
      <c r="D269">
        <v>22</v>
      </c>
      <c r="E269" t="s">
        <v>55</v>
      </c>
      <c r="F269" t="s">
        <v>50</v>
      </c>
      <c r="G269" t="s">
        <v>180</v>
      </c>
      <c r="H269">
        <v>0.14701721496065739</v>
      </c>
      <c r="I269">
        <v>0.037069716031418898</v>
      </c>
      <c r="J269">
        <v>0</v>
      </c>
      <c r="K269">
        <v>0</v>
      </c>
      <c r="L269">
        <v>0</v>
      </c>
      <c r="M269">
        <v>0.26552324964856838</v>
      </c>
      <c r="N269">
        <v>0</v>
      </c>
      <c r="O269">
        <v>0</v>
      </c>
      <c r="P269">
        <v>0</v>
      </c>
      <c r="Q269">
        <v>0</v>
      </c>
      <c r="R269">
        <v>0.073300327418029096</v>
      </c>
      <c r="S269">
        <v>0.0573232852162259</v>
      </c>
      <c r="T269">
        <v>0</v>
      </c>
      <c r="U269">
        <v>0</v>
      </c>
      <c r="V269">
        <v>0</v>
      </c>
      <c r="W269" t="s">
        <v>150</v>
      </c>
      <c r="X269" t="s">
        <v>151</v>
      </c>
      <c r="Y269" t="s">
        <v>424</v>
      </c>
      <c r="Z269" t="s">
        <v>524</v>
      </c>
      <c r="AA269" t="s">
        <v>154</v>
      </c>
      <c r="AB269" t="s">
        <v>299</v>
      </c>
      <c r="AC269" t="s">
        <v>180</v>
      </c>
      <c r="AD269" t="s">
        <v>180</v>
      </c>
      <c r="AE269">
        <v>0.420457765883055</v>
      </c>
      <c r="AF269">
        <v>0</v>
      </c>
      <c r="AG269">
        <v>0.042395936228998697</v>
      </c>
      <c r="AH269">
        <v>0</v>
      </c>
      <c r="AI269">
        <v>0</v>
      </c>
      <c r="AJ269">
        <v>0</v>
      </c>
      <c r="AK269"/>
      <c r="AL269"/>
      <c r="AM269"/>
      <c r="AN269"/>
      <c r="AO269"/>
      <c r="AP269"/>
      <c r="AQ269"/>
      <c r="AR269"/>
      <c r="AS269"/>
      <c r="AT269"/>
      <c r="AU269"/>
      <c r="AV269"/>
      <c r="AW269"/>
      <c r="AX269"/>
      <c r="AY269"/>
      <c r="AZ269"/>
      <c r="BA269"/>
      <c r="BB269"/>
      <c r="BC269"/>
      <c r="BD269"/>
      <c r="BE269"/>
      <c r="BF269"/>
      <c r="BG269"/>
      <c r="BH269"/>
      <c r="BI269"/>
    </row>
    <row r="270">
      <c r="A270" t="s">
        <v>578</v>
      </c>
      <c r="B270">
        <v>2014</v>
      </c>
      <c r="C270" t="s">
        <v>586</v>
      </c>
      <c r="D270">
        <v>23</v>
      </c>
      <c r="E270" t="s">
        <v>55</v>
      </c>
      <c r="F270" t="s">
        <v>49</v>
      </c>
      <c r="G270" t="s">
        <v>180</v>
      </c>
      <c r="H270">
        <v>99.85298278503933</v>
      </c>
      <c r="I270">
        <v>99.962930283968575</v>
      </c>
      <c r="J270">
        <v>100</v>
      </c>
      <c r="K270">
        <v>100</v>
      </c>
      <c r="L270">
        <v>100</v>
      </c>
      <c r="M270">
        <v>99.734476750351405</v>
      </c>
      <c r="N270">
        <v>100</v>
      </c>
      <c r="O270">
        <v>100</v>
      </c>
      <c r="P270">
        <v>100</v>
      </c>
      <c r="Q270">
        <v>100</v>
      </c>
      <c r="R270">
        <v>99.926699672581975</v>
      </c>
      <c r="S270">
        <v>99.942676714783772</v>
      </c>
      <c r="T270">
        <v>100</v>
      </c>
      <c r="U270">
        <v>100</v>
      </c>
      <c r="V270">
        <v>100</v>
      </c>
      <c r="W270" t="s">
        <v>150</v>
      </c>
      <c r="X270" t="s">
        <v>151</v>
      </c>
      <c r="Y270" t="s">
        <v>424</v>
      </c>
      <c r="Z270" t="s">
        <v>524</v>
      </c>
      <c r="AA270" t="s">
        <v>154</v>
      </c>
      <c r="AB270" t="s">
        <v>299</v>
      </c>
      <c r="AC270" t="s">
        <v>180</v>
      </c>
      <c r="AD270" t="s">
        <v>180</v>
      </c>
      <c r="AE270">
        <v>99.5795422341169</v>
      </c>
      <c r="AF270">
        <v>100</v>
      </c>
      <c r="AG270">
        <v>99.957604063771015</v>
      </c>
      <c r="AH270">
        <v>100</v>
      </c>
      <c r="AI270">
        <v>100</v>
      </c>
      <c r="AJ270">
        <v>100</v>
      </c>
      <c r="AK270"/>
      <c r="AL270"/>
      <c r="AM270"/>
      <c r="AN270"/>
      <c r="AO270"/>
      <c r="AP270"/>
      <c r="AQ270"/>
      <c r="AR270"/>
      <c r="AS270"/>
      <c r="AT270"/>
      <c r="AU270"/>
      <c r="AV270"/>
      <c r="AW270"/>
      <c r="AX270"/>
      <c r="AY270"/>
      <c r="AZ270"/>
      <c r="BA270"/>
      <c r="BB270"/>
      <c r="BC270"/>
      <c r="BD270"/>
      <c r="BE270"/>
      <c r="BF270"/>
      <c r="BG270"/>
      <c r="BH270"/>
      <c r="BI270"/>
    </row>
    <row r="271">
      <c r="A271" t="s">
        <v>578</v>
      </c>
      <c r="B271">
        <v>2014</v>
      </c>
      <c r="C271" t="s">
        <v>586</v>
      </c>
      <c r="D271">
        <v>29</v>
      </c>
      <c r="E271" t="s">
        <v>58</v>
      </c>
      <c r="F271" t="s">
        <v>50</v>
      </c>
      <c r="G271" t="s">
        <v>596</v>
      </c>
      <c r="H271">
        <v>11.839861626964259</v>
      </c>
      <c r="I271">
        <v>19.04879929233638</v>
      </c>
      <c r="J271">
        <v>27.809242151270421</v>
      </c>
      <c r="K271">
        <v>42.37521361415201</v>
      </c>
      <c r="L271">
        <v>68.278016066230734</v>
      </c>
      <c r="M271">
        <v>51.856755840798208</v>
      </c>
      <c r="N271">
        <v>68.289373614136679</v>
      </c>
      <c r="O271">
        <v>76.499735362753341</v>
      </c>
      <c r="P271">
        <v>83.457849487181093</v>
      </c>
      <c r="Q271">
        <v>89.822091773802256</v>
      </c>
      <c r="R271">
        <v>7.6928370710428782</v>
      </c>
      <c r="S271">
        <v>12.06742607812212</v>
      </c>
      <c r="T271">
        <v>11.97199267944886</v>
      </c>
      <c r="U271">
        <v>16.483874609889739</v>
      </c>
      <c r="V271">
        <v>27.703528618111569</v>
      </c>
      <c r="W271" t="s">
        <v>150</v>
      </c>
      <c r="X271" t="s">
        <v>151</v>
      </c>
      <c r="Y271" t="s">
        <v>424</v>
      </c>
      <c r="Z271" t="s">
        <v>524</v>
      </c>
      <c r="AA271" t="s">
        <v>154</v>
      </c>
      <c r="AB271" t="s">
        <v>299</v>
      </c>
      <c r="AC271" t="s">
        <v>180</v>
      </c>
      <c r="AD271" t="s">
        <v>180</v>
      </c>
      <c r="AE271">
        <v>13.54991049324954</v>
      </c>
      <c r="AF271">
        <v>31.801591401578669</v>
      </c>
      <c r="AG271">
        <v>32.612674555947727</v>
      </c>
      <c r="AH271">
        <v>18.17050259256191</v>
      </c>
      <c r="AI271">
        <v>39.571770553176563</v>
      </c>
      <c r="AJ271">
        <v>50.329377981168122</v>
      </c>
      <c r="AK271"/>
      <c r="AL271"/>
      <c r="AM271"/>
      <c r="AN271"/>
      <c r="AO271"/>
      <c r="AP271"/>
      <c r="AQ271"/>
      <c r="AR271"/>
      <c r="AS271"/>
      <c r="AT271"/>
      <c r="AU271"/>
      <c r="AV271"/>
      <c r="AW271"/>
      <c r="AX271"/>
      <c r="AY271"/>
      <c r="AZ271"/>
      <c r="BA271"/>
      <c r="BB271"/>
      <c r="BC271"/>
      <c r="BD271"/>
      <c r="BE271"/>
      <c r="BF271"/>
      <c r="BG271"/>
      <c r="BH271"/>
      <c r="BI271"/>
    </row>
    <row r="272">
      <c r="A272" t="s">
        <v>578</v>
      </c>
      <c r="B272">
        <v>2014</v>
      </c>
      <c r="C272" t="s">
        <v>586</v>
      </c>
      <c r="D272">
        <v>30</v>
      </c>
      <c r="E272" t="s">
        <v>58</v>
      </c>
      <c r="F272" t="s">
        <v>49</v>
      </c>
      <c r="G272" t="s">
        <v>180</v>
      </c>
      <c r="H272">
        <v>88.160138373035721</v>
      </c>
      <c r="I272">
        <v>80.951200707663702</v>
      </c>
      <c r="J272">
        <v>72.190757848729476</v>
      </c>
      <c r="K272">
        <v>57.624786385848189</v>
      </c>
      <c r="L272">
        <v>31.721983933769209</v>
      </c>
      <c r="M272">
        <v>48.143244159201743</v>
      </c>
      <c r="N272">
        <v>31.710626385863431</v>
      </c>
      <c r="O272">
        <v>23.500264637246801</v>
      </c>
      <c r="P272">
        <v>16.542150512818811</v>
      </c>
      <c r="Q272">
        <v>10.177908226197831</v>
      </c>
      <c r="R272">
        <v>92.30716292895714</v>
      </c>
      <c r="S272">
        <v>87.932573921877875</v>
      </c>
      <c r="T272">
        <v>88.028007320551225</v>
      </c>
      <c r="U272">
        <v>83.51612539011019</v>
      </c>
      <c r="V272">
        <v>72.296471381888409</v>
      </c>
      <c r="W272" t="s">
        <v>150</v>
      </c>
      <c r="X272" t="s">
        <v>151</v>
      </c>
      <c r="Y272" t="s">
        <v>424</v>
      </c>
      <c r="Z272" t="s">
        <v>524</v>
      </c>
      <c r="AA272" t="s">
        <v>154</v>
      </c>
      <c r="AB272" t="s">
        <v>299</v>
      </c>
      <c r="AC272" t="s">
        <v>180</v>
      </c>
      <c r="AD272" t="s">
        <v>180</v>
      </c>
      <c r="AE272">
        <v>86.450089506750288</v>
      </c>
      <c r="AF272">
        <v>68.198408598421395</v>
      </c>
      <c r="AG272">
        <v>67.387325444052252</v>
      </c>
      <c r="AH272">
        <v>81.82949740743814</v>
      </c>
      <c r="AI272">
        <v>60.428229446823472</v>
      </c>
      <c r="AJ272">
        <v>49.670622018832013</v>
      </c>
      <c r="AK272"/>
      <c r="AL272"/>
      <c r="AM272"/>
      <c r="AN272"/>
      <c r="AO272"/>
      <c r="AP272"/>
      <c r="AQ272"/>
      <c r="AR272"/>
      <c r="AS272"/>
      <c r="AT272"/>
      <c r="AU272"/>
      <c r="AV272"/>
      <c r="AW272"/>
      <c r="AX272"/>
      <c r="AY272"/>
      <c r="AZ272"/>
      <c r="BA272"/>
      <c r="BB272"/>
      <c r="BC272"/>
      <c r="BD272"/>
      <c r="BE272"/>
      <c r="BF272"/>
      <c r="BG272"/>
      <c r="BH272"/>
      <c r="BI272"/>
    </row>
    <row r="273">
      <c r="A273" t="s">
        <v>578</v>
      </c>
      <c r="B273">
        <v>2014</v>
      </c>
      <c r="C273" t="s">
        <v>586</v>
      </c>
      <c r="D273">
        <v>31</v>
      </c>
      <c r="E273" t="s">
        <v>104</v>
      </c>
      <c r="F273" t="s">
        <v>50</v>
      </c>
      <c r="G273" t="s">
        <v>597</v>
      </c>
      <c r="H273">
        <v>11.27998070700799</v>
      </c>
      <c r="I273">
        <v>18.409056283095069</v>
      </c>
      <c r="J273">
        <v>27.006848917524909</v>
      </c>
      <c r="K273">
        <v>42.03071088505574</v>
      </c>
      <c r="L273">
        <v>68.176591923638711</v>
      </c>
      <c r="M273">
        <v>50.268329770257623</v>
      </c>
      <c r="N273">
        <v>67.393484940031982</v>
      </c>
      <c r="O273">
        <v>75.538431660780219</v>
      </c>
      <c r="P273">
        <v>83.371935275313646</v>
      </c>
      <c r="Q273">
        <v>89.822091773802256</v>
      </c>
      <c r="R273">
        <v>7.2478317979304254</v>
      </c>
      <c r="S273">
        <v>11.75597410374314</v>
      </c>
      <c r="T273">
        <v>11.56310981034289</v>
      </c>
      <c r="U273">
        <v>15.872696301542851</v>
      </c>
      <c r="V273">
        <v>27.53700362548604</v>
      </c>
      <c r="W273" t="s">
        <v>150</v>
      </c>
      <c r="X273" t="s">
        <v>151</v>
      </c>
      <c r="Y273" t="s">
        <v>424</v>
      </c>
      <c r="Z273" t="s">
        <v>524</v>
      </c>
      <c r="AA273" t="s">
        <v>154</v>
      </c>
      <c r="AB273" t="s">
        <v>299</v>
      </c>
      <c r="AC273" t="s">
        <v>180</v>
      </c>
      <c r="AD273" t="s">
        <v>180</v>
      </c>
      <c r="AE273">
        <v>13.511595746353549</v>
      </c>
      <c r="AF273">
        <v>31.630899117214071</v>
      </c>
      <c r="AG273">
        <v>31.40830941047528</v>
      </c>
      <c r="AH273">
        <v>17.877701184959079</v>
      </c>
      <c r="AI273">
        <v>39.444445887646317</v>
      </c>
      <c r="AJ273">
        <v>49.552385034464081</v>
      </c>
      <c r="AK273"/>
      <c r="AL273"/>
      <c r="AM273"/>
      <c r="AN273"/>
      <c r="AO273"/>
      <c r="AP273"/>
      <c r="AQ273"/>
      <c r="AR273"/>
      <c r="AS273"/>
      <c r="AT273"/>
      <c r="AU273"/>
      <c r="AV273"/>
      <c r="AW273"/>
      <c r="AX273"/>
      <c r="AY273"/>
      <c r="AZ273"/>
      <c r="BA273"/>
      <c r="BB273"/>
      <c r="BC273"/>
      <c r="BD273"/>
      <c r="BE273"/>
      <c r="BF273"/>
      <c r="BG273"/>
      <c r="BH273"/>
      <c r="BI273"/>
    </row>
    <row r="274">
      <c r="A274" t="s">
        <v>578</v>
      </c>
      <c r="B274">
        <v>2014</v>
      </c>
      <c r="C274" t="s">
        <v>586</v>
      </c>
      <c r="D274">
        <v>32</v>
      </c>
      <c r="E274" t="s">
        <v>104</v>
      </c>
      <c r="F274" t="s">
        <v>49</v>
      </c>
      <c r="G274" t="s">
        <v>180</v>
      </c>
      <c r="H274">
        <v>88.720019292991978</v>
      </c>
      <c r="I274">
        <v>81.590943716904988</v>
      </c>
      <c r="J274">
        <v>72.993151082475009</v>
      </c>
      <c r="K274">
        <v>57.969289114944438</v>
      </c>
      <c r="L274">
        <v>31.82340807636124</v>
      </c>
      <c r="M274">
        <v>49.731670229742313</v>
      </c>
      <c r="N274">
        <v>32.606515059968117</v>
      </c>
      <c r="O274">
        <v>24.461568339219951</v>
      </c>
      <c r="P274">
        <v>16.628064724686251</v>
      </c>
      <c r="Q274">
        <v>10.177908226197831</v>
      </c>
      <c r="R274">
        <v>92.752168202069569</v>
      </c>
      <c r="S274">
        <v>88.244025896256844</v>
      </c>
      <c r="T274">
        <v>88.436890189657248</v>
      </c>
      <c r="U274">
        <v>84.127303698457084</v>
      </c>
      <c r="V274">
        <v>72.462996374513949</v>
      </c>
      <c r="W274" t="s">
        <v>150</v>
      </c>
      <c r="X274" t="s">
        <v>151</v>
      </c>
      <c r="Y274" t="s">
        <v>424</v>
      </c>
      <c r="Z274" t="s">
        <v>524</v>
      </c>
      <c r="AA274" t="s">
        <v>154</v>
      </c>
      <c r="AB274" t="s">
        <v>299</v>
      </c>
      <c r="AC274" t="s">
        <v>180</v>
      </c>
      <c r="AD274" t="s">
        <v>180</v>
      </c>
      <c r="AE274">
        <v>86.48840425364628</v>
      </c>
      <c r="AF274">
        <v>68.369100882785986</v>
      </c>
      <c r="AG274">
        <v>68.591690589524717</v>
      </c>
      <c r="AH274">
        <v>82.122298815040935</v>
      </c>
      <c r="AI274">
        <v>60.555554112353697</v>
      </c>
      <c r="AJ274">
        <v>50.447614965536062</v>
      </c>
      <c r="AK274"/>
      <c r="AL274"/>
      <c r="AM274"/>
      <c r="AN274"/>
      <c r="AO274"/>
      <c r="AP274"/>
      <c r="AQ274"/>
      <c r="AR274"/>
      <c r="AS274"/>
      <c r="AT274"/>
      <c r="AU274"/>
      <c r="AV274"/>
      <c r="AW274"/>
      <c r="AX274"/>
      <c r="AY274"/>
      <c r="AZ274"/>
      <c r="BA274"/>
      <c r="BB274"/>
      <c r="BC274"/>
      <c r="BD274"/>
      <c r="BE274"/>
      <c r="BF274"/>
      <c r="BG274"/>
      <c r="BH274"/>
      <c r="BI274"/>
    </row>
    <row r="275">
      <c r="A275" t="s">
        <v>578</v>
      </c>
      <c r="B275">
        <v>2014</v>
      </c>
      <c r="C275" t="s">
        <v>586</v>
      </c>
      <c r="D275">
        <v>35</v>
      </c>
      <c r="E275" t="s">
        <v>56</v>
      </c>
      <c r="F275" t="s">
        <v>50</v>
      </c>
      <c r="G275" t="s">
        <v>180</v>
      </c>
      <c r="H275">
        <v>80.755048686332174</v>
      </c>
      <c r="I275">
        <v>93.134001842108759</v>
      </c>
      <c r="J275">
        <v>96.307545514348917</v>
      </c>
      <c r="K275">
        <v>98.417960970718283</v>
      </c>
      <c r="L275">
        <v>99.551999205765412</v>
      </c>
      <c r="M275">
        <v>92.449422274376062</v>
      </c>
      <c r="N275">
        <v>97.524636329822073</v>
      </c>
      <c r="O275">
        <v>98.445287554684526</v>
      </c>
      <c r="P275">
        <v>99.671462648854643</v>
      </c>
      <c r="Q275">
        <v>100</v>
      </c>
      <c r="R275">
        <v>78.483269602135593</v>
      </c>
      <c r="S275">
        <v>89.266237777033425</v>
      </c>
      <c r="T275">
        <v>95.187649863986067</v>
      </c>
      <c r="U275">
        <v>97.567565709952419</v>
      </c>
      <c r="V275">
        <v>98.375758813717979</v>
      </c>
      <c r="W275" t="s">
        <v>150</v>
      </c>
      <c r="X275" t="s">
        <v>151</v>
      </c>
      <c r="Y275" t="s">
        <v>424</v>
      </c>
      <c r="Z275" t="s">
        <v>524</v>
      </c>
      <c r="AA275" t="s">
        <v>154</v>
      </c>
      <c r="AB275" t="s">
        <v>299</v>
      </c>
      <c r="AC275" t="s">
        <v>180</v>
      </c>
      <c r="AD275" t="s">
        <v>180</v>
      </c>
      <c r="AE275">
        <v>78.79408679631284</v>
      </c>
      <c r="AF275">
        <v>90.748621489317443</v>
      </c>
      <c r="AG275">
        <v>93.63142871443074</v>
      </c>
      <c r="AH275">
        <v>91.507028030328343</v>
      </c>
      <c r="AI275">
        <v>99.191694215243345</v>
      </c>
      <c r="AJ275">
        <v>96.349015682928226</v>
      </c>
      <c r="AK275"/>
      <c r="AL275"/>
      <c r="AM275"/>
      <c r="AN275"/>
      <c r="AO275"/>
      <c r="AP275"/>
      <c r="AQ275"/>
      <c r="AR275"/>
      <c r="AS275"/>
      <c r="AT275"/>
      <c r="AU275"/>
      <c r="AV275"/>
      <c r="AW275"/>
      <c r="AX275"/>
      <c r="AY275"/>
      <c r="AZ275"/>
      <c r="BA275"/>
      <c r="BB275"/>
      <c r="BC275"/>
      <c r="BD275"/>
      <c r="BE275"/>
      <c r="BF275"/>
      <c r="BG275"/>
      <c r="BH275"/>
      <c r="BI275"/>
    </row>
    <row r="276">
      <c r="A276" t="s">
        <v>578</v>
      </c>
      <c r="B276">
        <v>2014</v>
      </c>
      <c r="C276" t="s">
        <v>586</v>
      </c>
      <c r="D276">
        <v>36</v>
      </c>
      <c r="E276" t="s">
        <v>56</v>
      </c>
      <c r="F276" t="s">
        <v>49</v>
      </c>
      <c r="G276" t="s">
        <v>180</v>
      </c>
      <c r="H276">
        <v>19.24495131366773</v>
      </c>
      <c r="I276">
        <v>6.8659981578912959</v>
      </c>
      <c r="J276">
        <v>3.6924544856511181</v>
      </c>
      <c r="K276">
        <v>1.5820390292817319</v>
      </c>
      <c r="L276">
        <v>0.44800079423457279</v>
      </c>
      <c r="M276">
        <v>7.5505777256239597</v>
      </c>
      <c r="N276">
        <v>2.4753636701779582</v>
      </c>
      <c r="O276">
        <v>1.5547124453155301</v>
      </c>
      <c r="P276">
        <v>0.32853735114533927</v>
      </c>
      <c r="Q276">
        <v>0</v>
      </c>
      <c r="R276">
        <v>21.516730397864499</v>
      </c>
      <c r="S276">
        <v>10.733762222966559</v>
      </c>
      <c r="T276">
        <v>4.8123501360140528</v>
      </c>
      <c r="U276">
        <v>2.432434290047623</v>
      </c>
      <c r="V276">
        <v>1.6242411862820041</v>
      </c>
      <c r="W276" t="s">
        <v>150</v>
      </c>
      <c r="X276" t="s">
        <v>151</v>
      </c>
      <c r="Y276" t="s">
        <v>424</v>
      </c>
      <c r="Z276" t="s">
        <v>524</v>
      </c>
      <c r="AA276" t="s">
        <v>154</v>
      </c>
      <c r="AB276" t="s">
        <v>299</v>
      </c>
      <c r="AC276" t="s">
        <v>180</v>
      </c>
      <c r="AD276" t="s">
        <v>180</v>
      </c>
      <c r="AE276">
        <v>21.205913203687029</v>
      </c>
      <c r="AF276">
        <v>9.251378510682521</v>
      </c>
      <c r="AG276">
        <v>6.3685712855691339</v>
      </c>
      <c r="AH276">
        <v>8.4929719696717054</v>
      </c>
      <c r="AI276">
        <v>0.8083057847566707</v>
      </c>
      <c r="AJ276">
        <v>3.650984317071821</v>
      </c>
      <c r="AK276"/>
      <c r="AL276"/>
      <c r="AM276"/>
      <c r="AN276"/>
      <c r="AO276"/>
      <c r="AP276"/>
      <c r="AQ276"/>
      <c r="AR276"/>
      <c r="AS276"/>
      <c r="AT276"/>
      <c r="AU276"/>
      <c r="AV276"/>
      <c r="AW276"/>
      <c r="AX276"/>
      <c r="AY276"/>
      <c r="AZ276"/>
      <c r="BA276"/>
      <c r="BB276"/>
      <c r="BC276"/>
      <c r="BD276"/>
      <c r="BE276"/>
      <c r="BF276"/>
      <c r="BG276"/>
      <c r="BH276"/>
      <c r="BI276"/>
    </row>
    <row r="277">
      <c r="A277" t="s">
        <v>578</v>
      </c>
      <c r="B277">
        <v>2014</v>
      </c>
      <c r="C277" t="s">
        <v>586</v>
      </c>
      <c r="D277">
        <v>37</v>
      </c>
      <c r="E277" t="s">
        <v>156</v>
      </c>
      <c r="F277" t="s">
        <v>50</v>
      </c>
      <c r="G277" t="s">
        <v>608</v>
      </c>
      <c r="H277">
        <v>70.167978817210354</v>
      </c>
      <c r="I277">
        <v>87.086331728522296</v>
      </c>
      <c r="J277">
        <v>93.479846198661335</v>
      </c>
      <c r="K277">
        <v>97.122602257636728</v>
      </c>
      <c r="L277">
        <v>99.396402056313789</v>
      </c>
      <c r="M277">
        <v>89.296402954617946</v>
      </c>
      <c r="N277">
        <v>96.604063131985711</v>
      </c>
      <c r="O277">
        <v>98.382011687099492</v>
      </c>
      <c r="P277">
        <v>99.671462648854643</v>
      </c>
      <c r="Q277">
        <v>100</v>
      </c>
      <c r="R277">
        <v>67.124303614021159</v>
      </c>
      <c r="S277">
        <v>80.473525695408242</v>
      </c>
      <c r="T277">
        <v>90.447226696449462</v>
      </c>
      <c r="U277">
        <v>94.758134171551106</v>
      </c>
      <c r="V277">
        <v>97.34773006121064</v>
      </c>
      <c r="W277" t="s">
        <v>150</v>
      </c>
      <c r="X277" t="s">
        <v>151</v>
      </c>
      <c r="Y277" t="s">
        <v>424</v>
      </c>
      <c r="Z277" t="s">
        <v>524</v>
      </c>
      <c r="AA277" t="s">
        <v>154</v>
      </c>
      <c r="AB277" t="s">
        <v>299</v>
      </c>
      <c r="AC277" t="s">
        <v>180</v>
      </c>
      <c r="AD277" t="s">
        <v>180</v>
      </c>
      <c r="AE277">
        <v>76.147982184779494</v>
      </c>
      <c r="AF277">
        <v>88.885171662063243</v>
      </c>
      <c r="AG277">
        <v>83.087432070821222</v>
      </c>
      <c r="AH277">
        <v>83.405590408886425</v>
      </c>
      <c r="AI277">
        <v>98.660715627237437</v>
      </c>
      <c r="AJ277">
        <v>95.183768513084516</v>
      </c>
      <c r="AK277"/>
      <c r="AL277"/>
      <c r="AM277"/>
      <c r="AN277"/>
      <c r="AO277"/>
      <c r="AP277"/>
      <c r="AQ277"/>
      <c r="AR277"/>
      <c r="AS277"/>
      <c r="AT277"/>
      <c r="AU277"/>
      <c r="AV277"/>
      <c r="AW277"/>
      <c r="AX277"/>
      <c r="AY277"/>
      <c r="AZ277"/>
      <c r="BA277"/>
      <c r="BB277"/>
      <c r="BC277"/>
      <c r="BD277"/>
      <c r="BE277"/>
      <c r="BF277"/>
      <c r="BG277"/>
      <c r="BH277"/>
      <c r="BI277"/>
    </row>
    <row r="278">
      <c r="A278" t="s">
        <v>578</v>
      </c>
      <c r="B278">
        <v>2014</v>
      </c>
      <c r="C278" t="s">
        <v>586</v>
      </c>
      <c r="D278">
        <v>38</v>
      </c>
      <c r="E278" t="s">
        <v>156</v>
      </c>
      <c r="F278" t="s">
        <v>49</v>
      </c>
      <c r="G278" t="s">
        <v>180</v>
      </c>
      <c r="H278">
        <v>29.83202118278961</v>
      </c>
      <c r="I278">
        <v>12.91366827147777</v>
      </c>
      <c r="J278">
        <v>6.5201538013386893</v>
      </c>
      <c r="K278">
        <v>2.8773977423632631</v>
      </c>
      <c r="L278">
        <v>0.60359794368619624</v>
      </c>
      <c r="M278">
        <v>10.703597045381979</v>
      </c>
      <c r="N278">
        <v>3.395936868014279</v>
      </c>
      <c r="O278">
        <v>1.6179883129005519</v>
      </c>
      <c r="P278">
        <v>0.32853735114533927</v>
      </c>
      <c r="Q278">
        <v>0</v>
      </c>
      <c r="R278">
        <v>32.875696385978948</v>
      </c>
      <c r="S278">
        <v>19.526474304591829</v>
      </c>
      <c r="T278">
        <v>9.5527733035506479</v>
      </c>
      <c r="U278">
        <v>5.2418658284488027</v>
      </c>
      <c r="V278">
        <v>2.65226993878934</v>
      </c>
      <c r="W278" t="s">
        <v>150</v>
      </c>
      <c r="X278" t="s">
        <v>151</v>
      </c>
      <c r="Y278" t="s">
        <v>424</v>
      </c>
      <c r="Z278" t="s">
        <v>524</v>
      </c>
      <c r="AA278" t="s">
        <v>154</v>
      </c>
      <c r="AB278" t="s">
        <v>299</v>
      </c>
      <c r="AC278" t="s">
        <v>180</v>
      </c>
      <c r="AD278" t="s">
        <v>180</v>
      </c>
      <c r="AE278">
        <v>23.852017815220339</v>
      </c>
      <c r="AF278">
        <v>11.11482833793672</v>
      </c>
      <c r="AG278">
        <v>16.91256792917871</v>
      </c>
      <c r="AH278">
        <v>16.594409591113639</v>
      </c>
      <c r="AI278">
        <v>1.3392843727625701</v>
      </c>
      <c r="AJ278">
        <v>4.8162314869155258</v>
      </c>
      <c r="AK278"/>
      <c r="AL278"/>
      <c r="AM278"/>
      <c r="AN278"/>
      <c r="AO278"/>
      <c r="AP278"/>
      <c r="AQ278"/>
      <c r="AR278"/>
      <c r="AS278"/>
      <c r="AT278"/>
      <c r="AU278"/>
      <c r="AV278"/>
      <c r="AW278"/>
      <c r="AX278"/>
      <c r="AY278"/>
      <c r="AZ278"/>
      <c r="BA278"/>
      <c r="BB278"/>
      <c r="BC278"/>
      <c r="BD278"/>
      <c r="BE278"/>
      <c r="BF278"/>
      <c r="BG278"/>
      <c r="BH278"/>
      <c r="BI278"/>
    </row>
    <row r="279">
      <c r="A279" t="s">
        <v>578</v>
      </c>
      <c r="B279">
        <v>2014</v>
      </c>
      <c r="C279" t="s">
        <v>586</v>
      </c>
      <c r="D279">
        <v>41</v>
      </c>
      <c r="E279" t="s">
        <v>57</v>
      </c>
      <c r="F279" t="s">
        <v>50</v>
      </c>
      <c r="G279" t="s">
        <v>180</v>
      </c>
      <c r="H279">
        <v>1.4837575799630931</v>
      </c>
      <c r="I279">
        <v>0.16469769479156529</v>
      </c>
      <c r="J279">
        <v>0</v>
      </c>
      <c r="K279">
        <v>0</v>
      </c>
      <c r="L279">
        <v>0</v>
      </c>
      <c r="M279">
        <v>0.61860710837507471</v>
      </c>
      <c r="N279">
        <v>0</v>
      </c>
      <c r="O279">
        <v>0</v>
      </c>
      <c r="P279">
        <v>0</v>
      </c>
      <c r="Q279">
        <v>0</v>
      </c>
      <c r="R279">
        <v>1.7169631841042221</v>
      </c>
      <c r="S279">
        <v>0.35346405874201953</v>
      </c>
      <c r="T279">
        <v>0.061994675714903302</v>
      </c>
      <c r="U279">
        <v>0</v>
      </c>
      <c r="V279">
        <v>0</v>
      </c>
      <c r="W279" t="s">
        <v>150</v>
      </c>
      <c r="X279" t="s">
        <v>151</v>
      </c>
      <c r="Y279" t="s">
        <v>424</v>
      </c>
      <c r="Z279" t="s">
        <v>524</v>
      </c>
      <c r="AA279" t="s">
        <v>154</v>
      </c>
      <c r="AB279" t="s">
        <v>299</v>
      </c>
      <c r="AC279" t="s">
        <v>180</v>
      </c>
      <c r="AD279" t="s">
        <v>180</v>
      </c>
      <c r="AE279">
        <v>4.6558314214393057</v>
      </c>
      <c r="AF279">
        <v>0</v>
      </c>
      <c r="AG279">
        <v>0.036664984380012901</v>
      </c>
      <c r="AH279">
        <v>0.19076016073409829</v>
      </c>
      <c r="AI279">
        <v>0</v>
      </c>
      <c r="AJ279">
        <v>0</v>
      </c>
      <c r="AK279"/>
      <c r="AL279"/>
      <c r="AM279"/>
      <c r="AN279"/>
      <c r="AO279"/>
      <c r="AP279"/>
      <c r="AQ279"/>
      <c r="AR279"/>
      <c r="AS279"/>
      <c r="AT279"/>
      <c r="AU279"/>
      <c r="AV279"/>
      <c r="AW279"/>
      <c r="AX279"/>
      <c r="AY279"/>
      <c r="AZ279"/>
      <c r="BA279"/>
      <c r="BB279"/>
      <c r="BC279"/>
      <c r="BD279"/>
      <c r="BE279"/>
      <c r="BF279"/>
      <c r="BG279"/>
      <c r="BH279"/>
      <c r="BI279"/>
    </row>
    <row r="280">
      <c r="A280" t="s">
        <v>578</v>
      </c>
      <c r="B280">
        <v>2014</v>
      </c>
      <c r="C280" t="s">
        <v>586</v>
      </c>
      <c r="D280">
        <v>42</v>
      </c>
      <c r="E280" t="s">
        <v>57</v>
      </c>
      <c r="F280" t="s">
        <v>49</v>
      </c>
      <c r="G280" t="s">
        <v>598</v>
      </c>
      <c r="H280">
        <v>98.516242420036903</v>
      </c>
      <c r="I280">
        <v>99.83530230520843</v>
      </c>
      <c r="J280">
        <v>100</v>
      </c>
      <c r="K280">
        <v>100</v>
      </c>
      <c r="L280">
        <v>100</v>
      </c>
      <c r="M280">
        <v>99.381392891624913</v>
      </c>
      <c r="N280">
        <v>100</v>
      </c>
      <c r="O280">
        <v>100</v>
      </c>
      <c r="P280">
        <v>100</v>
      </c>
      <c r="Q280">
        <v>100</v>
      </c>
      <c r="R280">
        <v>98.283036815895798</v>
      </c>
      <c r="S280">
        <v>99.646535941258009</v>
      </c>
      <c r="T280">
        <v>99.938005324285101</v>
      </c>
      <c r="U280">
        <v>100</v>
      </c>
      <c r="V280">
        <v>100</v>
      </c>
      <c r="W280" t="s">
        <v>150</v>
      </c>
      <c r="X280" t="s">
        <v>151</v>
      </c>
      <c r="Y280" t="s">
        <v>424</v>
      </c>
      <c r="Z280" t="s">
        <v>524</v>
      </c>
      <c r="AA280" t="s">
        <v>154</v>
      </c>
      <c r="AB280" t="s">
        <v>299</v>
      </c>
      <c r="AC280" t="s">
        <v>180</v>
      </c>
      <c r="AD280" t="s">
        <v>180</v>
      </c>
      <c r="AE280">
        <v>95.344168578560669</v>
      </c>
      <c r="AF280">
        <v>100</v>
      </c>
      <c r="AG280">
        <v>99.96333501561999</v>
      </c>
      <c r="AH280">
        <v>99.809239839265899</v>
      </c>
      <c r="AI280">
        <v>100</v>
      </c>
      <c r="AJ280">
        <v>100</v>
      </c>
      <c r="AK280"/>
      <c r="AL280"/>
      <c r="AM280"/>
      <c r="AN280"/>
      <c r="AO280"/>
      <c r="AP280"/>
      <c r="AQ280"/>
      <c r="AR280"/>
      <c r="AS280"/>
      <c r="AT280"/>
      <c r="AU280"/>
      <c r="AV280"/>
      <c r="AW280"/>
      <c r="AX280"/>
      <c r="AY280"/>
      <c r="AZ280"/>
      <c r="BA280"/>
      <c r="BB280"/>
      <c r="BC280"/>
      <c r="BD280"/>
      <c r="BE280"/>
      <c r="BF280"/>
      <c r="BG280"/>
      <c r="BH280"/>
      <c r="BI280"/>
    </row>
    <row r="281">
      <c r="A281" t="s">
        <v>578</v>
      </c>
      <c r="B281">
        <v>2014</v>
      </c>
      <c r="C281" t="s">
        <v>586</v>
      </c>
      <c r="D281">
        <v>58</v>
      </c>
      <c r="E281" t="s">
        <v>300</v>
      </c>
      <c r="F281" t="s">
        <v>301</v>
      </c>
      <c r="G281" t="s">
        <v>180</v>
      </c>
      <c r="H281">
        <v>5.4233444109053863</v>
      </c>
      <c r="I281">
        <v>11.20692770828869</v>
      </c>
      <c r="J281">
        <v>17.78016688064065</v>
      </c>
      <c r="K281">
        <v>29.291847183452081</v>
      </c>
      <c r="L281">
        <v>56.197800233592517</v>
      </c>
      <c r="M281">
        <v>31.208507976218971</v>
      </c>
      <c r="N281">
        <v>46.190139862762173</v>
      </c>
      <c r="O281">
        <v>57.767014766434791</v>
      </c>
      <c r="P281">
        <v>68.070957309683195</v>
      </c>
      <c r="Q281">
        <v>76.455505992309895</v>
      </c>
      <c r="R281">
        <v>3.4280596200231228</v>
      </c>
      <c r="S281">
        <v>6.7649277545653907</v>
      </c>
      <c r="T281">
        <v>5.9212330731501046</v>
      </c>
      <c r="U281">
        <v>9.226892305903668</v>
      </c>
      <c r="V281">
        <v>20.125961362258959</v>
      </c>
      <c r="W281" t="s">
        <v>150</v>
      </c>
      <c r="X281" t="s">
        <v>151</v>
      </c>
      <c r="Y281" t="s">
        <v>424</v>
      </c>
      <c r="Z281" t="s">
        <v>524</v>
      </c>
      <c r="AA281" t="s">
        <v>154</v>
      </c>
      <c r="AB281" t="s">
        <v>299</v>
      </c>
      <c r="AC281" t="s">
        <v>180</v>
      </c>
      <c r="AD281" t="s">
        <v>180</v>
      </c>
      <c r="AE281">
        <v>10.998720060481009</v>
      </c>
      <c r="AF281">
        <v>13.32220569286492</v>
      </c>
      <c r="AG281">
        <v>23.380806842131911</v>
      </c>
      <c r="AH281">
        <v>14.049741390702611</v>
      </c>
      <c r="AI281">
        <v>33.284412490654603</v>
      </c>
      <c r="AJ281">
        <v>36.552815510370372</v>
      </c>
      <c r="AK281"/>
      <c r="AL281"/>
      <c r="AM281"/>
      <c r="AN281"/>
      <c r="AO281"/>
      <c r="AP281"/>
      <c r="AQ281"/>
      <c r="AR281"/>
      <c r="AS281"/>
      <c r="AT281"/>
      <c r="AU281"/>
      <c r="AV281"/>
      <c r="AW281"/>
      <c r="AX281"/>
      <c r="AY281"/>
      <c r="AZ281"/>
      <c r="BA281"/>
      <c r="BB281"/>
      <c r="BC281"/>
      <c r="BD281"/>
      <c r="BE281"/>
      <c r="BF281"/>
      <c r="BG281"/>
      <c r="BH281"/>
      <c r="BI281"/>
    </row>
    <row r="282">
      <c r="A282" t="s">
        <v>578</v>
      </c>
      <c r="B282">
        <v>2014</v>
      </c>
      <c r="C282" t="s">
        <v>586</v>
      </c>
      <c r="D282">
        <v>59</v>
      </c>
      <c r="E282" t="s">
        <v>300</v>
      </c>
      <c r="F282" t="s">
        <v>426</v>
      </c>
      <c r="G282" t="s">
        <v>180</v>
      </c>
      <c r="H282">
        <v>3.3535740208046878</v>
      </c>
      <c r="I282">
        <v>2.3523106400852671</v>
      </c>
      <c r="J282">
        <v>1.4173191651223009</v>
      </c>
      <c r="K282">
        <v>1.6947370564019451</v>
      </c>
      <c r="L282">
        <v>0.75942094486242728</v>
      </c>
      <c r="M282">
        <v>7.9123106690233671</v>
      </c>
      <c r="N282">
        <v>2.3896369631837602</v>
      </c>
      <c r="O282">
        <v>1.3242717761678651</v>
      </c>
      <c r="P282">
        <v>1.162140446226738</v>
      </c>
      <c r="Q282">
        <v>1.005417228927717</v>
      </c>
      <c r="R282">
        <v>2.2632830926400271</v>
      </c>
      <c r="S282">
        <v>1.509266609432397</v>
      </c>
      <c r="T282">
        <v>1.5154717902014341</v>
      </c>
      <c r="U282">
        <v>1.5651530536463241</v>
      </c>
      <c r="V282">
        <v>0.76089709401072581</v>
      </c>
      <c r="W282" t="s">
        <v>150</v>
      </c>
      <c r="X282" t="s">
        <v>151</v>
      </c>
      <c r="Y282" t="s">
        <v>424</v>
      </c>
      <c r="Z282" t="s">
        <v>524</v>
      </c>
      <c r="AA282" t="s">
        <v>154</v>
      </c>
      <c r="AB282" t="s">
        <v>299</v>
      </c>
      <c r="AC282" t="s">
        <v>180</v>
      </c>
      <c r="AD282" t="s">
        <v>180</v>
      </c>
      <c r="AE282">
        <v>0.57944724275414916</v>
      </c>
      <c r="AF282">
        <v>0.81960307290198553</v>
      </c>
      <c r="AG282">
        <v>2.9776707622325138</v>
      </c>
      <c r="AH282">
        <v>3.2016122675853849</v>
      </c>
      <c r="AI282">
        <v>2.4225102041425779</v>
      </c>
      <c r="AJ282">
        <v>0.50727744729921276</v>
      </c>
      <c r="AK282"/>
      <c r="AL282"/>
      <c r="AM282"/>
      <c r="AN282"/>
      <c r="AO282"/>
      <c r="AP282"/>
      <c r="AQ282"/>
      <c r="AR282"/>
      <c r="AS282"/>
      <c r="AT282"/>
      <c r="AU282"/>
      <c r="AV282"/>
      <c r="AW282"/>
      <c r="AX282"/>
      <c r="AY282"/>
      <c r="AZ282"/>
      <c r="BA282"/>
      <c r="BB282"/>
      <c r="BC282"/>
      <c r="BD282"/>
      <c r="BE282"/>
      <c r="BF282"/>
      <c r="BG282"/>
      <c r="BH282"/>
      <c r="BI282"/>
    </row>
    <row r="283">
      <c r="A283" t="s">
        <v>578</v>
      </c>
      <c r="B283">
        <v>2014</v>
      </c>
      <c r="C283" t="s">
        <v>586</v>
      </c>
      <c r="D283">
        <v>60</v>
      </c>
      <c r="E283" t="s">
        <v>300</v>
      </c>
      <c r="F283" t="s">
        <v>427</v>
      </c>
      <c r="G283" t="s">
        <v>180</v>
      </c>
      <c r="H283">
        <v>0.26983407375497293</v>
      </c>
      <c r="I283">
        <v>0.40178670674672101</v>
      </c>
      <c r="J283">
        <v>0.45855953651696563</v>
      </c>
      <c r="K283">
        <v>0.13791373191991649</v>
      </c>
      <c r="L283">
        <v>0</v>
      </c>
      <c r="M283">
        <v>0.8177446903759038</v>
      </c>
      <c r="N283">
        <v>0.7603127696980797</v>
      </c>
      <c r="O283">
        <v>0.43458644734004859</v>
      </c>
      <c r="P283">
        <v>0</v>
      </c>
      <c r="Q283">
        <v>0</v>
      </c>
      <c r="R283">
        <v>0.27028341046263832</v>
      </c>
      <c r="S283">
        <v>0.036886160296136603</v>
      </c>
      <c r="T283">
        <v>0.29655241056037418</v>
      </c>
      <c r="U283">
        <v>0.31726217064113221</v>
      </c>
      <c r="V283">
        <v>0</v>
      </c>
      <c r="W283" t="s">
        <v>150</v>
      </c>
      <c r="X283" t="s">
        <v>151</v>
      </c>
      <c r="Y283" t="s">
        <v>424</v>
      </c>
      <c r="Z283" t="s">
        <v>524</v>
      </c>
      <c r="AA283" t="s">
        <v>154</v>
      </c>
      <c r="AB283" t="s">
        <v>299</v>
      </c>
      <c r="AC283" t="s">
        <v>180</v>
      </c>
      <c r="AD283" t="s">
        <v>180</v>
      </c>
      <c r="AE283">
        <v>0.0383147468959886</v>
      </c>
      <c r="AF283">
        <v>0</v>
      </c>
      <c r="AG283">
        <v>0.6076034858291085</v>
      </c>
      <c r="AH283">
        <v>0.15207460480761251</v>
      </c>
      <c r="AI283">
        <v>0.12732466553024149</v>
      </c>
      <c r="AJ283">
        <v>0.42783744916721789</v>
      </c>
      <c r="AK283"/>
      <c r="AL283"/>
      <c r="AM283"/>
      <c r="AN283"/>
      <c r="AO283"/>
      <c r="AP283"/>
      <c r="AQ283"/>
      <c r="AR283"/>
      <c r="AS283"/>
      <c r="AT283"/>
      <c r="AU283"/>
      <c r="AV283"/>
      <c r="AW283"/>
      <c r="AX283"/>
      <c r="AY283"/>
      <c r="AZ283"/>
      <c r="BA283"/>
      <c r="BB283"/>
      <c r="BC283"/>
      <c r="BD283"/>
      <c r="BE283"/>
      <c r="BF283"/>
      <c r="BG283"/>
      <c r="BH283"/>
      <c r="BI283"/>
    </row>
    <row r="284">
      <c r="A284" t="s">
        <v>578</v>
      </c>
      <c r="B284">
        <v>2014</v>
      </c>
      <c r="C284" t="s">
        <v>586</v>
      </c>
      <c r="D284">
        <v>61</v>
      </c>
      <c r="E284" t="s">
        <v>300</v>
      </c>
      <c r="F284" t="s">
        <v>428</v>
      </c>
      <c r="G284" t="s">
        <v>180</v>
      </c>
      <c r="H284">
        <v>0.023388696800267499</v>
      </c>
      <c r="I284">
        <v>0.072343548489601006</v>
      </c>
      <c r="J284">
        <v>0.044191510942239498</v>
      </c>
      <c r="K284">
        <v>0.039438036308449602</v>
      </c>
      <c r="L284">
        <v>0.1014241425920345</v>
      </c>
      <c r="M284">
        <v>0</v>
      </c>
      <c r="N284">
        <v>0.076438418373344696</v>
      </c>
      <c r="O284">
        <v>0</v>
      </c>
      <c r="P284">
        <v>0.085914211867443399</v>
      </c>
      <c r="Q284">
        <v>0</v>
      </c>
      <c r="R284">
        <v>0.034292113015323297</v>
      </c>
      <c r="S284">
        <v>0.1060477108513926</v>
      </c>
      <c r="T284">
        <v>0</v>
      </c>
      <c r="U284">
        <v>0.029098993638468601</v>
      </c>
      <c r="V284">
        <v>0.16652499262552201</v>
      </c>
      <c r="W284" t="s">
        <v>150</v>
      </c>
      <c r="X284" t="s">
        <v>151</v>
      </c>
      <c r="Y284" t="s">
        <v>424</v>
      </c>
      <c r="Z284" t="s">
        <v>524</v>
      </c>
      <c r="AA284" t="s">
        <v>154</v>
      </c>
      <c r="AB284" t="s">
        <v>299</v>
      </c>
      <c r="AC284" t="s">
        <v>180</v>
      </c>
      <c r="AD284" t="s">
        <v>180</v>
      </c>
      <c r="AE284">
        <v>0</v>
      </c>
      <c r="AF284">
        <v>0.029420034025563101</v>
      </c>
      <c r="AG284">
        <v>0.088061947871783605</v>
      </c>
      <c r="AH284">
        <v>0.1407268027952121</v>
      </c>
      <c r="AI284">
        <v>0</v>
      </c>
      <c r="AJ284">
        <v>0.077037034041024396</v>
      </c>
      <c r="AK284"/>
      <c r="AL284"/>
      <c r="AM284"/>
      <c r="AN284"/>
      <c r="AO284"/>
      <c r="AP284"/>
      <c r="AQ284"/>
      <c r="AR284"/>
      <c r="AS284"/>
      <c r="AT284"/>
      <c r="AU284"/>
      <c r="AV284"/>
      <c r="AW284"/>
      <c r="AX284"/>
      <c r="AY284"/>
      <c r="AZ284"/>
      <c r="BA284"/>
      <c r="BB284"/>
      <c r="BC284"/>
      <c r="BD284"/>
      <c r="BE284"/>
      <c r="BF284"/>
      <c r="BG284"/>
      <c r="BH284"/>
      <c r="BI284"/>
    </row>
    <row r="285">
      <c r="A285" t="s">
        <v>578</v>
      </c>
      <c r="B285">
        <v>2014</v>
      </c>
      <c r="C285" t="s">
        <v>586</v>
      </c>
      <c r="D285">
        <v>62</v>
      </c>
      <c r="E285" t="s">
        <v>300</v>
      </c>
      <c r="F285" t="s">
        <v>429</v>
      </c>
      <c r="G285" t="s">
        <v>180</v>
      </c>
      <c r="H285">
        <v>14.075023568332011</v>
      </c>
      <c r="I285">
        <v>22.52501518836748</v>
      </c>
      <c r="J285">
        <v>25.66641823185897</v>
      </c>
      <c r="K285">
        <v>21.476353926943229</v>
      </c>
      <c r="L285">
        <v>14.139283994000429</v>
      </c>
      <c r="M285">
        <v>10.766457311157399</v>
      </c>
      <c r="N285">
        <v>10.69372474076485</v>
      </c>
      <c r="O285">
        <v>9.1696111686278563</v>
      </c>
      <c r="P285">
        <v>6.9842504313927298</v>
      </c>
      <c r="Q285">
        <v>5.8646504643829918</v>
      </c>
      <c r="R285">
        <v>12.998841076915699</v>
      </c>
      <c r="S285">
        <v>21.32315507313356</v>
      </c>
      <c r="T285">
        <v>29.55123320095613</v>
      </c>
      <c r="U285">
        <v>29.94531066721893</v>
      </c>
      <c r="V285">
        <v>29.401612015983218</v>
      </c>
      <c r="W285" t="s">
        <v>150</v>
      </c>
      <c r="X285" t="s">
        <v>151</v>
      </c>
      <c r="Y285" t="s">
        <v>424</v>
      </c>
      <c r="Z285" t="s">
        <v>524</v>
      </c>
      <c r="AA285" t="s">
        <v>154</v>
      </c>
      <c r="AB285" t="s">
        <v>299</v>
      </c>
      <c r="AC285" t="s">
        <v>180</v>
      </c>
      <c r="AD285" t="s">
        <v>180</v>
      </c>
      <c r="AE285">
        <v>6.4755761263483436</v>
      </c>
      <c r="AF285">
        <v>12.212224826263579</v>
      </c>
      <c r="AG285">
        <v>22.795206600111548</v>
      </c>
      <c r="AH285">
        <v>13.169406190174531</v>
      </c>
      <c r="AI285">
        <v>24.810708153377188</v>
      </c>
      <c r="AJ285">
        <v>26.49224263019293</v>
      </c>
      <c r="AK285"/>
      <c r="AL285"/>
      <c r="AM285"/>
      <c r="AN285"/>
      <c r="AO285"/>
      <c r="AP285"/>
      <c r="AQ285"/>
      <c r="AR285"/>
      <c r="AS285"/>
      <c r="AT285"/>
      <c r="AU285"/>
      <c r="AV285"/>
      <c r="AW285"/>
      <c r="AX285"/>
      <c r="AY285"/>
      <c r="AZ285"/>
      <c r="BA285"/>
      <c r="BB285"/>
      <c r="BC285"/>
      <c r="BD285"/>
      <c r="BE285"/>
      <c r="BF285"/>
      <c r="BG285"/>
      <c r="BH285"/>
      <c r="BI285"/>
    </row>
    <row r="286">
      <c r="A286" t="s">
        <v>578</v>
      </c>
      <c r="B286">
        <v>2014</v>
      </c>
      <c r="C286" t="s">
        <v>586</v>
      </c>
      <c r="D286">
        <v>63</v>
      </c>
      <c r="E286" t="s">
        <v>300</v>
      </c>
      <c r="F286" t="s">
        <v>305</v>
      </c>
      <c r="G286" t="s">
        <v>180</v>
      </c>
      <c r="H286">
        <v>15.824809114088991</v>
      </c>
      <c r="I286">
        <v>17.52995266482495</v>
      </c>
      <c r="J286">
        <v>12.39521898106222</v>
      </c>
      <c r="K286">
        <v>8.6217930591097183</v>
      </c>
      <c r="L286">
        <v>3.7450708365034071</v>
      </c>
      <c r="M286">
        <v>11.92531420897439</v>
      </c>
      <c r="N286">
        <v>8.0216185676095151</v>
      </c>
      <c r="O286">
        <v>5.0874255088118732</v>
      </c>
      <c r="P286">
        <v>2.943479038986657</v>
      </c>
      <c r="Q286">
        <v>1.1836201451484969</v>
      </c>
      <c r="R286">
        <v>15.274086013333291</v>
      </c>
      <c r="S286">
        <v>19.369192179667628</v>
      </c>
      <c r="T286">
        <v>17.172323358597691</v>
      </c>
      <c r="U286">
        <v>10.43337371796459</v>
      </c>
      <c r="V286">
        <v>9.3548172343810609</v>
      </c>
      <c r="W286" t="s">
        <v>150</v>
      </c>
      <c r="X286" t="s">
        <v>151</v>
      </c>
      <c r="Y286" t="s">
        <v>424</v>
      </c>
      <c r="Z286" t="s">
        <v>524</v>
      </c>
      <c r="AA286" t="s">
        <v>154</v>
      </c>
      <c r="AB286" t="s">
        <v>299</v>
      </c>
      <c r="AC286" t="s">
        <v>180</v>
      </c>
      <c r="AD286" t="s">
        <v>180</v>
      </c>
      <c r="AE286">
        <v>47.659350439896009</v>
      </c>
      <c r="AF286">
        <v>0.44492383338047592</v>
      </c>
      <c r="AG286">
        <v>15.878333803991691</v>
      </c>
      <c r="AH286">
        <v>26.290549968391669</v>
      </c>
      <c r="AI286">
        <v>3.150506871735443</v>
      </c>
      <c r="AJ286">
        <v>4.9688314798871227</v>
      </c>
      <c r="AK286"/>
      <c r="AL286"/>
      <c r="AM286"/>
      <c r="AN286"/>
      <c r="AO286"/>
      <c r="AP286"/>
      <c r="AQ286"/>
      <c r="AR286"/>
      <c r="AS286"/>
      <c r="AT286"/>
      <c r="AU286"/>
      <c r="AV286"/>
      <c r="AW286"/>
      <c r="AX286"/>
      <c r="AY286"/>
      <c r="AZ286"/>
      <c r="BA286"/>
      <c r="BB286"/>
      <c r="BC286"/>
      <c r="BD286"/>
      <c r="BE286"/>
      <c r="BF286"/>
      <c r="BG286"/>
      <c r="BH286"/>
      <c r="BI286"/>
    </row>
    <row r="287">
      <c r="A287" t="s">
        <v>578</v>
      </c>
      <c r="B287">
        <v>2014</v>
      </c>
      <c r="C287" t="s">
        <v>586</v>
      </c>
      <c r="D287">
        <v>64</v>
      </c>
      <c r="E287" t="s">
        <v>300</v>
      </c>
      <c r="F287" t="s">
        <v>306</v>
      </c>
      <c r="G287" t="s">
        <v>180</v>
      </c>
      <c r="H287">
        <v>8.445704933155298</v>
      </c>
      <c r="I287">
        <v>5.9720087378413904</v>
      </c>
      <c r="J287">
        <v>2.2906694116250281</v>
      </c>
      <c r="K287">
        <v>1.2450828635459781</v>
      </c>
      <c r="L287">
        <v>0.060153165373217798</v>
      </c>
      <c r="M287">
        <v>2.9372334779660751</v>
      </c>
      <c r="N287">
        <v>0.75531016067557899</v>
      </c>
      <c r="O287">
        <v>0.063275867585021905</v>
      </c>
      <c r="P287">
        <v>0</v>
      </c>
      <c r="Q287">
        <v>0</v>
      </c>
      <c r="R287">
        <v>8.6039368466278354</v>
      </c>
      <c r="S287">
        <v>8.4327724440979459</v>
      </c>
      <c r="T287">
        <v>4.3939489488318006</v>
      </c>
      <c r="U287">
        <v>2.411346095635591</v>
      </c>
      <c r="V287">
        <v>0.81427197139245489</v>
      </c>
      <c r="W287" t="s">
        <v>150</v>
      </c>
      <c r="X287" t="s">
        <v>151</v>
      </c>
      <c r="Y287" t="s">
        <v>424</v>
      </c>
      <c r="Z287" t="s">
        <v>524</v>
      </c>
      <c r="AA287" t="s">
        <v>154</v>
      </c>
      <c r="AB287" t="s">
        <v>299</v>
      </c>
      <c r="AC287" t="s">
        <v>180</v>
      </c>
      <c r="AD287" t="s">
        <v>180</v>
      </c>
      <c r="AE287">
        <v>3.8399846085598881</v>
      </c>
      <c r="AF287">
        <v>0.13627650328878119</v>
      </c>
      <c r="AG287">
        <v>10.410193381528391</v>
      </c>
      <c r="AH287">
        <v>6.0363828975399434</v>
      </c>
      <c r="AI287">
        <v>0.50555350254608955</v>
      </c>
      <c r="AJ287">
        <v>1.0508839803595049</v>
      </c>
      <c r="AK287"/>
      <c r="AL287"/>
      <c r="AM287"/>
      <c r="AN287"/>
      <c r="AO287"/>
      <c r="AP287"/>
      <c r="AQ287"/>
      <c r="AR287"/>
      <c r="AS287"/>
      <c r="AT287"/>
      <c r="AU287"/>
      <c r="AV287"/>
      <c r="AW287"/>
      <c r="AX287"/>
      <c r="AY287"/>
      <c r="AZ287"/>
      <c r="BA287"/>
      <c r="BB287"/>
      <c r="BC287"/>
      <c r="BD287"/>
      <c r="BE287"/>
      <c r="BF287"/>
      <c r="BG287"/>
      <c r="BH287"/>
      <c r="BI287"/>
    </row>
    <row r="288">
      <c r="A288" t="s">
        <v>578</v>
      </c>
      <c r="B288">
        <v>2014</v>
      </c>
      <c r="C288" t="s">
        <v>586</v>
      </c>
      <c r="D288">
        <v>65</v>
      </c>
      <c r="E288" t="s">
        <v>300</v>
      </c>
      <c r="F288" t="s">
        <v>307</v>
      </c>
      <c r="G288" t="s">
        <v>180</v>
      </c>
      <c r="H288">
        <v>18.904270250423469</v>
      </c>
      <c r="I288">
        <v>2.2446653960645042</v>
      </c>
      <c r="J288">
        <v>0.93467341530589898</v>
      </c>
      <c r="K288">
        <v>0.34894576175435488</v>
      </c>
      <c r="L288">
        <v>0</v>
      </c>
      <c r="M288">
        <v>5.5734456591306571</v>
      </c>
      <c r="N288">
        <v>0.29965843388551738</v>
      </c>
      <c r="O288">
        <v>0.15244734777985131</v>
      </c>
      <c r="P288">
        <v>0</v>
      </c>
      <c r="Q288">
        <v>0</v>
      </c>
      <c r="R288">
        <v>24.496275800687169</v>
      </c>
      <c r="S288">
        <v>3.2030331290470802</v>
      </c>
      <c r="T288">
        <v>1.81359416665379</v>
      </c>
      <c r="U288">
        <v>0.28273211245922603</v>
      </c>
      <c r="V288">
        <v>0.28630089201122161</v>
      </c>
      <c r="W288" t="s">
        <v>150</v>
      </c>
      <c r="X288" t="s">
        <v>151</v>
      </c>
      <c r="Y288" t="s">
        <v>424</v>
      </c>
      <c r="Z288" t="s">
        <v>524</v>
      </c>
      <c r="AA288" t="s">
        <v>154</v>
      </c>
      <c r="AB288" t="s">
        <v>299</v>
      </c>
      <c r="AC288" t="s">
        <v>180</v>
      </c>
      <c r="AD288" t="s">
        <v>180</v>
      </c>
      <c r="AE288">
        <v>5.3780719889924358</v>
      </c>
      <c r="AF288">
        <v>0</v>
      </c>
      <c r="AG288">
        <v>0.50293748595012933</v>
      </c>
      <c r="AH288">
        <v>29.301367883082531</v>
      </c>
      <c r="AI288">
        <v>0</v>
      </c>
      <c r="AJ288">
        <v>0.32339580407356311</v>
      </c>
      <c r="AK288"/>
      <c r="AL288"/>
      <c r="AM288"/>
      <c r="AN288"/>
      <c r="AO288"/>
      <c r="AP288"/>
      <c r="AQ288"/>
      <c r="AR288"/>
      <c r="AS288"/>
      <c r="AT288"/>
      <c r="AU288"/>
      <c r="AV288"/>
      <c r="AW288"/>
      <c r="AX288"/>
      <c r="AY288"/>
      <c r="AZ288"/>
      <c r="BA288"/>
      <c r="BB288"/>
      <c r="BC288"/>
      <c r="BD288"/>
      <c r="BE288"/>
      <c r="BF288"/>
      <c r="BG288"/>
      <c r="BH288"/>
      <c r="BI288"/>
    </row>
    <row r="289">
      <c r="A289" t="s">
        <v>578</v>
      </c>
      <c r="B289">
        <v>2014</v>
      </c>
      <c r="C289" t="s">
        <v>586</v>
      </c>
      <c r="D289">
        <v>66</v>
      </c>
      <c r="E289" t="s">
        <v>300</v>
      </c>
      <c r="F289" t="s">
        <v>308</v>
      </c>
      <c r="G289" t="s">
        <v>180</v>
      </c>
      <c r="H289">
        <v>8.1791403076858646</v>
      </c>
      <c r="I289">
        <v>1.056366765212861</v>
      </c>
      <c r="J289">
        <v>0.4302311026188938</v>
      </c>
      <c r="K289">
        <v>0.050275849535552801</v>
      </c>
      <c r="L289">
        <v>0.095443984078405597</v>
      </c>
      <c r="M289">
        <v>2.061412516673383</v>
      </c>
      <c r="N289">
        <v>0.090962693689587995</v>
      </c>
      <c r="O289">
        <v>0</v>
      </c>
      <c r="P289">
        <v>0</v>
      </c>
      <c r="Q289">
        <v>0</v>
      </c>
      <c r="R289">
        <v>10.157307910082309</v>
      </c>
      <c r="S289">
        <v>2.3285755940106192</v>
      </c>
      <c r="T289">
        <v>0.36682619673768269</v>
      </c>
      <c r="U289">
        <v>0.31558877836181221</v>
      </c>
      <c r="V289">
        <v>0.21375678111488219</v>
      </c>
      <c r="W289" t="s">
        <v>150</v>
      </c>
      <c r="X289" t="s">
        <v>151</v>
      </c>
      <c r="Y289" t="s">
        <v>424</v>
      </c>
      <c r="Z289" t="s">
        <v>524</v>
      </c>
      <c r="AA289" t="s">
        <v>154</v>
      </c>
      <c r="AB289" t="s">
        <v>299</v>
      </c>
      <c r="AC289" t="s">
        <v>180</v>
      </c>
      <c r="AD289" t="s">
        <v>180</v>
      </c>
      <c r="AE289">
        <v>11.87251764763241</v>
      </c>
      <c r="AF289">
        <v>0</v>
      </c>
      <c r="AG289">
        <v>2.9538344090850419</v>
      </c>
      <c r="AH289">
        <v>4.0460508332393026</v>
      </c>
      <c r="AI289">
        <v>0</v>
      </c>
      <c r="AJ289">
        <v>0.1952385648124827</v>
      </c>
      <c r="AK289"/>
      <c r="AL289"/>
      <c r="AM289"/>
      <c r="AN289"/>
      <c r="AO289"/>
      <c r="AP289"/>
      <c r="AQ289"/>
      <c r="AR289"/>
      <c r="AS289"/>
      <c r="AT289"/>
      <c r="AU289"/>
      <c r="AV289"/>
      <c r="AW289"/>
      <c r="AX289"/>
      <c r="AY289"/>
      <c r="AZ289"/>
      <c r="BA289"/>
      <c r="BB289"/>
      <c r="BC289"/>
      <c r="BD289"/>
      <c r="BE289"/>
      <c r="BF289"/>
      <c r="BG289"/>
      <c r="BH289"/>
      <c r="BI289"/>
    </row>
    <row r="290">
      <c r="A290" t="s">
        <v>578</v>
      </c>
      <c r="B290">
        <v>2014</v>
      </c>
      <c r="C290" t="s">
        <v>586</v>
      </c>
      <c r="D290">
        <v>67</v>
      </c>
      <c r="E290" t="s">
        <v>300</v>
      </c>
      <c r="F290" t="s">
        <v>309</v>
      </c>
      <c r="G290" t="s">
        <v>180</v>
      </c>
      <c r="H290">
        <v>13.85235490048394</v>
      </c>
      <c r="I290">
        <v>21.096260790747099</v>
      </c>
      <c r="J290">
        <v>17.833127621458289</v>
      </c>
      <c r="K290">
        <v>15.363759103157751</v>
      </c>
      <c r="L290">
        <v>7.6823729548122071</v>
      </c>
      <c r="M290">
        <v>7.6124275230984946</v>
      </c>
      <c r="N290">
        <v>3.8040442507241958</v>
      </c>
      <c r="O290">
        <v>2.358706480703082</v>
      </c>
      <c r="P290">
        <v>2.8092818938608581</v>
      </c>
      <c r="Q290">
        <v>0.911109429144486</v>
      </c>
      <c r="R290">
        <v>13.03838699372854</v>
      </c>
      <c r="S290">
        <v>21.236072941005091</v>
      </c>
      <c r="T290">
        <v>24.413159703504821</v>
      </c>
      <c r="U290">
        <v>24.951330058557879</v>
      </c>
      <c r="V290">
        <v>19.357219361354879</v>
      </c>
      <c r="W290" t="s">
        <v>150</v>
      </c>
      <c r="X290" t="s">
        <v>151</v>
      </c>
      <c r="Y290" t="s">
        <v>424</v>
      </c>
      <c r="Z290" t="s">
        <v>524</v>
      </c>
      <c r="AA290" t="s">
        <v>154</v>
      </c>
      <c r="AB290" t="s">
        <v>299</v>
      </c>
      <c r="AC290" t="s">
        <v>180</v>
      </c>
      <c r="AD290" t="s">
        <v>180</v>
      </c>
      <c r="AE290">
        <v>0.59069334195998824</v>
      </c>
      <c r="AF290">
        <v>33.135446235088331</v>
      </c>
      <c r="AG290">
        <v>10.21394477853894</v>
      </c>
      <c r="AH290">
        <v>1.915676684725224</v>
      </c>
      <c r="AI290">
        <v>27.632406141783761</v>
      </c>
      <c r="AJ290">
        <v>0.0451855699166634</v>
      </c>
      <c r="AK290"/>
      <c r="AL290"/>
      <c r="AM290"/>
      <c r="AN290"/>
      <c r="AO290"/>
      <c r="AP290"/>
      <c r="AQ290"/>
      <c r="AR290"/>
      <c r="AS290"/>
      <c r="AT290"/>
      <c r="AU290"/>
      <c r="AV290"/>
      <c r="AW290"/>
      <c r="AX290"/>
      <c r="AY290"/>
      <c r="AZ290"/>
      <c r="BA290"/>
      <c r="BB290"/>
      <c r="BC290"/>
      <c r="BD290"/>
      <c r="BE290"/>
      <c r="BF290"/>
      <c r="BG290"/>
      <c r="BH290"/>
      <c r="BI290"/>
    </row>
    <row r="291">
      <c r="A291" t="s">
        <v>578</v>
      </c>
      <c r="B291">
        <v>2014</v>
      </c>
      <c r="C291" t="s">
        <v>586</v>
      </c>
      <c r="D291">
        <v>68</v>
      </c>
      <c r="E291" t="s">
        <v>300</v>
      </c>
      <c r="F291" t="s">
        <v>431</v>
      </c>
      <c r="G291" t="s">
        <v>180</v>
      </c>
      <c r="H291">
        <v>3.3718523746057749</v>
      </c>
      <c r="I291">
        <v>2.0394358729340389</v>
      </c>
      <c r="J291">
        <v>0.69630061103667473</v>
      </c>
      <c r="K291">
        <v>0.2210734404885544</v>
      </c>
      <c r="L291">
        <v>0.056041501201364002</v>
      </c>
      <c r="M291">
        <v>0.91795096871436954</v>
      </c>
      <c r="N291">
        <v>0.1172629828156793</v>
      </c>
      <c r="O291">
        <v>0</v>
      </c>
      <c r="P291">
        <v>0</v>
      </c>
      <c r="Q291">
        <v>0</v>
      </c>
      <c r="R291">
        <v>3.16101157611266</v>
      </c>
      <c r="S291">
        <v>3.4422989153565871</v>
      </c>
      <c r="T291">
        <v>1.340790127212371</v>
      </c>
      <c r="U291">
        <v>0.63621250950339958</v>
      </c>
      <c r="V291">
        <v>0.29698014344726181</v>
      </c>
      <c r="W291" t="s">
        <v>150</v>
      </c>
      <c r="X291" t="s">
        <v>151</v>
      </c>
      <c r="Y291" t="s">
        <v>424</v>
      </c>
      <c r="Z291" t="s">
        <v>524</v>
      </c>
      <c r="AA291" t="s">
        <v>154</v>
      </c>
      <c r="AB291" t="s">
        <v>299</v>
      </c>
      <c r="AC291" t="s">
        <v>180</v>
      </c>
      <c r="AD291" t="s">
        <v>180</v>
      </c>
      <c r="AE291">
        <v>0.39719199493973151</v>
      </c>
      <c r="AF291">
        <v>6.6521614346710018</v>
      </c>
      <c r="AG291">
        <v>0</v>
      </c>
      <c r="AH291">
        <v>0</v>
      </c>
      <c r="AI291">
        <v>0.067418291183851703</v>
      </c>
      <c r="AJ291">
        <v>0</v>
      </c>
      <c r="AK291"/>
      <c r="AL291"/>
      <c r="AM291"/>
      <c r="AN291"/>
      <c r="AO291"/>
      <c r="AP291"/>
      <c r="AQ291"/>
      <c r="AR291"/>
      <c r="AS291"/>
      <c r="AT291"/>
      <c r="AU291"/>
      <c r="AV291"/>
      <c r="AW291"/>
      <c r="AX291"/>
      <c r="AY291"/>
      <c r="AZ291"/>
      <c r="BA291"/>
      <c r="BB291"/>
      <c r="BC291"/>
      <c r="BD291"/>
      <c r="BE291"/>
      <c r="BF291"/>
      <c r="BG291"/>
      <c r="BH291"/>
      <c r="BI291"/>
    </row>
    <row r="292">
      <c r="A292" t="s">
        <v>578</v>
      </c>
      <c r="B292">
        <v>2014</v>
      </c>
      <c r="C292" t="s">
        <v>586</v>
      </c>
      <c r="D292">
        <v>69</v>
      </c>
      <c r="E292" t="s">
        <v>300</v>
      </c>
      <c r="F292" t="s">
        <v>312</v>
      </c>
      <c r="G292" t="s">
        <v>180</v>
      </c>
      <c r="H292">
        <v>8.2368623145258599</v>
      </c>
      <c r="I292">
        <v>13.370094113256791</v>
      </c>
      <c r="J292">
        <v>19.853725326542062</v>
      </c>
      <c r="K292">
        <v>21.508779987382749</v>
      </c>
      <c r="L292">
        <v>17.16298824298401</v>
      </c>
      <c r="M292">
        <v>18.267194998666991</v>
      </c>
      <c r="N292">
        <v>26.800890155817811</v>
      </c>
      <c r="O292">
        <v>23.64266063654977</v>
      </c>
      <c r="P292">
        <v>17.943976667982351</v>
      </c>
      <c r="Q292">
        <v>14.579696740086479</v>
      </c>
      <c r="R292">
        <v>6.2158212932344101</v>
      </c>
      <c r="S292">
        <v>12.15041301129467</v>
      </c>
      <c r="T292">
        <v>13.039645074783991</v>
      </c>
      <c r="U292">
        <v>19.67155839109288</v>
      </c>
      <c r="V292">
        <v>19.221658151419931</v>
      </c>
      <c r="W292" t="s">
        <v>150</v>
      </c>
      <c r="X292" t="s">
        <v>151</v>
      </c>
      <c r="Y292" t="s">
        <v>424</v>
      </c>
      <c r="Z292" t="s">
        <v>524</v>
      </c>
      <c r="AA292" t="s">
        <v>154</v>
      </c>
      <c r="AB292" t="s">
        <v>299</v>
      </c>
      <c r="AC292" t="s">
        <v>180</v>
      </c>
      <c r="AD292" t="s">
        <v>180</v>
      </c>
      <c r="AE292">
        <v>12.17013180153992</v>
      </c>
      <c r="AF292">
        <v>33.24773836751536</v>
      </c>
      <c r="AG292">
        <v>10.19140650272889</v>
      </c>
      <c r="AH292">
        <v>1.6964104769561881</v>
      </c>
      <c r="AI292">
        <v>7.9991596790465014</v>
      </c>
      <c r="AJ292">
        <v>28.909760840454879</v>
      </c>
      <c r="AK292"/>
      <c r="AL292"/>
      <c r="AM292"/>
      <c r="AN292"/>
      <c r="AO292"/>
      <c r="AP292"/>
      <c r="AQ292"/>
      <c r="AR292"/>
      <c r="AS292"/>
      <c r="AT292"/>
      <c r="AU292"/>
      <c r="AV292"/>
      <c r="AW292"/>
      <c r="AX292"/>
      <c r="AY292"/>
      <c r="AZ292"/>
      <c r="BA292"/>
      <c r="BB292"/>
      <c r="BC292"/>
      <c r="BD292"/>
      <c r="BE292"/>
      <c r="BF292"/>
      <c r="BG292"/>
      <c r="BH292"/>
      <c r="BI292"/>
    </row>
    <row r="293">
      <c r="A293" t="s">
        <v>578</v>
      </c>
      <c r="B293">
        <v>2014</v>
      </c>
      <c r="C293" t="s">
        <v>586</v>
      </c>
      <c r="D293">
        <v>70</v>
      </c>
      <c r="E293" t="s">
        <v>300</v>
      </c>
      <c r="F293" t="s">
        <v>47</v>
      </c>
      <c r="G293" t="s">
        <v>180</v>
      </c>
      <c r="H293">
        <v>0.0398410344334151</v>
      </c>
      <c r="I293">
        <v>0.1328318671406854</v>
      </c>
      <c r="J293">
        <v>0.19939820526977409</v>
      </c>
      <c r="K293">
        <v>0</v>
      </c>
      <c r="L293">
        <v>0</v>
      </c>
      <c r="M293">
        <v>0</v>
      </c>
      <c r="N293">
        <v>0</v>
      </c>
      <c r="O293">
        <v>0</v>
      </c>
      <c r="P293">
        <v>0</v>
      </c>
      <c r="Q293">
        <v>0</v>
      </c>
      <c r="R293">
        <v>0.058414253137115103</v>
      </c>
      <c r="S293">
        <v>0.097358477241483998</v>
      </c>
      <c r="T293">
        <v>0.17522194880988529</v>
      </c>
      <c r="U293">
        <v>0.21414114537608159</v>
      </c>
      <c r="V293">
        <v>0</v>
      </c>
      <c r="W293" t="s">
        <v>150</v>
      </c>
      <c r="X293" t="s">
        <v>151</v>
      </c>
      <c r="Y293" t="s">
        <v>424</v>
      </c>
      <c r="Z293" t="s">
        <v>524</v>
      </c>
      <c r="AA293" t="s">
        <v>154</v>
      </c>
      <c r="AB293" t="s">
        <v>299</v>
      </c>
      <c r="AC293" t="s">
        <v>180</v>
      </c>
      <c r="AD293" t="s">
        <v>180</v>
      </c>
      <c r="AE293">
        <v>0</v>
      </c>
      <c r="AF293">
        <v>0</v>
      </c>
      <c r="AG293">
        <v>0</v>
      </c>
      <c r="AH293">
        <v>0</v>
      </c>
      <c r="AI293">
        <v>0</v>
      </c>
      <c r="AJ293">
        <v>0.4494936894251968</v>
      </c>
      <c r="AK293"/>
      <c r="AL293"/>
      <c r="AM293"/>
      <c r="AN293"/>
      <c r="AO293"/>
      <c r="AP293"/>
      <c r="AQ293"/>
      <c r="AR293"/>
      <c r="AS293"/>
      <c r="AT293"/>
      <c r="AU293"/>
      <c r="AV293"/>
      <c r="AW293"/>
      <c r="AX293"/>
      <c r="AY293"/>
      <c r="AZ293"/>
      <c r="BA293"/>
      <c r="BB293"/>
      <c r="BC293"/>
      <c r="BD293"/>
      <c r="BE293"/>
      <c r="BF293"/>
      <c r="BG293"/>
      <c r="BH293"/>
      <c r="BI293"/>
    </row>
    <row r="294">
      <c r="A294" t="s">
        <v>578</v>
      </c>
      <c r="B294">
        <v>2014</v>
      </c>
      <c r="C294" t="s">
        <v>586</v>
      </c>
      <c r="D294">
        <v>122</v>
      </c>
      <c r="E294" t="s">
        <v>18</v>
      </c>
      <c r="F294" t="s">
        <v>14</v>
      </c>
      <c r="G294" t="s">
        <v>599</v>
      </c>
      <c r="H294">
        <v>42.041274006909852</v>
      </c>
      <c r="I294">
        <v>78.340942789916951</v>
      </c>
      <c r="J294">
        <v>91.626836707161303</v>
      </c>
      <c r="K294">
        <v>97.998839130783779</v>
      </c>
      <c r="L294">
        <v>99.179865866007887</v>
      </c>
      <c r="M294">
        <v>70.606731666020877</v>
      </c>
      <c r="N294">
        <v>96.057799558761815</v>
      </c>
      <c r="O294">
        <v>99.32254171255039</v>
      </c>
      <c r="P294">
        <v>99.546224979577929</v>
      </c>
      <c r="Q294">
        <v>99.900291510795682</v>
      </c>
      <c r="R294">
        <v>36.992992820354793</v>
      </c>
      <c r="S294">
        <v>69.134821777899916</v>
      </c>
      <c r="T294">
        <v>84.197713492591646</v>
      </c>
      <c r="U294">
        <v>94.604181385131923</v>
      </c>
      <c r="V294">
        <v>98.042877627468485</v>
      </c>
      <c r="W294" t="s">
        <v>150</v>
      </c>
      <c r="X294" t="s">
        <v>151</v>
      </c>
      <c r="Y294" t="s">
        <v>424</v>
      </c>
      <c r="Z294" t="s">
        <v>524</v>
      </c>
      <c r="AA294" t="s">
        <v>154</v>
      </c>
      <c r="AB294" t="s">
        <v>299</v>
      </c>
      <c r="AC294" t="s">
        <v>180</v>
      </c>
      <c r="AD294" t="s">
        <v>180</v>
      </c>
      <c r="AE294">
        <v>68.274886339376238</v>
      </c>
      <c r="AF294">
        <v>56.219687231520801</v>
      </c>
      <c r="AG294">
        <v>87.514337162354167</v>
      </c>
      <c r="AH294">
        <v>72.485819259536157</v>
      </c>
      <c r="AI294">
        <v>97.843804038534955</v>
      </c>
      <c r="AJ294">
        <v>93.291627638183911</v>
      </c>
      <c r="AK294"/>
      <c r="AL294"/>
      <c r="AM294">
        <v>3238.916659080734</v>
      </c>
      <c r="AN294">
        <v>6034.2010018005076</v>
      </c>
      <c r="AO294">
        <v>7052.2218120593197</v>
      </c>
      <c r="AP294">
        <v>7548.8210749421214</v>
      </c>
      <c r="AQ294">
        <v>7636.7160260934152</v>
      </c>
      <c r="AR294">
        <v>1727.835769750393</v>
      </c>
      <c r="AS294">
        <v>2352.4077217893309</v>
      </c>
      <c r="AT294">
        <v>2427.9366855391381</v>
      </c>
      <c r="AU294">
        <v>2439.2350905750841</v>
      </c>
      <c r="AV294">
        <v>2443.1268985330821</v>
      </c>
      <c r="AW294">
        <v>1943.815991831045</v>
      </c>
      <c r="AX294">
        <v>3632.6732471056262</v>
      </c>
      <c r="AY294">
        <v>4424.7379701676164</v>
      </c>
      <c r="AZ294">
        <v>4972.0576114362148</v>
      </c>
      <c r="BA294">
        <v>5147.049587248599</v>
      </c>
      <c r="BB294">
        <v>1660.443460270184</v>
      </c>
      <c r="BC294">
        <v>4022.8989965504761</v>
      </c>
      <c r="BD294">
        <v>7188.6766130740161</v>
      </c>
      <c r="BE294">
        <v>3798.2903454735638</v>
      </c>
      <c r="BF294">
        <v>8894.7663081196733</v>
      </c>
      <c r="BG294">
        <v>5945.8008504881764</v>
      </c>
      <c r="BH294"/>
      <c r="BI294"/>
    </row>
    <row r="295">
      <c r="A295" t="s">
        <v>578</v>
      </c>
      <c r="B295">
        <v>2014</v>
      </c>
      <c r="C295" t="s">
        <v>586</v>
      </c>
      <c r="D295">
        <v>123</v>
      </c>
      <c r="E295" t="s">
        <v>18</v>
      </c>
      <c r="F295" t="s">
        <v>52</v>
      </c>
      <c r="G295" t="s">
        <v>180</v>
      </c>
      <c r="H295">
        <v>57.958725993090219</v>
      </c>
      <c r="I295">
        <v>21.659057210083031</v>
      </c>
      <c r="J295">
        <v>8.3731632928387256</v>
      </c>
      <c r="K295">
        <v>2.001160869216279</v>
      </c>
      <c r="L295">
        <v>0.82013413399212531</v>
      </c>
      <c r="M295">
        <v>29.39326833397914</v>
      </c>
      <c r="N295">
        <v>3.9422004412382479</v>
      </c>
      <c r="O295">
        <v>0.67745828744962833</v>
      </c>
      <c r="P295">
        <v>0.45377502042205148</v>
      </c>
      <c r="Q295">
        <v>0.099708489204306194</v>
      </c>
      <c r="R295">
        <v>63.007007179645328</v>
      </c>
      <c r="S295">
        <v>30.865178222100269</v>
      </c>
      <c r="T295">
        <v>15.802286507408439</v>
      </c>
      <c r="U295">
        <v>5.3958186148680767</v>
      </c>
      <c r="V295">
        <v>1.957122372531535</v>
      </c>
      <c r="W295" t="s">
        <v>150</v>
      </c>
      <c r="X295" t="s">
        <v>151</v>
      </c>
      <c r="Y295" t="s">
        <v>424</v>
      </c>
      <c r="Z295" t="s">
        <v>524</v>
      </c>
      <c r="AA295" t="s">
        <v>154</v>
      </c>
      <c r="AB295" t="s">
        <v>299</v>
      </c>
      <c r="AC295" t="s">
        <v>180</v>
      </c>
      <c r="AD295" t="s">
        <v>180</v>
      </c>
      <c r="AE295">
        <v>31.725113660623609</v>
      </c>
      <c r="AF295">
        <v>43.780312768479213</v>
      </c>
      <c r="AG295">
        <v>12.48566283764581</v>
      </c>
      <c r="AH295">
        <v>27.514180740463949</v>
      </c>
      <c r="AI295">
        <v>2.156195961465015</v>
      </c>
      <c r="AJ295">
        <v>6.7083723618161519</v>
      </c>
      <c r="AK295"/>
      <c r="AL295"/>
      <c r="AM295">
        <v>4465.2187069131514</v>
      </c>
      <c r="AN295">
        <v>1668.2860846545609</v>
      </c>
      <c r="AO295">
        <v>644.45534661873307</v>
      </c>
      <c r="AP295">
        <v>154.1488192909018</v>
      </c>
      <c r="AQ295">
        <v>63.149223180694833</v>
      </c>
      <c r="AR295">
        <v>719.29034553742929</v>
      </c>
      <c r="AS295">
        <v>96.542527534551198</v>
      </c>
      <c r="AT295">
        <v>16.56044842047806</v>
      </c>
      <c r="AU295">
        <v>11.119095206945</v>
      </c>
      <c r="AV295">
        <v>2.4384362478142658</v>
      </c>
      <c r="AW295">
        <v>3310.7358668698671</v>
      </c>
      <c r="AX295">
        <v>1621.80366291785</v>
      </c>
      <c r="AY295">
        <v>830.43795638167398</v>
      </c>
      <c r="AZ295">
        <v>283.5849390712068</v>
      </c>
      <c r="BA295">
        <v>102.7449024702146</v>
      </c>
      <c r="BB295">
        <v>771.55393920780273</v>
      </c>
      <c r="BC295">
        <v>3132.7775905205208</v>
      </c>
      <c r="BD295">
        <v>1025.6078643799831</v>
      </c>
      <c r="BE295">
        <v>1441.7557549557539</v>
      </c>
      <c r="BF295">
        <v>196.01506074098759</v>
      </c>
      <c r="BG295">
        <v>427.54797085298583</v>
      </c>
      <c r="BH295"/>
      <c r="BI295"/>
    </row>
    <row r="296">
      <c r="A296" t="s">
        <v>578</v>
      </c>
      <c r="B296">
        <v>2014</v>
      </c>
      <c r="C296" t="s">
        <v>586</v>
      </c>
      <c r="D296">
        <v>124</v>
      </c>
      <c r="E296" t="s">
        <v>51</v>
      </c>
      <c r="F296" t="s">
        <v>15</v>
      </c>
      <c r="G296" t="s">
        <v>600</v>
      </c>
      <c r="H296">
        <v>36.662900472989392</v>
      </c>
      <c r="I296">
        <v>72.342718786243537</v>
      </c>
      <c r="J296">
        <v>87.949624687986031</v>
      </c>
      <c r="K296">
        <v>96.04393507843902</v>
      </c>
      <c r="L296">
        <v>98.407720559153276</v>
      </c>
      <c r="M296">
        <v>64.252691307096313</v>
      </c>
      <c r="N296">
        <v>91.456361131596964</v>
      </c>
      <c r="O296">
        <v>97.759147876988663</v>
      </c>
      <c r="P296">
        <v>98.617555515141106</v>
      </c>
      <c r="Q296">
        <v>99.382012620642129</v>
      </c>
      <c r="R296">
        <v>31.919878802213571</v>
      </c>
      <c r="S296">
        <v>62.41892044888602</v>
      </c>
      <c r="T296">
        <v>79.794463640793879</v>
      </c>
      <c r="U296">
        <v>92.969547812650987</v>
      </c>
      <c r="V296">
        <v>96.312032875402295</v>
      </c>
      <c r="W296" t="s">
        <v>150</v>
      </c>
      <c r="X296" t="s">
        <v>151</v>
      </c>
      <c r="Y296" t="s">
        <v>424</v>
      </c>
      <c r="Z296" t="s">
        <v>524</v>
      </c>
      <c r="AA296" t="s">
        <v>154</v>
      </c>
      <c r="AB296" t="s">
        <v>299</v>
      </c>
      <c r="AC296" t="s">
        <v>180</v>
      </c>
      <c r="AD296" t="s">
        <v>180</v>
      </c>
      <c r="AE296">
        <v>65.249784234938545</v>
      </c>
      <c r="AF296">
        <v>53.993709739372569</v>
      </c>
      <c r="AG296">
        <v>83.220684331337083</v>
      </c>
      <c r="AH296">
        <v>67.905652638626719</v>
      </c>
      <c r="AI296">
        <v>93.73201772789642</v>
      </c>
      <c r="AJ296">
        <v>90.621611835893376</v>
      </c>
      <c r="AK296"/>
      <c r="AL296"/>
      <c r="AM296">
        <v>2824.5594815387121</v>
      </c>
      <c r="AN296">
        <v>5572.1885725009142</v>
      </c>
      <c r="AO296">
        <v>6769.1986745032918</v>
      </c>
      <c r="AP296">
        <v>7398.2354043288633</v>
      </c>
      <c r="AQ296">
        <v>7574.9372550144381</v>
      </c>
      <c r="AR296">
        <v>1572.3443887512219</v>
      </c>
      <c r="AS296">
        <v>2239.7207839547918</v>
      </c>
      <c r="AT296">
        <v>2389.7195680363302</v>
      </c>
      <c r="AU296">
        <v>2416.4793994811762</v>
      </c>
      <c r="AV296">
        <v>2430.4520496579989</v>
      </c>
      <c r="AW296">
        <v>1677.246584896789</v>
      </c>
      <c r="AX296">
        <v>3279.787762472632</v>
      </c>
      <c r="AY296">
        <v>4193.3394439701224</v>
      </c>
      <c r="AZ296">
        <v>4886.1471138560264</v>
      </c>
      <c r="BA296">
        <v>5053.8822928091577</v>
      </c>
      <c r="BB296">
        <v>1586.873055758705</v>
      </c>
      <c r="BC296">
        <v>3863.6152463113549</v>
      </c>
      <c r="BD296">
        <v>6835.9837550600168</v>
      </c>
      <c r="BE296">
        <v>3558.287503061435</v>
      </c>
      <c r="BF296">
        <v>8518.7283978714495</v>
      </c>
      <c r="BG296">
        <v>5775.6314298232701</v>
      </c>
      <c r="BH296"/>
      <c r="BI296"/>
    </row>
    <row r="297">
      <c r="A297" t="s">
        <v>578</v>
      </c>
      <c r="B297">
        <v>2014</v>
      </c>
      <c r="C297" t="s">
        <v>586</v>
      </c>
      <c r="D297">
        <v>125</v>
      </c>
      <c r="E297" t="s">
        <v>51</v>
      </c>
      <c r="F297" t="s">
        <v>16</v>
      </c>
      <c r="G297" t="s">
        <v>601</v>
      </c>
      <c r="H297">
        <v>5.3783735339205121</v>
      </c>
      <c r="I297">
        <v>5.9982240036733856</v>
      </c>
      <c r="J297">
        <v>3.6772120191752822</v>
      </c>
      <c r="K297">
        <v>1.954904052344749</v>
      </c>
      <c r="L297">
        <v>0.77214530685456328</v>
      </c>
      <c r="M297">
        <v>6.3540403589245571</v>
      </c>
      <c r="N297">
        <v>4.6014384271648314</v>
      </c>
      <c r="O297">
        <v>1.563393835561772</v>
      </c>
      <c r="P297">
        <v>0.9286694644368062</v>
      </c>
      <c r="Q297">
        <v>0.51827889015357831</v>
      </c>
      <c r="R297">
        <v>5.0731140181412187</v>
      </c>
      <c r="S297">
        <v>6.7159013290138194</v>
      </c>
      <c r="T297">
        <v>4.4032498517978658</v>
      </c>
      <c r="U297">
        <v>1.634633572480819</v>
      </c>
      <c r="V297">
        <v>1.7308447520661669</v>
      </c>
      <c r="W297" t="s">
        <v>150</v>
      </c>
      <c r="X297" t="s">
        <v>151</v>
      </c>
      <c r="Y297" t="s">
        <v>424</v>
      </c>
      <c r="Z297" t="s">
        <v>524</v>
      </c>
      <c r="AA297" t="s">
        <v>154</v>
      </c>
      <c r="AB297" t="s">
        <v>299</v>
      </c>
      <c r="AC297" t="s">
        <v>180</v>
      </c>
      <c r="AD297" t="s">
        <v>180</v>
      </c>
      <c r="AE297">
        <v>3.0251021044376949</v>
      </c>
      <c r="AF297">
        <v>2.2259774921482269</v>
      </c>
      <c r="AG297">
        <v>4.2936528310171216</v>
      </c>
      <c r="AH297">
        <v>4.5801666209094707</v>
      </c>
      <c r="AI297">
        <v>4.1117863106386183</v>
      </c>
      <c r="AJ297">
        <v>2.670015802290572</v>
      </c>
      <c r="AK297"/>
      <c r="AL297"/>
      <c r="AM297">
        <v>414.35717754202489</v>
      </c>
      <c r="AN297">
        <v>462.01242929959091</v>
      </c>
      <c r="AO297">
        <v>283.02313755602779</v>
      </c>
      <c r="AP297">
        <v>150.58567061325729</v>
      </c>
      <c r="AQ297">
        <v>59.43590825946788</v>
      </c>
      <c r="AR297">
        <v>155.4913809991709</v>
      </c>
      <c r="AS297">
        <v>112.686937834538</v>
      </c>
      <c r="AT297">
        <v>38.217117502808819</v>
      </c>
      <c r="AU297">
        <v>22.75569109390683</v>
      </c>
      <c r="AV297">
        <v>12.67484887508307</v>
      </c>
      <c r="AW297">
        <v>266.5694069342556</v>
      </c>
      <c r="AX297">
        <v>352.8854846329902</v>
      </c>
      <c r="AY297">
        <v>231.39852619749851</v>
      </c>
      <c r="AZ297">
        <v>85.910497580181485</v>
      </c>
      <c r="BA297">
        <v>90.824431619934501</v>
      </c>
      <c r="BB297">
        <v>73.570404511478699</v>
      </c>
      <c r="BC297">
        <v>159.28375023912079</v>
      </c>
      <c r="BD297">
        <v>352.69285801400372</v>
      </c>
      <c r="BE297">
        <v>240.0028424121318</v>
      </c>
      <c r="BF297">
        <v>373.69504742872442</v>
      </c>
      <c r="BG297">
        <v>170.16942066490881</v>
      </c>
      <c r="BH297"/>
      <c r="BI297"/>
    </row>
    <row r="298">
      <c r="A298" t="s">
        <v>578</v>
      </c>
      <c r="B298">
        <v>2014</v>
      </c>
      <c r="C298" t="s">
        <v>586</v>
      </c>
      <c r="D298">
        <v>126</v>
      </c>
      <c r="E298" t="s">
        <v>51</v>
      </c>
      <c r="F298" t="s">
        <v>22</v>
      </c>
      <c r="G298" t="s">
        <v>602</v>
      </c>
      <c r="H298">
        <v>35.117545316024817</v>
      </c>
      <c r="I298">
        <v>17.089923639051769</v>
      </c>
      <c r="J298">
        <v>6.797907926525764</v>
      </c>
      <c r="K298">
        <v>1.85663082459479</v>
      </c>
      <c r="L298">
        <v>0.82013413399216073</v>
      </c>
      <c r="M298">
        <v>17.30273012362953</v>
      </c>
      <c r="N298">
        <v>3.1479304637488408</v>
      </c>
      <c r="O298">
        <v>0.67745828744956471</v>
      </c>
      <c r="P298">
        <v>0.45377502042208773</v>
      </c>
      <c r="Q298">
        <v>0.0997084892042924</v>
      </c>
      <c r="R298">
        <v>37.033475282245831</v>
      </c>
      <c r="S298">
        <v>23.19467694043361</v>
      </c>
      <c r="T298">
        <v>13.51702400140822</v>
      </c>
      <c r="U298">
        <v>4.6200077464191178</v>
      </c>
      <c r="V298">
        <v>1.9571223725315381</v>
      </c>
      <c r="W298" t="s">
        <v>150</v>
      </c>
      <c r="X298" t="s">
        <v>151</v>
      </c>
      <c r="Y298" t="s">
        <v>424</v>
      </c>
      <c r="Z298" t="s">
        <v>524</v>
      </c>
      <c r="AA298" t="s">
        <v>154</v>
      </c>
      <c r="AB298" t="s">
        <v>299</v>
      </c>
      <c r="AC298" t="s">
        <v>180</v>
      </c>
      <c r="AD298" t="s">
        <v>180</v>
      </c>
      <c r="AE298">
        <v>9.8264289706544332</v>
      </c>
      <c r="AF298">
        <v>40.734738092449398</v>
      </c>
      <c r="AG298">
        <v>5.7149334530833231</v>
      </c>
      <c r="AH298">
        <v>14.58315337453446</v>
      </c>
      <c r="AI298">
        <v>2.0791078230511482</v>
      </c>
      <c r="AJ298">
        <v>2.7425446258099382</v>
      </c>
      <c r="AK298"/>
      <c r="AL298"/>
      <c r="AM298">
        <v>2705.5032283607952</v>
      </c>
      <c r="AN298">
        <v>1316.349161382992</v>
      </c>
      <c r="AO298">
        <v>523.21302664887594</v>
      </c>
      <c r="AP298">
        <v>143.01571346559069</v>
      </c>
      <c r="AQ298">
        <v>63.149223180694833</v>
      </c>
      <c r="AR298">
        <v>423.41962751311121</v>
      </c>
      <c r="AS298">
        <v>77.091250940520709</v>
      </c>
      <c r="AT298">
        <v>16.56044842047806</v>
      </c>
      <c r="AU298">
        <v>11.119095206945</v>
      </c>
      <c r="AV298">
        <v>2.4384362478142658</v>
      </c>
      <c r="AW298">
        <v>1945.943163784794</v>
      </c>
      <c r="AX298">
        <v>1218.7589441896259</v>
      </c>
      <c r="AY298">
        <v>710.34339130790318</v>
      </c>
      <c r="AZ298">
        <v>242.811092957536</v>
      </c>
      <c r="BA298">
        <v>102.7449024702146</v>
      </c>
      <c r="BB298">
        <v>238.97849702786479</v>
      </c>
      <c r="BC298">
        <v>2914.846116486091</v>
      </c>
      <c r="BD298">
        <v>469.44089153344999</v>
      </c>
      <c r="BE298">
        <v>764.1639597219272</v>
      </c>
      <c r="BF298">
        <v>189.00895268579629</v>
      </c>
      <c r="BG298">
        <v>174.7919355838192</v>
      </c>
      <c r="BH298"/>
      <c r="BI298"/>
    </row>
    <row r="299">
      <c r="A299" t="s">
        <v>578</v>
      </c>
      <c r="B299">
        <v>2014</v>
      </c>
      <c r="C299" t="s">
        <v>586</v>
      </c>
      <c r="D299">
        <v>127</v>
      </c>
      <c r="E299" t="s">
        <v>51</v>
      </c>
      <c r="F299" t="s">
        <v>19</v>
      </c>
      <c r="G299" t="s">
        <v>603</v>
      </c>
      <c r="H299">
        <v>22.841180677065289</v>
      </c>
      <c r="I299">
        <v>4.569133571031311</v>
      </c>
      <c r="J299">
        <v>1.575255366312923</v>
      </c>
      <c r="K299">
        <v>0.14453004462144101</v>
      </c>
      <c r="L299">
        <v>0</v>
      </c>
      <c r="M299">
        <v>12.0905382103496</v>
      </c>
      <c r="N299">
        <v>0.79426997748936434</v>
      </c>
      <c r="O299">
        <v>0</v>
      </c>
      <c r="P299">
        <v>0</v>
      </c>
      <c r="Q299">
        <v>0</v>
      </c>
      <c r="R299">
        <v>25.97353189739939</v>
      </c>
      <c r="S299">
        <v>7.6705012816665494</v>
      </c>
      <c r="T299">
        <v>2.285262506000032</v>
      </c>
      <c r="U299">
        <v>0.77581086844907587</v>
      </c>
      <c r="V299">
        <v>0</v>
      </c>
      <c r="W299" t="s">
        <v>150</v>
      </c>
      <c r="X299" t="s">
        <v>151</v>
      </c>
      <c r="Y299" t="s">
        <v>424</v>
      </c>
      <c r="Z299" t="s">
        <v>524</v>
      </c>
      <c r="AA299" t="s">
        <v>154</v>
      </c>
      <c r="AB299" t="s">
        <v>299</v>
      </c>
      <c r="AC299" t="s">
        <v>180</v>
      </c>
      <c r="AD299" t="s">
        <v>180</v>
      </c>
      <c r="AE299">
        <v>21.898684689969329</v>
      </c>
      <c r="AF299">
        <v>3.0455746760298088</v>
      </c>
      <c r="AG299">
        <v>6.7707293845624728</v>
      </c>
      <c r="AH299">
        <v>12.931027365929349</v>
      </c>
      <c r="AI299">
        <v>0.0770881384138139</v>
      </c>
      <c r="AJ299">
        <v>3.9658277360061152</v>
      </c>
      <c r="AK299"/>
      <c r="AL299"/>
      <c r="AM299">
        <v>1759.7154785523469</v>
      </c>
      <c r="AN299">
        <v>351.93692327157021</v>
      </c>
      <c r="AO299">
        <v>121.24231996985699</v>
      </c>
      <c r="AP299">
        <v>11.13310582531115</v>
      </c>
      <c r="AQ299">
        <v>0</v>
      </c>
      <c r="AR299">
        <v>295.87071802431802</v>
      </c>
      <c r="AS299">
        <v>19.451276594030521</v>
      </c>
      <c r="AT299">
        <v>0</v>
      </c>
      <c r="AU299">
        <v>0</v>
      </c>
      <c r="AV299">
        <v>0</v>
      </c>
      <c r="AW299">
        <v>1364.7927030850719</v>
      </c>
      <c r="AX299">
        <v>403.0447187282229</v>
      </c>
      <c r="AY299">
        <v>120.0945650737706</v>
      </c>
      <c r="AZ299">
        <v>40.773846113670793</v>
      </c>
      <c r="BA299">
        <v>0</v>
      </c>
      <c r="BB299">
        <v>532.5754421799387</v>
      </c>
      <c r="BC299">
        <v>217.93147403442839</v>
      </c>
      <c r="BD299">
        <v>556.16697284653196</v>
      </c>
      <c r="BE299">
        <v>677.59179523382818</v>
      </c>
      <c r="BF299">
        <v>7.0061080551913708</v>
      </c>
      <c r="BG299">
        <v>252.75603526916649</v>
      </c>
      <c r="BH299"/>
      <c r="BI299"/>
    </row>
    <row r="300">
      <c r="A300" t="s">
        <v>578</v>
      </c>
      <c r="B300">
        <v>2014</v>
      </c>
      <c r="C300" t="s">
        <v>586</v>
      </c>
      <c r="D300">
        <v>128</v>
      </c>
      <c r="E300" t="s">
        <v>168</v>
      </c>
      <c r="F300" t="s">
        <v>50</v>
      </c>
      <c r="G300" t="s">
        <v>604</v>
      </c>
      <c r="H300">
        <v>12.79307932732136</v>
      </c>
      <c r="I300">
        <v>7.656563464851998</v>
      </c>
      <c r="J300">
        <v>4.0132478118038977</v>
      </c>
      <c r="K300">
        <v>1.994823683304904</v>
      </c>
      <c r="L300">
        <v>0.77853029958493025</v>
      </c>
      <c r="M300">
        <v>8.9991990975874696</v>
      </c>
      <c r="N300">
        <v>4.7902809020208448</v>
      </c>
      <c r="O300">
        <v>1.5740574179891551</v>
      </c>
      <c r="P300">
        <v>0.93290274405415596</v>
      </c>
      <c r="Q300">
        <v>0.51879617398070421</v>
      </c>
      <c r="R300">
        <v>13.71371611585268</v>
      </c>
      <c r="S300">
        <v>9.7142093612233289</v>
      </c>
      <c r="T300">
        <v>5.2296549029033867</v>
      </c>
      <c r="U300">
        <v>1.727866092753612</v>
      </c>
      <c r="V300">
        <v>1.7653957063998289</v>
      </c>
      <c r="W300" t="s">
        <v>150</v>
      </c>
      <c r="X300" t="s">
        <v>151</v>
      </c>
      <c r="Y300" t="s">
        <v>424</v>
      </c>
      <c r="Z300" t="s">
        <v>524</v>
      </c>
      <c r="AA300" t="s">
        <v>154</v>
      </c>
      <c r="AB300" t="s">
        <v>299</v>
      </c>
      <c r="AC300" t="s">
        <v>180</v>
      </c>
      <c r="AD300" t="s">
        <v>180</v>
      </c>
      <c r="AE300">
        <v>4.4307684225217452</v>
      </c>
      <c r="AF300">
        <v>3.9594270295053939</v>
      </c>
      <c r="AG300">
        <v>4.9062279053221376</v>
      </c>
      <c r="AH300">
        <v>6.318707117746909</v>
      </c>
      <c r="AI300">
        <v>4.202398252033646</v>
      </c>
      <c r="AJ300">
        <v>2.862010096603508</v>
      </c>
      <c r="AK300"/>
      <c r="AL300"/>
      <c r="AM300"/>
      <c r="AN300"/>
      <c r="AO300"/>
      <c r="AP300"/>
      <c r="AQ300"/>
      <c r="AR300"/>
      <c r="AS300"/>
      <c r="AT300"/>
      <c r="AU300"/>
      <c r="AV300"/>
      <c r="AW300"/>
      <c r="AX300"/>
      <c r="AY300"/>
      <c r="AZ300"/>
      <c r="BA300"/>
      <c r="BB300"/>
      <c r="BC300"/>
      <c r="BD300"/>
      <c r="BE300"/>
      <c r="BF300"/>
      <c r="BG300"/>
      <c r="BH300"/>
      <c r="BI300"/>
    </row>
    <row r="301">
      <c r="A301" t="s">
        <v>578</v>
      </c>
      <c r="B301">
        <v>2014</v>
      </c>
      <c r="C301" t="s">
        <v>586</v>
      </c>
      <c r="D301">
        <v>129</v>
      </c>
      <c r="E301" t="s">
        <v>168</v>
      </c>
      <c r="F301" t="s">
        <v>49</v>
      </c>
      <c r="G301" t="s">
        <v>180</v>
      </c>
      <c r="H301">
        <v>87.206920672678748</v>
      </c>
      <c r="I301">
        <v>92.343436535147958</v>
      </c>
      <c r="J301">
        <v>95.986752188196107</v>
      </c>
      <c r="K301">
        <v>98.005176316695085</v>
      </c>
      <c r="L301">
        <v>99.221469700415028</v>
      </c>
      <c r="M301">
        <v>91.000800902412522</v>
      </c>
      <c r="N301">
        <v>95.209719097979132</v>
      </c>
      <c r="O301">
        <v>98.42594258201089</v>
      </c>
      <c r="P301">
        <v>99.067097255945825</v>
      </c>
      <c r="Q301">
        <v>99.481203826019311</v>
      </c>
      <c r="R301">
        <v>86.286283884147323</v>
      </c>
      <c r="S301">
        <v>90.285790638776561</v>
      </c>
      <c r="T301">
        <v>94.770345097096722</v>
      </c>
      <c r="U301">
        <v>98.272133907246257</v>
      </c>
      <c r="V301">
        <v>98.234604293600142</v>
      </c>
      <c r="W301" t="s">
        <v>150</v>
      </c>
      <c r="X301" t="s">
        <v>151</v>
      </c>
      <c r="Y301" t="s">
        <v>424</v>
      </c>
      <c r="Z301" t="s">
        <v>524</v>
      </c>
      <c r="AA301" t="s">
        <v>154</v>
      </c>
      <c r="AB301" t="s">
        <v>299</v>
      </c>
      <c r="AC301" t="s">
        <v>180</v>
      </c>
      <c r="AD301" t="s">
        <v>180</v>
      </c>
      <c r="AE301">
        <v>95.569231577478263</v>
      </c>
      <c r="AF301">
        <v>96.040572970494608</v>
      </c>
      <c r="AG301">
        <v>95.093772094677917</v>
      </c>
      <c r="AH301">
        <v>93.681292882253146</v>
      </c>
      <c r="AI301">
        <v>95.797601747966439</v>
      </c>
      <c r="AJ301">
        <v>97.137989903396544</v>
      </c>
      <c r="AK301"/>
      <c r="AL301"/>
      <c r="AM301"/>
      <c r="AN301"/>
      <c r="AO301"/>
      <c r="AP301"/>
      <c r="AQ301"/>
      <c r="AR301"/>
      <c r="AS301"/>
      <c r="AT301"/>
      <c r="AU301"/>
      <c r="AV301"/>
      <c r="AW301"/>
      <c r="AX301"/>
      <c r="AY301"/>
      <c r="AZ301"/>
      <c r="BA301"/>
      <c r="BB301"/>
      <c r="BC301"/>
      <c r="BD301"/>
      <c r="BE301"/>
      <c r="BF301"/>
      <c r="BG301"/>
      <c r="BH301"/>
      <c r="BI301"/>
    </row>
    <row r="302">
      <c r="A302" t="s">
        <v>578</v>
      </c>
      <c r="B302">
        <v>2014</v>
      </c>
      <c r="C302" t="s">
        <v>586</v>
      </c>
      <c r="D302">
        <v>135</v>
      </c>
      <c r="E302" t="s">
        <v>46</v>
      </c>
      <c r="F302" t="s">
        <v>45</v>
      </c>
      <c r="G302" t="s">
        <v>605</v>
      </c>
      <c r="H302">
        <v>0.4724334000410636</v>
      </c>
      <c r="I302">
        <v>0.90066704849052581</v>
      </c>
      <c r="J302">
        <v>0.79967819824762565</v>
      </c>
      <c r="K302">
        <v>0.59718111260514561</v>
      </c>
      <c r="L302">
        <v>0.60109369650234279</v>
      </c>
      <c r="M302">
        <v>2.0789825390214238</v>
      </c>
      <c r="N302">
        <v>1.5362912488989651</v>
      </c>
      <c r="O302">
        <v>1.1218722750276711</v>
      </c>
      <c r="P302">
        <v>0.66836206172696189</v>
      </c>
      <c r="Q302">
        <v>1.0599608727310541</v>
      </c>
      <c r="R302">
        <v>0.29470018997591518</v>
      </c>
      <c r="S302">
        <v>0.4570594018436045</v>
      </c>
      <c r="T302">
        <v>0.54092352414960942</v>
      </c>
      <c r="U302">
        <v>0.35675382858074811</v>
      </c>
      <c r="V302">
        <v>0.28009136459418921</v>
      </c>
      <c r="W302" t="s">
        <v>150</v>
      </c>
      <c r="X302" t="s">
        <v>151</v>
      </c>
      <c r="Y302" t="s">
        <v>424</v>
      </c>
      <c r="Z302" t="s">
        <v>524</v>
      </c>
      <c r="AA302" t="s">
        <v>154</v>
      </c>
      <c r="AB302" t="s">
        <v>299</v>
      </c>
      <c r="AC302" t="s">
        <v>180</v>
      </c>
      <c r="AD302" t="s">
        <v>180</v>
      </c>
      <c r="AE302">
        <v>2.4357322238244459</v>
      </c>
      <c r="AF302">
        <v>0.71895161261535467</v>
      </c>
      <c r="AG302">
        <v>0.0700627518399706</v>
      </c>
      <c r="AH302">
        <v>0.61139704147281304</v>
      </c>
      <c r="AI302">
        <v>0.56950860732231667</v>
      </c>
      <c r="AJ302">
        <v>0.9313029792028622</v>
      </c>
      <c r="AK302"/>
      <c r="AL302"/>
      <c r="AM302"/>
      <c r="AN302"/>
      <c r="AO302"/>
      <c r="AP302"/>
      <c r="AQ302"/>
      <c r="AR302"/>
      <c r="AS302"/>
      <c r="AT302"/>
      <c r="AU302"/>
      <c r="AV302"/>
      <c r="AW302"/>
      <c r="AX302"/>
      <c r="AY302"/>
      <c r="AZ302"/>
      <c r="BA302"/>
      <c r="BB302"/>
      <c r="BC302"/>
      <c r="BD302"/>
      <c r="BE302"/>
      <c r="BF302"/>
      <c r="BG302"/>
      <c r="BH302"/>
      <c r="BI302"/>
    </row>
    <row r="303">
      <c r="A303" t="s">
        <v>578</v>
      </c>
      <c r="B303">
        <v>2014</v>
      </c>
      <c r="C303" t="s">
        <v>586</v>
      </c>
      <c r="D303">
        <v>136</v>
      </c>
      <c r="E303" t="s">
        <v>46</v>
      </c>
      <c r="F303" t="s">
        <v>44</v>
      </c>
      <c r="G303" t="s">
        <v>606</v>
      </c>
      <c r="H303">
        <v>18.01853441292775</v>
      </c>
      <c r="I303">
        <v>45.68976653479092</v>
      </c>
      <c r="J303">
        <v>71.266030305690592</v>
      </c>
      <c r="K303">
        <v>90.815715089790729</v>
      </c>
      <c r="L303">
        <v>96.842178135957468</v>
      </c>
      <c r="M303">
        <v>56.46818277123333</v>
      </c>
      <c r="N303">
        <v>89.576803014487339</v>
      </c>
      <c r="O303">
        <v>96.573089770363865</v>
      </c>
      <c r="P303">
        <v>97.971900805771455</v>
      </c>
      <c r="Q303">
        <v>98.136393360343774</v>
      </c>
      <c r="R303">
        <v>13.72346759753094</v>
      </c>
      <c r="S303">
        <v>33.420981139785972</v>
      </c>
      <c r="T303">
        <v>52.199046047652047</v>
      </c>
      <c r="U303">
        <v>77.628081373867929</v>
      </c>
      <c r="V303">
        <v>91.577625054825006</v>
      </c>
      <c r="W303" t="s">
        <v>150</v>
      </c>
      <c r="X303" t="s">
        <v>151</v>
      </c>
      <c r="Y303" t="s">
        <v>424</v>
      </c>
      <c r="Z303" t="s">
        <v>524</v>
      </c>
      <c r="AA303" t="s">
        <v>154</v>
      </c>
      <c r="AB303" t="s">
        <v>299</v>
      </c>
      <c r="AC303" t="s">
        <v>180</v>
      </c>
      <c r="AD303" t="s">
        <v>180</v>
      </c>
      <c r="AE303">
        <v>50.397688825531723</v>
      </c>
      <c r="AF303">
        <v>53.200562012473348</v>
      </c>
      <c r="AG303">
        <v>63.414125008230869</v>
      </c>
      <c r="AH303">
        <v>34.694387383716247</v>
      </c>
      <c r="AI303">
        <v>79.724540838677626</v>
      </c>
      <c r="AJ303">
        <v>86.887264883101551</v>
      </c>
      <c r="AK303"/>
      <c r="AL303"/>
      <c r="AM303"/>
      <c r="AN303"/>
      <c r="AO303"/>
      <c r="AP303"/>
      <c r="AQ303"/>
      <c r="AR303"/>
      <c r="AS303"/>
      <c r="AT303"/>
      <c r="AU303"/>
      <c r="AV303"/>
      <c r="AW303"/>
      <c r="AX303"/>
      <c r="AY303"/>
      <c r="AZ303"/>
      <c r="BA303"/>
      <c r="BB303"/>
      <c r="BC303"/>
      <c r="BD303"/>
      <c r="BE303"/>
      <c r="BF303"/>
      <c r="BG303"/>
      <c r="BH303"/>
      <c r="BI303"/>
    </row>
    <row r="304">
      <c r="A304" t="s">
        <v>578</v>
      </c>
      <c r="B304">
        <v>2014</v>
      </c>
      <c r="C304" t="s">
        <v>586</v>
      </c>
      <c r="D304">
        <v>137</v>
      </c>
      <c r="E304" t="s">
        <v>46</v>
      </c>
      <c r="F304" t="s">
        <v>43</v>
      </c>
      <c r="G304" t="s">
        <v>607</v>
      </c>
      <c r="H304">
        <v>23.550306193941129</v>
      </c>
      <c r="I304">
        <v>31.75050920663567</v>
      </c>
      <c r="J304">
        <v>19.56112820322295</v>
      </c>
      <c r="K304">
        <v>6.5859429283879294</v>
      </c>
      <c r="L304">
        <v>1.7365940335481109</v>
      </c>
      <c r="M304">
        <v>12.059566355766041</v>
      </c>
      <c r="N304">
        <v>4.9447052953754964</v>
      </c>
      <c r="O304">
        <v>1.62757966715889</v>
      </c>
      <c r="P304">
        <v>0.90596211207949906</v>
      </c>
      <c r="Q304">
        <v>0.7039372777209022</v>
      </c>
      <c r="R304">
        <v>22.974825032847921</v>
      </c>
      <c r="S304">
        <v>35.256781236270143</v>
      </c>
      <c r="T304">
        <v>31.457743920790051</v>
      </c>
      <c r="U304">
        <v>16.61934618268306</v>
      </c>
      <c r="V304">
        <v>6.1851612080492977</v>
      </c>
      <c r="W304" t="s">
        <v>150</v>
      </c>
      <c r="X304" t="s">
        <v>151</v>
      </c>
      <c r="Y304" t="s">
        <v>424</v>
      </c>
      <c r="Z304" t="s">
        <v>524</v>
      </c>
      <c r="AA304" t="s">
        <v>154</v>
      </c>
      <c r="AB304" t="s">
        <v>299</v>
      </c>
      <c r="AC304" t="s">
        <v>180</v>
      </c>
      <c r="AD304" t="s">
        <v>180</v>
      </c>
      <c r="AE304">
        <v>15.44146529002005</v>
      </c>
      <c r="AF304">
        <v>2.3001736064320979</v>
      </c>
      <c r="AG304">
        <v>24.030149402283289</v>
      </c>
      <c r="AH304">
        <v>37.180034834347197</v>
      </c>
      <c r="AI304">
        <v>17.54975459253513</v>
      </c>
      <c r="AJ304">
        <v>5.4730597758795021</v>
      </c>
      <c r="AK304"/>
      <c r="AL304"/>
      <c r="AM304"/>
      <c r="AN304"/>
      <c r="AO304"/>
      <c r="AP304"/>
      <c r="AQ304"/>
      <c r="AR304"/>
      <c r="AS304"/>
      <c r="AT304"/>
      <c r="AU304"/>
      <c r="AV304"/>
      <c r="AW304"/>
      <c r="AX304"/>
      <c r="AY304"/>
      <c r="AZ304"/>
      <c r="BA304"/>
      <c r="BB304"/>
      <c r="BC304"/>
      <c r="BD304"/>
      <c r="BE304"/>
      <c r="BF304"/>
      <c r="BG304"/>
      <c r="BH304"/>
      <c r="BI304"/>
    </row>
    <row r="305">
      <c r="A305" t="s">
        <v>578</v>
      </c>
      <c r="B305">
        <v>2014</v>
      </c>
      <c r="C305" t="s">
        <v>586</v>
      </c>
      <c r="D305">
        <v>138</v>
      </c>
      <c r="E305" t="s">
        <v>46</v>
      </c>
      <c r="F305" t="s">
        <v>42</v>
      </c>
      <c r="G305" t="s">
        <v>180</v>
      </c>
      <c r="H305">
        <v>35.117545316024817</v>
      </c>
      <c r="I305">
        <v>17.08992363905173</v>
      </c>
      <c r="J305">
        <v>6.7979079265257996</v>
      </c>
      <c r="K305">
        <v>1.8566308245948391</v>
      </c>
      <c r="L305">
        <v>0.82013413399212531</v>
      </c>
      <c r="M305">
        <v>17.30273012362953</v>
      </c>
      <c r="N305">
        <v>3.1479304637488852</v>
      </c>
      <c r="O305">
        <v>0.67745828744962833</v>
      </c>
      <c r="P305">
        <v>0.45377502042205148</v>
      </c>
      <c r="Q305">
        <v>0.099708489204306194</v>
      </c>
      <c r="R305">
        <v>37.033475282245938</v>
      </c>
      <c r="S305">
        <v>23.194676940433698</v>
      </c>
      <c r="T305">
        <v>13.5170240014084</v>
      </c>
      <c r="U305">
        <v>4.6200077464190006</v>
      </c>
      <c r="V305">
        <v>1.957122372531535</v>
      </c>
      <c r="W305" t="s">
        <v>150</v>
      </c>
      <c r="X305" t="s">
        <v>151</v>
      </c>
      <c r="Y305" t="s">
        <v>424</v>
      </c>
      <c r="Z305" t="s">
        <v>524</v>
      </c>
      <c r="AA305" t="s">
        <v>154</v>
      </c>
      <c r="AB305" t="s">
        <v>299</v>
      </c>
      <c r="AC305" t="s">
        <v>180</v>
      </c>
      <c r="AD305" t="s">
        <v>180</v>
      </c>
      <c r="AE305">
        <v>9.8264289706543178</v>
      </c>
      <c r="AF305">
        <v>40.734738092449383</v>
      </c>
      <c r="AG305">
        <v>5.714933453083332</v>
      </c>
      <c r="AH305">
        <v>14.58315337453462</v>
      </c>
      <c r="AI305">
        <v>2.079127690092986</v>
      </c>
      <c r="AJ305">
        <v>2.7425446258100359</v>
      </c>
      <c r="AK305"/>
      <c r="AL305"/>
      <c r="AM305"/>
      <c r="AN305"/>
      <c r="AO305"/>
      <c r="AP305"/>
      <c r="AQ305"/>
      <c r="AR305"/>
      <c r="AS305"/>
      <c r="AT305"/>
      <c r="AU305"/>
      <c r="AV305"/>
      <c r="AW305"/>
      <c r="AX305"/>
      <c r="AY305"/>
      <c r="AZ305"/>
      <c r="BA305"/>
      <c r="BB305"/>
      <c r="BC305"/>
      <c r="BD305"/>
      <c r="BE305"/>
      <c r="BF305"/>
      <c r="BG305"/>
      <c r="BH305"/>
      <c r="BI305"/>
    </row>
    <row r="306">
      <c r="A306" t="s">
        <v>578</v>
      </c>
      <c r="B306">
        <v>2014</v>
      </c>
      <c r="C306" t="s">
        <v>586</v>
      </c>
      <c r="D306">
        <v>139</v>
      </c>
      <c r="E306" t="s">
        <v>46</v>
      </c>
      <c r="F306" t="s">
        <v>19</v>
      </c>
      <c r="G306" t="s">
        <v>180</v>
      </c>
      <c r="H306">
        <v>22.841180677065289</v>
      </c>
      <c r="I306">
        <v>4.569133571031311</v>
      </c>
      <c r="J306">
        <v>1.575255366312923</v>
      </c>
      <c r="K306">
        <v>0.14453004462144101</v>
      </c>
      <c r="L306">
        <v>0</v>
      </c>
      <c r="M306">
        <v>12.0905382103496</v>
      </c>
      <c r="N306">
        <v>0.79426997748936434</v>
      </c>
      <c r="O306">
        <v>0</v>
      </c>
      <c r="P306">
        <v>0</v>
      </c>
      <c r="Q306">
        <v>0</v>
      </c>
      <c r="R306">
        <v>25.97353189739939</v>
      </c>
      <c r="S306">
        <v>7.6705012816665494</v>
      </c>
      <c r="T306">
        <v>2.285262506000032</v>
      </c>
      <c r="U306">
        <v>0.77581086844907587</v>
      </c>
      <c r="V306">
        <v>0</v>
      </c>
      <c r="W306" t="s">
        <v>150</v>
      </c>
      <c r="X306" t="s">
        <v>151</v>
      </c>
      <c r="Y306" t="s">
        <v>424</v>
      </c>
      <c r="Z306" t="s">
        <v>524</v>
      </c>
      <c r="AA306" t="s">
        <v>154</v>
      </c>
      <c r="AB306" t="s">
        <v>299</v>
      </c>
      <c r="AC306" t="s">
        <v>180</v>
      </c>
      <c r="AD306" t="s">
        <v>180</v>
      </c>
      <c r="AE306">
        <v>21.898684689969329</v>
      </c>
      <c r="AF306">
        <v>3.0455746760298088</v>
      </c>
      <c r="AG306">
        <v>6.7707293845624728</v>
      </c>
      <c r="AH306">
        <v>12.931027365929349</v>
      </c>
      <c r="AI306">
        <v>0.077068271372028804</v>
      </c>
      <c r="AJ306">
        <v>3.9658277360061152</v>
      </c>
      <c r="AK306"/>
      <c r="AL306"/>
      <c r="AM306"/>
      <c r="AN306"/>
      <c r="AO306"/>
      <c r="AP306"/>
      <c r="AQ306"/>
      <c r="AR306"/>
      <c r="AS306"/>
      <c r="AT306"/>
      <c r="AU306"/>
      <c r="AV306"/>
      <c r="AW306"/>
      <c r="AX306"/>
      <c r="AY306"/>
      <c r="AZ306"/>
      <c r="BA306"/>
      <c r="BB306"/>
      <c r="BC306"/>
      <c r="BD306"/>
      <c r="BE306"/>
      <c r="BF306"/>
      <c r="BG306"/>
      <c r="BH306"/>
      <c r="BI306"/>
    </row>
    <row r="307">
      <c r="A307" t="s">
        <v>578</v>
      </c>
      <c r="B307">
        <v>2014</v>
      </c>
      <c r="C307" t="s">
        <v>586</v>
      </c>
      <c r="D307">
        <v>148</v>
      </c>
      <c r="E307" t="s">
        <v>109</v>
      </c>
      <c r="F307" t="s">
        <v>50</v>
      </c>
      <c r="G307" t="s">
        <v>180</v>
      </c>
      <c r="H307">
        <v>5.3783735339205112</v>
      </c>
      <c r="I307">
        <v>5.9982240036733856</v>
      </c>
      <c r="J307">
        <v>3.6772120191752822</v>
      </c>
      <c r="K307">
        <v>1.954904052344749</v>
      </c>
      <c r="L307">
        <v>0.77190842093075707</v>
      </c>
      <c r="M307">
        <v>6.3540403589245562</v>
      </c>
      <c r="N307">
        <v>4.6014384271648296</v>
      </c>
      <c r="O307">
        <v>1.563393835561772</v>
      </c>
      <c r="P307">
        <v>0.9286694644368062</v>
      </c>
      <c r="Q307">
        <v>0.51827889015357831</v>
      </c>
      <c r="R307">
        <v>5.0731140181412204</v>
      </c>
      <c r="S307">
        <v>6.7159013290138176</v>
      </c>
      <c r="T307">
        <v>4.4032498517978658</v>
      </c>
      <c r="U307">
        <v>1.634633572480819</v>
      </c>
      <c r="V307">
        <v>1.730056896470993</v>
      </c>
      <c r="W307" t="s">
        <v>150</v>
      </c>
      <c r="X307" t="s">
        <v>151</v>
      </c>
      <c r="Y307" t="s">
        <v>424</v>
      </c>
      <c r="Z307" t="s">
        <v>524</v>
      </c>
      <c r="AA307" t="s">
        <v>154</v>
      </c>
      <c r="AB307" t="s">
        <v>299</v>
      </c>
      <c r="AC307" t="s">
        <v>180</v>
      </c>
      <c r="AD307" t="s">
        <v>180</v>
      </c>
      <c r="AE307">
        <v>3.0251021044376958</v>
      </c>
      <c r="AF307">
        <v>2.2259774921482269</v>
      </c>
      <c r="AG307">
        <v>4.2936528310171216</v>
      </c>
      <c r="AH307">
        <v>4.5801666209094716</v>
      </c>
      <c r="AI307">
        <v>4.1107032747346679</v>
      </c>
      <c r="AJ307">
        <v>2.670015802290572</v>
      </c>
      <c r="AK307"/>
      <c r="AL307"/>
      <c r="AM307"/>
      <c r="AN307"/>
      <c r="AO307"/>
      <c r="AP307"/>
      <c r="AQ307"/>
      <c r="AR307"/>
      <c r="AS307"/>
      <c r="AT307"/>
      <c r="AU307"/>
      <c r="AV307"/>
      <c r="AW307"/>
      <c r="AX307"/>
      <c r="AY307"/>
      <c r="AZ307"/>
      <c r="BA307"/>
      <c r="BB307"/>
      <c r="BC307"/>
      <c r="BD307"/>
      <c r="BE307"/>
      <c r="BF307"/>
      <c r="BG307"/>
      <c r="BH307"/>
      <c r="BI307"/>
    </row>
    <row r="308">
      <c r="A308" t="s">
        <v>578</v>
      </c>
      <c r="B308">
        <v>2014</v>
      </c>
      <c r="C308" t="s">
        <v>586</v>
      </c>
      <c r="D308">
        <v>149</v>
      </c>
      <c r="E308" t="s">
        <v>109</v>
      </c>
      <c r="F308" t="s">
        <v>49</v>
      </c>
      <c r="G308" t="s">
        <v>180</v>
      </c>
      <c r="H308">
        <v>36.662900472989392</v>
      </c>
      <c r="I308">
        <v>72.342718786243523</v>
      </c>
      <c r="J308">
        <v>87.949624687986017</v>
      </c>
      <c r="K308">
        <v>96.04393507843902</v>
      </c>
      <c r="L308">
        <v>98.377530122732367</v>
      </c>
      <c r="M308">
        <v>64.252691307096313</v>
      </c>
      <c r="N308">
        <v>91.45636113159695</v>
      </c>
      <c r="O308">
        <v>97.759147876988649</v>
      </c>
      <c r="P308">
        <v>98.617555515141092</v>
      </c>
      <c r="Q308">
        <v>99.382012620642129</v>
      </c>
      <c r="R308">
        <v>31.919878802213571</v>
      </c>
      <c r="S308">
        <v>62.41892044888602</v>
      </c>
      <c r="T308">
        <v>79.794463640793879</v>
      </c>
      <c r="U308">
        <v>92.969547812650973</v>
      </c>
      <c r="V308">
        <v>96.268193025587408</v>
      </c>
      <c r="W308" t="s">
        <v>150</v>
      </c>
      <c r="X308" t="s">
        <v>151</v>
      </c>
      <c r="Y308" t="s">
        <v>424</v>
      </c>
      <c r="Z308" t="s">
        <v>524</v>
      </c>
      <c r="AA308" t="s">
        <v>154</v>
      </c>
      <c r="AB308" t="s">
        <v>299</v>
      </c>
      <c r="AC308" t="s">
        <v>180</v>
      </c>
      <c r="AD308" t="s">
        <v>180</v>
      </c>
      <c r="AE308">
        <v>65.249784234938559</v>
      </c>
      <c r="AF308">
        <v>53.993709739372562</v>
      </c>
      <c r="AG308">
        <v>83.220684331337097</v>
      </c>
      <c r="AH308">
        <v>67.905652638626719</v>
      </c>
      <c r="AI308">
        <v>93.707328910706067</v>
      </c>
      <c r="AJ308">
        <v>90.621611835893376</v>
      </c>
      <c r="AK308"/>
      <c r="AL308"/>
      <c r="AM308"/>
      <c r="AN308"/>
      <c r="AO308"/>
      <c r="AP308"/>
      <c r="AQ308"/>
      <c r="AR308"/>
      <c r="AS308"/>
      <c r="AT308"/>
      <c r="AU308"/>
      <c r="AV308"/>
      <c r="AW308"/>
      <c r="AX308"/>
      <c r="AY308"/>
      <c r="AZ308"/>
      <c r="BA308"/>
      <c r="BB308"/>
      <c r="BC308"/>
      <c r="BD308"/>
      <c r="BE308"/>
      <c r="BF308"/>
      <c r="BG308"/>
      <c r="BH308"/>
      <c r="BI308"/>
    </row>
    <row r="309">
      <c r="A309" t="s">
        <v>578</v>
      </c>
      <c r="B309">
        <v>2014</v>
      </c>
      <c r="C309" t="s">
        <v>586</v>
      </c>
      <c r="D309">
        <v>150</v>
      </c>
      <c r="E309" t="s">
        <v>109</v>
      </c>
      <c r="F309" t="s">
        <v>111</v>
      </c>
      <c r="G309" t="s">
        <v>180</v>
      </c>
      <c r="H309">
        <v>57.958725993090219</v>
      </c>
      <c r="I309">
        <v>21.659057210083031</v>
      </c>
      <c r="J309">
        <v>8.3731632928387256</v>
      </c>
      <c r="K309">
        <v>2.001160869216279</v>
      </c>
      <c r="L309">
        <v>0.85056145633685498</v>
      </c>
      <c r="M309">
        <v>29.39326833397914</v>
      </c>
      <c r="N309">
        <v>3.9422004412382479</v>
      </c>
      <c r="O309">
        <v>0.67745828744962833</v>
      </c>
      <c r="P309">
        <v>0.45377502042205148</v>
      </c>
      <c r="Q309">
        <v>0.099708489204306194</v>
      </c>
      <c r="R309">
        <v>63.007007179645328</v>
      </c>
      <c r="S309">
        <v>30.865178222100269</v>
      </c>
      <c r="T309">
        <v>15.802286507408439</v>
      </c>
      <c r="U309">
        <v>5.3958186148680767</v>
      </c>
      <c r="V309">
        <v>2.0017500779416171</v>
      </c>
      <c r="W309" t="s">
        <v>150</v>
      </c>
      <c r="X309" t="s">
        <v>151</v>
      </c>
      <c r="Y309" t="s">
        <v>424</v>
      </c>
      <c r="Z309" t="s">
        <v>524</v>
      </c>
      <c r="AA309" t="s">
        <v>154</v>
      </c>
      <c r="AB309" t="s">
        <v>299</v>
      </c>
      <c r="AC309" t="s">
        <v>180</v>
      </c>
      <c r="AD309" t="s">
        <v>180</v>
      </c>
      <c r="AE309">
        <v>31.725113660623609</v>
      </c>
      <c r="AF309">
        <v>43.780312768479213</v>
      </c>
      <c r="AG309">
        <v>12.48566283764581</v>
      </c>
      <c r="AH309">
        <v>27.514180740463949</v>
      </c>
      <c r="AI309">
        <v>2.1819678145593109</v>
      </c>
      <c r="AJ309">
        <v>6.7083723618161519</v>
      </c>
      <c r="AK309"/>
      <c r="AL309"/>
      <c r="AM309"/>
      <c r="AN309"/>
      <c r="AO309"/>
      <c r="AP309"/>
      <c r="AQ309"/>
      <c r="AR309"/>
      <c r="AS309"/>
      <c r="AT309"/>
      <c r="AU309"/>
      <c r="AV309"/>
      <c r="AW309"/>
      <c r="AX309"/>
      <c r="AY309"/>
      <c r="AZ309"/>
      <c r="BA309"/>
      <c r="BB309"/>
      <c r="BC309"/>
      <c r="BD309"/>
      <c r="BE309"/>
      <c r="BF309"/>
      <c r="BG309"/>
      <c r="BH309"/>
      <c r="BI309"/>
    </row>
    <row r="310">
      <c r="A310" t="s">
        <v>578</v>
      </c>
      <c r="B310">
        <v>2014</v>
      </c>
      <c r="C310" t="s">
        <v>586</v>
      </c>
      <c r="D310">
        <v>151</v>
      </c>
      <c r="E310" t="s">
        <v>110</v>
      </c>
      <c r="F310" t="s">
        <v>50</v>
      </c>
      <c r="G310" t="s">
        <v>180</v>
      </c>
      <c r="H310">
        <v>22.11102469543583</v>
      </c>
      <c r="I310">
        <v>11.22552981500381</v>
      </c>
      <c r="J310">
        <v>5.2326915582854996</v>
      </c>
      <c r="K310">
        <v>2.2412873692182909</v>
      </c>
      <c r="L310">
        <v>0.89713897248344454</v>
      </c>
      <c r="M310">
        <v>14.93586956364947</v>
      </c>
      <c r="N310">
        <v>5.5245778702949293</v>
      </c>
      <c r="O310">
        <v>1.6756728684914359</v>
      </c>
      <c r="P310">
        <v>0.9286694644368062</v>
      </c>
      <c r="Q310">
        <v>0.51827889015357831</v>
      </c>
      <c r="R310">
        <v>21.681282672942519</v>
      </c>
      <c r="S310">
        <v>15.960173481080529</v>
      </c>
      <c r="T310">
        <v>7.6804570102997083</v>
      </c>
      <c r="U310">
        <v>2.4658017771756602</v>
      </c>
      <c r="V310">
        <v>1.996856370824895</v>
      </c>
      <c r="W310" t="s">
        <v>150</v>
      </c>
      <c r="X310" t="s">
        <v>151</v>
      </c>
      <c r="Y310" t="s">
        <v>424</v>
      </c>
      <c r="Z310" t="s">
        <v>524</v>
      </c>
      <c r="AA310" t="s">
        <v>154</v>
      </c>
      <c r="AB310" t="s">
        <v>299</v>
      </c>
      <c r="AC310" t="s">
        <v>180</v>
      </c>
      <c r="AD310" t="s">
        <v>180</v>
      </c>
      <c r="AE310">
        <v>6.2055868820987374</v>
      </c>
      <c r="AF310">
        <v>18.01431319540017</v>
      </c>
      <c r="AG310">
        <v>5.7980900294039044</v>
      </c>
      <c r="AH310">
        <v>7.0122364622041813</v>
      </c>
      <c r="AI310">
        <v>4.397423697164685</v>
      </c>
      <c r="AJ310">
        <v>4.0244470562785351</v>
      </c>
      <c r="AK310"/>
      <c r="AL310"/>
      <c r="AM310"/>
      <c r="AN310"/>
      <c r="AO310"/>
      <c r="AP310"/>
      <c r="AQ310"/>
      <c r="AR310"/>
      <c r="AS310"/>
      <c r="AT310"/>
      <c r="AU310"/>
      <c r="AV310"/>
      <c r="AW310"/>
      <c r="AX310"/>
      <c r="AY310"/>
      <c r="AZ310"/>
      <c r="BA310"/>
      <c r="BB310"/>
      <c r="BC310"/>
      <c r="BD310"/>
      <c r="BE310"/>
      <c r="BF310"/>
      <c r="BG310"/>
      <c r="BH310"/>
      <c r="BI310"/>
    </row>
    <row r="311">
      <c r="A311" t="s">
        <v>578</v>
      </c>
      <c r="B311">
        <v>2014</v>
      </c>
      <c r="C311" t="s">
        <v>586</v>
      </c>
      <c r="D311">
        <v>152</v>
      </c>
      <c r="E311" t="s">
        <v>110</v>
      </c>
      <c r="F311" t="s">
        <v>49</v>
      </c>
      <c r="G311" t="s">
        <v>180</v>
      </c>
      <c r="H311">
        <v>77.888975304564212</v>
      </c>
      <c r="I311">
        <v>88.774470184996161</v>
      </c>
      <c r="J311">
        <v>94.69822293634391</v>
      </c>
      <c r="K311">
        <v>97.758712630781702</v>
      </c>
      <c r="L311">
        <v>99.072433705171804</v>
      </c>
      <c r="M311">
        <v>85.064130436350723</v>
      </c>
      <c r="N311">
        <v>94.475422129705052</v>
      </c>
      <c r="O311">
        <v>98.32432713150861</v>
      </c>
      <c r="P311">
        <v>99.071330535563177</v>
      </c>
      <c r="Q311">
        <v>99.481721109846433</v>
      </c>
      <c r="R311">
        <v>78.31871732705747</v>
      </c>
      <c r="S311">
        <v>84.039826518919583</v>
      </c>
      <c r="T311">
        <v>92.319542989700338</v>
      </c>
      <c r="U311">
        <v>97.433840424018456</v>
      </c>
      <c r="V311">
        <v>97.958515923764992</v>
      </c>
      <c r="W311" t="s">
        <v>150</v>
      </c>
      <c r="X311" t="s">
        <v>151</v>
      </c>
      <c r="Y311" t="s">
        <v>424</v>
      </c>
      <c r="Z311" t="s">
        <v>524</v>
      </c>
      <c r="AA311" t="s">
        <v>154</v>
      </c>
      <c r="AB311" t="s">
        <v>299</v>
      </c>
      <c r="AC311" t="s">
        <v>180</v>
      </c>
      <c r="AD311" t="s">
        <v>180</v>
      </c>
      <c r="AE311">
        <v>93.7944131179012</v>
      </c>
      <c r="AF311">
        <v>81.910251236456688</v>
      </c>
      <c r="AG311">
        <v>94.201909970596077</v>
      </c>
      <c r="AH311">
        <v>92.987763537795885</v>
      </c>
      <c r="AI311">
        <v>95.576784572500415</v>
      </c>
      <c r="AJ311">
        <v>95.975552943721425</v>
      </c>
      <c r="AK311"/>
      <c r="AL311"/>
      <c r="AM311"/>
      <c r="AN311"/>
      <c r="AO311"/>
      <c r="AP311"/>
      <c r="AQ311"/>
      <c r="AR311"/>
      <c r="AS311"/>
      <c r="AT311"/>
      <c r="AU311"/>
      <c r="AV311"/>
      <c r="AW311"/>
      <c r="AX311"/>
      <c r="AY311"/>
      <c r="AZ311"/>
      <c r="BA311"/>
      <c r="BB311"/>
      <c r="BC311"/>
      <c r="BD311"/>
      <c r="BE311"/>
      <c r="BF311"/>
      <c r="BG311"/>
      <c r="BH311"/>
      <c r="BI311"/>
    </row>
    <row r="312">
      <c r="A312" t="s">
        <v>578</v>
      </c>
      <c r="B312">
        <v>2014</v>
      </c>
      <c r="C312" t="s">
        <v>586</v>
      </c>
      <c r="D312">
        <v>153</v>
      </c>
      <c r="E312" t="s">
        <v>63</v>
      </c>
      <c r="F312" t="s">
        <v>314</v>
      </c>
      <c r="G312" t="s">
        <v>180</v>
      </c>
      <c r="H312">
        <v>0.4724334000410636</v>
      </c>
      <c r="I312">
        <v>0.90066704849052581</v>
      </c>
      <c r="J312">
        <v>0.79967819824762565</v>
      </c>
      <c r="K312">
        <v>0.59718111260514561</v>
      </c>
      <c r="L312">
        <v>0.60109369650234279</v>
      </c>
      <c r="M312">
        <v>2.0789825390214238</v>
      </c>
      <c r="N312">
        <v>1.5362912488989651</v>
      </c>
      <c r="O312">
        <v>1.1218722750276711</v>
      </c>
      <c r="P312">
        <v>0.66836206172696189</v>
      </c>
      <c r="Q312">
        <v>1.0599608727310541</v>
      </c>
      <c r="R312">
        <v>0.29470018997591518</v>
      </c>
      <c r="S312">
        <v>0.4570594018436045</v>
      </c>
      <c r="T312">
        <v>0.54092352414960942</v>
      </c>
      <c r="U312">
        <v>0.35675382858074811</v>
      </c>
      <c r="V312">
        <v>0.28009136459418921</v>
      </c>
      <c r="W312" t="s">
        <v>150</v>
      </c>
      <c r="X312" t="s">
        <v>151</v>
      </c>
      <c r="Y312" t="s">
        <v>424</v>
      </c>
      <c r="Z312" t="s">
        <v>524</v>
      </c>
      <c r="AA312" t="s">
        <v>154</v>
      </c>
      <c r="AB312" t="s">
        <v>299</v>
      </c>
      <c r="AC312" t="s">
        <v>180</v>
      </c>
      <c r="AD312" t="s">
        <v>180</v>
      </c>
      <c r="AE312">
        <v>2.4357322238244459</v>
      </c>
      <c r="AF312">
        <v>0.71895161261535467</v>
      </c>
      <c r="AG312">
        <v>0.0700627518399706</v>
      </c>
      <c r="AH312">
        <v>0.61139704147281304</v>
      </c>
      <c r="AI312">
        <v>0.56950860732231667</v>
      </c>
      <c r="AJ312">
        <v>0.9313029792028622</v>
      </c>
      <c r="AK312"/>
      <c r="AL312"/>
      <c r="AM312">
        <v>36.396908653330918</v>
      </c>
      <c r="AN312">
        <v>69.373763101938778</v>
      </c>
      <c r="AO312">
        <v>61.548649227453183</v>
      </c>
      <c r="AP312">
        <v>46.000681318020149</v>
      </c>
      <c r="AQ312">
        <v>46.283404652561067</v>
      </c>
      <c r="AR312">
        <v>50.87532464466711</v>
      </c>
      <c r="AS312">
        <v>37.623008370252158</v>
      </c>
      <c r="AT312">
        <v>27.424135609738961</v>
      </c>
      <c r="AU312">
        <v>16.377237755705679</v>
      </c>
      <c r="AV312">
        <v>25.922035665751711</v>
      </c>
      <c r="AW312">
        <v>15.48517430997455</v>
      </c>
      <c r="AX312">
        <v>24.01608073496357</v>
      </c>
      <c r="AY312">
        <v>28.426482822152281</v>
      </c>
      <c r="AZ312">
        <v>18.749706015454102</v>
      </c>
      <c r="BA312">
        <v>14.704221024643971</v>
      </c>
      <c r="BB312">
        <v>59.236944341657932</v>
      </c>
      <c r="BC312">
        <v>51.445852216286298</v>
      </c>
      <c r="BD312">
        <v>5.7551537488678211</v>
      </c>
      <c r="BE312">
        <v>32.037486829836332</v>
      </c>
      <c r="BF312">
        <v>51.772782368515003</v>
      </c>
      <c r="BG312">
        <v>59.355187448140711</v>
      </c>
      <c r="BH312"/>
      <c r="BI312"/>
    </row>
    <row r="313">
      <c r="A313" t="s">
        <v>578</v>
      </c>
      <c r="B313">
        <v>2014</v>
      </c>
      <c r="C313" t="s">
        <v>586</v>
      </c>
      <c r="D313">
        <v>154</v>
      </c>
      <c r="E313" t="s">
        <v>63</v>
      </c>
      <c r="F313" t="s">
        <v>236</v>
      </c>
      <c r="G313" t="s">
        <v>180</v>
      </c>
      <c r="H313">
        <v>18.01853441292775</v>
      </c>
      <c r="I313">
        <v>45.68976653479092</v>
      </c>
      <c r="J313">
        <v>71.266030305690592</v>
      </c>
      <c r="K313">
        <v>90.815715089790729</v>
      </c>
      <c r="L313">
        <v>96.842178135957468</v>
      </c>
      <c r="M313">
        <v>56.46818277123333</v>
      </c>
      <c r="N313">
        <v>89.576803014487339</v>
      </c>
      <c r="O313">
        <v>96.573089770363865</v>
      </c>
      <c r="P313">
        <v>97.971900805771455</v>
      </c>
      <c r="Q313">
        <v>98.136393360343774</v>
      </c>
      <c r="R313">
        <v>13.72346759753094</v>
      </c>
      <c r="S313">
        <v>33.420981139785972</v>
      </c>
      <c r="T313">
        <v>52.199046047652047</v>
      </c>
      <c r="U313">
        <v>77.628081373867929</v>
      </c>
      <c r="V313">
        <v>91.577625054825006</v>
      </c>
      <c r="W313" t="s">
        <v>150</v>
      </c>
      <c r="X313" t="s">
        <v>151</v>
      </c>
      <c r="Y313" t="s">
        <v>424</v>
      </c>
      <c r="Z313" t="s">
        <v>524</v>
      </c>
      <c r="AA313" t="s">
        <v>154</v>
      </c>
      <c r="AB313" t="s">
        <v>299</v>
      </c>
      <c r="AC313" t="s">
        <v>180</v>
      </c>
      <c r="AD313" t="s">
        <v>180</v>
      </c>
      <c r="AE313">
        <v>50.397688825531723</v>
      </c>
      <c r="AF313">
        <v>53.200562012473348</v>
      </c>
      <c r="AG313">
        <v>63.414125008230869</v>
      </c>
      <c r="AH313">
        <v>34.694387383716247</v>
      </c>
      <c r="AI313">
        <v>79.724540838677626</v>
      </c>
      <c r="AJ313">
        <v>86.887264883101551</v>
      </c>
      <c r="AK313"/>
      <c r="AL313"/>
      <c r="AM313">
        <v>1388.172282140144</v>
      </c>
      <c r="AN313">
        <v>3519.2483671737409</v>
      </c>
      <c r="AO313">
        <v>5485.1162764346655</v>
      </c>
      <c r="AP313">
        <v>6995.5071925990123</v>
      </c>
      <c r="AQ313">
        <v>7456.7172209307182</v>
      </c>
      <c r="AR313">
        <v>1381.84764742331</v>
      </c>
      <c r="AS313">
        <v>2193.6913407596489</v>
      </c>
      <c r="AT313">
        <v>2360.7264116127922</v>
      </c>
      <c r="AU313">
        <v>2400.6585722844379</v>
      </c>
      <c r="AV313">
        <v>2399.9896168247892</v>
      </c>
      <c r="AW313">
        <v>721.10672172427815</v>
      </c>
      <c r="AX313">
        <v>1756.097737093351</v>
      </c>
      <c r="AY313">
        <v>2743.1517017845872</v>
      </c>
      <c r="AZ313">
        <v>4079.8544758275289</v>
      </c>
      <c r="BA313">
        <v>4807.6371139435578</v>
      </c>
      <c r="BB313">
        <v>1225.6704816339411</v>
      </c>
      <c r="BC313">
        <v>3806.860160116742</v>
      </c>
      <c r="BD313">
        <v>5209.016627064384</v>
      </c>
      <c r="BE313">
        <v>1818.001893168263</v>
      </c>
      <c r="BF313">
        <v>7247.5837049722168</v>
      </c>
      <c r="BG313">
        <v>5537.6284723227227</v>
      </c>
      <c r="BH313"/>
      <c r="BI313"/>
    </row>
    <row r="314">
      <c r="A314" t="s">
        <v>578</v>
      </c>
      <c r="B314">
        <v>2014</v>
      </c>
      <c r="C314" t="s">
        <v>586</v>
      </c>
      <c r="D314">
        <v>155</v>
      </c>
      <c r="E314" t="s">
        <v>63</v>
      </c>
      <c r="F314" t="s">
        <v>315</v>
      </c>
      <c r="G314" t="s">
        <v>180</v>
      </c>
      <c r="H314">
        <v>3.5190884704585299</v>
      </c>
      <c r="I314">
        <v>5.6526951319329886</v>
      </c>
      <c r="J314">
        <v>3.6789770178361749</v>
      </c>
      <c r="K314">
        <v>1.4415694337636531</v>
      </c>
      <c r="L314">
        <v>0.60177134166762947</v>
      </c>
      <c r="M314">
        <v>2.396662544547612</v>
      </c>
      <c r="N314">
        <v>1.7563057667775599</v>
      </c>
      <c r="O314">
        <v>0.7544916763257703</v>
      </c>
      <c r="P314">
        <v>0.082567929403830606</v>
      </c>
      <c r="Q314">
        <v>0.25518629109861579</v>
      </c>
      <c r="R314">
        <v>3.1528989332505928</v>
      </c>
      <c r="S314">
        <v>5.9496668872235619</v>
      </c>
      <c r="T314">
        <v>5.8538631936358474</v>
      </c>
      <c r="U314">
        <v>3.2249445452121361</v>
      </c>
      <c r="V314">
        <v>1.205129788690515</v>
      </c>
      <c r="W314" t="s">
        <v>150</v>
      </c>
      <c r="X314" t="s">
        <v>151</v>
      </c>
      <c r="Y314" t="s">
        <v>424</v>
      </c>
      <c r="Z314" t="s">
        <v>524</v>
      </c>
      <c r="AA314" t="s">
        <v>154</v>
      </c>
      <c r="AB314" t="s">
        <v>299</v>
      </c>
      <c r="AC314" t="s">
        <v>180</v>
      </c>
      <c r="AD314" t="s">
        <v>180</v>
      </c>
      <c r="AE314">
        <v>3.3360521534984588</v>
      </c>
      <c r="AF314">
        <v>1.6751722297882721</v>
      </c>
      <c r="AG314">
        <v>2.7467365518454541</v>
      </c>
      <c r="AH314">
        <v>4.2185362783559892</v>
      </c>
      <c r="AI314">
        <v>3.5673775223620021</v>
      </c>
      <c r="AJ314">
        <v>2.7468852375986801</v>
      </c>
      <c r="AK314"/>
      <c r="AL314"/>
      <c r="AM314">
        <v>271.11533941320857</v>
      </c>
      <c r="AN314">
        <v>435.39811257381291</v>
      </c>
      <c r="AO314">
        <v>283.15898380481178</v>
      </c>
      <c r="AP314">
        <v>111.0436594872796</v>
      </c>
      <c r="AQ314">
        <v>46.335582417156367</v>
      </c>
      <c r="AR314">
        <v>58.649355022946253</v>
      </c>
      <c r="AS314">
        <v>43.011054454388741</v>
      </c>
      <c r="AT314">
        <v>18.443527403747321</v>
      </c>
      <c r="AU314">
        <v>2.0232067142603132</v>
      </c>
      <c r="AV314">
        <v>6.240747474220818</v>
      </c>
      <c r="AW314">
        <v>165.67070950008011</v>
      </c>
      <c r="AX314">
        <v>312.62387281247402</v>
      </c>
      <c r="AY314">
        <v>307.63080932508018</v>
      </c>
      <c r="AZ314">
        <v>169.491557748437</v>
      </c>
      <c r="BA314">
        <v>63.266837240634644</v>
      </c>
      <c r="BB314">
        <v>81.132701618311998</v>
      </c>
      <c r="BC314">
        <v>119.86990704007449</v>
      </c>
      <c r="BD314">
        <v>225.62475421479641</v>
      </c>
      <c r="BE314">
        <v>221.05324574918879</v>
      </c>
      <c r="BF314">
        <v>324.30249115980808</v>
      </c>
      <c r="BG314">
        <v>175.0685779140897</v>
      </c>
      <c r="BH314"/>
      <c r="BI314"/>
    </row>
    <row r="315">
      <c r="A315" t="s">
        <v>578</v>
      </c>
      <c r="B315">
        <v>2014</v>
      </c>
      <c r="C315" t="s">
        <v>586</v>
      </c>
      <c r="D315">
        <v>156</v>
      </c>
      <c r="E315" t="s">
        <v>63</v>
      </c>
      <c r="F315" t="s">
        <v>316</v>
      </c>
      <c r="G315" t="s">
        <v>180</v>
      </c>
      <c r="H315">
        <v>0.85282871833593088</v>
      </c>
      <c r="I315">
        <v>1.256365007962468</v>
      </c>
      <c r="J315">
        <v>1.3386942372125621</v>
      </c>
      <c r="K315">
        <v>0.85589279066929458</v>
      </c>
      <c r="L315">
        <v>0.50453227597886408</v>
      </c>
      <c r="M315">
        <v>1.1663391338635609</v>
      </c>
      <c r="N315">
        <v>1.203956671509657</v>
      </c>
      <c r="O315">
        <v>0.23157334789990519</v>
      </c>
      <c r="P315">
        <v>0.45377502042205148</v>
      </c>
      <c r="Q315">
        <v>0.099708489204306194</v>
      </c>
      <c r="R315">
        <v>0.60589115662102366</v>
      </c>
      <c r="S315">
        <v>0.98517606831090809</v>
      </c>
      <c r="T315">
        <v>1.752361463840135</v>
      </c>
      <c r="U315">
        <v>1.171835533823979</v>
      </c>
      <c r="V315">
        <v>1.0621857849728691</v>
      </c>
      <c r="W315" t="s">
        <v>150</v>
      </c>
      <c r="X315" t="s">
        <v>151</v>
      </c>
      <c r="Y315" t="s">
        <v>424</v>
      </c>
      <c r="Z315" t="s">
        <v>524</v>
      </c>
      <c r="AA315" t="s">
        <v>154</v>
      </c>
      <c r="AB315" t="s">
        <v>299</v>
      </c>
      <c r="AC315" t="s">
        <v>180</v>
      </c>
      <c r="AD315" t="s">
        <v>180</v>
      </c>
      <c r="AE315">
        <v>0.1516542395032876</v>
      </c>
      <c r="AF315">
        <v>2.92063228922318</v>
      </c>
      <c r="AG315">
        <v>0.63621504991339395</v>
      </c>
      <c r="AH315">
        <v>0.93062802066893391</v>
      </c>
      <c r="AI315">
        <v>0.36147091169160073</v>
      </c>
      <c r="AJ315">
        <v>0.37219466971536602</v>
      </c>
      <c r="AK315"/>
      <c r="AL315"/>
      <c r="AM315">
        <v>65.703078900670775</v>
      </c>
      <c r="AN315">
        <v>96.771352497049349</v>
      </c>
      <c r="AO315">
        <v>103.0349735800786</v>
      </c>
      <c r="AP315">
        <v>65.929163992166593</v>
      </c>
      <c r="AQ315">
        <v>38.848305389468301</v>
      </c>
      <c r="AR315">
        <v>28.541789537597001</v>
      </c>
      <c r="AS315">
        <v>29.484299908687252</v>
      </c>
      <c r="AT315">
        <v>5.660803852427513</v>
      </c>
      <c r="AU315">
        <v>11.119095206945</v>
      </c>
      <c r="AV315">
        <v>2.4384362478142658</v>
      </c>
      <c r="AW315">
        <v>31.836865031934408</v>
      </c>
      <c r="AX315">
        <v>51.765849032473682</v>
      </c>
      <c r="AY315">
        <v>92.089677793853454</v>
      </c>
      <c r="AZ315">
        <v>61.587486937618827</v>
      </c>
      <c r="BA315">
        <v>55.76257081008221</v>
      </c>
      <c r="BB315">
        <v>3.688227160918077</v>
      </c>
      <c r="BC315">
        <v>208.99100091437879</v>
      </c>
      <c r="BD315">
        <v>52.260514088262141</v>
      </c>
      <c r="BE315">
        <v>48.765337306564973</v>
      </c>
      <c r="BF315">
        <v>32.86053029391082</v>
      </c>
      <c r="BG315">
        <v>23.7212645953989</v>
      </c>
      <c r="BH315"/>
      <c r="BI315"/>
    </row>
    <row r="316">
      <c r="A316" t="s">
        <v>578</v>
      </c>
      <c r="B316">
        <v>2014</v>
      </c>
      <c r="C316" t="s">
        <v>586</v>
      </c>
      <c r="D316">
        <v>157</v>
      </c>
      <c r="E316" t="s">
        <v>63</v>
      </c>
      <c r="F316" t="s">
        <v>432</v>
      </c>
      <c r="G316" t="s">
        <v>180</v>
      </c>
      <c r="H316">
        <v>0.073376303687113606</v>
      </c>
      <c r="I316">
        <v>0.091963505251843297</v>
      </c>
      <c r="J316">
        <v>0</v>
      </c>
      <c r="K316">
        <v>0.051722014830753602</v>
      </c>
      <c r="L316">
        <v>0.054707889781557599</v>
      </c>
      <c r="M316">
        <v>0.14031677020363131</v>
      </c>
      <c r="N316">
        <v>0</v>
      </c>
      <c r="O316">
        <v>0</v>
      </c>
      <c r="P316">
        <v>0.17191122076733309</v>
      </c>
      <c r="Q316">
        <v>0</v>
      </c>
      <c r="R316">
        <v>0.1075830996559162</v>
      </c>
      <c r="S316">
        <v>0.0694597930677157</v>
      </c>
      <c r="T316">
        <v>0</v>
      </c>
      <c r="U316">
        <v>0</v>
      </c>
      <c r="V316">
        <v>0.075891184672203904</v>
      </c>
      <c r="W316" t="s">
        <v>150</v>
      </c>
      <c r="X316" t="s">
        <v>151</v>
      </c>
      <c r="Y316" t="s">
        <v>424</v>
      </c>
      <c r="Z316" t="s">
        <v>524</v>
      </c>
      <c r="AA316" t="s">
        <v>154</v>
      </c>
      <c r="AB316" t="s">
        <v>299</v>
      </c>
      <c r="AC316" t="s">
        <v>180</v>
      </c>
      <c r="AD316" t="s">
        <v>180</v>
      </c>
      <c r="AE316">
        <v>0</v>
      </c>
      <c r="AF316">
        <v>0.047986074915481597</v>
      </c>
      <c r="AG316">
        <v>0</v>
      </c>
      <c r="AH316">
        <v>0.1078809165849675</v>
      </c>
      <c r="AI316">
        <v>0</v>
      </c>
      <c r="AJ316">
        <v>0.18587267299462479</v>
      </c>
      <c r="AK316"/>
      <c r="AL316"/>
      <c r="AM316">
        <v>5.6530097626179909</v>
      </c>
      <c r="AN316">
        <v>7.0834771162746648</v>
      </c>
      <c r="AO316">
        <v>0</v>
      </c>
      <c r="AP316">
        <v>3.9841312311036869</v>
      </c>
      <c r="AQ316">
        <v>4.212433793901333</v>
      </c>
      <c r="AR316">
        <v>3.4337283277814641</v>
      </c>
      <c r="AS316">
        <v>0</v>
      </c>
      <c r="AT316">
        <v>0</v>
      </c>
      <c r="AU316">
        <v>4.212433793901333</v>
      </c>
      <c r="AV316">
        <v>0</v>
      </c>
      <c r="AW316">
        <v>5.6530097626179909</v>
      </c>
      <c r="AX316">
        <v>3.6497487884932012</v>
      </c>
      <c r="AY316">
        <v>0</v>
      </c>
      <c r="AZ316">
        <v>0</v>
      </c>
      <c r="BA316">
        <v>3.9841312311036869</v>
      </c>
      <c r="BB316">
        <v>0</v>
      </c>
      <c r="BC316">
        <v>3.4337283277814641</v>
      </c>
      <c r="BD316">
        <v>0</v>
      </c>
      <c r="BE316">
        <v>5.6530097626179909</v>
      </c>
      <c r="BF316">
        <v>0</v>
      </c>
      <c r="BG316">
        <v>11.84631381349822</v>
      </c>
      <c r="BH316"/>
      <c r="BI316"/>
    </row>
    <row r="317">
      <c r="A317" t="s">
        <v>578</v>
      </c>
      <c r="B317">
        <v>2014</v>
      </c>
      <c r="C317" t="s">
        <v>586</v>
      </c>
      <c r="D317">
        <v>158</v>
      </c>
      <c r="E317" t="s">
        <v>63</v>
      </c>
      <c r="F317" t="s">
        <v>318</v>
      </c>
      <c r="G317" t="s">
        <v>180</v>
      </c>
      <c r="H317">
        <v>0.22315133538652629</v>
      </c>
      <c r="I317">
        <v>0.52656569451073099</v>
      </c>
      <c r="J317">
        <v>0.48603891486567008</v>
      </c>
      <c r="K317">
        <v>0.42653221989089302</v>
      </c>
      <c r="L317">
        <v>0.31128419324118939</v>
      </c>
      <c r="M317">
        <v>0</v>
      </c>
      <c r="N317">
        <v>0</v>
      </c>
      <c r="O317">
        <v>0.41196400607682582</v>
      </c>
      <c r="P317">
        <v>0.53028925079223566</v>
      </c>
      <c r="Q317">
        <v>0.44875098662228641</v>
      </c>
      <c r="R317">
        <v>0.32718072656820968</v>
      </c>
      <c r="S317">
        <v>0.24785488674468339</v>
      </c>
      <c r="T317">
        <v>0.75971403460496634</v>
      </c>
      <c r="U317">
        <v>0.47605432964971889</v>
      </c>
      <c r="V317">
        <v>0.43402080234814022</v>
      </c>
      <c r="W317" t="s">
        <v>150</v>
      </c>
      <c r="X317" t="s">
        <v>151</v>
      </c>
      <c r="Y317" t="s">
        <v>424</v>
      </c>
      <c r="Z317" t="s">
        <v>524</v>
      </c>
      <c r="AA317" t="s">
        <v>154</v>
      </c>
      <c r="AB317" t="s">
        <v>299</v>
      </c>
      <c r="AC317" t="s">
        <v>180</v>
      </c>
      <c r="AD317" t="s">
        <v>180</v>
      </c>
      <c r="AE317">
        <v>0.1264273935883487</v>
      </c>
      <c r="AF317">
        <v>0.29121138926374401</v>
      </c>
      <c r="AG317">
        <v>0.32338491847299983</v>
      </c>
      <c r="AH317">
        <v>0.097336165339820299</v>
      </c>
      <c r="AI317">
        <v>0.13587975346677811</v>
      </c>
      <c r="AJ317">
        <v>1.3188339669635221</v>
      </c>
      <c r="AK317"/>
      <c r="AL317"/>
      <c r="AM317">
        <v>17.191880949200989</v>
      </c>
      <c r="AN317">
        <v>40.558654621391511</v>
      </c>
      <c r="AO317">
        <v>37.408846142752687</v>
      </c>
      <c r="AP317">
        <v>32.855648487399257</v>
      </c>
      <c r="AQ317">
        <v>23.96846342186161</v>
      </c>
      <c r="AR317">
        <v>0</v>
      </c>
      <c r="AS317">
        <v>0</v>
      </c>
      <c r="AT317">
        <v>10.070448321493229</v>
      </c>
      <c r="AU317">
        <v>12.99396485353971</v>
      </c>
      <c r="AV317">
        <v>10.97449856832189</v>
      </c>
      <c r="AW317">
        <v>17.191880949200989</v>
      </c>
      <c r="AX317">
        <v>13.023477794364201</v>
      </c>
      <c r="AY317">
        <v>39.924309057176501</v>
      </c>
      <c r="AZ317">
        <v>25.019713912603489</v>
      </c>
      <c r="BA317">
        <v>22.785200165906041</v>
      </c>
      <c r="BB317">
        <v>3.074710924296443</v>
      </c>
      <c r="BC317">
        <v>20.83814520042991</v>
      </c>
      <c r="BD317">
        <v>26.5637571605549</v>
      </c>
      <c r="BE317">
        <v>5.1004599361966836</v>
      </c>
      <c r="BF317">
        <v>12.35253131221166</v>
      </c>
      <c r="BG317">
        <v>84.053889088916478</v>
      </c>
      <c r="BH317"/>
      <c r="BI317"/>
    </row>
    <row r="318">
      <c r="A318" t="s">
        <v>578</v>
      </c>
      <c r="B318">
        <v>2014</v>
      </c>
      <c r="C318" t="s">
        <v>586</v>
      </c>
      <c r="D318">
        <v>159</v>
      </c>
      <c r="E318" t="s">
        <v>63</v>
      </c>
      <c r="F318" t="s">
        <v>319</v>
      </c>
      <c r="G318" t="s">
        <v>180</v>
      </c>
      <c r="H318">
        <v>10.821573935962009</v>
      </c>
      <c r="I318">
        <v>12.38218738854202</v>
      </c>
      <c r="J318">
        <v>7.8452829718500618</v>
      </c>
      <c r="K318">
        <v>2.41111104867813</v>
      </c>
      <c r="L318">
        <v>0.48405801132956711</v>
      </c>
      <c r="M318">
        <v>4.9562317675524268</v>
      </c>
      <c r="N318">
        <v>1.673405192172646</v>
      </c>
      <c r="O318">
        <v>0.22750354982202961</v>
      </c>
      <c r="P318">
        <v>0.044647149840587402</v>
      </c>
      <c r="Q318">
        <v>0</v>
      </c>
      <c r="R318">
        <v>10.41950173512182</v>
      </c>
      <c r="S318">
        <v>15.290850109431419</v>
      </c>
      <c r="T318">
        <v>12.03894639099221</v>
      </c>
      <c r="U318">
        <v>6.5642003893878069</v>
      </c>
      <c r="V318">
        <v>2.2236622705705882</v>
      </c>
      <c r="W318" t="s">
        <v>150</v>
      </c>
      <c r="X318" t="s">
        <v>151</v>
      </c>
      <c r="Y318" t="s">
        <v>424</v>
      </c>
      <c r="Z318" t="s">
        <v>524</v>
      </c>
      <c r="AA318" t="s">
        <v>154</v>
      </c>
      <c r="AB318" t="s">
        <v>299</v>
      </c>
      <c r="AC318" t="s">
        <v>180</v>
      </c>
      <c r="AD318" t="s">
        <v>180</v>
      </c>
      <c r="AE318">
        <v>8.4171694003753199</v>
      </c>
      <c r="AF318">
        <v>0.23335304148775321</v>
      </c>
      <c r="AG318">
        <v>14.987535382245561</v>
      </c>
      <c r="AH318">
        <v>12.465491207390279</v>
      </c>
      <c r="AI318">
        <v>4.8080119820684324</v>
      </c>
      <c r="AJ318">
        <v>1.12130531342073</v>
      </c>
      <c r="AK318"/>
      <c r="AL318"/>
      <c r="AM318">
        <v>833.70870475762524</v>
      </c>
      <c r="AN318">
        <v>953.73638462311749</v>
      </c>
      <c r="AO318">
        <v>603.82610252804227</v>
      </c>
      <c r="AP318">
        <v>185.7271581962024</v>
      </c>
      <c r="AQ318">
        <v>37.271814600692657</v>
      </c>
      <c r="AR318">
        <v>121.2852419179667</v>
      </c>
      <c r="AS318">
        <v>40.980860625910772</v>
      </c>
      <c r="AT318">
        <v>5.5613177550559021</v>
      </c>
      <c r="AU318">
        <v>1.094013304951208</v>
      </c>
      <c r="AV318">
        <v>0</v>
      </c>
      <c r="AW318">
        <v>547.49812209021661</v>
      </c>
      <c r="AX318">
        <v>803.45418834637201</v>
      </c>
      <c r="AY318">
        <v>632.66781254959676</v>
      </c>
      <c r="AZ318">
        <v>344.99090876523951</v>
      </c>
      <c r="BA318">
        <v>116.7376993503709</v>
      </c>
      <c r="BB318">
        <v>204.70534092678491</v>
      </c>
      <c r="BC318">
        <v>16.697988954957221</v>
      </c>
      <c r="BD318">
        <v>1231.118792456723</v>
      </c>
      <c r="BE318">
        <v>653.19748591221321</v>
      </c>
      <c r="BF318">
        <v>437.0858574784653</v>
      </c>
      <c r="BG318">
        <v>71.464698976535843</v>
      </c>
      <c r="BH318"/>
      <c r="BI318"/>
    </row>
    <row r="319">
      <c r="A319" t="s">
        <v>578</v>
      </c>
      <c r="B319">
        <v>2014</v>
      </c>
      <c r="C319" t="s">
        <v>586</v>
      </c>
      <c r="D319">
        <v>160</v>
      </c>
      <c r="E319" t="s">
        <v>63</v>
      </c>
      <c r="F319" t="s">
        <v>433</v>
      </c>
      <c r="G319" t="s">
        <v>180</v>
      </c>
      <c r="H319">
        <v>12.8902232631386</v>
      </c>
      <c r="I319">
        <v>3.9638762081026648</v>
      </c>
      <c r="J319">
        <v>0.92281460850088637</v>
      </c>
      <c r="K319">
        <v>0.29364332393486281</v>
      </c>
      <c r="L319">
        <v>0</v>
      </c>
      <c r="M319">
        <v>3.913011085769341</v>
      </c>
      <c r="N319">
        <v>0.43968044509451581</v>
      </c>
      <c r="O319">
        <v>0.069283557544543101</v>
      </c>
      <c r="P319">
        <v>0</v>
      </c>
      <c r="Q319">
        <v>0</v>
      </c>
      <c r="R319">
        <v>14.8795262547333</v>
      </c>
      <c r="S319">
        <v>6.3105023806718634</v>
      </c>
      <c r="T319">
        <v>2.3739023087519522</v>
      </c>
      <c r="U319">
        <v>0.82437343191724965</v>
      </c>
      <c r="V319">
        <v>0.044000517588872502</v>
      </c>
      <c r="W319" t="s">
        <v>150</v>
      </c>
      <c r="X319" t="s">
        <v>151</v>
      </c>
      <c r="Y319" t="s">
        <v>424</v>
      </c>
      <c r="Z319" t="s">
        <v>524</v>
      </c>
      <c r="AA319" t="s">
        <v>154</v>
      </c>
      <c r="AB319" t="s">
        <v>299</v>
      </c>
      <c r="AC319" t="s">
        <v>180</v>
      </c>
      <c r="AD319" t="s">
        <v>180</v>
      </c>
      <c r="AE319">
        <v>9.3846354163591528</v>
      </c>
      <c r="AF319">
        <v>0.67506724298180787</v>
      </c>
      <c r="AG319">
        <v>4.5280325243915351</v>
      </c>
      <c r="AH319">
        <v>10.70737692715517</v>
      </c>
      <c r="AI319">
        <v>1.0526422052742921</v>
      </c>
      <c r="AJ319">
        <v>1.3618043412137479</v>
      </c>
      <c r="AK319"/>
      <c r="AL319"/>
      <c r="AM319">
        <v>993.08024917103091</v>
      </c>
      <c r="AN319">
        <v>305.31705305217281</v>
      </c>
      <c r="AO319">
        <v>71.026061189431999</v>
      </c>
      <c r="AP319">
        <v>22.619256839127619</v>
      </c>
      <c r="AQ319">
        <v>0</v>
      </c>
      <c r="AR319">
        <v>95.756316173969097</v>
      </c>
      <c r="AS319">
        <v>10.76755535637049</v>
      </c>
      <c r="AT319">
        <v>1.693634578481618</v>
      </c>
      <c r="AU319">
        <v>0</v>
      </c>
      <c r="AV319">
        <v>0</v>
      </c>
      <c r="AW319">
        <v>781.85242338397757</v>
      </c>
      <c r="AX319">
        <v>331.58389049888422</v>
      </c>
      <c r="AY319">
        <v>124.7527426493303</v>
      </c>
      <c r="AZ319">
        <v>43.3261208629213</v>
      </c>
      <c r="BA319">
        <v>2.309936747828385</v>
      </c>
      <c r="BB319">
        <v>228.234089276345</v>
      </c>
      <c r="BC319">
        <v>48.305628653034901</v>
      </c>
      <c r="BD319">
        <v>371.94547278516239</v>
      </c>
      <c r="BE319">
        <v>561.0714871296625</v>
      </c>
      <c r="BF319">
        <v>95.693401477839359</v>
      </c>
      <c r="BG319">
        <v>86.792540929719109</v>
      </c>
      <c r="BH319"/>
      <c r="BI319"/>
    </row>
    <row r="320">
      <c r="A320" t="s">
        <v>578</v>
      </c>
      <c r="B320">
        <v>2014</v>
      </c>
      <c r="C320" t="s">
        <v>586</v>
      </c>
      <c r="D320">
        <v>161</v>
      </c>
      <c r="E320" t="s">
        <v>63</v>
      </c>
      <c r="F320" t="s">
        <v>321</v>
      </c>
      <c r="G320" t="s">
        <v>180</v>
      </c>
      <c r="H320">
        <v>8.9131161484469601</v>
      </c>
      <c r="I320">
        <v>13.0970974863981</v>
      </c>
      <c r="J320">
        <v>7.5508292986710339</v>
      </c>
      <c r="K320">
        <v>2.255008211224502</v>
      </c>
      <c r="L320">
        <v>0.28477259752816703</v>
      </c>
      <c r="M320">
        <v>4.5663552734623716</v>
      </c>
      <c r="N320">
        <v>1.514994336425288</v>
      </c>
      <c r="O320">
        <v>0.2336204349342644</v>
      </c>
      <c r="P320">
        <v>0.076546561275512098</v>
      </c>
      <c r="Q320">
        <v>0</v>
      </c>
      <c r="R320">
        <v>8.9676605382513852</v>
      </c>
      <c r="S320">
        <v>13.698949559802781</v>
      </c>
      <c r="T320">
        <v>12.80522030155703</v>
      </c>
      <c r="U320">
        <v>6.3541469184334147</v>
      </c>
      <c r="V320">
        <v>2.246457161767847</v>
      </c>
      <c r="W320" t="s">
        <v>150</v>
      </c>
      <c r="X320" t="s">
        <v>151</v>
      </c>
      <c r="Y320" t="s">
        <v>424</v>
      </c>
      <c r="Z320" t="s">
        <v>524</v>
      </c>
      <c r="AA320" t="s">
        <v>154</v>
      </c>
      <c r="AB320" t="s">
        <v>299</v>
      </c>
      <c r="AC320" t="s">
        <v>180</v>
      </c>
      <c r="AD320" t="s">
        <v>180</v>
      </c>
      <c r="AE320">
        <v>3.5618163425579228</v>
      </c>
      <c r="AF320">
        <v>0.0524508709768483</v>
      </c>
      <c r="AG320">
        <v>5.9724925497192656</v>
      </c>
      <c r="AH320">
        <v>20.290790266676119</v>
      </c>
      <c r="AI320">
        <v>9.038485334637917</v>
      </c>
      <c r="AJ320">
        <v>0.1001625849019482</v>
      </c>
      <c r="AK320"/>
      <c r="AL320"/>
      <c r="AM320">
        <v>686.67853340461375</v>
      </c>
      <c r="AN320">
        <v>1008.802242590245</v>
      </c>
      <c r="AO320">
        <v>581.16295392158349</v>
      </c>
      <c r="AP320">
        <v>173.70260362310589</v>
      </c>
      <c r="AQ320">
        <v>21.927106276526551</v>
      </c>
      <c r="AR320">
        <v>111.7444724137203</v>
      </c>
      <c r="AS320">
        <v>37.101457579129772</v>
      </c>
      <c r="AT320">
        <v>5.7108448363120834</v>
      </c>
      <c r="AU320">
        <v>1.875661868286717</v>
      </c>
      <c r="AV320">
        <v>0</v>
      </c>
      <c r="AW320">
        <v>471.21037349467571</v>
      </c>
      <c r="AX320">
        <v>719.80814153559822</v>
      </c>
      <c r="AY320">
        <v>672.93685462902704</v>
      </c>
      <c r="AZ320">
        <v>333.95124916694272</v>
      </c>
      <c r="BA320">
        <v>117.93438429238211</v>
      </c>
      <c r="BB320">
        <v>86.623280825190747</v>
      </c>
      <c r="BC320">
        <v>3.7532146942051519</v>
      </c>
      <c r="BD320">
        <v>490.59752842868642</v>
      </c>
      <c r="BE320">
        <v>1063.2467641152521</v>
      </c>
      <c r="BF320">
        <v>821.66894082846716</v>
      </c>
      <c r="BG320">
        <v>6.3837109242731502</v>
      </c>
      <c r="BH320"/>
      <c r="BI320"/>
    </row>
    <row r="321">
      <c r="A321" t="s">
        <v>578</v>
      </c>
      <c r="B321">
        <v>2014</v>
      </c>
      <c r="C321" t="s">
        <v>586</v>
      </c>
      <c r="D321">
        <v>162</v>
      </c>
      <c r="E321" t="s">
        <v>63</v>
      </c>
      <c r="F321" t="s">
        <v>322</v>
      </c>
      <c r="G321" t="s">
        <v>180</v>
      </c>
      <c r="H321">
        <v>0.22213489982426091</v>
      </c>
      <c r="I321">
        <v>0.10569395633801271</v>
      </c>
      <c r="J321">
        <v>0.028049155203765601</v>
      </c>
      <c r="K321">
        <v>0</v>
      </c>
      <c r="L321">
        <v>0</v>
      </c>
      <c r="M321">
        <v>0</v>
      </c>
      <c r="N321">
        <v>0.088154217194343201</v>
      </c>
      <c r="O321">
        <v>0</v>
      </c>
      <c r="P321">
        <v>0</v>
      </c>
      <c r="Q321">
        <v>0</v>
      </c>
      <c r="R321">
        <v>0.183172879463224</v>
      </c>
      <c r="S321">
        <v>0.15661180616893719</v>
      </c>
      <c r="T321">
        <v>0.14082481125510091</v>
      </c>
      <c r="U321">
        <v>0</v>
      </c>
      <c r="V321">
        <v>0</v>
      </c>
      <c r="W321" t="s">
        <v>150</v>
      </c>
      <c r="X321" t="s">
        <v>151</v>
      </c>
      <c r="Y321" t="s">
        <v>424</v>
      </c>
      <c r="Z321" t="s">
        <v>524</v>
      </c>
      <c r="AA321" t="s">
        <v>154</v>
      </c>
      <c r="AB321" t="s">
        <v>299</v>
      </c>
      <c r="AC321" t="s">
        <v>180</v>
      </c>
      <c r="AD321" t="s">
        <v>180</v>
      </c>
      <c r="AE321">
        <v>0</v>
      </c>
      <c r="AF321">
        <v>0</v>
      </c>
      <c r="AG321">
        <v>0.069841843964422695</v>
      </c>
      <c r="AH321">
        <v>0.1865294063908309</v>
      </c>
      <c r="AI321">
        <v>0.1227813407106265</v>
      </c>
      <c r="AJ321">
        <v>0.0116182524944013</v>
      </c>
      <c r="AK321"/>
      <c r="AL321"/>
      <c r="AM321">
        <v>17.11357337757595</v>
      </c>
      <c r="AN321">
        <v>8.1410633380988919</v>
      </c>
      <c r="AO321">
        <v>2.1588529217703831</v>
      </c>
      <c r="AP321">
        <v>0</v>
      </c>
      <c r="AQ321">
        <v>0</v>
      </c>
      <c r="AR321">
        <v>0</v>
      </c>
      <c r="AS321">
        <v>2.1588529217703831</v>
      </c>
      <c r="AT321">
        <v>0</v>
      </c>
      <c r="AU321">
        <v>0</v>
      </c>
      <c r="AV321">
        <v>0</v>
      </c>
      <c r="AW321">
        <v>9.6249139424708048</v>
      </c>
      <c r="AX321">
        <v>8.229131193517512</v>
      </c>
      <c r="AY321">
        <v>7.4005915796865276</v>
      </c>
      <c r="AZ321">
        <v>0</v>
      </c>
      <c r="BA321">
        <v>0</v>
      </c>
      <c r="BB321">
        <v>0</v>
      </c>
      <c r="BC321">
        <v>0</v>
      </c>
      <c r="BD321">
        <v>5.7370077475372154</v>
      </c>
      <c r="BE321">
        <v>9.774226885736681</v>
      </c>
      <c r="BF321">
        <v>11.16178324575897</v>
      </c>
      <c r="BG321">
        <v>0.74047175841236312</v>
      </c>
      <c r="BH321"/>
      <c r="BI321"/>
    </row>
    <row r="322">
      <c r="A322" t="s">
        <v>578</v>
      </c>
      <c r="B322">
        <v>2014</v>
      </c>
      <c r="C322" t="s">
        <v>586</v>
      </c>
      <c r="D322">
        <v>163</v>
      </c>
      <c r="E322" t="s">
        <v>63</v>
      </c>
      <c r="F322" t="s">
        <v>434</v>
      </c>
      <c r="G322" t="s">
        <v>180</v>
      </c>
      <c r="H322">
        <v>19.005639047746449</v>
      </c>
      <c r="I322">
        <v>11.36335491161948</v>
      </c>
      <c r="J322">
        <v>4.3609493616648392</v>
      </c>
      <c r="K322">
        <v>0.67018388724200506</v>
      </c>
      <c r="L322">
        <v>0.31560185801326129</v>
      </c>
      <c r="M322">
        <v>11.1289214812182</v>
      </c>
      <c r="N322">
        <v>1.3576585031987829</v>
      </c>
      <c r="O322">
        <v>0.37660138200518001</v>
      </c>
      <c r="P322">
        <v>0</v>
      </c>
      <c r="Q322">
        <v>0</v>
      </c>
      <c r="R322">
        <v>18.591383497886181</v>
      </c>
      <c r="S322">
        <v>15.122614708714281</v>
      </c>
      <c r="T322">
        <v>9.249935417561213</v>
      </c>
      <c r="U322">
        <v>2.6033622337746021</v>
      </c>
      <c r="V322">
        <v>0.79677719632983557</v>
      </c>
      <c r="W322" t="s">
        <v>150</v>
      </c>
      <c r="X322" t="s">
        <v>151</v>
      </c>
      <c r="Y322" t="s">
        <v>424</v>
      </c>
      <c r="Z322" t="s">
        <v>524</v>
      </c>
      <c r="AA322" t="s">
        <v>154</v>
      </c>
      <c r="AB322" t="s">
        <v>299</v>
      </c>
      <c r="AC322" t="s">
        <v>180</v>
      </c>
      <c r="AD322" t="s">
        <v>180</v>
      </c>
      <c r="AE322">
        <v>0.057472120343982899</v>
      </c>
      <c r="AF322">
        <v>36.520904582989878</v>
      </c>
      <c r="AG322">
        <v>0.35462372368070733</v>
      </c>
      <c r="AH322">
        <v>0.36836235631295489</v>
      </c>
      <c r="AI322">
        <v>0.2680619099775538</v>
      </c>
      <c r="AJ322">
        <v>0.99692736238652169</v>
      </c>
      <c r="AK322"/>
      <c r="AL322"/>
      <c r="AM322">
        <v>1464.220159410577</v>
      </c>
      <c r="AN322">
        <v>875.2609446555482</v>
      </c>
      <c r="AO322">
        <v>335.64819342077391</v>
      </c>
      <c r="AP322">
        <v>51.624063070252213</v>
      </c>
      <c r="AQ322">
        <v>24.300917791226521</v>
      </c>
      <c r="AR322">
        <v>272.33874391676699</v>
      </c>
      <c r="AS322">
        <v>33.248381299053463</v>
      </c>
      <c r="AT322">
        <v>9.2060099895689298</v>
      </c>
      <c r="AU322">
        <v>0</v>
      </c>
      <c r="AV322">
        <v>0</v>
      </c>
      <c r="AW322">
        <v>976.89388714639153</v>
      </c>
      <c r="AX322">
        <v>794.61429806120452</v>
      </c>
      <c r="AY322">
        <v>486.100379285033</v>
      </c>
      <c r="AZ322">
        <v>136.82341330209849</v>
      </c>
      <c r="BA322">
        <v>41.829165348259757</v>
      </c>
      <c r="BB322">
        <v>1.3977204721905241</v>
      </c>
      <c r="BC322">
        <v>2613.3178186315449</v>
      </c>
      <c r="BD322">
        <v>29.12980148767371</v>
      </c>
      <c r="BE322">
        <v>19.302357287426531</v>
      </c>
      <c r="BF322">
        <v>24.368922169251501</v>
      </c>
      <c r="BG322">
        <v>63.537658300288882</v>
      </c>
      <c r="BH322"/>
      <c r="BI322"/>
    </row>
    <row r="323">
      <c r="A323" t="s">
        <v>578</v>
      </c>
      <c r="B323">
        <v>2014</v>
      </c>
      <c r="C323" t="s">
        <v>586</v>
      </c>
      <c r="D323">
        <v>164</v>
      </c>
      <c r="E323" t="s">
        <v>63</v>
      </c>
      <c r="F323" t="s">
        <v>435</v>
      </c>
      <c r="G323" t="s">
        <v>180</v>
      </c>
      <c r="H323">
        <v>22.841180677065289</v>
      </c>
      <c r="I323">
        <v>4.569133571031311</v>
      </c>
      <c r="J323">
        <v>1.575255366312923</v>
      </c>
      <c r="K323">
        <v>0.14453004462144101</v>
      </c>
      <c r="L323">
        <v>0</v>
      </c>
      <c r="M323">
        <v>12.0905382103496</v>
      </c>
      <c r="N323">
        <v>0.79426997748936434</v>
      </c>
      <c r="O323">
        <v>0</v>
      </c>
      <c r="P323">
        <v>0</v>
      </c>
      <c r="Q323">
        <v>0</v>
      </c>
      <c r="R323">
        <v>25.97353189739939</v>
      </c>
      <c r="S323">
        <v>7.6705012816665494</v>
      </c>
      <c r="T323">
        <v>2.285262506000032</v>
      </c>
      <c r="U323">
        <v>0.77581086844907587</v>
      </c>
      <c r="V323">
        <v>0</v>
      </c>
      <c r="W323" t="s">
        <v>150</v>
      </c>
      <c r="X323" t="s">
        <v>151</v>
      </c>
      <c r="Y323" t="s">
        <v>424</v>
      </c>
      <c r="Z323" t="s">
        <v>524</v>
      </c>
      <c r="AA323" t="s">
        <v>154</v>
      </c>
      <c r="AB323" t="s">
        <v>299</v>
      </c>
      <c r="AC323" t="s">
        <v>180</v>
      </c>
      <c r="AD323" t="s">
        <v>180</v>
      </c>
      <c r="AE323">
        <v>21.898684689969329</v>
      </c>
      <c r="AF323">
        <v>3.0455746760298088</v>
      </c>
      <c r="AG323">
        <v>6.7707293845624728</v>
      </c>
      <c r="AH323">
        <v>12.931027365929349</v>
      </c>
      <c r="AI323">
        <v>0.077068271372028804</v>
      </c>
      <c r="AJ323">
        <v>3.9658277360061152</v>
      </c>
      <c r="AK323"/>
      <c r="AL323"/>
      <c r="AM323">
        <v>1759.7154785523469</v>
      </c>
      <c r="AN323">
        <v>351.93692327157021</v>
      </c>
      <c r="AO323">
        <v>121.24231996985699</v>
      </c>
      <c r="AP323">
        <v>11.13310582531115</v>
      </c>
      <c r="AQ323">
        <v>0</v>
      </c>
      <c r="AR323">
        <v>295.87071802431802</v>
      </c>
      <c r="AS323">
        <v>19.451276594030521</v>
      </c>
      <c r="AT323">
        <v>0</v>
      </c>
      <c r="AU323">
        <v>0</v>
      </c>
      <c r="AV323">
        <v>0</v>
      </c>
      <c r="AW323">
        <v>1364.7927030850719</v>
      </c>
      <c r="AX323">
        <v>403.0447187282229</v>
      </c>
      <c r="AY323">
        <v>120.0945650737706</v>
      </c>
      <c r="AZ323">
        <v>40.773846113670793</v>
      </c>
      <c r="BA323">
        <v>0</v>
      </c>
      <c r="BB323">
        <v>532.5754421799387</v>
      </c>
      <c r="BC323">
        <v>217.93147403442839</v>
      </c>
      <c r="BD323">
        <v>556.16697284653196</v>
      </c>
      <c r="BE323">
        <v>677.59179523382818</v>
      </c>
      <c r="BF323">
        <v>7.0061080551913708</v>
      </c>
      <c r="BG323">
        <v>252.75603526916649</v>
      </c>
      <c r="BH323"/>
      <c r="BI323"/>
    </row>
    <row r="324">
      <c r="A324" t="s">
        <v>578</v>
      </c>
      <c r="B324">
        <v>2014</v>
      </c>
      <c r="C324" t="s">
        <v>586</v>
      </c>
      <c r="D324">
        <v>165</v>
      </c>
      <c r="E324" t="s">
        <v>63</v>
      </c>
      <c r="F324" t="s">
        <v>47</v>
      </c>
      <c r="G324" t="s">
        <v>180</v>
      </c>
      <c r="H324">
        <v>2.1467193869795218</v>
      </c>
      <c r="I324">
        <v>0.40063355502910708</v>
      </c>
      <c r="J324">
        <v>0.14740056394374801</v>
      </c>
      <c r="K324">
        <v>0.0369108227486762</v>
      </c>
      <c r="L324">
        <v>0</v>
      </c>
      <c r="M324">
        <v>1.0944584227784211</v>
      </c>
      <c r="N324">
        <v>0.0584806267515856</v>
      </c>
      <c r="O324">
        <v>0</v>
      </c>
      <c r="P324">
        <v>0</v>
      </c>
      <c r="Q324">
        <v>0</v>
      </c>
      <c r="R324">
        <v>2.773501493542216</v>
      </c>
      <c r="S324">
        <v>0.61977197656770189</v>
      </c>
      <c r="T324">
        <v>0</v>
      </c>
      <c r="U324">
        <v>0.020436546903170202</v>
      </c>
      <c r="V324">
        <v>0.054158873639957097</v>
      </c>
      <c r="W324" t="s">
        <v>150</v>
      </c>
      <c r="X324" t="s">
        <v>151</v>
      </c>
      <c r="Y324" t="s">
        <v>424</v>
      </c>
      <c r="Z324" t="s">
        <v>524</v>
      </c>
      <c r="AA324" t="s">
        <v>154</v>
      </c>
      <c r="AB324" t="s">
        <v>299</v>
      </c>
      <c r="AC324" t="s">
        <v>180</v>
      </c>
      <c r="AD324" t="s">
        <v>180</v>
      </c>
      <c r="AE324">
        <v>0.23266719444789491</v>
      </c>
      <c r="AF324">
        <v>0.61813397725445396</v>
      </c>
      <c r="AG324">
        <v>0.12622031113327301</v>
      </c>
      <c r="AH324">
        <v>2.39025666400671</v>
      </c>
      <c r="AI324">
        <v>0.27417132243891362</v>
      </c>
      <c r="AJ324">
        <v>0</v>
      </c>
      <c r="AK324"/>
      <c r="AL324"/>
      <c r="AM324">
        <v>165.3861675009363</v>
      </c>
      <c r="AN324">
        <v>30.858747840122849</v>
      </c>
      <c r="AO324">
        <v>11.344945536821079</v>
      </c>
      <c r="AP324">
        <v>2.8432295640442402</v>
      </c>
      <c r="AQ324">
        <v>0</v>
      </c>
      <c r="AR324">
        <v>26.782777884777939</v>
      </c>
      <c r="AS324">
        <v>1.432161454639123</v>
      </c>
      <c r="AT324">
        <v>0</v>
      </c>
      <c r="AU324">
        <v>0</v>
      </c>
      <c r="AV324">
        <v>0</v>
      </c>
      <c r="AW324">
        <v>145.7350742800198</v>
      </c>
      <c r="AX324">
        <v>32.565775403545949</v>
      </c>
      <c r="AY324">
        <v>0</v>
      </c>
      <c r="AZ324">
        <v>1.074071854897418</v>
      </c>
      <c r="BA324">
        <v>2.8432295640442402</v>
      </c>
      <c r="BB324">
        <v>5.6584601184112016</v>
      </c>
      <c r="BC324">
        <v>44.231668287127732</v>
      </c>
      <c r="BD324">
        <v>10.368095424814589</v>
      </c>
      <c r="BE324">
        <v>125.2505511125354</v>
      </c>
      <c r="BF324">
        <v>24.924315499035661</v>
      </c>
      <c r="BG324">
        <v>0</v>
      </c>
      <c r="BH324"/>
      <c r="BI324"/>
    </row>
    <row r="325">
      <c r="A325" t="s">
        <v>578</v>
      </c>
      <c r="B325">
        <v>2014</v>
      </c>
      <c r="C325" t="s">
        <v>586</v>
      </c>
      <c r="D325">
        <v>222</v>
      </c>
      <c r="E325" t="s">
        <v>37</v>
      </c>
      <c r="F325" t="s">
        <v>15</v>
      </c>
      <c r="G325" t="s">
        <v>609</v>
      </c>
      <c r="H325">
        <v>62.333325738021287</v>
      </c>
      <c r="I325">
        <v>83.288524625738603</v>
      </c>
      <c r="J325">
        <v>88.003666102553595</v>
      </c>
      <c r="K325">
        <v>93.994382055417489</v>
      </c>
      <c r="L325">
        <v>97.511857561598831</v>
      </c>
      <c r="M325">
        <v>77.691520261160107</v>
      </c>
      <c r="N325">
        <v>90.33735036128391</v>
      </c>
      <c r="O325">
        <v>95.760494207827108</v>
      </c>
      <c r="P325">
        <v>97.827780416757477</v>
      </c>
      <c r="Q325">
        <v>98.596928011858452</v>
      </c>
      <c r="R325">
        <v>55.974660033601722</v>
      </c>
      <c r="S325">
        <v>81.387600359093554</v>
      </c>
      <c r="T325">
        <v>85.585035854829997</v>
      </c>
      <c r="U325">
        <v>90.66928033401733</v>
      </c>
      <c r="V325">
        <v>95.157510482671853</v>
      </c>
      <c r="W325" t="s">
        <v>150</v>
      </c>
      <c r="X325" t="s">
        <v>151</v>
      </c>
      <c r="Y325" t="s">
        <v>424</v>
      </c>
      <c r="Z325" t="s">
        <v>524</v>
      </c>
      <c r="AA325" t="s">
        <v>154</v>
      </c>
      <c r="AB325" t="s">
        <v>299</v>
      </c>
      <c r="AC325" t="s">
        <v>180</v>
      </c>
      <c r="AD325" t="s">
        <v>180</v>
      </c>
      <c r="AE325">
        <v>79.385975792460414</v>
      </c>
      <c r="AF325">
        <v>80.725728811823956</v>
      </c>
      <c r="AG325">
        <v>86.066106179201981</v>
      </c>
      <c r="AH325">
        <v>70.532113713325174</v>
      </c>
      <c r="AI325">
        <v>94.69225550157374</v>
      </c>
      <c r="AJ325">
        <v>88.716776678203729</v>
      </c>
      <c r="AK325"/>
      <c r="AL325"/>
      <c r="AM325">
        <v>4774.2450467958033</v>
      </c>
      <c r="AN325">
        <v>6370.1396122862334</v>
      </c>
      <c r="AO325">
        <v>6745.8631390159671</v>
      </c>
      <c r="AP325">
        <v>7183.6194744218346</v>
      </c>
      <c r="AQ325">
        <v>7443.1764988118903</v>
      </c>
      <c r="AR325">
        <v>1888.712042378058</v>
      </c>
      <c r="AS325">
        <v>2187.0148815942689</v>
      </c>
      <c r="AT325">
        <v>2323.9180789920269</v>
      </c>
      <c r="AU325">
        <v>2364.8138167046891</v>
      </c>
      <c r="AV325">
        <v>2391.1697297532</v>
      </c>
      <c r="AW325">
        <v>2922.9340817625998</v>
      </c>
      <c r="AX325">
        <v>4262.1788175249803</v>
      </c>
      <c r="AY325">
        <v>4458.6089224502721</v>
      </c>
      <c r="AZ325">
        <v>4743.6989457508662</v>
      </c>
      <c r="BA325">
        <v>4973.9944544207947</v>
      </c>
      <c r="BB325">
        <v>1919.4493860610501</v>
      </c>
      <c r="BC325">
        <v>5720.4330477076301</v>
      </c>
      <c r="BD325">
        <v>7004.5440330199763</v>
      </c>
      <c r="BE325">
        <v>3690.3067068643659</v>
      </c>
      <c r="BF325">
        <v>8606.7956132423133</v>
      </c>
      <c r="BG325">
        <v>5575.5149844363923</v>
      </c>
      <c r="BH325"/>
      <c r="BI325"/>
    </row>
    <row r="326">
      <c r="A326" t="s">
        <v>578</v>
      </c>
      <c r="B326">
        <v>2014</v>
      </c>
      <c r="C326" t="s">
        <v>586</v>
      </c>
      <c r="D326">
        <v>223</v>
      </c>
      <c r="E326" t="s">
        <v>37</v>
      </c>
      <c r="F326" t="s">
        <v>16</v>
      </c>
      <c r="G326" t="s">
        <v>610</v>
      </c>
      <c r="H326">
        <v>29.51813818203998</v>
      </c>
      <c r="I326">
        <v>15.35835355545734</v>
      </c>
      <c r="J326">
        <v>11.00389639287445</v>
      </c>
      <c r="K326">
        <v>5.6254235161223249</v>
      </c>
      <c r="L326">
        <v>2.3991079684289769</v>
      </c>
      <c r="M326">
        <v>18.81482440275202</v>
      </c>
      <c r="N326">
        <v>9.1190577175790981</v>
      </c>
      <c r="O326">
        <v>4.0412922592644902</v>
      </c>
      <c r="P326">
        <v>1.891078501579271</v>
      </c>
      <c r="Q326">
        <v>1.403071988141551</v>
      </c>
      <c r="R326">
        <v>34.164112821321048</v>
      </c>
      <c r="S326">
        <v>16.589043174452272</v>
      </c>
      <c r="T326">
        <v>13.11357020325703</v>
      </c>
      <c r="U326">
        <v>8.8350399884719604</v>
      </c>
      <c r="V326">
        <v>4.5516959927886447</v>
      </c>
      <c r="W326" t="s">
        <v>150</v>
      </c>
      <c r="X326" t="s">
        <v>151</v>
      </c>
      <c r="Y326" t="s">
        <v>424</v>
      </c>
      <c r="Z326" t="s">
        <v>524</v>
      </c>
      <c r="AA326" t="s">
        <v>154</v>
      </c>
      <c r="AB326" t="s">
        <v>299</v>
      </c>
      <c r="AC326" t="s">
        <v>180</v>
      </c>
      <c r="AD326" t="s">
        <v>180</v>
      </c>
      <c r="AE326">
        <v>16.592477728080141</v>
      </c>
      <c r="AF326">
        <v>16.880967074674551</v>
      </c>
      <c r="AG326">
        <v>12.997850080251791</v>
      </c>
      <c r="AH326">
        <v>24.270373495061911</v>
      </c>
      <c r="AI326">
        <v>5.1661905595206434</v>
      </c>
      <c r="AJ326">
        <v>7.9144410916149326</v>
      </c>
      <c r="AK326"/>
      <c r="AL326"/>
      <c r="AM326">
        <v>2260.8584306657281</v>
      </c>
      <c r="AN326">
        <v>1174.64989087923</v>
      </c>
      <c r="AO326">
        <v>843.49643997488624</v>
      </c>
      <c r="AP326">
        <v>429.9289067985074</v>
      </c>
      <c r="AQ326">
        <v>183.12628325680839</v>
      </c>
      <c r="AR326">
        <v>457.39593336895359</v>
      </c>
      <c r="AS326">
        <v>220.76710081381569</v>
      </c>
      <c r="AT326">
        <v>98.074182067323179</v>
      </c>
      <c r="AU326">
        <v>45.713482918210183</v>
      </c>
      <c r="AV326">
        <v>34.027259615078549</v>
      </c>
      <c r="AW326">
        <v>1784.0117238528301</v>
      </c>
      <c r="AX326">
        <v>868.74988461627231</v>
      </c>
      <c r="AY326">
        <v>683.16009369434846</v>
      </c>
      <c r="AZ326">
        <v>462.23781334301702</v>
      </c>
      <c r="BA326">
        <v>237.9224772853093</v>
      </c>
      <c r="BB326">
        <v>401.18447711289372</v>
      </c>
      <c r="BC326">
        <v>1196.228802793893</v>
      </c>
      <c r="BD326">
        <v>1057.8381811784211</v>
      </c>
      <c r="BE326">
        <v>1269.848830150813</v>
      </c>
      <c r="BF326">
        <v>469.56687227834749</v>
      </c>
      <c r="BG326">
        <v>497.39278806078943</v>
      </c>
      <c r="BH326"/>
      <c r="BI326"/>
    </row>
    <row r="327">
      <c r="A327" t="s">
        <v>578</v>
      </c>
      <c r="B327">
        <v>2014</v>
      </c>
      <c r="C327" t="s">
        <v>586</v>
      </c>
      <c r="D327">
        <v>224</v>
      </c>
      <c r="E327" t="s">
        <v>37</v>
      </c>
      <c r="F327" t="s">
        <v>20</v>
      </c>
      <c r="G327" t="s">
        <v>611</v>
      </c>
      <c r="H327">
        <v>8.148536079938653</v>
      </c>
      <c r="I327">
        <v>1.353121818804113</v>
      </c>
      <c r="J327">
        <v>0.99243750457195801</v>
      </c>
      <c r="K327">
        <v>0.3801944284601888</v>
      </c>
      <c r="L327">
        <v>0.089034469972175997</v>
      </c>
      <c r="M327">
        <v>3.4936553360878269</v>
      </c>
      <c r="N327">
        <v>0.54359192113702004</v>
      </c>
      <c r="O327">
        <v>0.1982135329084394</v>
      </c>
      <c r="P327">
        <v>0.2811410816632437</v>
      </c>
      <c r="Q327">
        <v>0</v>
      </c>
      <c r="R327">
        <v>9.861227145077379</v>
      </c>
      <c r="S327">
        <v>2.02335646645429</v>
      </c>
      <c r="T327">
        <v>1.3013939419131531</v>
      </c>
      <c r="U327">
        <v>0.49567967751066699</v>
      </c>
      <c r="V327">
        <v>0.29079352453944368</v>
      </c>
      <c r="W327" t="s">
        <v>150</v>
      </c>
      <c r="X327" t="s">
        <v>151</v>
      </c>
      <c r="Y327" t="s">
        <v>424</v>
      </c>
      <c r="Z327" t="s">
        <v>524</v>
      </c>
      <c r="AA327" t="s">
        <v>154</v>
      </c>
      <c r="AB327" t="s">
        <v>299</v>
      </c>
      <c r="AC327" t="s">
        <v>180</v>
      </c>
      <c r="AD327" t="s">
        <v>180</v>
      </c>
      <c r="AE327">
        <v>4.0215464794593894</v>
      </c>
      <c r="AF327">
        <v>2.3933041135014288</v>
      </c>
      <c r="AG327">
        <v>0.93604374054619832</v>
      </c>
      <c r="AH327">
        <v>5.1975127916130006</v>
      </c>
      <c r="AI327">
        <v>0.14155393890563081</v>
      </c>
      <c r="AJ327">
        <v>3.3687822301813362</v>
      </c>
      <c r="AK327"/>
      <c r="AL327"/>
      <c r="AM327">
        <v>624.11410842714565</v>
      </c>
      <c r="AN327">
        <v>103.490546109988</v>
      </c>
      <c r="AO327">
        <v>76.074644118430641</v>
      </c>
      <c r="AP327">
        <v>29.056758932071471</v>
      </c>
      <c r="AQ327">
        <v>6.7960891224171593</v>
      </c>
      <c r="AR327">
        <v>84.932163548950371</v>
      </c>
      <c r="AS327">
        <v>13.160045277911831</v>
      </c>
      <c r="AT327">
        <v>4.8102509958553767</v>
      </c>
      <c r="AU327">
        <v>6.7960891224171593</v>
      </c>
      <c r="AV327">
        <v>0</v>
      </c>
      <c r="AW327">
        <v>514.94224159729106</v>
      </c>
      <c r="AX327">
        <v>105.960945323044</v>
      </c>
      <c r="AY327">
        <v>67.796976224661577</v>
      </c>
      <c r="AZ327">
        <v>25.93331671956922</v>
      </c>
      <c r="BA327">
        <v>15.20011790035281</v>
      </c>
      <c r="BB327">
        <v>97.23575031935826</v>
      </c>
      <c r="BC327">
        <v>169.59569328884021</v>
      </c>
      <c r="BD327">
        <v>76.180506921468876</v>
      </c>
      <c r="BE327">
        <v>271.93877092441602</v>
      </c>
      <c r="BF327">
        <v>12.86616116552325</v>
      </c>
      <c r="BG327">
        <v>211.71526409044671</v>
      </c>
      <c r="BH327"/>
      <c r="BI327"/>
    </row>
    <row r="328">
      <c r="A328" t="s">
        <v>578</v>
      </c>
      <c r="B328">
        <v>2014</v>
      </c>
      <c r="C328" t="s">
        <v>586</v>
      </c>
      <c r="D328">
        <v>225</v>
      </c>
      <c r="E328" t="s">
        <v>436</v>
      </c>
      <c r="F328" t="s">
        <v>437</v>
      </c>
      <c r="G328" t="s">
        <v>180</v>
      </c>
      <c r="H328">
        <v>91.315938041724152</v>
      </c>
      <c r="I328">
        <v>97.952640731239583</v>
      </c>
      <c r="J328">
        <v>98.605663489910114</v>
      </c>
      <c r="K328">
        <v>98.839129397615508</v>
      </c>
      <c r="L328">
        <v>99.044626563921426</v>
      </c>
      <c r="M328">
        <v>95.871968391423565</v>
      </c>
      <c r="N328">
        <v>98.318942292634929</v>
      </c>
      <c r="O328">
        <v>99.07936595270975</v>
      </c>
      <c r="P328">
        <v>98.374647779891461</v>
      </c>
      <c r="Q328">
        <v>99.167131414444782</v>
      </c>
      <c r="R328">
        <v>89.578444217298738</v>
      </c>
      <c r="S328">
        <v>97.648705856018893</v>
      </c>
      <c r="T328">
        <v>97.841995929541852</v>
      </c>
      <c r="U328">
        <v>99.054239497152665</v>
      </c>
      <c r="V328">
        <v>99.278494461318687</v>
      </c>
      <c r="W328" t="s">
        <v>150</v>
      </c>
      <c r="X328" t="s">
        <v>151</v>
      </c>
      <c r="Y328" t="s">
        <v>424</v>
      </c>
      <c r="Z328" t="s">
        <v>524</v>
      </c>
      <c r="AA328" t="s">
        <v>154</v>
      </c>
      <c r="AB328" t="s">
        <v>299</v>
      </c>
      <c r="AC328" t="s">
        <v>180</v>
      </c>
      <c r="AD328" t="s">
        <v>180</v>
      </c>
      <c r="AE328">
        <v>95.420902327940468</v>
      </c>
      <c r="AF328">
        <v>96.659788439833548</v>
      </c>
      <c r="AG328">
        <v>98.150754777576381</v>
      </c>
      <c r="AH328">
        <v>94.658624026395358</v>
      </c>
      <c r="AI328">
        <v>99.841390054881344</v>
      </c>
      <c r="AJ328">
        <v>95.285978262511676</v>
      </c>
      <c r="AK328"/>
      <c r="AL328"/>
      <c r="AM328"/>
      <c r="AN328"/>
      <c r="AO328"/>
      <c r="AP328"/>
      <c r="AQ328"/>
      <c r="AR328"/>
      <c r="AS328"/>
      <c r="AT328"/>
      <c r="AU328"/>
      <c r="AV328"/>
      <c r="AW328"/>
      <c r="AX328"/>
      <c r="AY328"/>
      <c r="AZ328"/>
      <c r="BA328"/>
      <c r="BB328"/>
      <c r="BC328"/>
      <c r="BD328"/>
      <c r="BE328"/>
      <c r="BF328"/>
      <c r="BG328"/>
      <c r="BH328"/>
      <c r="BI328"/>
    </row>
    <row r="329">
      <c r="A329" t="s">
        <v>578</v>
      </c>
      <c r="B329">
        <v>2014</v>
      </c>
      <c r="C329" t="s">
        <v>586</v>
      </c>
      <c r="D329">
        <v>226</v>
      </c>
      <c r="E329" t="s">
        <v>436</v>
      </c>
      <c r="F329" t="s">
        <v>438</v>
      </c>
      <c r="G329" t="s">
        <v>180</v>
      </c>
      <c r="H329">
        <v>3.6865372340842519</v>
      </c>
      <c r="I329">
        <v>0.65035587714960519</v>
      </c>
      <c r="J329">
        <v>0.61477398506744274</v>
      </c>
      <c r="K329">
        <v>0.30792709101941262</v>
      </c>
      <c r="L329">
        <v>0.088262442294790106</v>
      </c>
      <c r="M329">
        <v>1.4792287662201939</v>
      </c>
      <c r="N329">
        <v>0.5373749540867615</v>
      </c>
      <c r="O329">
        <v>0.19677875375798429</v>
      </c>
      <c r="P329">
        <v>0.27735129728799562</v>
      </c>
      <c r="Q329">
        <v>0</v>
      </c>
      <c r="R329">
        <v>4.6907020182948607</v>
      </c>
      <c r="S329">
        <v>0.91988323873369182</v>
      </c>
      <c r="T329">
        <v>0.61167574300909711</v>
      </c>
      <c r="U329">
        <v>0.26941059039072701</v>
      </c>
      <c r="V329">
        <v>0.18787192727276561</v>
      </c>
      <c r="W329" t="s">
        <v>150</v>
      </c>
      <c r="X329" t="s">
        <v>151</v>
      </c>
      <c r="Y329" t="s">
        <v>424</v>
      </c>
      <c r="Z329" t="s">
        <v>524</v>
      </c>
      <c r="AA329" t="s">
        <v>154</v>
      </c>
      <c r="AB329" t="s">
        <v>299</v>
      </c>
      <c r="AC329" t="s">
        <v>180</v>
      </c>
      <c r="AD329" t="s">
        <v>180</v>
      </c>
      <c r="AE329">
        <v>3.1724956646371512</v>
      </c>
      <c r="AF329">
        <v>1.537171692581552</v>
      </c>
      <c r="AG329">
        <v>0.17446861314503401</v>
      </c>
      <c r="AH329">
        <v>2.033544985598132</v>
      </c>
      <c r="AI329">
        <v>0.041993205724041902</v>
      </c>
      <c r="AJ329">
        <v>1.570361011093808</v>
      </c>
      <c r="AK329"/>
      <c r="AL329"/>
      <c r="AM329"/>
      <c r="AN329"/>
      <c r="AO329"/>
      <c r="AP329"/>
      <c r="AQ329"/>
      <c r="AR329"/>
      <c r="AS329"/>
      <c r="AT329"/>
      <c r="AU329"/>
      <c r="AV329"/>
      <c r="AW329"/>
      <c r="AX329"/>
      <c r="AY329"/>
      <c r="AZ329"/>
      <c r="BA329"/>
      <c r="BB329"/>
      <c r="BC329"/>
      <c r="BD329"/>
      <c r="BE329"/>
      <c r="BF329"/>
      <c r="BG329"/>
      <c r="BH329"/>
      <c r="BI329"/>
    </row>
    <row r="330">
      <c r="A330" t="s">
        <v>578</v>
      </c>
      <c r="B330">
        <v>2014</v>
      </c>
      <c r="C330" t="s">
        <v>586</v>
      </c>
      <c r="D330">
        <v>227</v>
      </c>
      <c r="E330" t="s">
        <v>436</v>
      </c>
      <c r="F330" t="s">
        <v>439</v>
      </c>
      <c r="G330" t="s">
        <v>180</v>
      </c>
      <c r="H330">
        <v>0.58303466867240117</v>
      </c>
      <c r="I330">
        <v>0.70376018253827799</v>
      </c>
      <c r="J330">
        <v>0.4059275830939662</v>
      </c>
      <c r="K330">
        <v>0.78365558881127861</v>
      </c>
      <c r="L330">
        <v>0.86711099378379808</v>
      </c>
      <c r="M330">
        <v>0.65734151956312781</v>
      </c>
      <c r="N330">
        <v>1.1436827532783549</v>
      </c>
      <c r="O330">
        <v>0.72385529353230393</v>
      </c>
      <c r="P330">
        <v>1.348000922820511</v>
      </c>
      <c r="Q330">
        <v>0.83286858555524368</v>
      </c>
      <c r="R330">
        <v>0.62162887276682</v>
      </c>
      <c r="S330">
        <v>0.33471005506991769</v>
      </c>
      <c r="T330">
        <v>0.86790499152632705</v>
      </c>
      <c r="U330">
        <v>0.45232289801888281</v>
      </c>
      <c r="V330">
        <v>0.43196814954881968</v>
      </c>
      <c r="W330" t="s">
        <v>150</v>
      </c>
      <c r="X330" t="s">
        <v>151</v>
      </c>
      <c r="Y330" t="s">
        <v>424</v>
      </c>
      <c r="Z330" t="s">
        <v>524</v>
      </c>
      <c r="AA330" t="s">
        <v>154</v>
      </c>
      <c r="AB330" t="s">
        <v>299</v>
      </c>
      <c r="AC330" t="s">
        <v>180</v>
      </c>
      <c r="AD330" t="s">
        <v>180</v>
      </c>
      <c r="AE330">
        <v>0.58091287382622681</v>
      </c>
      <c r="AF330">
        <v>0.97012550016665222</v>
      </c>
      <c r="AG330">
        <v>0.92183021591189951</v>
      </c>
      <c r="AH330">
        <v>0.15175043000232</v>
      </c>
      <c r="AI330">
        <v>0.017080183886073502</v>
      </c>
      <c r="AJ330">
        <v>1.392137591095544</v>
      </c>
      <c r="AK330"/>
      <c r="AL330"/>
      <c r="AM330"/>
      <c r="AN330"/>
      <c r="AO330"/>
      <c r="AP330"/>
      <c r="AQ330"/>
      <c r="AR330"/>
      <c r="AS330"/>
      <c r="AT330"/>
      <c r="AU330"/>
      <c r="AV330"/>
      <c r="AW330"/>
      <c r="AX330"/>
      <c r="AY330"/>
      <c r="AZ330"/>
      <c r="BA330"/>
      <c r="BB330"/>
      <c r="BC330"/>
      <c r="BD330"/>
      <c r="BE330"/>
      <c r="BF330"/>
      <c r="BG330"/>
      <c r="BH330"/>
      <c r="BI330"/>
    </row>
    <row r="331">
      <c r="A331" t="s">
        <v>578</v>
      </c>
      <c r="B331">
        <v>2014</v>
      </c>
      <c r="C331" t="s">
        <v>586</v>
      </c>
      <c r="D331">
        <v>228</v>
      </c>
      <c r="E331" t="s">
        <v>436</v>
      </c>
      <c r="F331" t="s">
        <v>440</v>
      </c>
      <c r="G331" t="s">
        <v>180</v>
      </c>
      <c r="H331">
        <v>4.4144900555190869</v>
      </c>
      <c r="I331">
        <v>0.69324320907252668</v>
      </c>
      <c r="J331">
        <v>0.37363494192848828</v>
      </c>
      <c r="K331">
        <v>0.069287922553798897</v>
      </c>
      <c r="L331">
        <v>0</v>
      </c>
      <c r="M331">
        <v>1.9914613227930951</v>
      </c>
      <c r="N331">
        <v>0</v>
      </c>
      <c r="O331">
        <v>0</v>
      </c>
      <c r="P331">
        <v>0</v>
      </c>
      <c r="Q331">
        <v>0</v>
      </c>
      <c r="R331">
        <v>5.1092248916395926</v>
      </c>
      <c r="S331">
        <v>1.0967008501774671</v>
      </c>
      <c r="T331">
        <v>0.67842333592277093</v>
      </c>
      <c r="U331">
        <v>0.2240270144377334</v>
      </c>
      <c r="V331">
        <v>0.1016654618597173</v>
      </c>
      <c r="W331" t="s">
        <v>150</v>
      </c>
      <c r="X331" t="s">
        <v>151</v>
      </c>
      <c r="Y331" t="s">
        <v>424</v>
      </c>
      <c r="Z331" t="s">
        <v>524</v>
      </c>
      <c r="AA331" t="s">
        <v>154</v>
      </c>
      <c r="AB331" t="s">
        <v>299</v>
      </c>
      <c r="AC331" t="s">
        <v>180</v>
      </c>
      <c r="AD331" t="s">
        <v>180</v>
      </c>
      <c r="AE331">
        <v>0.82568913359615304</v>
      </c>
      <c r="AF331">
        <v>0.83291436741826319</v>
      </c>
      <c r="AG331">
        <v>0.75294639336665747</v>
      </c>
      <c r="AH331">
        <v>3.1560805580041702</v>
      </c>
      <c r="AI331">
        <v>0.099536555508525804</v>
      </c>
      <c r="AJ331">
        <v>1.751523135299029</v>
      </c>
      <c r="AK331"/>
      <c r="AL331"/>
      <c r="AM331"/>
      <c r="AN331"/>
      <c r="AO331"/>
      <c r="AP331"/>
      <c r="AQ331"/>
      <c r="AR331"/>
      <c r="AS331"/>
      <c r="AT331"/>
      <c r="AU331"/>
      <c r="AV331"/>
      <c r="AW331"/>
      <c r="AX331"/>
      <c r="AY331"/>
      <c r="AZ331"/>
      <c r="BA331"/>
      <c r="BB331"/>
      <c r="BC331"/>
      <c r="BD331"/>
      <c r="BE331"/>
      <c r="BF331"/>
      <c r="BG331"/>
      <c r="BH331"/>
      <c r="BI331"/>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DHS02</vt:lpstr>
      <vt:lpstr>WHS03</vt:lpstr>
      <vt:lpstr>AIS05</vt:lpstr>
      <vt:lpstr>MICS06</vt:lpstr>
      <vt:lpstr>MICS11</vt:lpstr>
      <vt:lpstr>MICS14</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2021-05-26T11:01:27Z</dcterms:modified>
</cp:coreProperties>
</file>